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Plano" sheetId="2" r:id="rId6"/>
    <sheet state="visible" name="Sessoes" sheetId="3" r:id="rId7"/>
    <sheet state="visible" name="Metas" sheetId="4" r:id="rId8"/>
    <sheet state="visible" name="Configuracoes" sheetId="5" r:id="rId9"/>
    <sheet state="visible" name="Instrucoes" sheetId="6" r:id="rId10"/>
  </sheets>
  <definedNames/>
  <calcPr/>
</workbook>
</file>

<file path=xl/sharedStrings.xml><?xml version="1.0" encoding="utf-8"?>
<sst xmlns="http://schemas.openxmlformats.org/spreadsheetml/2006/main" count="226" uniqueCount="157">
  <si>
    <t>PLANO DE ESTUDOS</t>
  </si>
  <si>
    <t>METAS SEMANAIS</t>
  </si>
  <si>
    <t>Compare meta de horas e desempenho real por matéria na semana selecionada no Dashboard.</t>
  </si>
  <si>
    <t>Planeje atividades, acompanhe execução e automatize revisões por nível de domínio.</t>
  </si>
  <si>
    <t>SESSÕES DE ESTUDO</t>
  </si>
  <si>
    <t>Matéria</t>
  </si>
  <si>
    <t>ID</t>
  </si>
  <si>
    <t>Meta semanal (h)</t>
  </si>
  <si>
    <t>Tema / Conteúdo</t>
  </si>
  <si>
    <t>Registre sessões reais, tempo efetivo, questões, acertos e qualidade do foco.</t>
  </si>
  <si>
    <t>Horas realizadas</t>
  </si>
  <si>
    <t>Tipo</t>
  </si>
  <si>
    <t>% meta</t>
  </si>
  <si>
    <t>Prioridade</t>
  </si>
  <si>
    <t>Acurácia alvo</t>
  </si>
  <si>
    <t>Data planejada</t>
  </si>
  <si>
    <t>Acurácia real</t>
  </si>
  <si>
    <t>Prazo</t>
  </si>
  <si>
    <t>Status</t>
  </si>
  <si>
    <t>Horas planejadas</t>
  </si>
  <si>
    <t>Observações</t>
  </si>
  <si>
    <t>Data</t>
  </si>
  <si>
    <t>% execução</t>
  </si>
  <si>
    <t>Inglês</t>
  </si>
  <si>
    <t>Domínio (1-5)</t>
  </si>
  <si>
    <t>Atividade ID</t>
  </si>
  <si>
    <t>Último estudo</t>
  </si>
  <si>
    <t>Intervalo revisão</t>
  </si>
  <si>
    <t>Próxima revisão</t>
  </si>
  <si>
    <t>Dias p/ prazo</t>
  </si>
  <si>
    <t>Tema</t>
  </si>
  <si>
    <t>Alerta</t>
  </si>
  <si>
    <t>Tipo sessão</t>
  </si>
  <si>
    <t>Validação do plano</t>
  </si>
  <si>
    <t>Início</t>
  </si>
  <si>
    <t>Fim</t>
  </si>
  <si>
    <t>Horas planejadas válidas</t>
  </si>
  <si>
    <t>Pausa (min)</t>
  </si>
  <si>
    <t>Horas efetivas</t>
  </si>
  <si>
    <t>EST-001</t>
  </si>
  <si>
    <t>Questões</t>
  </si>
  <si>
    <t>Listening B2</t>
  </si>
  <si>
    <t>Acertos</t>
  </si>
  <si>
    <t>% acerto</t>
  </si>
  <si>
    <t>Foco (1-5)</t>
  </si>
  <si>
    <t>Teoria</t>
  </si>
  <si>
    <t>Validação da sessão</t>
  </si>
  <si>
    <t>Alta</t>
  </si>
  <si>
    <t>Questões válidas</t>
  </si>
  <si>
    <t>Acertos válidos</t>
  </si>
  <si>
    <t>Foco válido</t>
  </si>
  <si>
    <t>Em andamento</t>
  </si>
  <si>
    <t>Exemplo</t>
  </si>
  <si>
    <t>Matemática</t>
  </si>
  <si>
    <t>Power BI</t>
  </si>
  <si>
    <t>EST-002</t>
  </si>
  <si>
    <t>Funções e gráficos</t>
  </si>
  <si>
    <t>Exercícios</t>
  </si>
  <si>
    <t>Urgente</t>
  </si>
  <si>
    <t>Gestão</t>
  </si>
  <si>
    <t>Concluída</t>
  </si>
  <si>
    <t>SQL</t>
  </si>
  <si>
    <t>EST-003</t>
  </si>
  <si>
    <t>DAX - CALCULATE</t>
  </si>
  <si>
    <t>Projeto</t>
  </si>
  <si>
    <t>EST-004</t>
  </si>
  <si>
    <t>Liderança situacional</t>
  </si>
  <si>
    <t>Média</t>
  </si>
  <si>
    <t>PLANEJAMENTO DE ESTUDOS</t>
  </si>
  <si>
    <t>Projeto prático</t>
  </si>
  <si>
    <t>Planejamento semanal, execução real, desempenho e revisões em uma única visão.</t>
  </si>
  <si>
    <t>Semana de referência</t>
  </si>
  <si>
    <t>Pendente</t>
  </si>
  <si>
    <t>HORAS PLANEJADAS</t>
  </si>
  <si>
    <t>HORAS ESTUDADAS</t>
  </si>
  <si>
    <t>EXECUÇÃO</t>
  </si>
  <si>
    <t>ACURÁCIA</t>
  </si>
  <si>
    <t>ATIVIDADES CONCLUÍDAS</t>
  </si>
  <si>
    <t>EST-005</t>
  </si>
  <si>
    <t>Vocabulário business</t>
  </si>
  <si>
    <t>Revisão</t>
  </si>
  <si>
    <t>Atividades da semana</t>
  </si>
  <si>
    <t>Atrasadas</t>
  </si>
  <si>
    <t>Revisões vencidas</t>
  </si>
  <si>
    <t>Média de foco</t>
  </si>
  <si>
    <t>Pendências plano</t>
  </si>
  <si>
    <t>Pendências sessões</t>
  </si>
  <si>
    <t>Meta h</t>
  </si>
  <si>
    <t>Real h</t>
  </si>
  <si>
    <t>% Meta</t>
  </si>
  <si>
    <t>Primeiras 5 atividades</t>
  </si>
  <si>
    <t>EST-006</t>
  </si>
  <si>
    <t>Window Functions</t>
  </si>
  <si>
    <t>LEITURA DA SEMANA</t>
  </si>
  <si>
    <t>Use o Dashboard para comparar plano x execução. Uma execução baixa sugere excesso de planejamento ou falta de consistência; acurácia baixa indica necessidade de reforço; alertas de revisão ajudam a retomar conteúdos antes que sejam esquecidos.</t>
  </si>
  <si>
    <t>CONFIGURAÇÕES</t>
  </si>
  <si>
    <t>Listas e parâmetros usados pelo planejamento de estudos.</t>
  </si>
  <si>
    <t>Parâmetro</t>
  </si>
  <si>
    <t>Valor</t>
  </si>
  <si>
    <t>Tipo atividade</t>
  </si>
  <si>
    <t>Status atividade</t>
  </si>
  <si>
    <t>Baixa</t>
  </si>
  <si>
    <t>Tolerância de revisão (dias)</t>
  </si>
  <si>
    <t>Última revisão do modelo</t>
  </si>
  <si>
    <t>Simulado</t>
  </si>
  <si>
    <t>Pausada</t>
  </si>
  <si>
    <t>Cancelada</t>
  </si>
  <si>
    <t>Nível de domínio</t>
  </si>
  <si>
    <t>Intervalo de revisão (dias)</t>
  </si>
  <si>
    <t>COMO USAR ESTA PLANILHA</t>
  </si>
  <si>
    <t>Planeje, estude, registre desempenho e deixe a própria planilha indicar revisões e prioridades.</t>
  </si>
  <si>
    <t>1</t>
  </si>
  <si>
    <t>Monte o plano</t>
  </si>
  <si>
    <t>Crie atividades específicas com matéria, tema, data planejada, prazo e horas previstas.</t>
  </si>
  <si>
    <t>2</t>
  </si>
  <si>
    <t>Defina domínio</t>
  </si>
  <si>
    <t>Use uma nota de 1 a 5. A planilha converte o nível em um intervalo de revisão.</t>
  </si>
  <si>
    <t>3</t>
  </si>
  <si>
    <t>Registre cada sessão</t>
  </si>
  <si>
    <t>Informe atividade, horário, pausa, questões, acertos e foco.</t>
  </si>
  <si>
    <t>4</t>
  </si>
  <si>
    <t>Acompanhe execução</t>
  </si>
  <si>
    <t>Horas realizadas e % de execução são calculados a partir das sessões.</t>
  </si>
  <si>
    <t>5</t>
  </si>
  <si>
    <t>Use os alertas</t>
  </si>
  <si>
    <t>ATRASADA, REVISAR e PRIORIDADE mostram onde agir primeiro.</t>
  </si>
  <si>
    <t>6</t>
  </si>
  <si>
    <t>Defina metas semanais</t>
  </si>
  <si>
    <t>Na aba Metas, informe horas e acurácia desejadas por matéria.</t>
  </si>
  <si>
    <t>7</t>
  </si>
  <si>
    <t>Revise o Dashboard</t>
  </si>
  <si>
    <t>Troque a semana de referência e acompanhe horas, execução, acurácia e revisões.</t>
  </si>
  <si>
    <t>DICA DE USO</t>
  </si>
  <si>
    <t>Não use o plano apenas como lista de tarefas. O valor do modelo está em comparar horas planejadas x realizadas, qualidade das sessões e necessidade de revisão. Ajuste metas e intervalos conforme seu método de estudo.</t>
  </si>
  <si>
    <t>Capacidade</t>
  </si>
  <si>
    <t>395 atividades: Plano6:400; 495 sessões: Sessoes6:500; 195 metas: Metas6:200.</t>
  </si>
  <si>
    <t>Entradas Plano</t>
  </si>
  <si>
    <t>A:H, K:L e R. Preserve I:J e M:Q/S:T. ID único, matéria e tema preenchidos; data planejada e horas obrigatórias.</t>
  </si>
  <si>
    <t>Entradas Sessões</t>
  </si>
  <si>
    <t>A:B, E:H, J:K e M:N. Preserve C:D, I, L e O:R. ID deve pertencer a Plano OK.</t>
  </si>
  <si>
    <t>Duração</t>
  </si>
  <si>
    <t>Horários08:00; pausa em minutos≥0 e até duração. Fim anterior ao início representa virada de dia (&lt;24h); confira possível inversão.</t>
  </si>
  <si>
    <t>Qualidade</t>
  </si>
  <si>
    <t>INCOMPLETO/VERIFICAR excluem horas inválidas. Questões e acertos inteiros, 0≤acertos≤questões; acurácia só com questões&gt;0. Questões inválidas não excluem horas válidas.</t>
  </si>
  <si>
    <t>Alertas</t>
  </si>
  <si>
    <t>Prazo vazio não gera atraso. Cancelada não gera alertas. Concluída pode REVISAR. B7 é tolerância em dias após data de revisão. Atrasadas/revisões/pendências abrangem todas as datas.</t>
  </si>
  <si>
    <t>Semana</t>
  </si>
  <si>
    <t>DashboardB5 é início de janela de7dias. Horas planejadas pela data do Plano; estudadas pela data da sessão. Execução pode superar100%; por atividade/meta é limitada100%.</t>
  </si>
  <si>
    <t>Exemplos</t>
  </si>
  <si>
    <t>Datas vinculadas à semana atual são demonstração; substitua por datas fixas nos seus registros. Fonte usa America/Sao_Paulo; confira fuso ao importar.</t>
  </si>
  <si>
    <t>Metas</t>
  </si>
  <si>
    <t>A/B/E/H entradas; C/D/F/G automáticas. Matérias únicas. Hora-meta0 não significa meta atingida. Acurácia vazia indica ausência de questões válidas.</t>
  </si>
  <si>
    <t>Resumo e gráfico</t>
  </si>
  <si>
    <t>Resumo mostra primeiros5cadastros; gráfico usa195linhas de Metas. Não é ranking de prioridade. Filtre Plano pelos alertas.</t>
  </si>
  <si>
    <t>Ampliar</t>
  </si>
  <si>
    <t>Estenda fórmulas, SUMIFS/COUNTIFS/MAXIFS, validações, listas e fontes do gráfico em conjunto; copiar uma linha além do limite não basta.</t>
  </si>
  <si>
    <t>Domínio1..5 escolhe ConfiguracoesA15:B19. Intervalos são sugestões ajustáveis, sem garantia de aprendizagem. Limpe somente entradas, preserve cálculos.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</si>
</sst>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 &quot;h&quot;"/>
    <numFmt numFmtId="165" formatCode="dd/mm/yyyy"/>
    <numFmt numFmtId="166" formatCode="hh:mm"/>
    <numFmt numFmtId="167" formatCode="0.0"/>
  </numFmts>
  <fonts count="14">
    <font>
      <sz val="10.0"/>
      <color rgb="FF000000"/>
      <name val="Arial"/>
      <scheme val="minor"/>
    </font>
    <font>
      <b/>
      <sz val="20.0"/>
      <color rgb="FFFFFFFF"/>
      <name val="Arial"/>
    </font>
    <font>
      <i/>
      <sz val="10.0"/>
      <color rgb="FF163A2B"/>
      <name val="Arial"/>
    </font>
    <font>
      <b/>
      <sz val="10.0"/>
      <color rgb="FFFFFFFF"/>
      <name val="Arial"/>
    </font>
    <font>
      <color theme="1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18.0"/>
      <color rgb="FF265B9B"/>
      <name val="Arial"/>
      <scheme val="minor"/>
    </font>
    <font>
      <b/>
      <sz val="18.0"/>
      <color rgb="FF163A2B"/>
      <name val="Arial"/>
      <scheme val="minor"/>
    </font>
    <font>
      <b/>
      <sz val="18.0"/>
      <color rgb="FF8A6200"/>
      <name val="Arial"/>
      <scheme val="minor"/>
    </font>
    <font>
      <b/>
      <sz val="18.0"/>
      <color rgb="FF97521C"/>
      <name val="Arial"/>
      <scheme val="minor"/>
    </font>
    <font>
      <b/>
      <sz val="10.0"/>
      <color theme="1"/>
      <name val="Arial"/>
      <scheme val="minor"/>
    </font>
    <font>
      <b/>
      <sz val="12.0"/>
      <color rgb="FF163A2B"/>
      <name val="Arial"/>
      <scheme val="minor"/>
    </font>
    <font>
      <color rgb="FF8A6200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163A2B"/>
        <bgColor rgb="FF163A2B"/>
      </patternFill>
    </fill>
    <fill>
      <patternFill patternType="solid">
        <fgColor rgb="FFEAF6EF"/>
        <bgColor rgb="FFEAF6EF"/>
      </patternFill>
    </fill>
    <fill>
      <patternFill patternType="solid">
        <fgColor rgb="FF257A52"/>
        <bgColor rgb="FF257A52"/>
      </patternFill>
    </fill>
    <fill>
      <patternFill patternType="solid">
        <fgColor rgb="FFFFF9E8"/>
        <bgColor rgb="FFFFF9E8"/>
      </patternFill>
    </fill>
    <fill>
      <patternFill patternType="solid">
        <fgColor rgb="FFF1F4F2"/>
        <bgColor rgb="FFF1F4F2"/>
      </patternFill>
    </fill>
    <fill>
      <patternFill patternType="solid">
        <fgColor rgb="FFEAF2FF"/>
        <bgColor rgb="FFEAF2FF"/>
      </patternFill>
    </fill>
    <fill>
      <patternFill patternType="solid">
        <fgColor rgb="FFFFF4D8"/>
        <bgColor rgb="FFFFF4D8"/>
      </patternFill>
    </fill>
    <fill>
      <patternFill patternType="solid">
        <fgColor rgb="FFFBEBDD"/>
        <bgColor rgb="FFFBEBDD"/>
      </patternFill>
    </fill>
    <fill>
      <patternFill patternType="solid">
        <fgColor rgb="FFF6FBF8"/>
        <bgColor rgb="FFF6FBF8"/>
      </patternFill>
    </fill>
  </fills>
  <borders count="2">
    <border/>
    <border>
      <left style="thin">
        <color rgb="FFD6E2DB"/>
      </left>
      <right style="thin">
        <color rgb="FFD6E2DB"/>
      </right>
      <top style="thin">
        <color rgb="FFD6E2DB"/>
      </top>
      <bottom style="thin">
        <color rgb="FFD6E2DB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3" fontId="2" numFmtId="0" xfId="0" applyAlignment="1" applyFill="1" applyFont="1">
      <alignment vertical="center"/>
    </xf>
    <xf borderId="1" fillId="4" fontId="3" numFmtId="0" xfId="0" applyAlignment="1" applyBorder="1" applyFill="1" applyFont="1">
      <alignment horizontal="center" shrinkToFit="0" vertical="center" wrapText="1"/>
    </xf>
    <xf borderId="1" fillId="5" fontId="4" numFmtId="0" xfId="0" applyBorder="1" applyFill="1" applyFont="1"/>
    <xf borderId="1" fillId="5" fontId="4" numFmtId="164" xfId="0" applyBorder="1" applyFill="1" applyFont="1" applyNumberFormat="1"/>
    <xf borderId="0" fillId="0" fontId="4" numFmtId="0" xfId="0" applyAlignment="1" applyFont="1">
      <alignment readingOrder="0"/>
    </xf>
    <xf borderId="1" fillId="5" fontId="4" numFmtId="165" xfId="0" applyBorder="1" applyFill="1" applyFont="1" applyNumberFormat="1"/>
    <xf borderId="1" fillId="6" fontId="4" numFmtId="164" xfId="0" applyBorder="1" applyFill="1" applyFont="1" applyNumberFormat="1"/>
    <xf borderId="1" fillId="6" fontId="4" numFmtId="9" xfId="0" applyBorder="1" applyFill="1" applyFont="1" applyNumberFormat="1"/>
    <xf borderId="1" fillId="5" fontId="4" numFmtId="9" xfId="0" applyBorder="1" applyFill="1" applyFont="1" applyNumberFormat="1"/>
    <xf borderId="1" fillId="6" fontId="4" numFmtId="0" xfId="0" applyBorder="1" applyFill="1" applyFont="1"/>
    <xf borderId="1" fillId="5" fontId="4" numFmtId="166" xfId="0" applyBorder="1" applyFill="1" applyFont="1" applyNumberFormat="1"/>
    <xf borderId="1" fillId="6" fontId="4" numFmtId="165" xfId="0" applyBorder="1" applyFill="1" applyFont="1" applyNumberFormat="1"/>
    <xf borderId="1" fillId="6" fontId="4" numFmtId="1" xfId="0" applyBorder="1" applyFill="1" applyFont="1" applyNumberFormat="1"/>
    <xf borderId="0" fillId="0" fontId="4" numFmtId="0" xfId="0" applyFont="1"/>
    <xf borderId="0" fillId="0" fontId="4" numFmtId="164" xfId="0" applyFont="1" applyNumberFormat="1"/>
    <xf borderId="0" fillId="4" fontId="5" numFmtId="0" xfId="0" applyAlignment="1" applyFill="1" applyFont="1">
      <alignment horizontal="center"/>
    </xf>
    <xf borderId="0" fillId="5" fontId="6" numFmtId="165" xfId="0" applyAlignment="1" applyFill="1" applyFont="1" applyNumberFormat="1">
      <alignment horizontal="center"/>
    </xf>
    <xf borderId="0" fillId="2" fontId="5" numFmtId="0" xfId="0" applyAlignment="1" applyFill="1" applyFont="1">
      <alignment horizontal="center"/>
    </xf>
    <xf borderId="0" fillId="7" fontId="7" numFmtId="164" xfId="0" applyAlignment="1" applyFill="1" applyFont="1" applyNumberFormat="1">
      <alignment horizontal="center" vertical="center"/>
    </xf>
    <xf borderId="0" fillId="3" fontId="8" numFmtId="164" xfId="0" applyAlignment="1" applyFill="1" applyFont="1" applyNumberFormat="1">
      <alignment horizontal="center" vertical="center"/>
    </xf>
    <xf borderId="0" fillId="8" fontId="9" numFmtId="9" xfId="0" applyAlignment="1" applyFill="1" applyFont="1" applyNumberFormat="1">
      <alignment horizontal="center" vertical="center"/>
    </xf>
    <xf borderId="0" fillId="9" fontId="10" numFmtId="9" xfId="0" applyAlignment="1" applyFill="1" applyFont="1" applyNumberFormat="1">
      <alignment horizontal="center" vertical="center"/>
    </xf>
    <xf borderId="0" fillId="7" fontId="7" numFmtId="1" xfId="0" applyAlignment="1" applyFill="1" applyFont="1" applyNumberFormat="1">
      <alignment horizontal="center" vertical="center"/>
    </xf>
    <xf borderId="0" fillId="4" fontId="3" numFmtId="0" xfId="0" applyAlignment="1" applyFill="1" applyFont="1">
      <alignment horizontal="center" shrinkToFit="0" vertical="center" wrapText="1"/>
    </xf>
    <xf borderId="0" fillId="0" fontId="11" numFmtId="0" xfId="0" applyAlignment="1" applyFont="1">
      <alignment horizontal="center" readingOrder="0" shrinkToFit="0" wrapText="1"/>
    </xf>
    <xf borderId="0" fillId="10" fontId="12" numFmtId="0" xfId="0" applyAlignment="1" applyFill="1" applyFont="1">
      <alignment horizontal="center"/>
    </xf>
    <xf borderId="0" fillId="0" fontId="4" numFmtId="167" xfId="0" applyFont="1" applyNumberFormat="1"/>
    <xf borderId="0" fillId="0" fontId="11" numFmtId="0" xfId="0" applyAlignment="1" applyFont="1">
      <alignment horizontal="center" shrinkToFit="0" wrapText="1"/>
    </xf>
    <xf borderId="0" fillId="4" fontId="3" numFmtId="0" xfId="0" applyAlignment="1" applyFill="1" applyFont="1">
      <alignment horizontal="center" readingOrder="0" shrinkToFit="0" vertical="center" wrapText="1"/>
    </xf>
    <xf borderId="0" fillId="0" fontId="4" numFmtId="9" xfId="0" applyFont="1" applyNumberFormat="1"/>
    <xf borderId="0" fillId="0" fontId="4" numFmtId="165" xfId="0" applyFont="1" applyNumberFormat="1"/>
    <xf borderId="0" fillId="2" fontId="5" numFmtId="0" xfId="0" applyFill="1" applyFont="1"/>
    <xf borderId="0" fillId="10" fontId="4" numFmtId="0" xfId="0" applyAlignment="1" applyFill="1" applyFont="1">
      <alignment shrinkToFit="0" vertical="center" wrapText="1"/>
    </xf>
    <xf borderId="0" fillId="5" fontId="4" numFmtId="0" xfId="0" applyFill="1" applyFont="1"/>
    <xf borderId="0" fillId="0" fontId="4" numFmtId="165" xfId="0" applyAlignment="1" applyFont="1" applyNumberFormat="1">
      <alignment readingOrder="0"/>
    </xf>
    <xf borderId="0" fillId="10" fontId="4" numFmtId="0" xfId="0" applyFill="1" applyFont="1"/>
    <xf quotePrefix="1" borderId="0" fillId="0" fontId="4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8" fontId="13" numFmtId="0" xfId="0" applyAlignment="1" applyFill="1" applyFont="1">
      <alignment shrinkToFit="0" vertical="center" wrapText="1"/>
    </xf>
    <xf borderId="0" fillId="0" fontId="4" numFmtId="0" xfId="0" applyAlignment="1" applyFont="1">
      <alignment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readingOrder="0" shrinkToFit="0" wrapText="1"/>
    </xf>
  </cellXfs>
  <cellStyles count="1">
    <cellStyle xfId="0" name="Normal" builtinId="0"/>
  </cellStyles>
  <dxfs count="4">
    <dxf>
      <font>
        <b/>
        <color rgb="FF163A2B"/>
      </font>
      <fill>
        <patternFill patternType="solid">
          <fgColor rgb="FFEAF6EF"/>
          <bgColor rgb="FFEAF6EF"/>
        </patternFill>
      </fill>
      <border/>
    </dxf>
    <dxf>
      <font>
        <b/>
        <color rgb="FFA12D28"/>
      </font>
      <fill>
        <patternFill patternType="solid">
          <fgColor rgb="FFFCE8E7"/>
          <bgColor rgb="FFFCE8E7"/>
        </patternFill>
      </fill>
      <border/>
    </dxf>
    <dxf>
      <font>
        <b/>
        <color rgb="FF8A6200"/>
      </font>
      <fill>
        <patternFill patternType="solid">
          <fgColor rgb="FFFFF4D8"/>
          <bgColor rgb="FFFFF4D8"/>
        </patternFill>
      </fill>
      <border/>
    </dxf>
    <dxf>
      <font>
        <b/>
        <color rgb="FF97521C"/>
      </font>
      <fill>
        <patternFill patternType="solid">
          <fgColor rgb="FFFBEBDD"/>
          <bgColor rgb="FFFBEBD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Roboto"/>
              </a:defRPr>
            </a:pPr>
            <a:r>
              <a:rPr b="0">
                <a:solidFill>
                  <a:srgbClr val="757575"/>
                </a:solidFill>
                <a:latin typeface="Roboto"/>
              </a:rPr>
              <a:t>Meta x horas estudadas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Metas!$B$5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Metas!$A$6:$A$200</c:f>
            </c:strRef>
          </c:cat>
          <c:val>
            <c:numRef>
              <c:f>Metas!$B$6:$B$200</c:f>
              <c:numCache/>
            </c:numRef>
          </c:val>
        </c:ser>
        <c:ser>
          <c:idx val="1"/>
          <c:order val="1"/>
          <c:tx>
            <c:strRef>
              <c:f>Metas!$C$5</c:f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Metas!$A$6:$A$200</c:f>
            </c:strRef>
          </c:cat>
          <c:val>
            <c:numRef>
              <c:f>Metas!$C$6:$C$200</c:f>
              <c:numCache/>
            </c:numRef>
          </c:val>
        </c:ser>
        <c:axId val="619272260"/>
        <c:axId val="1139429746"/>
      </c:barChart>
      <c:catAx>
        <c:axId val="6192722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139429746"/>
      </c:catAx>
      <c:valAx>
        <c:axId val="11394297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619272260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Roboto"/>
              </a:defRPr>
            </a:pPr>
            <a:r>
              <a:rPr b="0">
                <a:solidFill>
                  <a:srgbClr val="757575"/>
                </a:solidFill>
                <a:latin typeface="Roboto"/>
              </a:rPr>
              <a:t>Progresso das metas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Metas!$D$5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Metas!$A$6:$A$200</c:f>
            </c:strRef>
          </c:cat>
          <c:val>
            <c:numRef>
              <c:f>Metas!$D$6:$D$200</c:f>
              <c:numCache/>
            </c:numRef>
          </c:val>
        </c:ser>
        <c:axId val="513439141"/>
        <c:axId val="1955865977"/>
      </c:barChart>
      <c:catAx>
        <c:axId val="5134391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955865977"/>
      </c:catAx>
      <c:valAx>
        <c:axId val="19558659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513439141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17</xdr:row>
      <xdr:rowOff>0</xdr:rowOff>
    </xdr:from>
    <xdr:ext cx="4762500" cy="2571750"/>
    <xdr:graphicFrame>
      <xdr:nvGraphicFramePr>
        <xdr:cNvPr id="1" name="Chart 1" title="Meta x horas estudada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9</xdr:col>
      <xdr:colOff>0</xdr:colOff>
      <xdr:row>29</xdr:row>
      <xdr:rowOff>0</xdr:rowOff>
    </xdr:from>
    <xdr:ext cx="4762500" cy="2571750"/>
    <xdr:graphicFrame>
      <xdr:nvGraphicFramePr>
        <xdr:cNvPr id="2" name="Chart 2" title="Progresso das meta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21.38"/>
    <col customWidth="1" min="2" max="3" width="13.88"/>
    <col customWidth="1" min="4" max="4" width="12.63"/>
    <col customWidth="1" min="5" max="5" width="3.88"/>
    <col customWidth="1" min="6" max="6" width="26.38"/>
    <col customWidth="1" min="7" max="7" width="13.88"/>
    <col customWidth="1" min="8" max="8" width="15.13"/>
    <col customWidth="1" min="9" max="14" width="10.13"/>
  </cols>
  <sheetData>
    <row r="1">
      <c r="A1" s="1" t="s">
        <v>68</v>
      </c>
    </row>
    <row r="3">
      <c r="A3" s="2" t="s">
        <v>70</v>
      </c>
    </row>
    <row r="5">
      <c r="A5" s="17" t="s">
        <v>71</v>
      </c>
      <c r="B5" s="18">
        <f>Configuracoes!B6</f>
        <v>46300</v>
      </c>
    </row>
    <row r="8">
      <c r="A8" s="19" t="s">
        <v>73</v>
      </c>
      <c r="D8" s="19" t="s">
        <v>74</v>
      </c>
      <c r="G8" s="19" t="s">
        <v>75</v>
      </c>
      <c r="J8" s="19" t="s">
        <v>76</v>
      </c>
      <c r="M8" s="19" t="s">
        <v>77</v>
      </c>
    </row>
    <row r="9">
      <c r="A9" s="20">
        <f>SUMIFS(Plano!$T$6:$T$400,Plano!$F$6:$F$400,"&gt;="&amp;$B$5,Plano!$F$6:$F$400,"&lt;"&amp;$B$5+7)</f>
        <v>10.5</v>
      </c>
      <c r="D9" s="21">
        <f>SUMIFS(Sessoes!$I$6:$I$500,Sessoes!$A$6:$A$500,"&gt;="&amp;$B$5,Sessoes!$A$6:$A$500,"&lt;="&amp;$B$5+6)</f>
        <v>6.25</v>
      </c>
      <c r="G9" s="22">
        <f>IF(A9=0,0,D9/A9)</f>
        <v>0.5952380952</v>
      </c>
      <c r="J9" s="23">
        <f>IFERROR(SUMIFS(Sessoes!$Q$6:$Q$500,Sessoes!$A$6:$A$500,"&gt;="&amp;$B$5,Sessoes!$A$6:$A$500,"&lt;"&amp;$B$5+7)/SUMIFS(Sessoes!$P$6:$P$500,Sessoes!$A$6:$A$500,"&gt;="&amp;$B$5,Sessoes!$A$6:$A$500,"&lt;"&amp;$B$5+7),0)</f>
        <v>0.7714285714</v>
      </c>
      <c r="M9" s="24">
        <f>COUNTIFS(Plano!$K$6:$K$400,"Concluída",Plano!$F$6:$F$400,"&gt;="&amp;$B$5,Plano!$F$6:$F$400,"&lt;"&amp;$B$5+7,Plano!$S$6:$S$400,"OK")</f>
        <v>1</v>
      </c>
    </row>
    <row r="14">
      <c r="A14" s="25" t="s">
        <v>81</v>
      </c>
      <c r="B14" s="25" t="s">
        <v>82</v>
      </c>
      <c r="C14" s="25" t="s">
        <v>83</v>
      </c>
      <c r="D14" s="25" t="s">
        <v>84</v>
      </c>
      <c r="E14" s="26" t="s">
        <v>85</v>
      </c>
      <c r="G14" s="26" t="s">
        <v>86</v>
      </c>
    </row>
    <row r="15">
      <c r="A15" s="27">
        <f>COUNTIFS(Plano!$F$6:$F$400,"&gt;="&amp;$B$5,Plano!$F$6:$F$400,"&lt;"&amp;$B$5+7,Plano!$S$6:$S$400,"OK")</f>
        <v>6</v>
      </c>
      <c r="B15" s="27">
        <f>COUNTIF(Plano!$Q$6:$Q$400,"ATRASADA")</f>
        <v>0</v>
      </c>
      <c r="C15" s="27">
        <f>COUNTIF(Plano!$Q$6:$Q$400,"REVISAR")</f>
        <v>0</v>
      </c>
      <c r="D15" s="28">
        <f>IFERROR(AVERAGEIFS(Sessoes!$R$6:$R$500,Sessoes!$A$6:$A$500,"&gt;="&amp;$B$5,Sessoes!$A$6:$A$500,"&lt;"&amp;$B$5+7,Sessoes!$R$6:$R$500,"&gt;=1"),0)</f>
        <v>4.333333333</v>
      </c>
      <c r="E15" s="29">
        <f>COUNTIF(Plano!$S$6:$S$400,"VERIFICAR")+COUNTIF(Plano!$S$6:$S$400,"INCOMPLETO")</f>
        <v>0</v>
      </c>
      <c r="G15" s="29">
        <f>COUNTIF(Sessoes!$O$6:$O$500,"VERIFICAR")+COUNTIF(Sessoes!$O$6:$O$500,"INCOMPLETO")+COUNTIFS(Sessoes!$O$6:$O$500,"OK",Sessoes!$L$6:$L$500,"VERIFICAR")</f>
        <v>0</v>
      </c>
    </row>
    <row r="19">
      <c r="A19" s="25" t="s">
        <v>5</v>
      </c>
      <c r="B19" s="25" t="s">
        <v>87</v>
      </c>
      <c r="C19" s="25" t="s">
        <v>88</v>
      </c>
      <c r="D19" s="25" t="s">
        <v>89</v>
      </c>
      <c r="F19" s="30" t="s">
        <v>90</v>
      </c>
      <c r="G19" s="25" t="s">
        <v>17</v>
      </c>
      <c r="H19" s="25" t="s">
        <v>31</v>
      </c>
    </row>
    <row r="20">
      <c r="A20" s="6" t="str">
        <f>Metas!A6</f>
        <v>Inglês</v>
      </c>
      <c r="B20" s="16">
        <f>Metas!B6</f>
        <v>3</v>
      </c>
      <c r="C20" s="16">
        <f>Metas!C6</f>
        <v>1.75</v>
      </c>
      <c r="D20" s="31">
        <f>Metas!D6</f>
        <v>0.5833333333</v>
      </c>
      <c r="F20" s="6" t="str">
        <f>Plano!C6</f>
        <v>Listening B2</v>
      </c>
      <c r="G20" s="32">
        <f>Plano!G6</f>
        <v>46304</v>
      </c>
      <c r="H20" s="15" t="str">
        <f>Plano!Q6</f>
        <v>PRIORIDADE</v>
      </c>
    </row>
    <row r="21">
      <c r="A21" s="6" t="str">
        <f>Metas!A7</f>
        <v>Matemática</v>
      </c>
      <c r="B21" s="16">
        <f>Metas!B7</f>
        <v>3</v>
      </c>
      <c r="C21" s="16">
        <f>Metas!C7</f>
        <v>2.25</v>
      </c>
      <c r="D21" s="31">
        <f>Metas!D7</f>
        <v>0.75</v>
      </c>
      <c r="F21" s="6" t="str">
        <f>Plano!C7</f>
        <v>Funções e gráficos</v>
      </c>
      <c r="G21" s="32">
        <f>Plano!G7</f>
        <v>46302</v>
      </c>
      <c r="H21" s="15" t="str">
        <f>Plano!Q7</f>
        <v>OK</v>
      </c>
    </row>
    <row r="22">
      <c r="A22" s="6" t="str">
        <f>Metas!A8</f>
        <v>Power BI</v>
      </c>
      <c r="B22" s="16">
        <f>Metas!B8</f>
        <v>3</v>
      </c>
      <c r="C22" s="16">
        <f>Metas!C8</f>
        <v>2.25</v>
      </c>
      <c r="D22" s="31">
        <f>Metas!D8</f>
        <v>0.75</v>
      </c>
      <c r="F22" s="6" t="str">
        <f>Plano!C8</f>
        <v>DAX - CALCULATE</v>
      </c>
      <c r="G22" s="32">
        <f>Plano!G8</f>
        <v>46306</v>
      </c>
      <c r="H22" s="15" t="str">
        <f>Plano!Q8</f>
        <v>PRIORIDADE</v>
      </c>
    </row>
    <row r="23">
      <c r="A23" s="6" t="str">
        <f>Metas!A9</f>
        <v>Gestão</v>
      </c>
      <c r="B23" s="16">
        <f>Metas!B9</f>
        <v>1.5</v>
      </c>
      <c r="C23" s="16">
        <f>Metas!C9</f>
        <v>0</v>
      </c>
      <c r="D23" s="31">
        <f>Metas!D9</f>
        <v>0</v>
      </c>
      <c r="F23" s="6" t="str">
        <f>Plano!C9</f>
        <v>Liderança situacional</v>
      </c>
      <c r="G23" s="32">
        <f>Plano!G9</f>
        <v>46309</v>
      </c>
      <c r="H23" s="15" t="str">
        <f>Plano!Q9</f>
        <v>OK</v>
      </c>
    </row>
    <row r="24">
      <c r="A24" s="6" t="str">
        <f>Metas!A10</f>
        <v>SQL</v>
      </c>
      <c r="B24" s="16">
        <f>Metas!B10</f>
        <v>2</v>
      </c>
      <c r="C24" s="16">
        <f>Metas!C10</f>
        <v>0</v>
      </c>
      <c r="D24" s="31">
        <f>Metas!D10</f>
        <v>0</v>
      </c>
      <c r="F24" s="6" t="str">
        <f>Plano!C10</f>
        <v>Vocabulário business</v>
      </c>
      <c r="G24" s="32">
        <f>Plano!G10</f>
        <v>46307</v>
      </c>
      <c r="H24" s="15" t="str">
        <f>Plano!Q10</f>
        <v>OK</v>
      </c>
    </row>
    <row r="28">
      <c r="A28" s="33" t="s">
        <v>93</v>
      </c>
    </row>
    <row r="29">
      <c r="A29" s="34" t="s">
        <v>94</v>
      </c>
    </row>
  </sheetData>
  <mergeCells count="18">
    <mergeCell ref="A1:N2"/>
    <mergeCell ref="A3:N3"/>
    <mergeCell ref="A8:C8"/>
    <mergeCell ref="D8:F8"/>
    <mergeCell ref="G8:I8"/>
    <mergeCell ref="J8:L8"/>
    <mergeCell ref="M8:N8"/>
    <mergeCell ref="E14:F14"/>
    <mergeCell ref="E15:F15"/>
    <mergeCell ref="G14:H14"/>
    <mergeCell ref="G15:H15"/>
    <mergeCell ref="A9:C11"/>
    <mergeCell ref="D9:F11"/>
    <mergeCell ref="G9:I11"/>
    <mergeCell ref="J9:L11"/>
    <mergeCell ref="M9:N11"/>
    <mergeCell ref="A28:G28"/>
    <mergeCell ref="A29:G3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0.75"/>
    <col customWidth="1" min="2" max="2" width="17.0"/>
    <col customWidth="1" min="3" max="3" width="28.88"/>
    <col customWidth="1" min="4" max="4" width="13.88"/>
    <col customWidth="1" min="5" max="5" width="12.63"/>
    <col customWidth="1" min="6" max="7" width="14.5"/>
    <col customWidth="1" min="8" max="9" width="15.13"/>
    <col customWidth="1" min="10" max="10" width="12.63"/>
    <col customWidth="1" min="11" max="11" width="15.75"/>
    <col customWidth="1" min="12" max="12" width="12.63"/>
    <col customWidth="1" min="13" max="13" width="15.13"/>
    <col customWidth="1" min="14" max="14" width="14.5"/>
    <col customWidth="1" min="15" max="15" width="15.13"/>
    <col customWidth="1" min="16" max="16" width="13.25"/>
    <col customWidth="1" min="17" max="17" width="15.13"/>
    <col customWidth="1" min="18" max="18" width="27.63"/>
  </cols>
  <sheetData>
    <row r="1">
      <c r="A1" s="1" t="s">
        <v>0</v>
      </c>
    </row>
    <row r="3">
      <c r="A3" s="2" t="s">
        <v>3</v>
      </c>
    </row>
    <row r="5">
      <c r="A5" s="3" t="s">
        <v>6</v>
      </c>
      <c r="B5" s="3" t="s">
        <v>5</v>
      </c>
      <c r="C5" s="3" t="s">
        <v>8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19</v>
      </c>
      <c r="I5" s="3" t="s">
        <v>10</v>
      </c>
      <c r="J5" s="3" t="s">
        <v>22</v>
      </c>
      <c r="K5" s="3" t="s">
        <v>18</v>
      </c>
      <c r="L5" s="3" t="s">
        <v>24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31</v>
      </c>
      <c r="R5" s="3" t="s">
        <v>20</v>
      </c>
      <c r="S5" s="6" t="s">
        <v>33</v>
      </c>
      <c r="T5" s="6" t="s">
        <v>36</v>
      </c>
    </row>
    <row r="6">
      <c r="A6" s="4" t="s">
        <v>39</v>
      </c>
      <c r="B6" s="4" t="s">
        <v>23</v>
      </c>
      <c r="C6" s="4" t="s">
        <v>41</v>
      </c>
      <c r="D6" s="4" t="s">
        <v>45</v>
      </c>
      <c r="E6" s="4" t="s">
        <v>47</v>
      </c>
      <c r="F6" s="7">
        <f>Configuracoes!$B$6</f>
        <v>46300</v>
      </c>
      <c r="G6" s="7">
        <f>Configuracoes!$B$6+4</f>
        <v>46304</v>
      </c>
      <c r="H6" s="5">
        <v>1.5</v>
      </c>
      <c r="I6" s="8">
        <f>IF(S6&lt;&gt;"OK","",SUMIFS(Sessoes!$I$6:$I$500,Sessoes!$B$6:$B$500,A6,Sessoes!$O$6:$O$500,"OK"))</f>
        <v>1.75</v>
      </c>
      <c r="J6" s="9">
        <f t="shared" ref="J6:J400" si="1">IF(OR(A6="",H6&lt;=0),0,MIN(1,I6/H6))</f>
        <v>1</v>
      </c>
      <c r="K6" s="4" t="s">
        <v>51</v>
      </c>
      <c r="L6" s="4">
        <v>3.0</v>
      </c>
      <c r="M6" s="13">
        <f>IF(S6&lt;&gt;"OK","",IF(COUNTIFS(Sessoes!$B$6:$B$500,A6,Sessoes!$O$6:$O$500,"OK")=0,"",MAXIFS(Sessoes!$A$6:$A$500,Sessoes!$B$6:$B$500,A6,Sessoes!$O$6:$O$500,"OK")))</f>
        <v>46301</v>
      </c>
      <c r="N6" s="11">
        <f>IF(L6="","",IFERROR(VLOOKUP(L6,Configuracoes!$A$15:$B$19,2,FALSE),""))</f>
        <v>7</v>
      </c>
      <c r="O6" s="13">
        <f t="shared" ref="O6:O400" si="2">IF(OR(M6="",N6=""),"",M6+N6)</f>
        <v>46308</v>
      </c>
      <c r="P6" s="14">
        <f t="shared" ref="P6:P400" si="3">IF(OR(S6&lt;&gt;"OK",G6="",K6="Concluída",K6="Cancelada"),"",G6-TODAY())</f>
        <v>1</v>
      </c>
      <c r="Q6" s="11" t="str">
        <f>IF(S6="","",IF(S6&lt;&gt;"OK",S6,IF(K6="Cancelada","OK",IF(AND(K6&lt;&gt;"Concluída",G6&lt;&gt;"",G6&lt;TODAY()),"ATRASADA",IF(AND(O6&lt;&gt;"",O6+Configuracoes!$B$7&lt;=TODAY()),"REVISAR",IF(AND(P6&lt;&gt;"",P6&lt;=3,K6&lt;&gt;"Concluída"),"PRIORIDADE","OK"))))))</f>
        <v>PRIORIDADE</v>
      </c>
      <c r="R6" s="4" t="s">
        <v>52</v>
      </c>
      <c r="S6" s="15" t="str">
        <f>IF(COUNTA(A6:H6,K6:L6)=0,"",IF(OR(A6="",B6="",C6="",F6="",H6="",K6=""),"INCOMPLETO",IFERROR(IF(OR(COUNTIF($A$6:$A$400,A6)&lt;&gt;1,NOT(ISNUMBER(F6)),F6&lt;=0,F6&lt;&gt;INT(F6),NOT(ISNUMBER(H6)),H6&lt;0,COUNTIF(Configuracoes!$H$6:$H$10,K6)=0,AND(G6&lt;&gt;"",OR(NOT(ISNUMBER(G6)),G6&lt;=0,G6&lt;&gt;INT(G6))),AND(L6&lt;&gt;"",OR(NOT(ISNUMBER(L6)),L6&lt;1,L6&gt;5,L6&lt;&gt;INT(L6)))),"VERIFICAR","OK"),"VERIFICAR")))</f>
        <v>OK</v>
      </c>
      <c r="T6" s="16">
        <f t="shared" ref="T6:T400" si="4">IF(S6="OK",H6,0)</f>
        <v>1.5</v>
      </c>
    </row>
    <row r="7">
      <c r="A7" s="4" t="s">
        <v>55</v>
      </c>
      <c r="B7" s="4" t="s">
        <v>53</v>
      </c>
      <c r="C7" s="4" t="s">
        <v>56</v>
      </c>
      <c r="D7" s="4" t="s">
        <v>57</v>
      </c>
      <c r="E7" s="4" t="s">
        <v>58</v>
      </c>
      <c r="F7" s="7">
        <f>Configuracoes!$B$6</f>
        <v>46300</v>
      </c>
      <c r="G7" s="7">
        <f>Configuracoes!$B$6+2</f>
        <v>46302</v>
      </c>
      <c r="H7" s="5">
        <v>2.0</v>
      </c>
      <c r="I7" s="8">
        <f>IF(S7&lt;&gt;"OK","",SUMIFS(Sessoes!$I$6:$I$500,Sessoes!$B$6:$B$500,A7,Sessoes!$O$6:$O$500,"OK"))</f>
        <v>2.25</v>
      </c>
      <c r="J7" s="9">
        <f t="shared" si="1"/>
        <v>1</v>
      </c>
      <c r="K7" s="4" t="s">
        <v>60</v>
      </c>
      <c r="L7" s="4">
        <v>3.0</v>
      </c>
      <c r="M7" s="13">
        <f>IF(S7&lt;&gt;"OK","",IF(COUNTIFS(Sessoes!$B$6:$B$500,A7,Sessoes!$O$6:$O$500,"OK")=0,"",MAXIFS(Sessoes!$A$6:$A$500,Sessoes!$B$6:$B$500,A7,Sessoes!$O$6:$O$500,"OK")))</f>
        <v>46302</v>
      </c>
      <c r="N7" s="11">
        <f>IF(L7="","",IFERROR(VLOOKUP(L7,Configuracoes!$A$15:$B$19,2,FALSE),""))</f>
        <v>7</v>
      </c>
      <c r="O7" s="13">
        <f t="shared" si="2"/>
        <v>46309</v>
      </c>
      <c r="P7" s="14" t="str">
        <f t="shared" si="3"/>
        <v/>
      </c>
      <c r="Q7" s="11" t="str">
        <f>IF(S7="","",IF(S7&lt;&gt;"OK",S7,IF(K7="Cancelada","OK",IF(AND(K7&lt;&gt;"Concluída",G7&lt;&gt;"",G7&lt;TODAY()),"ATRASADA",IF(AND(O7&lt;&gt;"",O7+Configuracoes!$B$7&lt;=TODAY()),"REVISAR",IF(AND(P7&lt;&gt;"",P7&lt;=3,K7&lt;&gt;"Concluída"),"PRIORIDADE","OK"))))))</f>
        <v>OK</v>
      </c>
      <c r="R7" s="4" t="s">
        <v>52</v>
      </c>
      <c r="S7" s="15" t="str">
        <f>IF(COUNTA(A7:H7,K7:L7)=0,"",IF(OR(A7="",B7="",C7="",F7="",H7="",K7=""),"INCOMPLETO",IFERROR(IF(OR(COUNTIF($A$6:$A$400,A7)&lt;&gt;1,NOT(ISNUMBER(F7)),F7&lt;=0,F7&lt;&gt;INT(F7),NOT(ISNUMBER(H7)),H7&lt;0,COUNTIF(Configuracoes!$H$6:$H$10,K7)=0,AND(G7&lt;&gt;"",OR(NOT(ISNUMBER(G7)),G7&lt;=0,G7&lt;&gt;INT(G7))),AND(L7&lt;&gt;"",OR(NOT(ISNUMBER(L7)),L7&lt;1,L7&gt;5,L7&lt;&gt;INT(L7)))),"VERIFICAR","OK"),"VERIFICAR")))</f>
        <v>OK</v>
      </c>
      <c r="T7" s="16">
        <f t="shared" si="4"/>
        <v>2</v>
      </c>
    </row>
    <row r="8">
      <c r="A8" s="4" t="s">
        <v>62</v>
      </c>
      <c r="B8" s="4" t="s">
        <v>54</v>
      </c>
      <c r="C8" s="4" t="s">
        <v>63</v>
      </c>
      <c r="D8" s="4" t="s">
        <v>64</v>
      </c>
      <c r="E8" s="4" t="s">
        <v>47</v>
      </c>
      <c r="F8" s="7">
        <f>Configuracoes!$B$6+1</f>
        <v>46301</v>
      </c>
      <c r="G8" s="7">
        <f>Configuracoes!$B$6+6</f>
        <v>46306</v>
      </c>
      <c r="H8" s="5">
        <v>2.5</v>
      </c>
      <c r="I8" s="8">
        <f>IF(S8&lt;&gt;"OK","",SUMIFS(Sessoes!$I$6:$I$500,Sessoes!$B$6:$B$500,A8,Sessoes!$O$6:$O$500,"OK"))</f>
        <v>2.25</v>
      </c>
      <c r="J8" s="9">
        <f t="shared" si="1"/>
        <v>0.9</v>
      </c>
      <c r="K8" s="4" t="s">
        <v>51</v>
      </c>
      <c r="L8" s="4">
        <v>2.0</v>
      </c>
      <c r="M8" s="13">
        <f>IF(S8&lt;&gt;"OK","",IF(COUNTIFS(Sessoes!$B$6:$B$500,A8,Sessoes!$O$6:$O$500,"OK")=0,"",MAXIFS(Sessoes!$A$6:$A$500,Sessoes!$B$6:$B$500,A8,Sessoes!$O$6:$O$500,"OK")))</f>
        <v>46302</v>
      </c>
      <c r="N8" s="11">
        <f>IF(L8="","",IFERROR(VLOOKUP(L8,Configuracoes!$A$15:$B$19,2,FALSE),""))</f>
        <v>3</v>
      </c>
      <c r="O8" s="13">
        <f t="shared" si="2"/>
        <v>46305</v>
      </c>
      <c r="P8" s="14">
        <f t="shared" si="3"/>
        <v>3</v>
      </c>
      <c r="Q8" s="11" t="str">
        <f>IF(S8="","",IF(S8&lt;&gt;"OK",S8,IF(K8="Cancelada","OK",IF(AND(K8&lt;&gt;"Concluída",G8&lt;&gt;"",G8&lt;TODAY()),"ATRASADA",IF(AND(O8&lt;&gt;"",O8+Configuracoes!$B$7&lt;=TODAY()),"REVISAR",IF(AND(P8&lt;&gt;"",P8&lt;=3,K8&lt;&gt;"Concluída"),"PRIORIDADE","OK"))))))</f>
        <v>PRIORIDADE</v>
      </c>
      <c r="R8" s="4" t="s">
        <v>52</v>
      </c>
      <c r="S8" s="15" t="str">
        <f>IF(COUNTA(A8:H8,K8:L8)=0,"",IF(OR(A8="",B8="",C8="",F8="",H8="",K8=""),"INCOMPLETO",IFERROR(IF(OR(COUNTIF($A$6:$A$400,A8)&lt;&gt;1,NOT(ISNUMBER(F8)),F8&lt;=0,F8&lt;&gt;INT(F8),NOT(ISNUMBER(H8)),H8&lt;0,COUNTIF(Configuracoes!$H$6:$H$10,K8)=0,AND(G8&lt;&gt;"",OR(NOT(ISNUMBER(G8)),G8&lt;=0,G8&lt;&gt;INT(G8))),AND(L8&lt;&gt;"",OR(NOT(ISNUMBER(L8)),L8&lt;1,L8&gt;5,L8&lt;&gt;INT(L8)))),"VERIFICAR","OK"),"VERIFICAR")))</f>
        <v>OK</v>
      </c>
      <c r="T8" s="16">
        <f t="shared" si="4"/>
        <v>2.5</v>
      </c>
    </row>
    <row r="9">
      <c r="A9" s="4" t="s">
        <v>65</v>
      </c>
      <c r="B9" s="4" t="s">
        <v>59</v>
      </c>
      <c r="C9" s="4" t="s">
        <v>66</v>
      </c>
      <c r="D9" s="4" t="s">
        <v>45</v>
      </c>
      <c r="E9" s="4" t="s">
        <v>67</v>
      </c>
      <c r="F9" s="7">
        <f>Configuracoes!$B$6+2</f>
        <v>46302</v>
      </c>
      <c r="G9" s="7">
        <f>Configuracoes!$B$6+9</f>
        <v>46309</v>
      </c>
      <c r="H9" s="5">
        <v>1.5</v>
      </c>
      <c r="I9" s="8">
        <f>IF(S9&lt;&gt;"OK","",SUMIFS(Sessoes!$I$6:$I$500,Sessoes!$B$6:$B$500,A9,Sessoes!$O$6:$O$500,"OK"))</f>
        <v>0</v>
      </c>
      <c r="J9" s="9">
        <f t="shared" si="1"/>
        <v>0</v>
      </c>
      <c r="K9" s="4" t="s">
        <v>72</v>
      </c>
      <c r="L9" s="4">
        <v>1.0</v>
      </c>
      <c r="M9" s="13" t="str">
        <f>IF(S9&lt;&gt;"OK","",IF(COUNTIFS(Sessoes!$B$6:$B$500,A9,Sessoes!$O$6:$O$500,"OK")=0,"",MAXIFS(Sessoes!$A$6:$A$500,Sessoes!$B$6:$B$500,A9,Sessoes!$O$6:$O$500,"OK")))</f>
        <v/>
      </c>
      <c r="N9" s="11">
        <f>IF(L9="","",IFERROR(VLOOKUP(L9,Configuracoes!$A$15:$B$19,2,FALSE),""))</f>
        <v>1</v>
      </c>
      <c r="O9" s="13" t="str">
        <f t="shared" si="2"/>
        <v/>
      </c>
      <c r="P9" s="14">
        <f t="shared" si="3"/>
        <v>6</v>
      </c>
      <c r="Q9" s="11" t="str">
        <f>IF(S9="","",IF(S9&lt;&gt;"OK",S9,IF(K9="Cancelada","OK",IF(AND(K9&lt;&gt;"Concluída",G9&lt;&gt;"",G9&lt;TODAY()),"ATRASADA",IF(AND(O9&lt;&gt;"",O9+Configuracoes!$B$7&lt;=TODAY()),"REVISAR",IF(AND(P9&lt;&gt;"",P9&lt;=3,K9&lt;&gt;"Concluída"),"PRIORIDADE","OK"))))))</f>
        <v>OK</v>
      </c>
      <c r="R9" s="4" t="s">
        <v>52</v>
      </c>
      <c r="S9" s="15" t="str">
        <f>IF(COUNTA(A9:H9,K9:L9)=0,"",IF(OR(A9="",B9="",C9="",F9="",H9="",K9=""),"INCOMPLETO",IFERROR(IF(OR(COUNTIF($A$6:$A$400,A9)&lt;&gt;1,NOT(ISNUMBER(F9)),F9&lt;=0,F9&lt;&gt;INT(F9),NOT(ISNUMBER(H9)),H9&lt;0,COUNTIF(Configuracoes!$H$6:$H$10,K9)=0,AND(G9&lt;&gt;"",OR(NOT(ISNUMBER(G9)),G9&lt;=0,G9&lt;&gt;INT(G9))),AND(L9&lt;&gt;"",OR(NOT(ISNUMBER(L9)),L9&lt;1,L9&gt;5,L9&lt;&gt;INT(L9)))),"VERIFICAR","OK"),"VERIFICAR")))</f>
        <v>OK</v>
      </c>
      <c r="T9" s="16">
        <f t="shared" si="4"/>
        <v>1.5</v>
      </c>
    </row>
    <row r="10">
      <c r="A10" s="4" t="s">
        <v>78</v>
      </c>
      <c r="B10" s="4" t="s">
        <v>23</v>
      </c>
      <c r="C10" s="4" t="s">
        <v>79</v>
      </c>
      <c r="D10" s="4" t="s">
        <v>80</v>
      </c>
      <c r="E10" s="4" t="s">
        <v>67</v>
      </c>
      <c r="F10" s="7">
        <f>Configuracoes!$B$6+3</f>
        <v>46303</v>
      </c>
      <c r="G10" s="7">
        <f>Configuracoes!$B$6+7</f>
        <v>46307</v>
      </c>
      <c r="H10" s="5">
        <v>1.0</v>
      </c>
      <c r="I10" s="8">
        <f>IF(S10&lt;&gt;"OK","",SUMIFS(Sessoes!$I$6:$I$500,Sessoes!$B$6:$B$500,A10,Sessoes!$O$6:$O$500,"OK"))</f>
        <v>0</v>
      </c>
      <c r="J10" s="9">
        <f t="shared" si="1"/>
        <v>0</v>
      </c>
      <c r="K10" s="4" t="s">
        <v>72</v>
      </c>
      <c r="L10" s="4">
        <v>3.0</v>
      </c>
      <c r="M10" s="13" t="str">
        <f>IF(S10&lt;&gt;"OK","",IF(COUNTIFS(Sessoes!$B$6:$B$500,A10,Sessoes!$O$6:$O$500,"OK")=0,"",MAXIFS(Sessoes!$A$6:$A$500,Sessoes!$B$6:$B$500,A10,Sessoes!$O$6:$O$500,"OK")))</f>
        <v/>
      </c>
      <c r="N10" s="11">
        <f>IF(L10="","",IFERROR(VLOOKUP(L10,Configuracoes!$A$15:$B$19,2,FALSE),""))</f>
        <v>7</v>
      </c>
      <c r="O10" s="13" t="str">
        <f t="shared" si="2"/>
        <v/>
      </c>
      <c r="P10" s="14">
        <f t="shared" si="3"/>
        <v>4</v>
      </c>
      <c r="Q10" s="11" t="str">
        <f>IF(S10="","",IF(S10&lt;&gt;"OK",S10,IF(K10="Cancelada","OK",IF(AND(K10&lt;&gt;"Concluída",G10&lt;&gt;"",G10&lt;TODAY()),"ATRASADA",IF(AND(O10&lt;&gt;"",O10+Configuracoes!$B$7&lt;=TODAY()),"REVISAR",IF(AND(P10&lt;&gt;"",P10&lt;=3,K10&lt;&gt;"Concluída"),"PRIORIDADE","OK"))))))</f>
        <v>OK</v>
      </c>
      <c r="R10" s="4" t="s">
        <v>52</v>
      </c>
      <c r="S10" s="15" t="str">
        <f>IF(COUNTA(A10:H10,K10:L10)=0,"",IF(OR(A10="",B10="",C10="",F10="",H10="",K10=""),"INCOMPLETO",IFERROR(IF(OR(COUNTIF($A$6:$A$400,A10)&lt;&gt;1,NOT(ISNUMBER(F10)),F10&lt;=0,F10&lt;&gt;INT(F10),NOT(ISNUMBER(H10)),H10&lt;0,COUNTIF(Configuracoes!$H$6:$H$10,K10)=0,AND(G10&lt;&gt;"",OR(NOT(ISNUMBER(G10)),G10&lt;=0,G10&lt;&gt;INT(G10))),AND(L10&lt;&gt;"",OR(NOT(ISNUMBER(L10)),L10&lt;1,L10&gt;5,L10&lt;&gt;INT(L10)))),"VERIFICAR","OK"),"VERIFICAR")))</f>
        <v>OK</v>
      </c>
      <c r="T10" s="16">
        <f t="shared" si="4"/>
        <v>1</v>
      </c>
    </row>
    <row r="11">
      <c r="A11" s="4" t="s">
        <v>91</v>
      </c>
      <c r="B11" s="4" t="s">
        <v>61</v>
      </c>
      <c r="C11" s="4" t="s">
        <v>92</v>
      </c>
      <c r="D11" s="4" t="s">
        <v>57</v>
      </c>
      <c r="E11" s="4" t="s">
        <v>47</v>
      </c>
      <c r="F11" s="7">
        <f>Configuracoes!$B$6+3</f>
        <v>46303</v>
      </c>
      <c r="G11" s="7">
        <f>Configuracoes!$B$6+8</f>
        <v>46308</v>
      </c>
      <c r="H11" s="5">
        <v>2.0</v>
      </c>
      <c r="I11" s="8">
        <f>IF(S11&lt;&gt;"OK","",SUMIFS(Sessoes!$I$6:$I$500,Sessoes!$B$6:$B$500,A11,Sessoes!$O$6:$O$500,"OK"))</f>
        <v>0</v>
      </c>
      <c r="J11" s="9">
        <f t="shared" si="1"/>
        <v>0</v>
      </c>
      <c r="K11" s="4" t="s">
        <v>72</v>
      </c>
      <c r="L11" s="4">
        <v>2.0</v>
      </c>
      <c r="M11" s="13" t="str">
        <f>IF(S11&lt;&gt;"OK","",IF(COUNTIFS(Sessoes!$B$6:$B$500,A11,Sessoes!$O$6:$O$500,"OK")=0,"",MAXIFS(Sessoes!$A$6:$A$500,Sessoes!$B$6:$B$500,A11,Sessoes!$O$6:$O$500,"OK")))</f>
        <v/>
      </c>
      <c r="N11" s="11">
        <f>IF(L11="","",IFERROR(VLOOKUP(L11,Configuracoes!$A$15:$B$19,2,FALSE),""))</f>
        <v>3</v>
      </c>
      <c r="O11" s="13" t="str">
        <f t="shared" si="2"/>
        <v/>
      </c>
      <c r="P11" s="14">
        <f t="shared" si="3"/>
        <v>5</v>
      </c>
      <c r="Q11" s="11" t="str">
        <f>IF(S11="","",IF(S11&lt;&gt;"OK",S11,IF(K11="Cancelada","OK",IF(AND(K11&lt;&gt;"Concluída",G11&lt;&gt;"",G11&lt;TODAY()),"ATRASADA",IF(AND(O11&lt;&gt;"",O11+Configuracoes!$B$7&lt;=TODAY()),"REVISAR",IF(AND(P11&lt;&gt;"",P11&lt;=3,K11&lt;&gt;"Concluída"),"PRIORIDADE","OK"))))))</f>
        <v>OK</v>
      </c>
      <c r="R11" s="4" t="s">
        <v>52</v>
      </c>
      <c r="S11" s="15" t="str">
        <f>IF(COUNTA(A11:H11,K11:L11)=0,"",IF(OR(A11="",B11="",C11="",F11="",H11="",K11=""),"INCOMPLETO",IFERROR(IF(OR(COUNTIF($A$6:$A$400,A11)&lt;&gt;1,NOT(ISNUMBER(F11)),F11&lt;=0,F11&lt;&gt;INT(F11),NOT(ISNUMBER(H11)),H11&lt;0,COUNTIF(Configuracoes!$H$6:$H$10,K11)=0,AND(G11&lt;&gt;"",OR(NOT(ISNUMBER(G11)),G11&lt;=0,G11&lt;&gt;INT(G11))),AND(L11&lt;&gt;"",OR(NOT(ISNUMBER(L11)),L11&lt;1,L11&gt;5,L11&lt;&gt;INT(L11)))),"VERIFICAR","OK"),"VERIFICAR")))</f>
        <v>OK</v>
      </c>
      <c r="T11" s="16">
        <f t="shared" si="4"/>
        <v>2</v>
      </c>
    </row>
    <row r="12">
      <c r="A12" s="4"/>
      <c r="B12" s="4"/>
      <c r="C12" s="4"/>
      <c r="D12" s="4"/>
      <c r="E12" s="4"/>
      <c r="F12" s="7"/>
      <c r="G12" s="7"/>
      <c r="H12" s="5"/>
      <c r="I12" s="8" t="str">
        <f>IF(S12&lt;&gt;"OK","",SUMIFS(Sessoes!$I$6:$I$500,Sessoes!$B$6:$B$500,A12,Sessoes!$O$6:$O$500,"OK"))</f>
        <v/>
      </c>
      <c r="J12" s="9">
        <f t="shared" si="1"/>
        <v>0</v>
      </c>
      <c r="K12" s="4"/>
      <c r="L12" s="4"/>
      <c r="M12" s="13" t="str">
        <f>IF(S12&lt;&gt;"OK","",IF(COUNTIFS(Sessoes!$B$6:$B$500,A12,Sessoes!$O$6:$O$500,"OK")=0,"",MAXIFS(Sessoes!$A$6:$A$500,Sessoes!$B$6:$B$500,A12,Sessoes!$O$6:$O$500,"OK")))</f>
        <v/>
      </c>
      <c r="N12" s="11" t="str">
        <f>IF(L12="","",IFERROR(VLOOKUP(L12,Configuracoes!$A$15:$B$19,2,FALSE),""))</f>
        <v/>
      </c>
      <c r="O12" s="13" t="str">
        <f t="shared" si="2"/>
        <v/>
      </c>
      <c r="P12" s="14" t="str">
        <f t="shared" si="3"/>
        <v/>
      </c>
      <c r="Q12" s="11" t="str">
        <f>IF(S12="","",IF(S12&lt;&gt;"OK",S12,IF(K12="Cancelada","OK",IF(AND(K12&lt;&gt;"Concluída",G12&lt;&gt;"",G12&lt;TODAY()),"ATRASADA",IF(AND(O12&lt;&gt;"",O12+Configuracoes!$B$7&lt;=TODAY()),"REVISAR",IF(AND(P12&lt;&gt;"",P12&lt;=3,K12&lt;&gt;"Concluída"),"PRIORIDADE","OK"))))))</f>
        <v/>
      </c>
      <c r="R12" s="4"/>
      <c r="S12" s="15" t="str">
        <f>IF(COUNTA(A12:H12,K12:L12)=0,"",IF(OR(A12="",B12="",C12="",F12="",H12="",K12=""),"INCOMPLETO",IFERROR(IF(OR(COUNTIF($A$6:$A$400,A12)&lt;&gt;1,NOT(ISNUMBER(F12)),F12&lt;=0,F12&lt;&gt;INT(F12),NOT(ISNUMBER(H12)),H12&lt;0,COUNTIF(Configuracoes!$H$6:$H$10,K12)=0,AND(G12&lt;&gt;"",OR(NOT(ISNUMBER(G12)),G12&lt;=0,G12&lt;&gt;INT(G12))),AND(L12&lt;&gt;"",OR(NOT(ISNUMBER(L12)),L12&lt;1,L12&gt;5,L12&lt;&gt;INT(L12)))),"VERIFICAR","OK"),"VERIFICAR")))</f>
        <v/>
      </c>
      <c r="T12" s="15">
        <f t="shared" si="4"/>
        <v>0</v>
      </c>
    </row>
    <row r="13">
      <c r="A13" s="4"/>
      <c r="B13" s="4"/>
      <c r="C13" s="4"/>
      <c r="D13" s="4"/>
      <c r="E13" s="4"/>
      <c r="F13" s="7"/>
      <c r="G13" s="7"/>
      <c r="H13" s="5"/>
      <c r="I13" s="8" t="str">
        <f>IF(S13&lt;&gt;"OK","",SUMIFS(Sessoes!$I$6:$I$500,Sessoes!$B$6:$B$500,A13,Sessoes!$O$6:$O$500,"OK"))</f>
        <v/>
      </c>
      <c r="J13" s="9">
        <f t="shared" si="1"/>
        <v>0</v>
      </c>
      <c r="K13" s="4"/>
      <c r="L13" s="4"/>
      <c r="M13" s="13" t="str">
        <f>IF(S13&lt;&gt;"OK","",IF(COUNTIFS(Sessoes!$B$6:$B$500,A13,Sessoes!$O$6:$O$500,"OK")=0,"",MAXIFS(Sessoes!$A$6:$A$500,Sessoes!$B$6:$B$500,A13,Sessoes!$O$6:$O$500,"OK")))</f>
        <v/>
      </c>
      <c r="N13" s="11" t="str">
        <f>IF(L13="","",IFERROR(VLOOKUP(L13,Configuracoes!$A$15:$B$19,2,FALSE),""))</f>
        <v/>
      </c>
      <c r="O13" s="13" t="str">
        <f t="shared" si="2"/>
        <v/>
      </c>
      <c r="P13" s="14" t="str">
        <f t="shared" si="3"/>
        <v/>
      </c>
      <c r="Q13" s="11" t="str">
        <f>IF(S13="","",IF(S13&lt;&gt;"OK",S13,IF(K13="Cancelada","OK",IF(AND(K13&lt;&gt;"Concluída",G13&lt;&gt;"",G13&lt;TODAY()),"ATRASADA",IF(AND(O13&lt;&gt;"",O13+Configuracoes!$B$7&lt;=TODAY()),"REVISAR",IF(AND(P13&lt;&gt;"",P13&lt;=3,K13&lt;&gt;"Concluída"),"PRIORIDADE","OK"))))))</f>
        <v/>
      </c>
      <c r="R13" s="4"/>
      <c r="S13" s="15" t="str">
        <f>IF(COUNTA(A13:H13,K13:L13)=0,"",IF(OR(A13="",B13="",C13="",F13="",H13="",K13=""),"INCOMPLETO",IFERROR(IF(OR(COUNTIF($A$6:$A$400,A13)&lt;&gt;1,NOT(ISNUMBER(F13)),F13&lt;=0,F13&lt;&gt;INT(F13),NOT(ISNUMBER(H13)),H13&lt;0,COUNTIF(Configuracoes!$H$6:$H$10,K13)=0,AND(G13&lt;&gt;"",OR(NOT(ISNUMBER(G13)),G13&lt;=0,G13&lt;&gt;INT(G13))),AND(L13&lt;&gt;"",OR(NOT(ISNUMBER(L13)),L13&lt;1,L13&gt;5,L13&lt;&gt;INT(L13)))),"VERIFICAR","OK"),"VERIFICAR")))</f>
        <v/>
      </c>
      <c r="T13" s="15">
        <f t="shared" si="4"/>
        <v>0</v>
      </c>
    </row>
    <row r="14">
      <c r="A14" s="4"/>
      <c r="B14" s="4"/>
      <c r="C14" s="4"/>
      <c r="D14" s="4"/>
      <c r="E14" s="4"/>
      <c r="F14" s="7"/>
      <c r="G14" s="7"/>
      <c r="H14" s="5"/>
      <c r="I14" s="8" t="str">
        <f>IF(S14&lt;&gt;"OK","",SUMIFS(Sessoes!$I$6:$I$500,Sessoes!$B$6:$B$500,A14,Sessoes!$O$6:$O$500,"OK"))</f>
        <v/>
      </c>
      <c r="J14" s="9">
        <f t="shared" si="1"/>
        <v>0</v>
      </c>
      <c r="K14" s="4"/>
      <c r="L14" s="4"/>
      <c r="M14" s="13" t="str">
        <f>IF(S14&lt;&gt;"OK","",IF(COUNTIFS(Sessoes!$B$6:$B$500,A14,Sessoes!$O$6:$O$500,"OK")=0,"",MAXIFS(Sessoes!$A$6:$A$500,Sessoes!$B$6:$B$500,A14,Sessoes!$O$6:$O$500,"OK")))</f>
        <v/>
      </c>
      <c r="N14" s="11" t="str">
        <f>IF(L14="","",IFERROR(VLOOKUP(L14,Configuracoes!$A$15:$B$19,2,FALSE),""))</f>
        <v/>
      </c>
      <c r="O14" s="13" t="str">
        <f t="shared" si="2"/>
        <v/>
      </c>
      <c r="P14" s="14" t="str">
        <f t="shared" si="3"/>
        <v/>
      </c>
      <c r="Q14" s="11" t="str">
        <f>IF(S14="","",IF(S14&lt;&gt;"OK",S14,IF(K14="Cancelada","OK",IF(AND(K14&lt;&gt;"Concluída",G14&lt;&gt;"",G14&lt;TODAY()),"ATRASADA",IF(AND(O14&lt;&gt;"",O14+Configuracoes!$B$7&lt;=TODAY()),"REVISAR",IF(AND(P14&lt;&gt;"",P14&lt;=3,K14&lt;&gt;"Concluída"),"PRIORIDADE","OK"))))))</f>
        <v/>
      </c>
      <c r="R14" s="4"/>
      <c r="S14" s="15" t="str">
        <f>IF(COUNTA(A14:H14,K14:L14)=0,"",IF(OR(A14="",B14="",C14="",F14="",H14="",K14=""),"INCOMPLETO",IFERROR(IF(OR(COUNTIF($A$6:$A$400,A14)&lt;&gt;1,NOT(ISNUMBER(F14)),F14&lt;=0,F14&lt;&gt;INT(F14),NOT(ISNUMBER(H14)),H14&lt;0,COUNTIF(Configuracoes!$H$6:$H$10,K14)=0,AND(G14&lt;&gt;"",OR(NOT(ISNUMBER(G14)),G14&lt;=0,G14&lt;&gt;INT(G14))),AND(L14&lt;&gt;"",OR(NOT(ISNUMBER(L14)),L14&lt;1,L14&gt;5,L14&lt;&gt;INT(L14)))),"VERIFICAR","OK"),"VERIFICAR")))</f>
        <v/>
      </c>
      <c r="T14" s="15">
        <f t="shared" si="4"/>
        <v>0</v>
      </c>
    </row>
    <row r="15">
      <c r="A15" s="4"/>
      <c r="B15" s="4"/>
      <c r="C15" s="4"/>
      <c r="D15" s="4"/>
      <c r="E15" s="4"/>
      <c r="F15" s="7"/>
      <c r="G15" s="7"/>
      <c r="H15" s="5"/>
      <c r="I15" s="8" t="str">
        <f>IF(S15&lt;&gt;"OK","",SUMIFS(Sessoes!$I$6:$I$500,Sessoes!$B$6:$B$500,A15,Sessoes!$O$6:$O$500,"OK"))</f>
        <v/>
      </c>
      <c r="J15" s="9">
        <f t="shared" si="1"/>
        <v>0</v>
      </c>
      <c r="K15" s="4"/>
      <c r="L15" s="4"/>
      <c r="M15" s="13" t="str">
        <f>IF(S15&lt;&gt;"OK","",IF(COUNTIFS(Sessoes!$B$6:$B$500,A15,Sessoes!$O$6:$O$500,"OK")=0,"",MAXIFS(Sessoes!$A$6:$A$500,Sessoes!$B$6:$B$500,A15,Sessoes!$O$6:$O$500,"OK")))</f>
        <v/>
      </c>
      <c r="N15" s="11" t="str">
        <f>IF(L15="","",IFERROR(VLOOKUP(L15,Configuracoes!$A$15:$B$19,2,FALSE),""))</f>
        <v/>
      </c>
      <c r="O15" s="13" t="str">
        <f t="shared" si="2"/>
        <v/>
      </c>
      <c r="P15" s="14" t="str">
        <f t="shared" si="3"/>
        <v/>
      </c>
      <c r="Q15" s="11" t="str">
        <f>IF(S15="","",IF(S15&lt;&gt;"OK",S15,IF(K15="Cancelada","OK",IF(AND(K15&lt;&gt;"Concluída",G15&lt;&gt;"",G15&lt;TODAY()),"ATRASADA",IF(AND(O15&lt;&gt;"",O15+Configuracoes!$B$7&lt;=TODAY()),"REVISAR",IF(AND(P15&lt;&gt;"",P15&lt;=3,K15&lt;&gt;"Concluída"),"PRIORIDADE","OK"))))))</f>
        <v/>
      </c>
      <c r="R15" s="4"/>
      <c r="S15" s="15" t="str">
        <f>IF(COUNTA(A15:H15,K15:L15)=0,"",IF(OR(A15="",B15="",C15="",F15="",H15="",K15=""),"INCOMPLETO",IFERROR(IF(OR(COUNTIF($A$6:$A$400,A15)&lt;&gt;1,NOT(ISNUMBER(F15)),F15&lt;=0,F15&lt;&gt;INT(F15),NOT(ISNUMBER(H15)),H15&lt;0,COUNTIF(Configuracoes!$H$6:$H$10,K15)=0,AND(G15&lt;&gt;"",OR(NOT(ISNUMBER(G15)),G15&lt;=0,G15&lt;&gt;INT(G15))),AND(L15&lt;&gt;"",OR(NOT(ISNUMBER(L15)),L15&lt;1,L15&gt;5,L15&lt;&gt;INT(L15)))),"VERIFICAR","OK"),"VERIFICAR")))</f>
        <v/>
      </c>
      <c r="T15" s="15">
        <f t="shared" si="4"/>
        <v>0</v>
      </c>
    </row>
    <row r="16">
      <c r="A16" s="4"/>
      <c r="B16" s="4"/>
      <c r="C16" s="4"/>
      <c r="D16" s="4"/>
      <c r="E16" s="4"/>
      <c r="F16" s="7"/>
      <c r="G16" s="7"/>
      <c r="H16" s="5"/>
      <c r="I16" s="8" t="str">
        <f>IF(S16&lt;&gt;"OK","",SUMIFS(Sessoes!$I$6:$I$500,Sessoes!$B$6:$B$500,A16,Sessoes!$O$6:$O$500,"OK"))</f>
        <v/>
      </c>
      <c r="J16" s="9">
        <f t="shared" si="1"/>
        <v>0</v>
      </c>
      <c r="K16" s="4"/>
      <c r="L16" s="4"/>
      <c r="M16" s="13" t="str">
        <f>IF(S16&lt;&gt;"OK","",IF(COUNTIFS(Sessoes!$B$6:$B$500,A16,Sessoes!$O$6:$O$500,"OK")=0,"",MAXIFS(Sessoes!$A$6:$A$500,Sessoes!$B$6:$B$500,A16,Sessoes!$O$6:$O$500,"OK")))</f>
        <v/>
      </c>
      <c r="N16" s="11" t="str">
        <f>IF(L16="","",IFERROR(VLOOKUP(L16,Configuracoes!$A$15:$B$19,2,FALSE),""))</f>
        <v/>
      </c>
      <c r="O16" s="13" t="str">
        <f t="shared" si="2"/>
        <v/>
      </c>
      <c r="P16" s="14" t="str">
        <f t="shared" si="3"/>
        <v/>
      </c>
      <c r="Q16" s="11" t="str">
        <f>IF(S16="","",IF(S16&lt;&gt;"OK",S16,IF(K16="Cancelada","OK",IF(AND(K16&lt;&gt;"Concluída",G16&lt;&gt;"",G16&lt;TODAY()),"ATRASADA",IF(AND(O16&lt;&gt;"",O16+Configuracoes!$B$7&lt;=TODAY()),"REVISAR",IF(AND(P16&lt;&gt;"",P16&lt;=3,K16&lt;&gt;"Concluída"),"PRIORIDADE","OK"))))))</f>
        <v/>
      </c>
      <c r="R16" s="4"/>
      <c r="S16" s="15" t="str">
        <f>IF(COUNTA(A16:H16,K16:L16)=0,"",IF(OR(A16="",B16="",C16="",F16="",H16="",K16=""),"INCOMPLETO",IFERROR(IF(OR(COUNTIF($A$6:$A$400,A16)&lt;&gt;1,NOT(ISNUMBER(F16)),F16&lt;=0,F16&lt;&gt;INT(F16),NOT(ISNUMBER(H16)),H16&lt;0,COUNTIF(Configuracoes!$H$6:$H$10,K16)=0,AND(G16&lt;&gt;"",OR(NOT(ISNUMBER(G16)),G16&lt;=0,G16&lt;&gt;INT(G16))),AND(L16&lt;&gt;"",OR(NOT(ISNUMBER(L16)),L16&lt;1,L16&gt;5,L16&lt;&gt;INT(L16)))),"VERIFICAR","OK"),"VERIFICAR")))</f>
        <v/>
      </c>
      <c r="T16" s="15">
        <f t="shared" si="4"/>
        <v>0</v>
      </c>
    </row>
    <row r="17">
      <c r="A17" s="4"/>
      <c r="B17" s="4"/>
      <c r="C17" s="4"/>
      <c r="D17" s="4"/>
      <c r="E17" s="4"/>
      <c r="F17" s="7"/>
      <c r="G17" s="7"/>
      <c r="H17" s="5"/>
      <c r="I17" s="8" t="str">
        <f>IF(S17&lt;&gt;"OK","",SUMIFS(Sessoes!$I$6:$I$500,Sessoes!$B$6:$B$500,A17,Sessoes!$O$6:$O$500,"OK"))</f>
        <v/>
      </c>
      <c r="J17" s="9">
        <f t="shared" si="1"/>
        <v>0</v>
      </c>
      <c r="K17" s="4"/>
      <c r="L17" s="4"/>
      <c r="M17" s="13" t="str">
        <f>IF(S17&lt;&gt;"OK","",IF(COUNTIFS(Sessoes!$B$6:$B$500,A17,Sessoes!$O$6:$O$500,"OK")=0,"",MAXIFS(Sessoes!$A$6:$A$500,Sessoes!$B$6:$B$500,A17,Sessoes!$O$6:$O$500,"OK")))</f>
        <v/>
      </c>
      <c r="N17" s="11" t="str">
        <f>IF(L17="","",IFERROR(VLOOKUP(L17,Configuracoes!$A$15:$B$19,2,FALSE),""))</f>
        <v/>
      </c>
      <c r="O17" s="13" t="str">
        <f t="shared" si="2"/>
        <v/>
      </c>
      <c r="P17" s="14" t="str">
        <f t="shared" si="3"/>
        <v/>
      </c>
      <c r="Q17" s="11" t="str">
        <f>IF(S17="","",IF(S17&lt;&gt;"OK",S17,IF(K17="Cancelada","OK",IF(AND(K17&lt;&gt;"Concluída",G17&lt;&gt;"",G17&lt;TODAY()),"ATRASADA",IF(AND(O17&lt;&gt;"",O17+Configuracoes!$B$7&lt;=TODAY()),"REVISAR",IF(AND(P17&lt;&gt;"",P17&lt;=3,K17&lt;&gt;"Concluída"),"PRIORIDADE","OK"))))))</f>
        <v/>
      </c>
      <c r="R17" s="4"/>
      <c r="S17" s="15" t="str">
        <f>IF(COUNTA(A17:H17,K17:L17)=0,"",IF(OR(A17="",B17="",C17="",F17="",H17="",K17=""),"INCOMPLETO",IFERROR(IF(OR(COUNTIF($A$6:$A$400,A17)&lt;&gt;1,NOT(ISNUMBER(F17)),F17&lt;=0,F17&lt;&gt;INT(F17),NOT(ISNUMBER(H17)),H17&lt;0,COUNTIF(Configuracoes!$H$6:$H$10,K17)=0,AND(G17&lt;&gt;"",OR(NOT(ISNUMBER(G17)),G17&lt;=0,G17&lt;&gt;INT(G17))),AND(L17&lt;&gt;"",OR(NOT(ISNUMBER(L17)),L17&lt;1,L17&gt;5,L17&lt;&gt;INT(L17)))),"VERIFICAR","OK"),"VERIFICAR")))</f>
        <v/>
      </c>
      <c r="T17" s="15">
        <f t="shared" si="4"/>
        <v>0</v>
      </c>
    </row>
    <row r="18">
      <c r="A18" s="4"/>
      <c r="B18" s="4"/>
      <c r="C18" s="4"/>
      <c r="D18" s="4"/>
      <c r="E18" s="4"/>
      <c r="F18" s="7"/>
      <c r="G18" s="7"/>
      <c r="H18" s="5"/>
      <c r="I18" s="8" t="str">
        <f>IF(S18&lt;&gt;"OK","",SUMIFS(Sessoes!$I$6:$I$500,Sessoes!$B$6:$B$500,A18,Sessoes!$O$6:$O$500,"OK"))</f>
        <v/>
      </c>
      <c r="J18" s="9">
        <f t="shared" si="1"/>
        <v>0</v>
      </c>
      <c r="K18" s="4"/>
      <c r="L18" s="4"/>
      <c r="M18" s="13" t="str">
        <f>IF(S18&lt;&gt;"OK","",IF(COUNTIFS(Sessoes!$B$6:$B$500,A18,Sessoes!$O$6:$O$500,"OK")=0,"",MAXIFS(Sessoes!$A$6:$A$500,Sessoes!$B$6:$B$500,A18,Sessoes!$O$6:$O$500,"OK")))</f>
        <v/>
      </c>
      <c r="N18" s="11" t="str">
        <f>IF(L18="","",IFERROR(VLOOKUP(L18,Configuracoes!$A$15:$B$19,2,FALSE),""))</f>
        <v/>
      </c>
      <c r="O18" s="13" t="str">
        <f t="shared" si="2"/>
        <v/>
      </c>
      <c r="P18" s="14" t="str">
        <f t="shared" si="3"/>
        <v/>
      </c>
      <c r="Q18" s="11" t="str">
        <f>IF(S18="","",IF(S18&lt;&gt;"OK",S18,IF(K18="Cancelada","OK",IF(AND(K18&lt;&gt;"Concluída",G18&lt;&gt;"",G18&lt;TODAY()),"ATRASADA",IF(AND(O18&lt;&gt;"",O18+Configuracoes!$B$7&lt;=TODAY()),"REVISAR",IF(AND(P18&lt;&gt;"",P18&lt;=3,K18&lt;&gt;"Concluída"),"PRIORIDADE","OK"))))))</f>
        <v/>
      </c>
      <c r="R18" s="4"/>
      <c r="S18" s="15" t="str">
        <f>IF(COUNTA(A18:H18,K18:L18)=0,"",IF(OR(A18="",B18="",C18="",F18="",H18="",K18=""),"INCOMPLETO",IFERROR(IF(OR(COUNTIF($A$6:$A$400,A18)&lt;&gt;1,NOT(ISNUMBER(F18)),F18&lt;=0,F18&lt;&gt;INT(F18),NOT(ISNUMBER(H18)),H18&lt;0,COUNTIF(Configuracoes!$H$6:$H$10,K18)=0,AND(G18&lt;&gt;"",OR(NOT(ISNUMBER(G18)),G18&lt;=0,G18&lt;&gt;INT(G18))),AND(L18&lt;&gt;"",OR(NOT(ISNUMBER(L18)),L18&lt;1,L18&gt;5,L18&lt;&gt;INT(L18)))),"VERIFICAR","OK"),"VERIFICAR")))</f>
        <v/>
      </c>
      <c r="T18" s="15">
        <f t="shared" si="4"/>
        <v>0</v>
      </c>
    </row>
    <row r="19">
      <c r="A19" s="4"/>
      <c r="B19" s="4"/>
      <c r="C19" s="4"/>
      <c r="D19" s="4"/>
      <c r="E19" s="4"/>
      <c r="F19" s="7"/>
      <c r="G19" s="7"/>
      <c r="H19" s="5"/>
      <c r="I19" s="8" t="str">
        <f>IF(S19&lt;&gt;"OK","",SUMIFS(Sessoes!$I$6:$I$500,Sessoes!$B$6:$B$500,A19,Sessoes!$O$6:$O$500,"OK"))</f>
        <v/>
      </c>
      <c r="J19" s="9">
        <f t="shared" si="1"/>
        <v>0</v>
      </c>
      <c r="K19" s="4"/>
      <c r="L19" s="4"/>
      <c r="M19" s="13" t="str">
        <f>IF(S19&lt;&gt;"OK","",IF(COUNTIFS(Sessoes!$B$6:$B$500,A19,Sessoes!$O$6:$O$500,"OK")=0,"",MAXIFS(Sessoes!$A$6:$A$500,Sessoes!$B$6:$B$500,A19,Sessoes!$O$6:$O$500,"OK")))</f>
        <v/>
      </c>
      <c r="N19" s="11" t="str">
        <f>IF(L19="","",IFERROR(VLOOKUP(L19,Configuracoes!$A$15:$B$19,2,FALSE),""))</f>
        <v/>
      </c>
      <c r="O19" s="13" t="str">
        <f t="shared" si="2"/>
        <v/>
      </c>
      <c r="P19" s="14" t="str">
        <f t="shared" si="3"/>
        <v/>
      </c>
      <c r="Q19" s="11" t="str">
        <f>IF(S19="","",IF(S19&lt;&gt;"OK",S19,IF(K19="Cancelada","OK",IF(AND(K19&lt;&gt;"Concluída",G19&lt;&gt;"",G19&lt;TODAY()),"ATRASADA",IF(AND(O19&lt;&gt;"",O19+Configuracoes!$B$7&lt;=TODAY()),"REVISAR",IF(AND(P19&lt;&gt;"",P19&lt;=3,K19&lt;&gt;"Concluída"),"PRIORIDADE","OK"))))))</f>
        <v/>
      </c>
      <c r="R19" s="4"/>
      <c r="S19" s="15" t="str">
        <f>IF(COUNTA(A19:H19,K19:L19)=0,"",IF(OR(A19="",B19="",C19="",F19="",H19="",K19=""),"INCOMPLETO",IFERROR(IF(OR(COUNTIF($A$6:$A$400,A19)&lt;&gt;1,NOT(ISNUMBER(F19)),F19&lt;=0,F19&lt;&gt;INT(F19),NOT(ISNUMBER(H19)),H19&lt;0,COUNTIF(Configuracoes!$H$6:$H$10,K19)=0,AND(G19&lt;&gt;"",OR(NOT(ISNUMBER(G19)),G19&lt;=0,G19&lt;&gt;INT(G19))),AND(L19&lt;&gt;"",OR(NOT(ISNUMBER(L19)),L19&lt;1,L19&gt;5,L19&lt;&gt;INT(L19)))),"VERIFICAR","OK"),"VERIFICAR")))</f>
        <v/>
      </c>
      <c r="T19" s="15">
        <f t="shared" si="4"/>
        <v>0</v>
      </c>
    </row>
    <row r="20">
      <c r="A20" s="4"/>
      <c r="B20" s="4"/>
      <c r="C20" s="4"/>
      <c r="D20" s="4"/>
      <c r="E20" s="4"/>
      <c r="F20" s="7"/>
      <c r="G20" s="7"/>
      <c r="H20" s="5"/>
      <c r="I20" s="8" t="str">
        <f>IF(S20&lt;&gt;"OK","",SUMIFS(Sessoes!$I$6:$I$500,Sessoes!$B$6:$B$500,A20,Sessoes!$O$6:$O$500,"OK"))</f>
        <v/>
      </c>
      <c r="J20" s="9">
        <f t="shared" si="1"/>
        <v>0</v>
      </c>
      <c r="K20" s="4"/>
      <c r="L20" s="4"/>
      <c r="M20" s="13" t="str">
        <f>IF(S20&lt;&gt;"OK","",IF(COUNTIFS(Sessoes!$B$6:$B$500,A20,Sessoes!$O$6:$O$500,"OK")=0,"",MAXIFS(Sessoes!$A$6:$A$500,Sessoes!$B$6:$B$500,A20,Sessoes!$O$6:$O$500,"OK")))</f>
        <v/>
      </c>
      <c r="N20" s="11" t="str">
        <f>IF(L20="","",IFERROR(VLOOKUP(L20,Configuracoes!$A$15:$B$19,2,FALSE),""))</f>
        <v/>
      </c>
      <c r="O20" s="13" t="str">
        <f t="shared" si="2"/>
        <v/>
      </c>
      <c r="P20" s="14" t="str">
        <f t="shared" si="3"/>
        <v/>
      </c>
      <c r="Q20" s="11" t="str">
        <f>IF(S20="","",IF(S20&lt;&gt;"OK",S20,IF(K20="Cancelada","OK",IF(AND(K20&lt;&gt;"Concluída",G20&lt;&gt;"",G20&lt;TODAY()),"ATRASADA",IF(AND(O20&lt;&gt;"",O20+Configuracoes!$B$7&lt;=TODAY()),"REVISAR",IF(AND(P20&lt;&gt;"",P20&lt;=3,K20&lt;&gt;"Concluída"),"PRIORIDADE","OK"))))))</f>
        <v/>
      </c>
      <c r="R20" s="4"/>
      <c r="S20" s="15" t="str">
        <f>IF(COUNTA(A20:H20,K20:L20)=0,"",IF(OR(A20="",B20="",C20="",F20="",H20="",K20=""),"INCOMPLETO",IFERROR(IF(OR(COUNTIF($A$6:$A$400,A20)&lt;&gt;1,NOT(ISNUMBER(F20)),F20&lt;=0,F20&lt;&gt;INT(F20),NOT(ISNUMBER(H20)),H20&lt;0,COUNTIF(Configuracoes!$H$6:$H$10,K20)=0,AND(G20&lt;&gt;"",OR(NOT(ISNUMBER(G20)),G20&lt;=0,G20&lt;&gt;INT(G20))),AND(L20&lt;&gt;"",OR(NOT(ISNUMBER(L20)),L20&lt;1,L20&gt;5,L20&lt;&gt;INT(L20)))),"VERIFICAR","OK"),"VERIFICAR")))</f>
        <v/>
      </c>
      <c r="T20" s="15">
        <f t="shared" si="4"/>
        <v>0</v>
      </c>
    </row>
    <row r="21">
      <c r="A21" s="4"/>
      <c r="B21" s="4"/>
      <c r="C21" s="4"/>
      <c r="D21" s="4"/>
      <c r="E21" s="4"/>
      <c r="F21" s="7"/>
      <c r="G21" s="7"/>
      <c r="H21" s="5"/>
      <c r="I21" s="8" t="str">
        <f>IF(S21&lt;&gt;"OK","",SUMIFS(Sessoes!$I$6:$I$500,Sessoes!$B$6:$B$500,A21,Sessoes!$O$6:$O$500,"OK"))</f>
        <v/>
      </c>
      <c r="J21" s="9">
        <f t="shared" si="1"/>
        <v>0</v>
      </c>
      <c r="K21" s="4"/>
      <c r="L21" s="4"/>
      <c r="M21" s="13" t="str">
        <f>IF(S21&lt;&gt;"OK","",IF(COUNTIFS(Sessoes!$B$6:$B$500,A21,Sessoes!$O$6:$O$500,"OK")=0,"",MAXIFS(Sessoes!$A$6:$A$500,Sessoes!$B$6:$B$500,A21,Sessoes!$O$6:$O$500,"OK")))</f>
        <v/>
      </c>
      <c r="N21" s="11" t="str">
        <f>IF(L21="","",IFERROR(VLOOKUP(L21,Configuracoes!$A$15:$B$19,2,FALSE),""))</f>
        <v/>
      </c>
      <c r="O21" s="13" t="str">
        <f t="shared" si="2"/>
        <v/>
      </c>
      <c r="P21" s="14" t="str">
        <f t="shared" si="3"/>
        <v/>
      </c>
      <c r="Q21" s="11" t="str">
        <f>IF(S21="","",IF(S21&lt;&gt;"OK",S21,IF(K21="Cancelada","OK",IF(AND(K21&lt;&gt;"Concluída",G21&lt;&gt;"",G21&lt;TODAY()),"ATRASADA",IF(AND(O21&lt;&gt;"",O21+Configuracoes!$B$7&lt;=TODAY()),"REVISAR",IF(AND(P21&lt;&gt;"",P21&lt;=3,K21&lt;&gt;"Concluída"),"PRIORIDADE","OK"))))))</f>
        <v/>
      </c>
      <c r="R21" s="4"/>
      <c r="S21" s="15" t="str">
        <f>IF(COUNTA(A21:H21,K21:L21)=0,"",IF(OR(A21="",B21="",C21="",F21="",H21="",K21=""),"INCOMPLETO",IFERROR(IF(OR(COUNTIF($A$6:$A$400,A21)&lt;&gt;1,NOT(ISNUMBER(F21)),F21&lt;=0,F21&lt;&gt;INT(F21),NOT(ISNUMBER(H21)),H21&lt;0,COUNTIF(Configuracoes!$H$6:$H$10,K21)=0,AND(G21&lt;&gt;"",OR(NOT(ISNUMBER(G21)),G21&lt;=0,G21&lt;&gt;INT(G21))),AND(L21&lt;&gt;"",OR(NOT(ISNUMBER(L21)),L21&lt;1,L21&gt;5,L21&lt;&gt;INT(L21)))),"VERIFICAR","OK"),"VERIFICAR")))</f>
        <v/>
      </c>
      <c r="T21" s="15">
        <f t="shared" si="4"/>
        <v>0</v>
      </c>
    </row>
    <row r="22">
      <c r="A22" s="4"/>
      <c r="B22" s="4"/>
      <c r="C22" s="4"/>
      <c r="D22" s="4"/>
      <c r="E22" s="4"/>
      <c r="F22" s="7"/>
      <c r="G22" s="7"/>
      <c r="H22" s="5"/>
      <c r="I22" s="8" t="str">
        <f>IF(S22&lt;&gt;"OK","",SUMIFS(Sessoes!$I$6:$I$500,Sessoes!$B$6:$B$500,A22,Sessoes!$O$6:$O$500,"OK"))</f>
        <v/>
      </c>
      <c r="J22" s="9">
        <f t="shared" si="1"/>
        <v>0</v>
      </c>
      <c r="K22" s="4"/>
      <c r="L22" s="4"/>
      <c r="M22" s="13" t="str">
        <f>IF(S22&lt;&gt;"OK","",IF(COUNTIFS(Sessoes!$B$6:$B$500,A22,Sessoes!$O$6:$O$500,"OK")=0,"",MAXIFS(Sessoes!$A$6:$A$500,Sessoes!$B$6:$B$500,A22,Sessoes!$O$6:$O$500,"OK")))</f>
        <v/>
      </c>
      <c r="N22" s="11" t="str">
        <f>IF(L22="","",IFERROR(VLOOKUP(L22,Configuracoes!$A$15:$B$19,2,FALSE),""))</f>
        <v/>
      </c>
      <c r="O22" s="13" t="str">
        <f t="shared" si="2"/>
        <v/>
      </c>
      <c r="P22" s="14" t="str">
        <f t="shared" si="3"/>
        <v/>
      </c>
      <c r="Q22" s="11" t="str">
        <f>IF(S22="","",IF(S22&lt;&gt;"OK",S22,IF(K22="Cancelada","OK",IF(AND(K22&lt;&gt;"Concluída",G22&lt;&gt;"",G22&lt;TODAY()),"ATRASADA",IF(AND(O22&lt;&gt;"",O22+Configuracoes!$B$7&lt;=TODAY()),"REVISAR",IF(AND(P22&lt;&gt;"",P22&lt;=3,K22&lt;&gt;"Concluída"),"PRIORIDADE","OK"))))))</f>
        <v/>
      </c>
      <c r="R22" s="4"/>
      <c r="S22" s="15" t="str">
        <f>IF(COUNTA(A22:H22,K22:L22)=0,"",IF(OR(A22="",B22="",C22="",F22="",H22="",K22=""),"INCOMPLETO",IFERROR(IF(OR(COUNTIF($A$6:$A$400,A22)&lt;&gt;1,NOT(ISNUMBER(F22)),F22&lt;=0,F22&lt;&gt;INT(F22),NOT(ISNUMBER(H22)),H22&lt;0,COUNTIF(Configuracoes!$H$6:$H$10,K22)=0,AND(G22&lt;&gt;"",OR(NOT(ISNUMBER(G22)),G22&lt;=0,G22&lt;&gt;INT(G22))),AND(L22&lt;&gt;"",OR(NOT(ISNUMBER(L22)),L22&lt;1,L22&gt;5,L22&lt;&gt;INT(L22)))),"VERIFICAR","OK"),"VERIFICAR")))</f>
        <v/>
      </c>
      <c r="T22" s="15">
        <f t="shared" si="4"/>
        <v>0</v>
      </c>
    </row>
    <row r="23">
      <c r="A23" s="4"/>
      <c r="B23" s="4"/>
      <c r="C23" s="4"/>
      <c r="D23" s="4"/>
      <c r="E23" s="4"/>
      <c r="F23" s="7"/>
      <c r="G23" s="7"/>
      <c r="H23" s="5"/>
      <c r="I23" s="8" t="str">
        <f>IF(S23&lt;&gt;"OK","",SUMIFS(Sessoes!$I$6:$I$500,Sessoes!$B$6:$B$500,A23,Sessoes!$O$6:$O$500,"OK"))</f>
        <v/>
      </c>
      <c r="J23" s="9">
        <f t="shared" si="1"/>
        <v>0</v>
      </c>
      <c r="K23" s="4"/>
      <c r="L23" s="4"/>
      <c r="M23" s="13" t="str">
        <f>IF(S23&lt;&gt;"OK","",IF(COUNTIFS(Sessoes!$B$6:$B$500,A23,Sessoes!$O$6:$O$500,"OK")=0,"",MAXIFS(Sessoes!$A$6:$A$500,Sessoes!$B$6:$B$500,A23,Sessoes!$O$6:$O$500,"OK")))</f>
        <v/>
      </c>
      <c r="N23" s="11" t="str">
        <f>IF(L23="","",IFERROR(VLOOKUP(L23,Configuracoes!$A$15:$B$19,2,FALSE),""))</f>
        <v/>
      </c>
      <c r="O23" s="13" t="str">
        <f t="shared" si="2"/>
        <v/>
      </c>
      <c r="P23" s="14" t="str">
        <f t="shared" si="3"/>
        <v/>
      </c>
      <c r="Q23" s="11" t="str">
        <f>IF(S23="","",IF(S23&lt;&gt;"OK",S23,IF(K23="Cancelada","OK",IF(AND(K23&lt;&gt;"Concluída",G23&lt;&gt;"",G23&lt;TODAY()),"ATRASADA",IF(AND(O23&lt;&gt;"",O23+Configuracoes!$B$7&lt;=TODAY()),"REVISAR",IF(AND(P23&lt;&gt;"",P23&lt;=3,K23&lt;&gt;"Concluída"),"PRIORIDADE","OK"))))))</f>
        <v/>
      </c>
      <c r="R23" s="4"/>
      <c r="S23" s="15" t="str">
        <f>IF(COUNTA(A23:H23,K23:L23)=0,"",IF(OR(A23="",B23="",C23="",F23="",H23="",K23=""),"INCOMPLETO",IFERROR(IF(OR(COUNTIF($A$6:$A$400,A23)&lt;&gt;1,NOT(ISNUMBER(F23)),F23&lt;=0,F23&lt;&gt;INT(F23),NOT(ISNUMBER(H23)),H23&lt;0,COUNTIF(Configuracoes!$H$6:$H$10,K23)=0,AND(G23&lt;&gt;"",OR(NOT(ISNUMBER(G23)),G23&lt;=0,G23&lt;&gt;INT(G23))),AND(L23&lt;&gt;"",OR(NOT(ISNUMBER(L23)),L23&lt;1,L23&gt;5,L23&lt;&gt;INT(L23)))),"VERIFICAR","OK"),"VERIFICAR")))</f>
        <v/>
      </c>
      <c r="T23" s="15">
        <f t="shared" si="4"/>
        <v>0</v>
      </c>
    </row>
    <row r="24">
      <c r="A24" s="4"/>
      <c r="B24" s="4"/>
      <c r="C24" s="4"/>
      <c r="D24" s="4"/>
      <c r="E24" s="4"/>
      <c r="F24" s="7"/>
      <c r="G24" s="7"/>
      <c r="H24" s="5"/>
      <c r="I24" s="8" t="str">
        <f>IF(S24&lt;&gt;"OK","",SUMIFS(Sessoes!$I$6:$I$500,Sessoes!$B$6:$B$500,A24,Sessoes!$O$6:$O$500,"OK"))</f>
        <v/>
      </c>
      <c r="J24" s="9">
        <f t="shared" si="1"/>
        <v>0</v>
      </c>
      <c r="K24" s="4"/>
      <c r="L24" s="4"/>
      <c r="M24" s="13" t="str">
        <f>IF(S24&lt;&gt;"OK","",IF(COUNTIFS(Sessoes!$B$6:$B$500,A24,Sessoes!$O$6:$O$500,"OK")=0,"",MAXIFS(Sessoes!$A$6:$A$500,Sessoes!$B$6:$B$500,A24,Sessoes!$O$6:$O$500,"OK")))</f>
        <v/>
      </c>
      <c r="N24" s="11" t="str">
        <f>IF(L24="","",IFERROR(VLOOKUP(L24,Configuracoes!$A$15:$B$19,2,FALSE),""))</f>
        <v/>
      </c>
      <c r="O24" s="13" t="str">
        <f t="shared" si="2"/>
        <v/>
      </c>
      <c r="P24" s="14" t="str">
        <f t="shared" si="3"/>
        <v/>
      </c>
      <c r="Q24" s="11" t="str">
        <f>IF(S24="","",IF(S24&lt;&gt;"OK",S24,IF(K24="Cancelada","OK",IF(AND(K24&lt;&gt;"Concluída",G24&lt;&gt;"",G24&lt;TODAY()),"ATRASADA",IF(AND(O24&lt;&gt;"",O24+Configuracoes!$B$7&lt;=TODAY()),"REVISAR",IF(AND(P24&lt;&gt;"",P24&lt;=3,K24&lt;&gt;"Concluída"),"PRIORIDADE","OK"))))))</f>
        <v/>
      </c>
      <c r="R24" s="4"/>
      <c r="S24" s="15" t="str">
        <f>IF(COUNTA(A24:H24,K24:L24)=0,"",IF(OR(A24="",B24="",C24="",F24="",H24="",K24=""),"INCOMPLETO",IFERROR(IF(OR(COUNTIF($A$6:$A$400,A24)&lt;&gt;1,NOT(ISNUMBER(F24)),F24&lt;=0,F24&lt;&gt;INT(F24),NOT(ISNUMBER(H24)),H24&lt;0,COUNTIF(Configuracoes!$H$6:$H$10,K24)=0,AND(G24&lt;&gt;"",OR(NOT(ISNUMBER(G24)),G24&lt;=0,G24&lt;&gt;INT(G24))),AND(L24&lt;&gt;"",OR(NOT(ISNUMBER(L24)),L24&lt;1,L24&gt;5,L24&lt;&gt;INT(L24)))),"VERIFICAR","OK"),"VERIFICAR")))</f>
        <v/>
      </c>
      <c r="T24" s="15">
        <f t="shared" si="4"/>
        <v>0</v>
      </c>
    </row>
    <row r="25">
      <c r="A25" s="4"/>
      <c r="B25" s="4"/>
      <c r="C25" s="4"/>
      <c r="D25" s="4"/>
      <c r="E25" s="4"/>
      <c r="F25" s="7"/>
      <c r="G25" s="7"/>
      <c r="H25" s="5"/>
      <c r="I25" s="8" t="str">
        <f>IF(S25&lt;&gt;"OK","",SUMIFS(Sessoes!$I$6:$I$500,Sessoes!$B$6:$B$500,A25,Sessoes!$O$6:$O$500,"OK"))</f>
        <v/>
      </c>
      <c r="J25" s="9">
        <f t="shared" si="1"/>
        <v>0</v>
      </c>
      <c r="K25" s="4"/>
      <c r="L25" s="4"/>
      <c r="M25" s="13" t="str">
        <f>IF(S25&lt;&gt;"OK","",IF(COUNTIFS(Sessoes!$B$6:$B$500,A25,Sessoes!$O$6:$O$500,"OK")=0,"",MAXIFS(Sessoes!$A$6:$A$500,Sessoes!$B$6:$B$500,A25,Sessoes!$O$6:$O$500,"OK")))</f>
        <v/>
      </c>
      <c r="N25" s="11" t="str">
        <f>IF(L25="","",IFERROR(VLOOKUP(L25,Configuracoes!$A$15:$B$19,2,FALSE),""))</f>
        <v/>
      </c>
      <c r="O25" s="13" t="str">
        <f t="shared" si="2"/>
        <v/>
      </c>
      <c r="P25" s="14" t="str">
        <f t="shared" si="3"/>
        <v/>
      </c>
      <c r="Q25" s="11" t="str">
        <f>IF(S25="","",IF(S25&lt;&gt;"OK",S25,IF(K25="Cancelada","OK",IF(AND(K25&lt;&gt;"Concluída",G25&lt;&gt;"",G25&lt;TODAY()),"ATRASADA",IF(AND(O25&lt;&gt;"",O25+Configuracoes!$B$7&lt;=TODAY()),"REVISAR",IF(AND(P25&lt;&gt;"",P25&lt;=3,K25&lt;&gt;"Concluída"),"PRIORIDADE","OK"))))))</f>
        <v/>
      </c>
      <c r="R25" s="4"/>
      <c r="S25" s="15" t="str">
        <f>IF(COUNTA(A25:H25,K25:L25)=0,"",IF(OR(A25="",B25="",C25="",F25="",H25="",K25=""),"INCOMPLETO",IFERROR(IF(OR(COUNTIF($A$6:$A$400,A25)&lt;&gt;1,NOT(ISNUMBER(F25)),F25&lt;=0,F25&lt;&gt;INT(F25),NOT(ISNUMBER(H25)),H25&lt;0,COUNTIF(Configuracoes!$H$6:$H$10,K25)=0,AND(G25&lt;&gt;"",OR(NOT(ISNUMBER(G25)),G25&lt;=0,G25&lt;&gt;INT(G25))),AND(L25&lt;&gt;"",OR(NOT(ISNUMBER(L25)),L25&lt;1,L25&gt;5,L25&lt;&gt;INT(L25)))),"VERIFICAR","OK"),"VERIFICAR")))</f>
        <v/>
      </c>
      <c r="T25" s="15">
        <f t="shared" si="4"/>
        <v>0</v>
      </c>
    </row>
    <row r="26">
      <c r="A26" s="4"/>
      <c r="B26" s="4"/>
      <c r="C26" s="4"/>
      <c r="D26" s="4"/>
      <c r="E26" s="4"/>
      <c r="F26" s="7"/>
      <c r="G26" s="7"/>
      <c r="H26" s="5"/>
      <c r="I26" s="8" t="str">
        <f>IF(S26&lt;&gt;"OK","",SUMIFS(Sessoes!$I$6:$I$500,Sessoes!$B$6:$B$500,A26,Sessoes!$O$6:$O$500,"OK"))</f>
        <v/>
      </c>
      <c r="J26" s="9">
        <f t="shared" si="1"/>
        <v>0</v>
      </c>
      <c r="K26" s="4"/>
      <c r="L26" s="4"/>
      <c r="M26" s="13" t="str">
        <f>IF(S26&lt;&gt;"OK","",IF(COUNTIFS(Sessoes!$B$6:$B$500,A26,Sessoes!$O$6:$O$500,"OK")=0,"",MAXIFS(Sessoes!$A$6:$A$500,Sessoes!$B$6:$B$500,A26,Sessoes!$O$6:$O$500,"OK")))</f>
        <v/>
      </c>
      <c r="N26" s="11" t="str">
        <f>IF(L26="","",IFERROR(VLOOKUP(L26,Configuracoes!$A$15:$B$19,2,FALSE),""))</f>
        <v/>
      </c>
      <c r="O26" s="13" t="str">
        <f t="shared" si="2"/>
        <v/>
      </c>
      <c r="P26" s="14" t="str">
        <f t="shared" si="3"/>
        <v/>
      </c>
      <c r="Q26" s="11" t="str">
        <f>IF(S26="","",IF(S26&lt;&gt;"OK",S26,IF(K26="Cancelada","OK",IF(AND(K26&lt;&gt;"Concluída",G26&lt;&gt;"",G26&lt;TODAY()),"ATRASADA",IF(AND(O26&lt;&gt;"",O26+Configuracoes!$B$7&lt;=TODAY()),"REVISAR",IF(AND(P26&lt;&gt;"",P26&lt;=3,K26&lt;&gt;"Concluída"),"PRIORIDADE","OK"))))))</f>
        <v/>
      </c>
      <c r="R26" s="4"/>
      <c r="S26" s="15" t="str">
        <f>IF(COUNTA(A26:H26,K26:L26)=0,"",IF(OR(A26="",B26="",C26="",F26="",H26="",K26=""),"INCOMPLETO",IFERROR(IF(OR(COUNTIF($A$6:$A$400,A26)&lt;&gt;1,NOT(ISNUMBER(F26)),F26&lt;=0,F26&lt;&gt;INT(F26),NOT(ISNUMBER(H26)),H26&lt;0,COUNTIF(Configuracoes!$H$6:$H$10,K26)=0,AND(G26&lt;&gt;"",OR(NOT(ISNUMBER(G26)),G26&lt;=0,G26&lt;&gt;INT(G26))),AND(L26&lt;&gt;"",OR(NOT(ISNUMBER(L26)),L26&lt;1,L26&gt;5,L26&lt;&gt;INT(L26)))),"VERIFICAR","OK"),"VERIFICAR")))</f>
        <v/>
      </c>
      <c r="T26" s="15">
        <f t="shared" si="4"/>
        <v>0</v>
      </c>
    </row>
    <row r="27">
      <c r="A27" s="4"/>
      <c r="B27" s="4"/>
      <c r="C27" s="4"/>
      <c r="D27" s="4"/>
      <c r="E27" s="4"/>
      <c r="F27" s="7"/>
      <c r="G27" s="7"/>
      <c r="H27" s="5"/>
      <c r="I27" s="8" t="str">
        <f>IF(S27&lt;&gt;"OK","",SUMIFS(Sessoes!$I$6:$I$500,Sessoes!$B$6:$B$500,A27,Sessoes!$O$6:$O$500,"OK"))</f>
        <v/>
      </c>
      <c r="J27" s="9">
        <f t="shared" si="1"/>
        <v>0</v>
      </c>
      <c r="K27" s="4"/>
      <c r="L27" s="4"/>
      <c r="M27" s="13" t="str">
        <f>IF(S27&lt;&gt;"OK","",IF(COUNTIFS(Sessoes!$B$6:$B$500,A27,Sessoes!$O$6:$O$500,"OK")=0,"",MAXIFS(Sessoes!$A$6:$A$500,Sessoes!$B$6:$B$500,A27,Sessoes!$O$6:$O$500,"OK")))</f>
        <v/>
      </c>
      <c r="N27" s="11" t="str">
        <f>IF(L27="","",IFERROR(VLOOKUP(L27,Configuracoes!$A$15:$B$19,2,FALSE),""))</f>
        <v/>
      </c>
      <c r="O27" s="13" t="str">
        <f t="shared" si="2"/>
        <v/>
      </c>
      <c r="P27" s="14" t="str">
        <f t="shared" si="3"/>
        <v/>
      </c>
      <c r="Q27" s="11" t="str">
        <f>IF(S27="","",IF(S27&lt;&gt;"OK",S27,IF(K27="Cancelada","OK",IF(AND(K27&lt;&gt;"Concluída",G27&lt;&gt;"",G27&lt;TODAY()),"ATRASADA",IF(AND(O27&lt;&gt;"",O27+Configuracoes!$B$7&lt;=TODAY()),"REVISAR",IF(AND(P27&lt;&gt;"",P27&lt;=3,K27&lt;&gt;"Concluída"),"PRIORIDADE","OK"))))))</f>
        <v/>
      </c>
      <c r="R27" s="4"/>
      <c r="S27" s="15" t="str">
        <f>IF(COUNTA(A27:H27,K27:L27)=0,"",IF(OR(A27="",B27="",C27="",F27="",H27="",K27=""),"INCOMPLETO",IFERROR(IF(OR(COUNTIF($A$6:$A$400,A27)&lt;&gt;1,NOT(ISNUMBER(F27)),F27&lt;=0,F27&lt;&gt;INT(F27),NOT(ISNUMBER(H27)),H27&lt;0,COUNTIF(Configuracoes!$H$6:$H$10,K27)=0,AND(G27&lt;&gt;"",OR(NOT(ISNUMBER(G27)),G27&lt;=0,G27&lt;&gt;INT(G27))),AND(L27&lt;&gt;"",OR(NOT(ISNUMBER(L27)),L27&lt;1,L27&gt;5,L27&lt;&gt;INT(L27)))),"VERIFICAR","OK"),"VERIFICAR")))</f>
        <v/>
      </c>
      <c r="T27" s="15">
        <f t="shared" si="4"/>
        <v>0</v>
      </c>
    </row>
    <row r="28">
      <c r="A28" s="4"/>
      <c r="B28" s="4"/>
      <c r="C28" s="4"/>
      <c r="D28" s="4"/>
      <c r="E28" s="4"/>
      <c r="F28" s="7"/>
      <c r="G28" s="7"/>
      <c r="H28" s="5"/>
      <c r="I28" s="8" t="str">
        <f>IF(S28&lt;&gt;"OK","",SUMIFS(Sessoes!$I$6:$I$500,Sessoes!$B$6:$B$500,A28,Sessoes!$O$6:$O$500,"OK"))</f>
        <v/>
      </c>
      <c r="J28" s="9">
        <f t="shared" si="1"/>
        <v>0</v>
      </c>
      <c r="K28" s="4"/>
      <c r="L28" s="4"/>
      <c r="M28" s="13" t="str">
        <f>IF(S28&lt;&gt;"OK","",IF(COUNTIFS(Sessoes!$B$6:$B$500,A28,Sessoes!$O$6:$O$500,"OK")=0,"",MAXIFS(Sessoes!$A$6:$A$500,Sessoes!$B$6:$B$500,A28,Sessoes!$O$6:$O$500,"OK")))</f>
        <v/>
      </c>
      <c r="N28" s="11" t="str">
        <f>IF(L28="","",IFERROR(VLOOKUP(L28,Configuracoes!$A$15:$B$19,2,FALSE),""))</f>
        <v/>
      </c>
      <c r="O28" s="13" t="str">
        <f t="shared" si="2"/>
        <v/>
      </c>
      <c r="P28" s="14" t="str">
        <f t="shared" si="3"/>
        <v/>
      </c>
      <c r="Q28" s="11" t="str">
        <f>IF(S28="","",IF(S28&lt;&gt;"OK",S28,IF(K28="Cancelada","OK",IF(AND(K28&lt;&gt;"Concluída",G28&lt;&gt;"",G28&lt;TODAY()),"ATRASADA",IF(AND(O28&lt;&gt;"",O28+Configuracoes!$B$7&lt;=TODAY()),"REVISAR",IF(AND(P28&lt;&gt;"",P28&lt;=3,K28&lt;&gt;"Concluída"),"PRIORIDADE","OK"))))))</f>
        <v/>
      </c>
      <c r="R28" s="4"/>
      <c r="S28" s="15" t="str">
        <f>IF(COUNTA(A28:H28,K28:L28)=0,"",IF(OR(A28="",B28="",C28="",F28="",H28="",K28=""),"INCOMPLETO",IFERROR(IF(OR(COUNTIF($A$6:$A$400,A28)&lt;&gt;1,NOT(ISNUMBER(F28)),F28&lt;=0,F28&lt;&gt;INT(F28),NOT(ISNUMBER(H28)),H28&lt;0,COUNTIF(Configuracoes!$H$6:$H$10,K28)=0,AND(G28&lt;&gt;"",OR(NOT(ISNUMBER(G28)),G28&lt;=0,G28&lt;&gt;INT(G28))),AND(L28&lt;&gt;"",OR(NOT(ISNUMBER(L28)),L28&lt;1,L28&gt;5,L28&lt;&gt;INT(L28)))),"VERIFICAR","OK"),"VERIFICAR")))</f>
        <v/>
      </c>
      <c r="T28" s="15">
        <f t="shared" si="4"/>
        <v>0</v>
      </c>
    </row>
    <row r="29">
      <c r="A29" s="4"/>
      <c r="B29" s="4"/>
      <c r="C29" s="4"/>
      <c r="D29" s="4"/>
      <c r="E29" s="4"/>
      <c r="F29" s="7"/>
      <c r="G29" s="7"/>
      <c r="H29" s="5"/>
      <c r="I29" s="8" t="str">
        <f>IF(S29&lt;&gt;"OK","",SUMIFS(Sessoes!$I$6:$I$500,Sessoes!$B$6:$B$500,A29,Sessoes!$O$6:$O$500,"OK"))</f>
        <v/>
      </c>
      <c r="J29" s="9">
        <f t="shared" si="1"/>
        <v>0</v>
      </c>
      <c r="K29" s="4"/>
      <c r="L29" s="4"/>
      <c r="M29" s="13" t="str">
        <f>IF(S29&lt;&gt;"OK","",IF(COUNTIFS(Sessoes!$B$6:$B$500,A29,Sessoes!$O$6:$O$500,"OK")=0,"",MAXIFS(Sessoes!$A$6:$A$500,Sessoes!$B$6:$B$500,A29,Sessoes!$O$6:$O$500,"OK")))</f>
        <v/>
      </c>
      <c r="N29" s="11" t="str">
        <f>IF(L29="","",IFERROR(VLOOKUP(L29,Configuracoes!$A$15:$B$19,2,FALSE),""))</f>
        <v/>
      </c>
      <c r="O29" s="13" t="str">
        <f t="shared" si="2"/>
        <v/>
      </c>
      <c r="P29" s="14" t="str">
        <f t="shared" si="3"/>
        <v/>
      </c>
      <c r="Q29" s="11" t="str">
        <f>IF(S29="","",IF(S29&lt;&gt;"OK",S29,IF(K29="Cancelada","OK",IF(AND(K29&lt;&gt;"Concluída",G29&lt;&gt;"",G29&lt;TODAY()),"ATRASADA",IF(AND(O29&lt;&gt;"",O29+Configuracoes!$B$7&lt;=TODAY()),"REVISAR",IF(AND(P29&lt;&gt;"",P29&lt;=3,K29&lt;&gt;"Concluída"),"PRIORIDADE","OK"))))))</f>
        <v/>
      </c>
      <c r="R29" s="4"/>
      <c r="S29" s="15" t="str">
        <f>IF(COUNTA(A29:H29,K29:L29)=0,"",IF(OR(A29="",B29="",C29="",F29="",H29="",K29=""),"INCOMPLETO",IFERROR(IF(OR(COUNTIF($A$6:$A$400,A29)&lt;&gt;1,NOT(ISNUMBER(F29)),F29&lt;=0,F29&lt;&gt;INT(F29),NOT(ISNUMBER(H29)),H29&lt;0,COUNTIF(Configuracoes!$H$6:$H$10,K29)=0,AND(G29&lt;&gt;"",OR(NOT(ISNUMBER(G29)),G29&lt;=0,G29&lt;&gt;INT(G29))),AND(L29&lt;&gt;"",OR(NOT(ISNUMBER(L29)),L29&lt;1,L29&gt;5,L29&lt;&gt;INT(L29)))),"VERIFICAR","OK"),"VERIFICAR")))</f>
        <v/>
      </c>
      <c r="T29" s="15">
        <f t="shared" si="4"/>
        <v>0</v>
      </c>
    </row>
    <row r="30">
      <c r="A30" s="4"/>
      <c r="B30" s="4"/>
      <c r="C30" s="4"/>
      <c r="D30" s="4"/>
      <c r="E30" s="4"/>
      <c r="F30" s="7"/>
      <c r="G30" s="7"/>
      <c r="H30" s="5"/>
      <c r="I30" s="8" t="str">
        <f>IF(S30&lt;&gt;"OK","",SUMIFS(Sessoes!$I$6:$I$500,Sessoes!$B$6:$B$500,A30,Sessoes!$O$6:$O$500,"OK"))</f>
        <v/>
      </c>
      <c r="J30" s="9">
        <f t="shared" si="1"/>
        <v>0</v>
      </c>
      <c r="K30" s="4"/>
      <c r="L30" s="4"/>
      <c r="M30" s="13" t="str">
        <f>IF(S30&lt;&gt;"OK","",IF(COUNTIFS(Sessoes!$B$6:$B$500,A30,Sessoes!$O$6:$O$500,"OK")=0,"",MAXIFS(Sessoes!$A$6:$A$500,Sessoes!$B$6:$B$500,A30,Sessoes!$O$6:$O$500,"OK")))</f>
        <v/>
      </c>
      <c r="N30" s="11" t="str">
        <f>IF(L30="","",IFERROR(VLOOKUP(L30,Configuracoes!$A$15:$B$19,2,FALSE),""))</f>
        <v/>
      </c>
      <c r="O30" s="13" t="str">
        <f t="shared" si="2"/>
        <v/>
      </c>
      <c r="P30" s="14" t="str">
        <f t="shared" si="3"/>
        <v/>
      </c>
      <c r="Q30" s="11" t="str">
        <f>IF(S30="","",IF(S30&lt;&gt;"OK",S30,IF(K30="Cancelada","OK",IF(AND(K30&lt;&gt;"Concluída",G30&lt;&gt;"",G30&lt;TODAY()),"ATRASADA",IF(AND(O30&lt;&gt;"",O30+Configuracoes!$B$7&lt;=TODAY()),"REVISAR",IF(AND(P30&lt;&gt;"",P30&lt;=3,K30&lt;&gt;"Concluída"),"PRIORIDADE","OK"))))))</f>
        <v/>
      </c>
      <c r="R30" s="4"/>
      <c r="S30" s="15" t="str">
        <f>IF(COUNTA(A30:H30,K30:L30)=0,"",IF(OR(A30="",B30="",C30="",F30="",H30="",K30=""),"INCOMPLETO",IFERROR(IF(OR(COUNTIF($A$6:$A$400,A30)&lt;&gt;1,NOT(ISNUMBER(F30)),F30&lt;=0,F30&lt;&gt;INT(F30),NOT(ISNUMBER(H30)),H30&lt;0,COUNTIF(Configuracoes!$H$6:$H$10,K30)=0,AND(G30&lt;&gt;"",OR(NOT(ISNUMBER(G30)),G30&lt;=0,G30&lt;&gt;INT(G30))),AND(L30&lt;&gt;"",OR(NOT(ISNUMBER(L30)),L30&lt;1,L30&gt;5,L30&lt;&gt;INT(L30)))),"VERIFICAR","OK"),"VERIFICAR")))</f>
        <v/>
      </c>
      <c r="T30" s="15">
        <f t="shared" si="4"/>
        <v>0</v>
      </c>
    </row>
    <row r="31">
      <c r="A31" s="4"/>
      <c r="B31" s="4"/>
      <c r="C31" s="4"/>
      <c r="D31" s="4"/>
      <c r="E31" s="4"/>
      <c r="F31" s="7"/>
      <c r="G31" s="7"/>
      <c r="H31" s="5"/>
      <c r="I31" s="8" t="str">
        <f>IF(S31&lt;&gt;"OK","",SUMIFS(Sessoes!$I$6:$I$500,Sessoes!$B$6:$B$500,A31,Sessoes!$O$6:$O$500,"OK"))</f>
        <v/>
      </c>
      <c r="J31" s="9">
        <f t="shared" si="1"/>
        <v>0</v>
      </c>
      <c r="K31" s="4"/>
      <c r="L31" s="4"/>
      <c r="M31" s="13" t="str">
        <f>IF(S31&lt;&gt;"OK","",IF(COUNTIFS(Sessoes!$B$6:$B$500,A31,Sessoes!$O$6:$O$500,"OK")=0,"",MAXIFS(Sessoes!$A$6:$A$500,Sessoes!$B$6:$B$500,A31,Sessoes!$O$6:$O$500,"OK")))</f>
        <v/>
      </c>
      <c r="N31" s="11" t="str">
        <f>IF(L31="","",IFERROR(VLOOKUP(L31,Configuracoes!$A$15:$B$19,2,FALSE),""))</f>
        <v/>
      </c>
      <c r="O31" s="13" t="str">
        <f t="shared" si="2"/>
        <v/>
      </c>
      <c r="P31" s="14" t="str">
        <f t="shared" si="3"/>
        <v/>
      </c>
      <c r="Q31" s="11" t="str">
        <f>IF(S31="","",IF(S31&lt;&gt;"OK",S31,IF(K31="Cancelada","OK",IF(AND(K31&lt;&gt;"Concluída",G31&lt;&gt;"",G31&lt;TODAY()),"ATRASADA",IF(AND(O31&lt;&gt;"",O31+Configuracoes!$B$7&lt;=TODAY()),"REVISAR",IF(AND(P31&lt;&gt;"",P31&lt;=3,K31&lt;&gt;"Concluída"),"PRIORIDADE","OK"))))))</f>
        <v/>
      </c>
      <c r="R31" s="4"/>
      <c r="S31" s="15" t="str">
        <f>IF(COUNTA(A31:H31,K31:L31)=0,"",IF(OR(A31="",B31="",C31="",F31="",H31="",K31=""),"INCOMPLETO",IFERROR(IF(OR(COUNTIF($A$6:$A$400,A31)&lt;&gt;1,NOT(ISNUMBER(F31)),F31&lt;=0,F31&lt;&gt;INT(F31),NOT(ISNUMBER(H31)),H31&lt;0,COUNTIF(Configuracoes!$H$6:$H$10,K31)=0,AND(G31&lt;&gt;"",OR(NOT(ISNUMBER(G31)),G31&lt;=0,G31&lt;&gt;INT(G31))),AND(L31&lt;&gt;"",OR(NOT(ISNUMBER(L31)),L31&lt;1,L31&gt;5,L31&lt;&gt;INT(L31)))),"VERIFICAR","OK"),"VERIFICAR")))</f>
        <v/>
      </c>
      <c r="T31" s="15">
        <f t="shared" si="4"/>
        <v>0</v>
      </c>
    </row>
    <row r="32">
      <c r="A32" s="4"/>
      <c r="B32" s="4"/>
      <c r="C32" s="4"/>
      <c r="D32" s="4"/>
      <c r="E32" s="4"/>
      <c r="F32" s="7"/>
      <c r="G32" s="7"/>
      <c r="H32" s="5"/>
      <c r="I32" s="8" t="str">
        <f>IF(S32&lt;&gt;"OK","",SUMIFS(Sessoes!$I$6:$I$500,Sessoes!$B$6:$B$500,A32,Sessoes!$O$6:$O$500,"OK"))</f>
        <v/>
      </c>
      <c r="J32" s="9">
        <f t="shared" si="1"/>
        <v>0</v>
      </c>
      <c r="K32" s="4"/>
      <c r="L32" s="4"/>
      <c r="M32" s="13" t="str">
        <f>IF(S32&lt;&gt;"OK","",IF(COUNTIFS(Sessoes!$B$6:$B$500,A32,Sessoes!$O$6:$O$500,"OK")=0,"",MAXIFS(Sessoes!$A$6:$A$500,Sessoes!$B$6:$B$500,A32,Sessoes!$O$6:$O$500,"OK")))</f>
        <v/>
      </c>
      <c r="N32" s="11" t="str">
        <f>IF(L32="","",IFERROR(VLOOKUP(L32,Configuracoes!$A$15:$B$19,2,FALSE),""))</f>
        <v/>
      </c>
      <c r="O32" s="13" t="str">
        <f t="shared" si="2"/>
        <v/>
      </c>
      <c r="P32" s="14" t="str">
        <f t="shared" si="3"/>
        <v/>
      </c>
      <c r="Q32" s="11" t="str">
        <f>IF(S32="","",IF(S32&lt;&gt;"OK",S32,IF(K32="Cancelada","OK",IF(AND(K32&lt;&gt;"Concluída",G32&lt;&gt;"",G32&lt;TODAY()),"ATRASADA",IF(AND(O32&lt;&gt;"",O32+Configuracoes!$B$7&lt;=TODAY()),"REVISAR",IF(AND(P32&lt;&gt;"",P32&lt;=3,K32&lt;&gt;"Concluída"),"PRIORIDADE","OK"))))))</f>
        <v/>
      </c>
      <c r="R32" s="4"/>
      <c r="S32" s="15" t="str">
        <f>IF(COUNTA(A32:H32,K32:L32)=0,"",IF(OR(A32="",B32="",C32="",F32="",H32="",K32=""),"INCOMPLETO",IFERROR(IF(OR(COUNTIF($A$6:$A$400,A32)&lt;&gt;1,NOT(ISNUMBER(F32)),F32&lt;=0,F32&lt;&gt;INT(F32),NOT(ISNUMBER(H32)),H32&lt;0,COUNTIF(Configuracoes!$H$6:$H$10,K32)=0,AND(G32&lt;&gt;"",OR(NOT(ISNUMBER(G32)),G32&lt;=0,G32&lt;&gt;INT(G32))),AND(L32&lt;&gt;"",OR(NOT(ISNUMBER(L32)),L32&lt;1,L32&gt;5,L32&lt;&gt;INT(L32)))),"VERIFICAR","OK"),"VERIFICAR")))</f>
        <v/>
      </c>
      <c r="T32" s="15">
        <f t="shared" si="4"/>
        <v>0</v>
      </c>
    </row>
    <row r="33">
      <c r="A33" s="4"/>
      <c r="B33" s="4"/>
      <c r="C33" s="4"/>
      <c r="D33" s="4"/>
      <c r="E33" s="4"/>
      <c r="F33" s="7"/>
      <c r="G33" s="7"/>
      <c r="H33" s="5"/>
      <c r="I33" s="8" t="str">
        <f>IF(S33&lt;&gt;"OK","",SUMIFS(Sessoes!$I$6:$I$500,Sessoes!$B$6:$B$500,A33,Sessoes!$O$6:$O$500,"OK"))</f>
        <v/>
      </c>
      <c r="J33" s="9">
        <f t="shared" si="1"/>
        <v>0</v>
      </c>
      <c r="K33" s="4"/>
      <c r="L33" s="4"/>
      <c r="M33" s="13" t="str">
        <f>IF(S33&lt;&gt;"OK","",IF(COUNTIFS(Sessoes!$B$6:$B$500,A33,Sessoes!$O$6:$O$500,"OK")=0,"",MAXIFS(Sessoes!$A$6:$A$500,Sessoes!$B$6:$B$500,A33,Sessoes!$O$6:$O$500,"OK")))</f>
        <v/>
      </c>
      <c r="N33" s="11" t="str">
        <f>IF(L33="","",IFERROR(VLOOKUP(L33,Configuracoes!$A$15:$B$19,2,FALSE),""))</f>
        <v/>
      </c>
      <c r="O33" s="13" t="str">
        <f t="shared" si="2"/>
        <v/>
      </c>
      <c r="P33" s="14" t="str">
        <f t="shared" si="3"/>
        <v/>
      </c>
      <c r="Q33" s="11" t="str">
        <f>IF(S33="","",IF(S33&lt;&gt;"OK",S33,IF(K33="Cancelada","OK",IF(AND(K33&lt;&gt;"Concluída",G33&lt;&gt;"",G33&lt;TODAY()),"ATRASADA",IF(AND(O33&lt;&gt;"",O33+Configuracoes!$B$7&lt;=TODAY()),"REVISAR",IF(AND(P33&lt;&gt;"",P33&lt;=3,K33&lt;&gt;"Concluída"),"PRIORIDADE","OK"))))))</f>
        <v/>
      </c>
      <c r="R33" s="4"/>
      <c r="S33" s="15" t="str">
        <f>IF(COUNTA(A33:H33,K33:L33)=0,"",IF(OR(A33="",B33="",C33="",F33="",H33="",K33=""),"INCOMPLETO",IFERROR(IF(OR(COUNTIF($A$6:$A$400,A33)&lt;&gt;1,NOT(ISNUMBER(F33)),F33&lt;=0,F33&lt;&gt;INT(F33),NOT(ISNUMBER(H33)),H33&lt;0,COUNTIF(Configuracoes!$H$6:$H$10,K33)=0,AND(G33&lt;&gt;"",OR(NOT(ISNUMBER(G33)),G33&lt;=0,G33&lt;&gt;INT(G33))),AND(L33&lt;&gt;"",OR(NOT(ISNUMBER(L33)),L33&lt;1,L33&gt;5,L33&lt;&gt;INT(L33)))),"VERIFICAR","OK"),"VERIFICAR")))</f>
        <v/>
      </c>
      <c r="T33" s="15">
        <f t="shared" si="4"/>
        <v>0</v>
      </c>
    </row>
    <row r="34">
      <c r="A34" s="4"/>
      <c r="B34" s="4"/>
      <c r="C34" s="4"/>
      <c r="D34" s="4"/>
      <c r="E34" s="4"/>
      <c r="F34" s="7"/>
      <c r="G34" s="7"/>
      <c r="H34" s="5"/>
      <c r="I34" s="8" t="str">
        <f>IF(S34&lt;&gt;"OK","",SUMIFS(Sessoes!$I$6:$I$500,Sessoes!$B$6:$B$500,A34,Sessoes!$O$6:$O$500,"OK"))</f>
        <v/>
      </c>
      <c r="J34" s="9">
        <f t="shared" si="1"/>
        <v>0</v>
      </c>
      <c r="K34" s="4"/>
      <c r="L34" s="4"/>
      <c r="M34" s="13" t="str">
        <f>IF(S34&lt;&gt;"OK","",IF(COUNTIFS(Sessoes!$B$6:$B$500,A34,Sessoes!$O$6:$O$500,"OK")=0,"",MAXIFS(Sessoes!$A$6:$A$500,Sessoes!$B$6:$B$500,A34,Sessoes!$O$6:$O$500,"OK")))</f>
        <v/>
      </c>
      <c r="N34" s="11" t="str">
        <f>IF(L34="","",IFERROR(VLOOKUP(L34,Configuracoes!$A$15:$B$19,2,FALSE),""))</f>
        <v/>
      </c>
      <c r="O34" s="13" t="str">
        <f t="shared" si="2"/>
        <v/>
      </c>
      <c r="P34" s="14" t="str">
        <f t="shared" si="3"/>
        <v/>
      </c>
      <c r="Q34" s="11" t="str">
        <f>IF(S34="","",IF(S34&lt;&gt;"OK",S34,IF(K34="Cancelada","OK",IF(AND(K34&lt;&gt;"Concluída",G34&lt;&gt;"",G34&lt;TODAY()),"ATRASADA",IF(AND(O34&lt;&gt;"",O34+Configuracoes!$B$7&lt;=TODAY()),"REVISAR",IF(AND(P34&lt;&gt;"",P34&lt;=3,K34&lt;&gt;"Concluída"),"PRIORIDADE","OK"))))))</f>
        <v/>
      </c>
      <c r="R34" s="4"/>
      <c r="S34" s="15" t="str">
        <f>IF(COUNTA(A34:H34,K34:L34)=0,"",IF(OR(A34="",B34="",C34="",F34="",H34="",K34=""),"INCOMPLETO",IFERROR(IF(OR(COUNTIF($A$6:$A$400,A34)&lt;&gt;1,NOT(ISNUMBER(F34)),F34&lt;=0,F34&lt;&gt;INT(F34),NOT(ISNUMBER(H34)),H34&lt;0,COUNTIF(Configuracoes!$H$6:$H$10,K34)=0,AND(G34&lt;&gt;"",OR(NOT(ISNUMBER(G34)),G34&lt;=0,G34&lt;&gt;INT(G34))),AND(L34&lt;&gt;"",OR(NOT(ISNUMBER(L34)),L34&lt;1,L34&gt;5,L34&lt;&gt;INT(L34)))),"VERIFICAR","OK"),"VERIFICAR")))</f>
        <v/>
      </c>
      <c r="T34" s="15">
        <f t="shared" si="4"/>
        <v>0</v>
      </c>
    </row>
    <row r="35">
      <c r="A35" s="4"/>
      <c r="B35" s="4"/>
      <c r="C35" s="4"/>
      <c r="D35" s="4"/>
      <c r="E35" s="4"/>
      <c r="F35" s="7"/>
      <c r="G35" s="7"/>
      <c r="H35" s="5"/>
      <c r="I35" s="8" t="str">
        <f>IF(S35&lt;&gt;"OK","",SUMIFS(Sessoes!$I$6:$I$500,Sessoes!$B$6:$B$500,A35,Sessoes!$O$6:$O$500,"OK"))</f>
        <v/>
      </c>
      <c r="J35" s="9">
        <f t="shared" si="1"/>
        <v>0</v>
      </c>
      <c r="K35" s="4"/>
      <c r="L35" s="4"/>
      <c r="M35" s="13" t="str">
        <f>IF(S35&lt;&gt;"OK","",IF(COUNTIFS(Sessoes!$B$6:$B$500,A35,Sessoes!$O$6:$O$500,"OK")=0,"",MAXIFS(Sessoes!$A$6:$A$500,Sessoes!$B$6:$B$500,A35,Sessoes!$O$6:$O$500,"OK")))</f>
        <v/>
      </c>
      <c r="N35" s="11" t="str">
        <f>IF(L35="","",IFERROR(VLOOKUP(L35,Configuracoes!$A$15:$B$19,2,FALSE),""))</f>
        <v/>
      </c>
      <c r="O35" s="13" t="str">
        <f t="shared" si="2"/>
        <v/>
      </c>
      <c r="P35" s="14" t="str">
        <f t="shared" si="3"/>
        <v/>
      </c>
      <c r="Q35" s="11" t="str">
        <f>IF(S35="","",IF(S35&lt;&gt;"OK",S35,IF(K35="Cancelada","OK",IF(AND(K35&lt;&gt;"Concluída",G35&lt;&gt;"",G35&lt;TODAY()),"ATRASADA",IF(AND(O35&lt;&gt;"",O35+Configuracoes!$B$7&lt;=TODAY()),"REVISAR",IF(AND(P35&lt;&gt;"",P35&lt;=3,K35&lt;&gt;"Concluída"),"PRIORIDADE","OK"))))))</f>
        <v/>
      </c>
      <c r="R35" s="4"/>
      <c r="S35" s="15" t="str">
        <f>IF(COUNTA(A35:H35,K35:L35)=0,"",IF(OR(A35="",B35="",C35="",F35="",H35="",K35=""),"INCOMPLETO",IFERROR(IF(OR(COUNTIF($A$6:$A$400,A35)&lt;&gt;1,NOT(ISNUMBER(F35)),F35&lt;=0,F35&lt;&gt;INT(F35),NOT(ISNUMBER(H35)),H35&lt;0,COUNTIF(Configuracoes!$H$6:$H$10,K35)=0,AND(G35&lt;&gt;"",OR(NOT(ISNUMBER(G35)),G35&lt;=0,G35&lt;&gt;INT(G35))),AND(L35&lt;&gt;"",OR(NOT(ISNUMBER(L35)),L35&lt;1,L35&gt;5,L35&lt;&gt;INT(L35)))),"VERIFICAR","OK"),"VERIFICAR")))</f>
        <v/>
      </c>
      <c r="T35" s="15">
        <f t="shared" si="4"/>
        <v>0</v>
      </c>
    </row>
    <row r="36">
      <c r="A36" s="4"/>
      <c r="B36" s="4"/>
      <c r="C36" s="4"/>
      <c r="D36" s="4"/>
      <c r="E36" s="4"/>
      <c r="F36" s="7"/>
      <c r="G36" s="7"/>
      <c r="H36" s="5"/>
      <c r="I36" s="8" t="str">
        <f>IF(S36&lt;&gt;"OK","",SUMIFS(Sessoes!$I$6:$I$500,Sessoes!$B$6:$B$500,A36,Sessoes!$O$6:$O$500,"OK"))</f>
        <v/>
      </c>
      <c r="J36" s="9">
        <f t="shared" si="1"/>
        <v>0</v>
      </c>
      <c r="K36" s="4"/>
      <c r="L36" s="4"/>
      <c r="M36" s="13" t="str">
        <f>IF(S36&lt;&gt;"OK","",IF(COUNTIFS(Sessoes!$B$6:$B$500,A36,Sessoes!$O$6:$O$500,"OK")=0,"",MAXIFS(Sessoes!$A$6:$A$500,Sessoes!$B$6:$B$500,A36,Sessoes!$O$6:$O$500,"OK")))</f>
        <v/>
      </c>
      <c r="N36" s="11" t="str">
        <f>IF(L36="","",IFERROR(VLOOKUP(L36,Configuracoes!$A$15:$B$19,2,FALSE),""))</f>
        <v/>
      </c>
      <c r="O36" s="13" t="str">
        <f t="shared" si="2"/>
        <v/>
      </c>
      <c r="P36" s="14" t="str">
        <f t="shared" si="3"/>
        <v/>
      </c>
      <c r="Q36" s="11" t="str">
        <f>IF(S36="","",IF(S36&lt;&gt;"OK",S36,IF(K36="Cancelada","OK",IF(AND(K36&lt;&gt;"Concluída",G36&lt;&gt;"",G36&lt;TODAY()),"ATRASADA",IF(AND(O36&lt;&gt;"",O36+Configuracoes!$B$7&lt;=TODAY()),"REVISAR",IF(AND(P36&lt;&gt;"",P36&lt;=3,K36&lt;&gt;"Concluída"),"PRIORIDADE","OK"))))))</f>
        <v/>
      </c>
      <c r="R36" s="4"/>
      <c r="S36" s="15" t="str">
        <f>IF(COUNTA(A36:H36,K36:L36)=0,"",IF(OR(A36="",B36="",C36="",F36="",H36="",K36=""),"INCOMPLETO",IFERROR(IF(OR(COUNTIF($A$6:$A$400,A36)&lt;&gt;1,NOT(ISNUMBER(F36)),F36&lt;=0,F36&lt;&gt;INT(F36),NOT(ISNUMBER(H36)),H36&lt;0,COUNTIF(Configuracoes!$H$6:$H$10,K36)=0,AND(G36&lt;&gt;"",OR(NOT(ISNUMBER(G36)),G36&lt;=0,G36&lt;&gt;INT(G36))),AND(L36&lt;&gt;"",OR(NOT(ISNUMBER(L36)),L36&lt;1,L36&gt;5,L36&lt;&gt;INT(L36)))),"VERIFICAR","OK"),"VERIFICAR")))</f>
        <v/>
      </c>
      <c r="T36" s="15">
        <f t="shared" si="4"/>
        <v>0</v>
      </c>
    </row>
    <row r="37">
      <c r="A37" s="4"/>
      <c r="B37" s="4"/>
      <c r="C37" s="4"/>
      <c r="D37" s="4"/>
      <c r="E37" s="4"/>
      <c r="F37" s="7"/>
      <c r="G37" s="7"/>
      <c r="H37" s="5"/>
      <c r="I37" s="8" t="str">
        <f>IF(S37&lt;&gt;"OK","",SUMIFS(Sessoes!$I$6:$I$500,Sessoes!$B$6:$B$500,A37,Sessoes!$O$6:$O$500,"OK"))</f>
        <v/>
      </c>
      <c r="J37" s="9">
        <f t="shared" si="1"/>
        <v>0</v>
      </c>
      <c r="K37" s="4"/>
      <c r="L37" s="4"/>
      <c r="M37" s="13" t="str">
        <f>IF(S37&lt;&gt;"OK","",IF(COUNTIFS(Sessoes!$B$6:$B$500,A37,Sessoes!$O$6:$O$500,"OK")=0,"",MAXIFS(Sessoes!$A$6:$A$500,Sessoes!$B$6:$B$500,A37,Sessoes!$O$6:$O$500,"OK")))</f>
        <v/>
      </c>
      <c r="N37" s="11" t="str">
        <f>IF(L37="","",IFERROR(VLOOKUP(L37,Configuracoes!$A$15:$B$19,2,FALSE),""))</f>
        <v/>
      </c>
      <c r="O37" s="13" t="str">
        <f t="shared" si="2"/>
        <v/>
      </c>
      <c r="P37" s="14" t="str">
        <f t="shared" si="3"/>
        <v/>
      </c>
      <c r="Q37" s="11" t="str">
        <f>IF(S37="","",IF(S37&lt;&gt;"OK",S37,IF(K37="Cancelada","OK",IF(AND(K37&lt;&gt;"Concluída",G37&lt;&gt;"",G37&lt;TODAY()),"ATRASADA",IF(AND(O37&lt;&gt;"",O37+Configuracoes!$B$7&lt;=TODAY()),"REVISAR",IF(AND(P37&lt;&gt;"",P37&lt;=3,K37&lt;&gt;"Concluída"),"PRIORIDADE","OK"))))))</f>
        <v/>
      </c>
      <c r="R37" s="4"/>
      <c r="S37" s="15" t="str">
        <f>IF(COUNTA(A37:H37,K37:L37)=0,"",IF(OR(A37="",B37="",C37="",F37="",H37="",K37=""),"INCOMPLETO",IFERROR(IF(OR(COUNTIF($A$6:$A$400,A37)&lt;&gt;1,NOT(ISNUMBER(F37)),F37&lt;=0,F37&lt;&gt;INT(F37),NOT(ISNUMBER(H37)),H37&lt;0,COUNTIF(Configuracoes!$H$6:$H$10,K37)=0,AND(G37&lt;&gt;"",OR(NOT(ISNUMBER(G37)),G37&lt;=0,G37&lt;&gt;INT(G37))),AND(L37&lt;&gt;"",OR(NOT(ISNUMBER(L37)),L37&lt;1,L37&gt;5,L37&lt;&gt;INT(L37)))),"VERIFICAR","OK"),"VERIFICAR")))</f>
        <v/>
      </c>
      <c r="T37" s="15">
        <f t="shared" si="4"/>
        <v>0</v>
      </c>
    </row>
    <row r="38">
      <c r="A38" s="4"/>
      <c r="B38" s="4"/>
      <c r="C38" s="4"/>
      <c r="D38" s="4"/>
      <c r="E38" s="4"/>
      <c r="F38" s="7"/>
      <c r="G38" s="7"/>
      <c r="H38" s="5"/>
      <c r="I38" s="8" t="str">
        <f>IF(S38&lt;&gt;"OK","",SUMIFS(Sessoes!$I$6:$I$500,Sessoes!$B$6:$B$500,A38,Sessoes!$O$6:$O$500,"OK"))</f>
        <v/>
      </c>
      <c r="J38" s="9">
        <f t="shared" si="1"/>
        <v>0</v>
      </c>
      <c r="K38" s="4"/>
      <c r="L38" s="4"/>
      <c r="M38" s="13" t="str">
        <f>IF(S38&lt;&gt;"OK","",IF(COUNTIFS(Sessoes!$B$6:$B$500,A38,Sessoes!$O$6:$O$500,"OK")=0,"",MAXIFS(Sessoes!$A$6:$A$500,Sessoes!$B$6:$B$500,A38,Sessoes!$O$6:$O$500,"OK")))</f>
        <v/>
      </c>
      <c r="N38" s="11" t="str">
        <f>IF(L38="","",IFERROR(VLOOKUP(L38,Configuracoes!$A$15:$B$19,2,FALSE),""))</f>
        <v/>
      </c>
      <c r="O38" s="13" t="str">
        <f t="shared" si="2"/>
        <v/>
      </c>
      <c r="P38" s="14" t="str">
        <f t="shared" si="3"/>
        <v/>
      </c>
      <c r="Q38" s="11" t="str">
        <f>IF(S38="","",IF(S38&lt;&gt;"OK",S38,IF(K38="Cancelada","OK",IF(AND(K38&lt;&gt;"Concluída",G38&lt;&gt;"",G38&lt;TODAY()),"ATRASADA",IF(AND(O38&lt;&gt;"",O38+Configuracoes!$B$7&lt;=TODAY()),"REVISAR",IF(AND(P38&lt;&gt;"",P38&lt;=3,K38&lt;&gt;"Concluída"),"PRIORIDADE","OK"))))))</f>
        <v/>
      </c>
      <c r="R38" s="4"/>
      <c r="S38" s="15" t="str">
        <f>IF(COUNTA(A38:H38,K38:L38)=0,"",IF(OR(A38="",B38="",C38="",F38="",H38="",K38=""),"INCOMPLETO",IFERROR(IF(OR(COUNTIF($A$6:$A$400,A38)&lt;&gt;1,NOT(ISNUMBER(F38)),F38&lt;=0,F38&lt;&gt;INT(F38),NOT(ISNUMBER(H38)),H38&lt;0,COUNTIF(Configuracoes!$H$6:$H$10,K38)=0,AND(G38&lt;&gt;"",OR(NOT(ISNUMBER(G38)),G38&lt;=0,G38&lt;&gt;INT(G38))),AND(L38&lt;&gt;"",OR(NOT(ISNUMBER(L38)),L38&lt;1,L38&gt;5,L38&lt;&gt;INT(L38)))),"VERIFICAR","OK"),"VERIFICAR")))</f>
        <v/>
      </c>
      <c r="T38" s="15">
        <f t="shared" si="4"/>
        <v>0</v>
      </c>
    </row>
    <row r="39">
      <c r="A39" s="4"/>
      <c r="B39" s="4"/>
      <c r="C39" s="4"/>
      <c r="D39" s="4"/>
      <c r="E39" s="4"/>
      <c r="F39" s="7"/>
      <c r="G39" s="7"/>
      <c r="H39" s="5"/>
      <c r="I39" s="8" t="str">
        <f>IF(S39&lt;&gt;"OK","",SUMIFS(Sessoes!$I$6:$I$500,Sessoes!$B$6:$B$500,A39,Sessoes!$O$6:$O$500,"OK"))</f>
        <v/>
      </c>
      <c r="J39" s="9">
        <f t="shared" si="1"/>
        <v>0</v>
      </c>
      <c r="K39" s="4"/>
      <c r="L39" s="4"/>
      <c r="M39" s="13" t="str">
        <f>IF(S39&lt;&gt;"OK","",IF(COUNTIFS(Sessoes!$B$6:$B$500,A39,Sessoes!$O$6:$O$500,"OK")=0,"",MAXIFS(Sessoes!$A$6:$A$500,Sessoes!$B$6:$B$500,A39,Sessoes!$O$6:$O$500,"OK")))</f>
        <v/>
      </c>
      <c r="N39" s="11" t="str">
        <f>IF(L39="","",IFERROR(VLOOKUP(L39,Configuracoes!$A$15:$B$19,2,FALSE),""))</f>
        <v/>
      </c>
      <c r="O39" s="13" t="str">
        <f t="shared" si="2"/>
        <v/>
      </c>
      <c r="P39" s="14" t="str">
        <f t="shared" si="3"/>
        <v/>
      </c>
      <c r="Q39" s="11" t="str">
        <f>IF(S39="","",IF(S39&lt;&gt;"OK",S39,IF(K39="Cancelada","OK",IF(AND(K39&lt;&gt;"Concluída",G39&lt;&gt;"",G39&lt;TODAY()),"ATRASADA",IF(AND(O39&lt;&gt;"",O39+Configuracoes!$B$7&lt;=TODAY()),"REVISAR",IF(AND(P39&lt;&gt;"",P39&lt;=3,K39&lt;&gt;"Concluída"),"PRIORIDADE","OK"))))))</f>
        <v/>
      </c>
      <c r="R39" s="4"/>
      <c r="S39" s="15" t="str">
        <f>IF(COUNTA(A39:H39,K39:L39)=0,"",IF(OR(A39="",B39="",C39="",F39="",H39="",K39=""),"INCOMPLETO",IFERROR(IF(OR(COUNTIF($A$6:$A$400,A39)&lt;&gt;1,NOT(ISNUMBER(F39)),F39&lt;=0,F39&lt;&gt;INT(F39),NOT(ISNUMBER(H39)),H39&lt;0,COUNTIF(Configuracoes!$H$6:$H$10,K39)=0,AND(G39&lt;&gt;"",OR(NOT(ISNUMBER(G39)),G39&lt;=0,G39&lt;&gt;INT(G39))),AND(L39&lt;&gt;"",OR(NOT(ISNUMBER(L39)),L39&lt;1,L39&gt;5,L39&lt;&gt;INT(L39)))),"VERIFICAR","OK"),"VERIFICAR")))</f>
        <v/>
      </c>
      <c r="T39" s="15">
        <f t="shared" si="4"/>
        <v>0</v>
      </c>
    </row>
    <row r="40">
      <c r="A40" s="4"/>
      <c r="B40" s="4"/>
      <c r="C40" s="4"/>
      <c r="D40" s="4"/>
      <c r="E40" s="4"/>
      <c r="F40" s="7"/>
      <c r="G40" s="7"/>
      <c r="H40" s="5"/>
      <c r="I40" s="8" t="str">
        <f>IF(S40&lt;&gt;"OK","",SUMIFS(Sessoes!$I$6:$I$500,Sessoes!$B$6:$B$500,A40,Sessoes!$O$6:$O$500,"OK"))</f>
        <v/>
      </c>
      <c r="J40" s="9">
        <f t="shared" si="1"/>
        <v>0</v>
      </c>
      <c r="K40" s="4"/>
      <c r="L40" s="4"/>
      <c r="M40" s="13" t="str">
        <f>IF(S40&lt;&gt;"OK","",IF(COUNTIFS(Sessoes!$B$6:$B$500,A40,Sessoes!$O$6:$O$500,"OK")=0,"",MAXIFS(Sessoes!$A$6:$A$500,Sessoes!$B$6:$B$500,A40,Sessoes!$O$6:$O$500,"OK")))</f>
        <v/>
      </c>
      <c r="N40" s="11" t="str">
        <f>IF(L40="","",IFERROR(VLOOKUP(L40,Configuracoes!$A$15:$B$19,2,FALSE),""))</f>
        <v/>
      </c>
      <c r="O40" s="13" t="str">
        <f t="shared" si="2"/>
        <v/>
      </c>
      <c r="P40" s="14" t="str">
        <f t="shared" si="3"/>
        <v/>
      </c>
      <c r="Q40" s="11" t="str">
        <f>IF(S40="","",IF(S40&lt;&gt;"OK",S40,IF(K40="Cancelada","OK",IF(AND(K40&lt;&gt;"Concluída",G40&lt;&gt;"",G40&lt;TODAY()),"ATRASADA",IF(AND(O40&lt;&gt;"",O40+Configuracoes!$B$7&lt;=TODAY()),"REVISAR",IF(AND(P40&lt;&gt;"",P40&lt;=3,K40&lt;&gt;"Concluída"),"PRIORIDADE","OK"))))))</f>
        <v/>
      </c>
      <c r="R40" s="4"/>
      <c r="S40" s="15" t="str">
        <f>IF(COUNTA(A40:H40,K40:L40)=0,"",IF(OR(A40="",B40="",C40="",F40="",H40="",K40=""),"INCOMPLETO",IFERROR(IF(OR(COUNTIF($A$6:$A$400,A40)&lt;&gt;1,NOT(ISNUMBER(F40)),F40&lt;=0,F40&lt;&gt;INT(F40),NOT(ISNUMBER(H40)),H40&lt;0,COUNTIF(Configuracoes!$H$6:$H$10,K40)=0,AND(G40&lt;&gt;"",OR(NOT(ISNUMBER(G40)),G40&lt;=0,G40&lt;&gt;INT(G40))),AND(L40&lt;&gt;"",OR(NOT(ISNUMBER(L40)),L40&lt;1,L40&gt;5,L40&lt;&gt;INT(L40)))),"VERIFICAR","OK"),"VERIFICAR")))</f>
        <v/>
      </c>
      <c r="T40" s="15">
        <f t="shared" si="4"/>
        <v>0</v>
      </c>
    </row>
    <row r="41">
      <c r="A41" s="4"/>
      <c r="B41" s="4"/>
      <c r="C41" s="4"/>
      <c r="D41" s="4"/>
      <c r="E41" s="4"/>
      <c r="F41" s="7"/>
      <c r="G41" s="7"/>
      <c r="H41" s="5"/>
      <c r="I41" s="8" t="str">
        <f>IF(S41&lt;&gt;"OK","",SUMIFS(Sessoes!$I$6:$I$500,Sessoes!$B$6:$B$500,A41,Sessoes!$O$6:$O$500,"OK"))</f>
        <v/>
      </c>
      <c r="J41" s="9">
        <f t="shared" si="1"/>
        <v>0</v>
      </c>
      <c r="K41" s="4"/>
      <c r="L41" s="4"/>
      <c r="M41" s="13" t="str">
        <f>IF(S41&lt;&gt;"OK","",IF(COUNTIFS(Sessoes!$B$6:$B$500,A41,Sessoes!$O$6:$O$500,"OK")=0,"",MAXIFS(Sessoes!$A$6:$A$500,Sessoes!$B$6:$B$500,A41,Sessoes!$O$6:$O$500,"OK")))</f>
        <v/>
      </c>
      <c r="N41" s="11" t="str">
        <f>IF(L41="","",IFERROR(VLOOKUP(L41,Configuracoes!$A$15:$B$19,2,FALSE),""))</f>
        <v/>
      </c>
      <c r="O41" s="13" t="str">
        <f t="shared" si="2"/>
        <v/>
      </c>
      <c r="P41" s="14" t="str">
        <f t="shared" si="3"/>
        <v/>
      </c>
      <c r="Q41" s="11" t="str">
        <f>IF(S41="","",IF(S41&lt;&gt;"OK",S41,IF(K41="Cancelada","OK",IF(AND(K41&lt;&gt;"Concluída",G41&lt;&gt;"",G41&lt;TODAY()),"ATRASADA",IF(AND(O41&lt;&gt;"",O41+Configuracoes!$B$7&lt;=TODAY()),"REVISAR",IF(AND(P41&lt;&gt;"",P41&lt;=3,K41&lt;&gt;"Concluída"),"PRIORIDADE","OK"))))))</f>
        <v/>
      </c>
      <c r="R41" s="4"/>
      <c r="S41" s="15" t="str">
        <f>IF(COUNTA(A41:H41,K41:L41)=0,"",IF(OR(A41="",B41="",C41="",F41="",H41="",K41=""),"INCOMPLETO",IFERROR(IF(OR(COUNTIF($A$6:$A$400,A41)&lt;&gt;1,NOT(ISNUMBER(F41)),F41&lt;=0,F41&lt;&gt;INT(F41),NOT(ISNUMBER(H41)),H41&lt;0,COUNTIF(Configuracoes!$H$6:$H$10,K41)=0,AND(G41&lt;&gt;"",OR(NOT(ISNUMBER(G41)),G41&lt;=0,G41&lt;&gt;INT(G41))),AND(L41&lt;&gt;"",OR(NOT(ISNUMBER(L41)),L41&lt;1,L41&gt;5,L41&lt;&gt;INT(L41)))),"VERIFICAR","OK"),"VERIFICAR")))</f>
        <v/>
      </c>
      <c r="T41" s="15">
        <f t="shared" si="4"/>
        <v>0</v>
      </c>
    </row>
    <row r="42">
      <c r="A42" s="4"/>
      <c r="B42" s="4"/>
      <c r="C42" s="4"/>
      <c r="D42" s="4"/>
      <c r="E42" s="4"/>
      <c r="F42" s="7"/>
      <c r="G42" s="7"/>
      <c r="H42" s="5"/>
      <c r="I42" s="8" t="str">
        <f>IF(S42&lt;&gt;"OK","",SUMIFS(Sessoes!$I$6:$I$500,Sessoes!$B$6:$B$500,A42,Sessoes!$O$6:$O$500,"OK"))</f>
        <v/>
      </c>
      <c r="J42" s="9">
        <f t="shared" si="1"/>
        <v>0</v>
      </c>
      <c r="K42" s="4"/>
      <c r="L42" s="4"/>
      <c r="M42" s="13" t="str">
        <f>IF(S42&lt;&gt;"OK","",IF(COUNTIFS(Sessoes!$B$6:$B$500,A42,Sessoes!$O$6:$O$500,"OK")=0,"",MAXIFS(Sessoes!$A$6:$A$500,Sessoes!$B$6:$B$500,A42,Sessoes!$O$6:$O$500,"OK")))</f>
        <v/>
      </c>
      <c r="N42" s="11" t="str">
        <f>IF(L42="","",IFERROR(VLOOKUP(L42,Configuracoes!$A$15:$B$19,2,FALSE),""))</f>
        <v/>
      </c>
      <c r="O42" s="13" t="str">
        <f t="shared" si="2"/>
        <v/>
      </c>
      <c r="P42" s="14" t="str">
        <f t="shared" si="3"/>
        <v/>
      </c>
      <c r="Q42" s="11" t="str">
        <f>IF(S42="","",IF(S42&lt;&gt;"OK",S42,IF(K42="Cancelada","OK",IF(AND(K42&lt;&gt;"Concluída",G42&lt;&gt;"",G42&lt;TODAY()),"ATRASADA",IF(AND(O42&lt;&gt;"",O42+Configuracoes!$B$7&lt;=TODAY()),"REVISAR",IF(AND(P42&lt;&gt;"",P42&lt;=3,K42&lt;&gt;"Concluída"),"PRIORIDADE","OK"))))))</f>
        <v/>
      </c>
      <c r="R42" s="4"/>
      <c r="S42" s="15" t="str">
        <f>IF(COUNTA(A42:H42,K42:L42)=0,"",IF(OR(A42="",B42="",C42="",F42="",H42="",K42=""),"INCOMPLETO",IFERROR(IF(OR(COUNTIF($A$6:$A$400,A42)&lt;&gt;1,NOT(ISNUMBER(F42)),F42&lt;=0,F42&lt;&gt;INT(F42),NOT(ISNUMBER(H42)),H42&lt;0,COUNTIF(Configuracoes!$H$6:$H$10,K42)=0,AND(G42&lt;&gt;"",OR(NOT(ISNUMBER(G42)),G42&lt;=0,G42&lt;&gt;INT(G42))),AND(L42&lt;&gt;"",OR(NOT(ISNUMBER(L42)),L42&lt;1,L42&gt;5,L42&lt;&gt;INT(L42)))),"VERIFICAR","OK"),"VERIFICAR")))</f>
        <v/>
      </c>
      <c r="T42" s="15">
        <f t="shared" si="4"/>
        <v>0</v>
      </c>
    </row>
    <row r="43">
      <c r="A43" s="4"/>
      <c r="B43" s="4"/>
      <c r="C43" s="4"/>
      <c r="D43" s="4"/>
      <c r="E43" s="4"/>
      <c r="F43" s="7"/>
      <c r="G43" s="7"/>
      <c r="H43" s="5"/>
      <c r="I43" s="8" t="str">
        <f>IF(S43&lt;&gt;"OK","",SUMIFS(Sessoes!$I$6:$I$500,Sessoes!$B$6:$B$500,A43,Sessoes!$O$6:$O$500,"OK"))</f>
        <v/>
      </c>
      <c r="J43" s="9">
        <f t="shared" si="1"/>
        <v>0</v>
      </c>
      <c r="K43" s="4"/>
      <c r="L43" s="4"/>
      <c r="M43" s="13" t="str">
        <f>IF(S43&lt;&gt;"OK","",IF(COUNTIFS(Sessoes!$B$6:$B$500,A43,Sessoes!$O$6:$O$500,"OK")=0,"",MAXIFS(Sessoes!$A$6:$A$500,Sessoes!$B$6:$B$500,A43,Sessoes!$O$6:$O$500,"OK")))</f>
        <v/>
      </c>
      <c r="N43" s="11" t="str">
        <f>IF(L43="","",IFERROR(VLOOKUP(L43,Configuracoes!$A$15:$B$19,2,FALSE),""))</f>
        <v/>
      </c>
      <c r="O43" s="13" t="str">
        <f t="shared" si="2"/>
        <v/>
      </c>
      <c r="P43" s="14" t="str">
        <f t="shared" si="3"/>
        <v/>
      </c>
      <c r="Q43" s="11" t="str">
        <f>IF(S43="","",IF(S43&lt;&gt;"OK",S43,IF(K43="Cancelada","OK",IF(AND(K43&lt;&gt;"Concluída",G43&lt;&gt;"",G43&lt;TODAY()),"ATRASADA",IF(AND(O43&lt;&gt;"",O43+Configuracoes!$B$7&lt;=TODAY()),"REVISAR",IF(AND(P43&lt;&gt;"",P43&lt;=3,K43&lt;&gt;"Concluída"),"PRIORIDADE","OK"))))))</f>
        <v/>
      </c>
      <c r="R43" s="4"/>
      <c r="S43" s="15" t="str">
        <f>IF(COUNTA(A43:H43,K43:L43)=0,"",IF(OR(A43="",B43="",C43="",F43="",H43="",K43=""),"INCOMPLETO",IFERROR(IF(OR(COUNTIF($A$6:$A$400,A43)&lt;&gt;1,NOT(ISNUMBER(F43)),F43&lt;=0,F43&lt;&gt;INT(F43),NOT(ISNUMBER(H43)),H43&lt;0,COUNTIF(Configuracoes!$H$6:$H$10,K43)=0,AND(G43&lt;&gt;"",OR(NOT(ISNUMBER(G43)),G43&lt;=0,G43&lt;&gt;INT(G43))),AND(L43&lt;&gt;"",OR(NOT(ISNUMBER(L43)),L43&lt;1,L43&gt;5,L43&lt;&gt;INT(L43)))),"VERIFICAR","OK"),"VERIFICAR")))</f>
        <v/>
      </c>
      <c r="T43" s="15">
        <f t="shared" si="4"/>
        <v>0</v>
      </c>
    </row>
    <row r="44">
      <c r="A44" s="4"/>
      <c r="B44" s="4"/>
      <c r="C44" s="4"/>
      <c r="D44" s="4"/>
      <c r="E44" s="4"/>
      <c r="F44" s="7"/>
      <c r="G44" s="7"/>
      <c r="H44" s="5"/>
      <c r="I44" s="8" t="str">
        <f>IF(S44&lt;&gt;"OK","",SUMIFS(Sessoes!$I$6:$I$500,Sessoes!$B$6:$B$500,A44,Sessoes!$O$6:$O$500,"OK"))</f>
        <v/>
      </c>
      <c r="J44" s="9">
        <f t="shared" si="1"/>
        <v>0</v>
      </c>
      <c r="K44" s="4"/>
      <c r="L44" s="4"/>
      <c r="M44" s="13" t="str">
        <f>IF(S44&lt;&gt;"OK","",IF(COUNTIFS(Sessoes!$B$6:$B$500,A44,Sessoes!$O$6:$O$500,"OK")=0,"",MAXIFS(Sessoes!$A$6:$A$500,Sessoes!$B$6:$B$500,A44,Sessoes!$O$6:$O$500,"OK")))</f>
        <v/>
      </c>
      <c r="N44" s="11" t="str">
        <f>IF(L44="","",IFERROR(VLOOKUP(L44,Configuracoes!$A$15:$B$19,2,FALSE),""))</f>
        <v/>
      </c>
      <c r="O44" s="13" t="str">
        <f t="shared" si="2"/>
        <v/>
      </c>
      <c r="P44" s="14" t="str">
        <f t="shared" si="3"/>
        <v/>
      </c>
      <c r="Q44" s="11" t="str">
        <f>IF(S44="","",IF(S44&lt;&gt;"OK",S44,IF(K44="Cancelada","OK",IF(AND(K44&lt;&gt;"Concluída",G44&lt;&gt;"",G44&lt;TODAY()),"ATRASADA",IF(AND(O44&lt;&gt;"",O44+Configuracoes!$B$7&lt;=TODAY()),"REVISAR",IF(AND(P44&lt;&gt;"",P44&lt;=3,K44&lt;&gt;"Concluída"),"PRIORIDADE","OK"))))))</f>
        <v/>
      </c>
      <c r="R44" s="4"/>
      <c r="S44" s="15" t="str">
        <f>IF(COUNTA(A44:H44,K44:L44)=0,"",IF(OR(A44="",B44="",C44="",F44="",H44="",K44=""),"INCOMPLETO",IFERROR(IF(OR(COUNTIF($A$6:$A$400,A44)&lt;&gt;1,NOT(ISNUMBER(F44)),F44&lt;=0,F44&lt;&gt;INT(F44),NOT(ISNUMBER(H44)),H44&lt;0,COUNTIF(Configuracoes!$H$6:$H$10,K44)=0,AND(G44&lt;&gt;"",OR(NOT(ISNUMBER(G44)),G44&lt;=0,G44&lt;&gt;INT(G44))),AND(L44&lt;&gt;"",OR(NOT(ISNUMBER(L44)),L44&lt;1,L44&gt;5,L44&lt;&gt;INT(L44)))),"VERIFICAR","OK"),"VERIFICAR")))</f>
        <v/>
      </c>
      <c r="T44" s="15">
        <f t="shared" si="4"/>
        <v>0</v>
      </c>
    </row>
    <row r="45">
      <c r="A45" s="4"/>
      <c r="B45" s="4"/>
      <c r="C45" s="4"/>
      <c r="D45" s="4"/>
      <c r="E45" s="4"/>
      <c r="F45" s="7"/>
      <c r="G45" s="7"/>
      <c r="H45" s="5"/>
      <c r="I45" s="8" t="str">
        <f>IF(S45&lt;&gt;"OK","",SUMIFS(Sessoes!$I$6:$I$500,Sessoes!$B$6:$B$500,A45,Sessoes!$O$6:$O$500,"OK"))</f>
        <v/>
      </c>
      <c r="J45" s="9">
        <f t="shared" si="1"/>
        <v>0</v>
      </c>
      <c r="K45" s="4"/>
      <c r="L45" s="4"/>
      <c r="M45" s="13" t="str">
        <f>IF(S45&lt;&gt;"OK","",IF(COUNTIFS(Sessoes!$B$6:$B$500,A45,Sessoes!$O$6:$O$500,"OK")=0,"",MAXIFS(Sessoes!$A$6:$A$500,Sessoes!$B$6:$B$500,A45,Sessoes!$O$6:$O$500,"OK")))</f>
        <v/>
      </c>
      <c r="N45" s="11" t="str">
        <f>IF(L45="","",IFERROR(VLOOKUP(L45,Configuracoes!$A$15:$B$19,2,FALSE),""))</f>
        <v/>
      </c>
      <c r="O45" s="13" t="str">
        <f t="shared" si="2"/>
        <v/>
      </c>
      <c r="P45" s="14" t="str">
        <f t="shared" si="3"/>
        <v/>
      </c>
      <c r="Q45" s="11" t="str">
        <f>IF(S45="","",IF(S45&lt;&gt;"OK",S45,IF(K45="Cancelada","OK",IF(AND(K45&lt;&gt;"Concluída",G45&lt;&gt;"",G45&lt;TODAY()),"ATRASADA",IF(AND(O45&lt;&gt;"",O45+Configuracoes!$B$7&lt;=TODAY()),"REVISAR",IF(AND(P45&lt;&gt;"",P45&lt;=3,K45&lt;&gt;"Concluída"),"PRIORIDADE","OK"))))))</f>
        <v/>
      </c>
      <c r="R45" s="4"/>
      <c r="S45" s="15" t="str">
        <f>IF(COUNTA(A45:H45,K45:L45)=0,"",IF(OR(A45="",B45="",C45="",F45="",H45="",K45=""),"INCOMPLETO",IFERROR(IF(OR(COUNTIF($A$6:$A$400,A45)&lt;&gt;1,NOT(ISNUMBER(F45)),F45&lt;=0,F45&lt;&gt;INT(F45),NOT(ISNUMBER(H45)),H45&lt;0,COUNTIF(Configuracoes!$H$6:$H$10,K45)=0,AND(G45&lt;&gt;"",OR(NOT(ISNUMBER(G45)),G45&lt;=0,G45&lt;&gt;INT(G45))),AND(L45&lt;&gt;"",OR(NOT(ISNUMBER(L45)),L45&lt;1,L45&gt;5,L45&lt;&gt;INT(L45)))),"VERIFICAR","OK"),"VERIFICAR")))</f>
        <v/>
      </c>
      <c r="T45" s="15">
        <f t="shared" si="4"/>
        <v>0</v>
      </c>
    </row>
    <row r="46">
      <c r="A46" s="4"/>
      <c r="B46" s="4"/>
      <c r="C46" s="4"/>
      <c r="D46" s="4"/>
      <c r="E46" s="4"/>
      <c r="F46" s="7"/>
      <c r="G46" s="7"/>
      <c r="H46" s="5"/>
      <c r="I46" s="8" t="str">
        <f>IF(S46&lt;&gt;"OK","",SUMIFS(Sessoes!$I$6:$I$500,Sessoes!$B$6:$B$500,A46,Sessoes!$O$6:$O$500,"OK"))</f>
        <v/>
      </c>
      <c r="J46" s="9">
        <f t="shared" si="1"/>
        <v>0</v>
      </c>
      <c r="K46" s="4"/>
      <c r="L46" s="4"/>
      <c r="M46" s="13" t="str">
        <f>IF(S46&lt;&gt;"OK","",IF(COUNTIFS(Sessoes!$B$6:$B$500,A46,Sessoes!$O$6:$O$500,"OK")=0,"",MAXIFS(Sessoes!$A$6:$A$500,Sessoes!$B$6:$B$500,A46,Sessoes!$O$6:$O$500,"OK")))</f>
        <v/>
      </c>
      <c r="N46" s="11" t="str">
        <f>IF(L46="","",IFERROR(VLOOKUP(L46,Configuracoes!$A$15:$B$19,2,FALSE),""))</f>
        <v/>
      </c>
      <c r="O46" s="13" t="str">
        <f t="shared" si="2"/>
        <v/>
      </c>
      <c r="P46" s="14" t="str">
        <f t="shared" si="3"/>
        <v/>
      </c>
      <c r="Q46" s="11" t="str">
        <f>IF(S46="","",IF(S46&lt;&gt;"OK",S46,IF(K46="Cancelada","OK",IF(AND(K46&lt;&gt;"Concluída",G46&lt;&gt;"",G46&lt;TODAY()),"ATRASADA",IF(AND(O46&lt;&gt;"",O46+Configuracoes!$B$7&lt;=TODAY()),"REVISAR",IF(AND(P46&lt;&gt;"",P46&lt;=3,K46&lt;&gt;"Concluída"),"PRIORIDADE","OK"))))))</f>
        <v/>
      </c>
      <c r="R46" s="4"/>
      <c r="S46" s="15" t="str">
        <f>IF(COUNTA(A46:H46,K46:L46)=0,"",IF(OR(A46="",B46="",C46="",F46="",H46="",K46=""),"INCOMPLETO",IFERROR(IF(OR(COUNTIF($A$6:$A$400,A46)&lt;&gt;1,NOT(ISNUMBER(F46)),F46&lt;=0,F46&lt;&gt;INT(F46),NOT(ISNUMBER(H46)),H46&lt;0,COUNTIF(Configuracoes!$H$6:$H$10,K46)=0,AND(G46&lt;&gt;"",OR(NOT(ISNUMBER(G46)),G46&lt;=0,G46&lt;&gt;INT(G46))),AND(L46&lt;&gt;"",OR(NOT(ISNUMBER(L46)),L46&lt;1,L46&gt;5,L46&lt;&gt;INT(L46)))),"VERIFICAR","OK"),"VERIFICAR")))</f>
        <v/>
      </c>
      <c r="T46" s="15">
        <f t="shared" si="4"/>
        <v>0</v>
      </c>
    </row>
    <row r="47">
      <c r="A47" s="4"/>
      <c r="B47" s="4"/>
      <c r="C47" s="4"/>
      <c r="D47" s="4"/>
      <c r="E47" s="4"/>
      <c r="F47" s="7"/>
      <c r="G47" s="7"/>
      <c r="H47" s="5"/>
      <c r="I47" s="8" t="str">
        <f>IF(S47&lt;&gt;"OK","",SUMIFS(Sessoes!$I$6:$I$500,Sessoes!$B$6:$B$500,A47,Sessoes!$O$6:$O$500,"OK"))</f>
        <v/>
      </c>
      <c r="J47" s="9">
        <f t="shared" si="1"/>
        <v>0</v>
      </c>
      <c r="K47" s="4"/>
      <c r="L47" s="4"/>
      <c r="M47" s="13" t="str">
        <f>IF(S47&lt;&gt;"OK","",IF(COUNTIFS(Sessoes!$B$6:$B$500,A47,Sessoes!$O$6:$O$500,"OK")=0,"",MAXIFS(Sessoes!$A$6:$A$500,Sessoes!$B$6:$B$500,A47,Sessoes!$O$6:$O$500,"OK")))</f>
        <v/>
      </c>
      <c r="N47" s="11" t="str">
        <f>IF(L47="","",IFERROR(VLOOKUP(L47,Configuracoes!$A$15:$B$19,2,FALSE),""))</f>
        <v/>
      </c>
      <c r="O47" s="13" t="str">
        <f t="shared" si="2"/>
        <v/>
      </c>
      <c r="P47" s="14" t="str">
        <f t="shared" si="3"/>
        <v/>
      </c>
      <c r="Q47" s="11" t="str">
        <f>IF(S47="","",IF(S47&lt;&gt;"OK",S47,IF(K47="Cancelada","OK",IF(AND(K47&lt;&gt;"Concluída",G47&lt;&gt;"",G47&lt;TODAY()),"ATRASADA",IF(AND(O47&lt;&gt;"",O47+Configuracoes!$B$7&lt;=TODAY()),"REVISAR",IF(AND(P47&lt;&gt;"",P47&lt;=3,K47&lt;&gt;"Concluída"),"PRIORIDADE","OK"))))))</f>
        <v/>
      </c>
      <c r="R47" s="4"/>
      <c r="S47" s="15" t="str">
        <f>IF(COUNTA(A47:H47,K47:L47)=0,"",IF(OR(A47="",B47="",C47="",F47="",H47="",K47=""),"INCOMPLETO",IFERROR(IF(OR(COUNTIF($A$6:$A$400,A47)&lt;&gt;1,NOT(ISNUMBER(F47)),F47&lt;=0,F47&lt;&gt;INT(F47),NOT(ISNUMBER(H47)),H47&lt;0,COUNTIF(Configuracoes!$H$6:$H$10,K47)=0,AND(G47&lt;&gt;"",OR(NOT(ISNUMBER(G47)),G47&lt;=0,G47&lt;&gt;INT(G47))),AND(L47&lt;&gt;"",OR(NOT(ISNUMBER(L47)),L47&lt;1,L47&gt;5,L47&lt;&gt;INT(L47)))),"VERIFICAR","OK"),"VERIFICAR")))</f>
        <v/>
      </c>
      <c r="T47" s="15">
        <f t="shared" si="4"/>
        <v>0</v>
      </c>
    </row>
    <row r="48">
      <c r="A48" s="4"/>
      <c r="B48" s="4"/>
      <c r="C48" s="4"/>
      <c r="D48" s="4"/>
      <c r="E48" s="4"/>
      <c r="F48" s="7"/>
      <c r="G48" s="7"/>
      <c r="H48" s="5"/>
      <c r="I48" s="8" t="str">
        <f>IF(S48&lt;&gt;"OK","",SUMIFS(Sessoes!$I$6:$I$500,Sessoes!$B$6:$B$500,A48,Sessoes!$O$6:$O$500,"OK"))</f>
        <v/>
      </c>
      <c r="J48" s="9">
        <f t="shared" si="1"/>
        <v>0</v>
      </c>
      <c r="K48" s="4"/>
      <c r="L48" s="4"/>
      <c r="M48" s="13" t="str">
        <f>IF(S48&lt;&gt;"OK","",IF(COUNTIFS(Sessoes!$B$6:$B$500,A48,Sessoes!$O$6:$O$500,"OK")=0,"",MAXIFS(Sessoes!$A$6:$A$500,Sessoes!$B$6:$B$500,A48,Sessoes!$O$6:$O$500,"OK")))</f>
        <v/>
      </c>
      <c r="N48" s="11" t="str">
        <f>IF(L48="","",IFERROR(VLOOKUP(L48,Configuracoes!$A$15:$B$19,2,FALSE),""))</f>
        <v/>
      </c>
      <c r="O48" s="13" t="str">
        <f t="shared" si="2"/>
        <v/>
      </c>
      <c r="P48" s="14" t="str">
        <f t="shared" si="3"/>
        <v/>
      </c>
      <c r="Q48" s="11" t="str">
        <f>IF(S48="","",IF(S48&lt;&gt;"OK",S48,IF(K48="Cancelada","OK",IF(AND(K48&lt;&gt;"Concluída",G48&lt;&gt;"",G48&lt;TODAY()),"ATRASADA",IF(AND(O48&lt;&gt;"",O48+Configuracoes!$B$7&lt;=TODAY()),"REVISAR",IF(AND(P48&lt;&gt;"",P48&lt;=3,K48&lt;&gt;"Concluída"),"PRIORIDADE","OK"))))))</f>
        <v/>
      </c>
      <c r="R48" s="4"/>
      <c r="S48" s="15" t="str">
        <f>IF(COUNTA(A48:H48,K48:L48)=0,"",IF(OR(A48="",B48="",C48="",F48="",H48="",K48=""),"INCOMPLETO",IFERROR(IF(OR(COUNTIF($A$6:$A$400,A48)&lt;&gt;1,NOT(ISNUMBER(F48)),F48&lt;=0,F48&lt;&gt;INT(F48),NOT(ISNUMBER(H48)),H48&lt;0,COUNTIF(Configuracoes!$H$6:$H$10,K48)=0,AND(G48&lt;&gt;"",OR(NOT(ISNUMBER(G48)),G48&lt;=0,G48&lt;&gt;INT(G48))),AND(L48&lt;&gt;"",OR(NOT(ISNUMBER(L48)),L48&lt;1,L48&gt;5,L48&lt;&gt;INT(L48)))),"VERIFICAR","OK"),"VERIFICAR")))</f>
        <v/>
      </c>
      <c r="T48" s="15">
        <f t="shared" si="4"/>
        <v>0</v>
      </c>
    </row>
    <row r="49">
      <c r="A49" s="4"/>
      <c r="B49" s="4"/>
      <c r="C49" s="4"/>
      <c r="D49" s="4"/>
      <c r="E49" s="4"/>
      <c r="F49" s="7"/>
      <c r="G49" s="7"/>
      <c r="H49" s="5"/>
      <c r="I49" s="8" t="str">
        <f>IF(S49&lt;&gt;"OK","",SUMIFS(Sessoes!$I$6:$I$500,Sessoes!$B$6:$B$500,A49,Sessoes!$O$6:$O$500,"OK"))</f>
        <v/>
      </c>
      <c r="J49" s="9">
        <f t="shared" si="1"/>
        <v>0</v>
      </c>
      <c r="K49" s="4"/>
      <c r="L49" s="4"/>
      <c r="M49" s="13" t="str">
        <f>IF(S49&lt;&gt;"OK","",IF(COUNTIFS(Sessoes!$B$6:$B$500,A49,Sessoes!$O$6:$O$500,"OK")=0,"",MAXIFS(Sessoes!$A$6:$A$500,Sessoes!$B$6:$B$500,A49,Sessoes!$O$6:$O$500,"OK")))</f>
        <v/>
      </c>
      <c r="N49" s="11" t="str">
        <f>IF(L49="","",IFERROR(VLOOKUP(L49,Configuracoes!$A$15:$B$19,2,FALSE),""))</f>
        <v/>
      </c>
      <c r="O49" s="13" t="str">
        <f t="shared" si="2"/>
        <v/>
      </c>
      <c r="P49" s="14" t="str">
        <f t="shared" si="3"/>
        <v/>
      </c>
      <c r="Q49" s="11" t="str">
        <f>IF(S49="","",IF(S49&lt;&gt;"OK",S49,IF(K49="Cancelada","OK",IF(AND(K49&lt;&gt;"Concluída",G49&lt;&gt;"",G49&lt;TODAY()),"ATRASADA",IF(AND(O49&lt;&gt;"",O49+Configuracoes!$B$7&lt;=TODAY()),"REVISAR",IF(AND(P49&lt;&gt;"",P49&lt;=3,K49&lt;&gt;"Concluída"),"PRIORIDADE","OK"))))))</f>
        <v/>
      </c>
      <c r="R49" s="4"/>
      <c r="S49" s="15" t="str">
        <f>IF(COUNTA(A49:H49,K49:L49)=0,"",IF(OR(A49="",B49="",C49="",F49="",H49="",K49=""),"INCOMPLETO",IFERROR(IF(OR(COUNTIF($A$6:$A$400,A49)&lt;&gt;1,NOT(ISNUMBER(F49)),F49&lt;=0,F49&lt;&gt;INT(F49),NOT(ISNUMBER(H49)),H49&lt;0,COUNTIF(Configuracoes!$H$6:$H$10,K49)=0,AND(G49&lt;&gt;"",OR(NOT(ISNUMBER(G49)),G49&lt;=0,G49&lt;&gt;INT(G49))),AND(L49&lt;&gt;"",OR(NOT(ISNUMBER(L49)),L49&lt;1,L49&gt;5,L49&lt;&gt;INT(L49)))),"VERIFICAR","OK"),"VERIFICAR")))</f>
        <v/>
      </c>
      <c r="T49" s="15">
        <f t="shared" si="4"/>
        <v>0</v>
      </c>
    </row>
    <row r="50">
      <c r="A50" s="4"/>
      <c r="B50" s="4"/>
      <c r="C50" s="4"/>
      <c r="D50" s="4"/>
      <c r="E50" s="4"/>
      <c r="F50" s="7"/>
      <c r="G50" s="7"/>
      <c r="H50" s="5"/>
      <c r="I50" s="8" t="str">
        <f>IF(S50&lt;&gt;"OK","",SUMIFS(Sessoes!$I$6:$I$500,Sessoes!$B$6:$B$500,A50,Sessoes!$O$6:$O$500,"OK"))</f>
        <v/>
      </c>
      <c r="J50" s="9">
        <f t="shared" si="1"/>
        <v>0</v>
      </c>
      <c r="K50" s="4"/>
      <c r="L50" s="4"/>
      <c r="M50" s="13" t="str">
        <f>IF(S50&lt;&gt;"OK","",IF(COUNTIFS(Sessoes!$B$6:$B$500,A50,Sessoes!$O$6:$O$500,"OK")=0,"",MAXIFS(Sessoes!$A$6:$A$500,Sessoes!$B$6:$B$500,A50,Sessoes!$O$6:$O$500,"OK")))</f>
        <v/>
      </c>
      <c r="N50" s="11" t="str">
        <f>IF(L50="","",IFERROR(VLOOKUP(L50,Configuracoes!$A$15:$B$19,2,FALSE),""))</f>
        <v/>
      </c>
      <c r="O50" s="13" t="str">
        <f t="shared" si="2"/>
        <v/>
      </c>
      <c r="P50" s="14" t="str">
        <f t="shared" si="3"/>
        <v/>
      </c>
      <c r="Q50" s="11" t="str">
        <f>IF(S50="","",IF(S50&lt;&gt;"OK",S50,IF(K50="Cancelada","OK",IF(AND(K50&lt;&gt;"Concluída",G50&lt;&gt;"",G50&lt;TODAY()),"ATRASADA",IF(AND(O50&lt;&gt;"",O50+Configuracoes!$B$7&lt;=TODAY()),"REVISAR",IF(AND(P50&lt;&gt;"",P50&lt;=3,K50&lt;&gt;"Concluída"),"PRIORIDADE","OK"))))))</f>
        <v/>
      </c>
      <c r="R50" s="4"/>
      <c r="S50" s="15" t="str">
        <f>IF(COUNTA(A50:H50,K50:L50)=0,"",IF(OR(A50="",B50="",C50="",F50="",H50="",K50=""),"INCOMPLETO",IFERROR(IF(OR(COUNTIF($A$6:$A$400,A50)&lt;&gt;1,NOT(ISNUMBER(F50)),F50&lt;=0,F50&lt;&gt;INT(F50),NOT(ISNUMBER(H50)),H50&lt;0,COUNTIF(Configuracoes!$H$6:$H$10,K50)=0,AND(G50&lt;&gt;"",OR(NOT(ISNUMBER(G50)),G50&lt;=0,G50&lt;&gt;INT(G50))),AND(L50&lt;&gt;"",OR(NOT(ISNUMBER(L50)),L50&lt;1,L50&gt;5,L50&lt;&gt;INT(L50)))),"VERIFICAR","OK"),"VERIFICAR")))</f>
        <v/>
      </c>
      <c r="T50" s="15">
        <f t="shared" si="4"/>
        <v>0</v>
      </c>
    </row>
    <row r="51">
      <c r="A51" s="4"/>
      <c r="B51" s="4"/>
      <c r="C51" s="4"/>
      <c r="D51" s="4"/>
      <c r="E51" s="4"/>
      <c r="F51" s="7"/>
      <c r="G51" s="7"/>
      <c r="H51" s="5"/>
      <c r="I51" s="8" t="str">
        <f>IF(S51&lt;&gt;"OK","",SUMIFS(Sessoes!$I$6:$I$500,Sessoes!$B$6:$B$500,A51,Sessoes!$O$6:$O$500,"OK"))</f>
        <v/>
      </c>
      <c r="J51" s="9">
        <f t="shared" si="1"/>
        <v>0</v>
      </c>
      <c r="K51" s="4"/>
      <c r="L51" s="4"/>
      <c r="M51" s="13" t="str">
        <f>IF(S51&lt;&gt;"OK","",IF(COUNTIFS(Sessoes!$B$6:$B$500,A51,Sessoes!$O$6:$O$500,"OK")=0,"",MAXIFS(Sessoes!$A$6:$A$500,Sessoes!$B$6:$B$500,A51,Sessoes!$O$6:$O$500,"OK")))</f>
        <v/>
      </c>
      <c r="N51" s="11" t="str">
        <f>IF(L51="","",IFERROR(VLOOKUP(L51,Configuracoes!$A$15:$B$19,2,FALSE),""))</f>
        <v/>
      </c>
      <c r="O51" s="13" t="str">
        <f t="shared" si="2"/>
        <v/>
      </c>
      <c r="P51" s="14" t="str">
        <f t="shared" si="3"/>
        <v/>
      </c>
      <c r="Q51" s="11" t="str">
        <f>IF(S51="","",IF(S51&lt;&gt;"OK",S51,IF(K51="Cancelada","OK",IF(AND(K51&lt;&gt;"Concluída",G51&lt;&gt;"",G51&lt;TODAY()),"ATRASADA",IF(AND(O51&lt;&gt;"",O51+Configuracoes!$B$7&lt;=TODAY()),"REVISAR",IF(AND(P51&lt;&gt;"",P51&lt;=3,K51&lt;&gt;"Concluída"),"PRIORIDADE","OK"))))))</f>
        <v/>
      </c>
      <c r="R51" s="4"/>
      <c r="S51" s="15" t="str">
        <f>IF(COUNTA(A51:H51,K51:L51)=0,"",IF(OR(A51="",B51="",C51="",F51="",H51="",K51=""),"INCOMPLETO",IFERROR(IF(OR(COUNTIF($A$6:$A$400,A51)&lt;&gt;1,NOT(ISNUMBER(F51)),F51&lt;=0,F51&lt;&gt;INT(F51),NOT(ISNUMBER(H51)),H51&lt;0,COUNTIF(Configuracoes!$H$6:$H$10,K51)=0,AND(G51&lt;&gt;"",OR(NOT(ISNUMBER(G51)),G51&lt;=0,G51&lt;&gt;INT(G51))),AND(L51&lt;&gt;"",OR(NOT(ISNUMBER(L51)),L51&lt;1,L51&gt;5,L51&lt;&gt;INT(L51)))),"VERIFICAR","OK"),"VERIFICAR")))</f>
        <v/>
      </c>
      <c r="T51" s="15">
        <f t="shared" si="4"/>
        <v>0</v>
      </c>
    </row>
    <row r="52">
      <c r="A52" s="4"/>
      <c r="B52" s="4"/>
      <c r="C52" s="4"/>
      <c r="D52" s="4"/>
      <c r="E52" s="4"/>
      <c r="F52" s="7"/>
      <c r="G52" s="7"/>
      <c r="H52" s="5"/>
      <c r="I52" s="8" t="str">
        <f>IF(S52&lt;&gt;"OK","",SUMIFS(Sessoes!$I$6:$I$500,Sessoes!$B$6:$B$500,A52,Sessoes!$O$6:$O$500,"OK"))</f>
        <v/>
      </c>
      <c r="J52" s="9">
        <f t="shared" si="1"/>
        <v>0</v>
      </c>
      <c r="K52" s="4"/>
      <c r="L52" s="4"/>
      <c r="M52" s="13" t="str">
        <f>IF(S52&lt;&gt;"OK","",IF(COUNTIFS(Sessoes!$B$6:$B$500,A52,Sessoes!$O$6:$O$500,"OK")=0,"",MAXIFS(Sessoes!$A$6:$A$500,Sessoes!$B$6:$B$500,A52,Sessoes!$O$6:$O$500,"OK")))</f>
        <v/>
      </c>
      <c r="N52" s="11" t="str">
        <f>IF(L52="","",IFERROR(VLOOKUP(L52,Configuracoes!$A$15:$B$19,2,FALSE),""))</f>
        <v/>
      </c>
      <c r="O52" s="13" t="str">
        <f t="shared" si="2"/>
        <v/>
      </c>
      <c r="P52" s="14" t="str">
        <f t="shared" si="3"/>
        <v/>
      </c>
      <c r="Q52" s="11" t="str">
        <f>IF(S52="","",IF(S52&lt;&gt;"OK",S52,IF(K52="Cancelada","OK",IF(AND(K52&lt;&gt;"Concluída",G52&lt;&gt;"",G52&lt;TODAY()),"ATRASADA",IF(AND(O52&lt;&gt;"",O52+Configuracoes!$B$7&lt;=TODAY()),"REVISAR",IF(AND(P52&lt;&gt;"",P52&lt;=3,K52&lt;&gt;"Concluída"),"PRIORIDADE","OK"))))))</f>
        <v/>
      </c>
      <c r="R52" s="4"/>
      <c r="S52" s="15" t="str">
        <f>IF(COUNTA(A52:H52,K52:L52)=0,"",IF(OR(A52="",B52="",C52="",F52="",H52="",K52=""),"INCOMPLETO",IFERROR(IF(OR(COUNTIF($A$6:$A$400,A52)&lt;&gt;1,NOT(ISNUMBER(F52)),F52&lt;=0,F52&lt;&gt;INT(F52),NOT(ISNUMBER(H52)),H52&lt;0,COUNTIF(Configuracoes!$H$6:$H$10,K52)=0,AND(G52&lt;&gt;"",OR(NOT(ISNUMBER(G52)),G52&lt;=0,G52&lt;&gt;INT(G52))),AND(L52&lt;&gt;"",OR(NOT(ISNUMBER(L52)),L52&lt;1,L52&gt;5,L52&lt;&gt;INT(L52)))),"VERIFICAR","OK"),"VERIFICAR")))</f>
        <v/>
      </c>
      <c r="T52" s="15">
        <f t="shared" si="4"/>
        <v>0</v>
      </c>
    </row>
    <row r="53">
      <c r="A53" s="4"/>
      <c r="B53" s="4"/>
      <c r="C53" s="4"/>
      <c r="D53" s="4"/>
      <c r="E53" s="4"/>
      <c r="F53" s="7"/>
      <c r="G53" s="7"/>
      <c r="H53" s="5"/>
      <c r="I53" s="8" t="str">
        <f>IF(S53&lt;&gt;"OK","",SUMIFS(Sessoes!$I$6:$I$500,Sessoes!$B$6:$B$500,A53,Sessoes!$O$6:$O$500,"OK"))</f>
        <v/>
      </c>
      <c r="J53" s="9">
        <f t="shared" si="1"/>
        <v>0</v>
      </c>
      <c r="K53" s="4"/>
      <c r="L53" s="4"/>
      <c r="M53" s="13" t="str">
        <f>IF(S53&lt;&gt;"OK","",IF(COUNTIFS(Sessoes!$B$6:$B$500,A53,Sessoes!$O$6:$O$500,"OK")=0,"",MAXIFS(Sessoes!$A$6:$A$500,Sessoes!$B$6:$B$500,A53,Sessoes!$O$6:$O$500,"OK")))</f>
        <v/>
      </c>
      <c r="N53" s="11" t="str">
        <f>IF(L53="","",IFERROR(VLOOKUP(L53,Configuracoes!$A$15:$B$19,2,FALSE),""))</f>
        <v/>
      </c>
      <c r="O53" s="13" t="str">
        <f t="shared" si="2"/>
        <v/>
      </c>
      <c r="P53" s="14" t="str">
        <f t="shared" si="3"/>
        <v/>
      </c>
      <c r="Q53" s="11" t="str">
        <f>IF(S53="","",IF(S53&lt;&gt;"OK",S53,IF(K53="Cancelada","OK",IF(AND(K53&lt;&gt;"Concluída",G53&lt;&gt;"",G53&lt;TODAY()),"ATRASADA",IF(AND(O53&lt;&gt;"",O53+Configuracoes!$B$7&lt;=TODAY()),"REVISAR",IF(AND(P53&lt;&gt;"",P53&lt;=3,K53&lt;&gt;"Concluída"),"PRIORIDADE","OK"))))))</f>
        <v/>
      </c>
      <c r="R53" s="4"/>
      <c r="S53" s="15" t="str">
        <f>IF(COUNTA(A53:H53,K53:L53)=0,"",IF(OR(A53="",B53="",C53="",F53="",H53="",K53=""),"INCOMPLETO",IFERROR(IF(OR(COUNTIF($A$6:$A$400,A53)&lt;&gt;1,NOT(ISNUMBER(F53)),F53&lt;=0,F53&lt;&gt;INT(F53),NOT(ISNUMBER(H53)),H53&lt;0,COUNTIF(Configuracoes!$H$6:$H$10,K53)=0,AND(G53&lt;&gt;"",OR(NOT(ISNUMBER(G53)),G53&lt;=0,G53&lt;&gt;INT(G53))),AND(L53&lt;&gt;"",OR(NOT(ISNUMBER(L53)),L53&lt;1,L53&gt;5,L53&lt;&gt;INT(L53)))),"VERIFICAR","OK"),"VERIFICAR")))</f>
        <v/>
      </c>
      <c r="T53" s="15">
        <f t="shared" si="4"/>
        <v>0</v>
      </c>
    </row>
    <row r="54">
      <c r="A54" s="4"/>
      <c r="B54" s="4"/>
      <c r="C54" s="4"/>
      <c r="D54" s="4"/>
      <c r="E54" s="4"/>
      <c r="F54" s="7"/>
      <c r="G54" s="7"/>
      <c r="H54" s="5"/>
      <c r="I54" s="8" t="str">
        <f>IF(S54&lt;&gt;"OK","",SUMIFS(Sessoes!$I$6:$I$500,Sessoes!$B$6:$B$500,A54,Sessoes!$O$6:$O$500,"OK"))</f>
        <v/>
      </c>
      <c r="J54" s="9">
        <f t="shared" si="1"/>
        <v>0</v>
      </c>
      <c r="K54" s="4"/>
      <c r="L54" s="4"/>
      <c r="M54" s="13" t="str">
        <f>IF(S54&lt;&gt;"OK","",IF(COUNTIFS(Sessoes!$B$6:$B$500,A54,Sessoes!$O$6:$O$500,"OK")=0,"",MAXIFS(Sessoes!$A$6:$A$500,Sessoes!$B$6:$B$500,A54,Sessoes!$O$6:$O$500,"OK")))</f>
        <v/>
      </c>
      <c r="N54" s="11" t="str">
        <f>IF(L54="","",IFERROR(VLOOKUP(L54,Configuracoes!$A$15:$B$19,2,FALSE),""))</f>
        <v/>
      </c>
      <c r="O54" s="13" t="str">
        <f t="shared" si="2"/>
        <v/>
      </c>
      <c r="P54" s="14" t="str">
        <f t="shared" si="3"/>
        <v/>
      </c>
      <c r="Q54" s="11" t="str">
        <f>IF(S54="","",IF(S54&lt;&gt;"OK",S54,IF(K54="Cancelada","OK",IF(AND(K54&lt;&gt;"Concluída",G54&lt;&gt;"",G54&lt;TODAY()),"ATRASADA",IF(AND(O54&lt;&gt;"",O54+Configuracoes!$B$7&lt;=TODAY()),"REVISAR",IF(AND(P54&lt;&gt;"",P54&lt;=3,K54&lt;&gt;"Concluída"),"PRIORIDADE","OK"))))))</f>
        <v/>
      </c>
      <c r="R54" s="4"/>
      <c r="S54" s="15" t="str">
        <f>IF(COUNTA(A54:H54,K54:L54)=0,"",IF(OR(A54="",B54="",C54="",F54="",H54="",K54=""),"INCOMPLETO",IFERROR(IF(OR(COUNTIF($A$6:$A$400,A54)&lt;&gt;1,NOT(ISNUMBER(F54)),F54&lt;=0,F54&lt;&gt;INT(F54),NOT(ISNUMBER(H54)),H54&lt;0,COUNTIF(Configuracoes!$H$6:$H$10,K54)=0,AND(G54&lt;&gt;"",OR(NOT(ISNUMBER(G54)),G54&lt;=0,G54&lt;&gt;INT(G54))),AND(L54&lt;&gt;"",OR(NOT(ISNUMBER(L54)),L54&lt;1,L54&gt;5,L54&lt;&gt;INT(L54)))),"VERIFICAR","OK"),"VERIFICAR")))</f>
        <v/>
      </c>
      <c r="T54" s="15">
        <f t="shared" si="4"/>
        <v>0</v>
      </c>
    </row>
    <row r="55">
      <c r="A55" s="4"/>
      <c r="B55" s="4"/>
      <c r="C55" s="4"/>
      <c r="D55" s="4"/>
      <c r="E55" s="4"/>
      <c r="F55" s="7"/>
      <c r="G55" s="7"/>
      <c r="H55" s="5"/>
      <c r="I55" s="8" t="str">
        <f>IF(S55&lt;&gt;"OK","",SUMIFS(Sessoes!$I$6:$I$500,Sessoes!$B$6:$B$500,A55,Sessoes!$O$6:$O$500,"OK"))</f>
        <v/>
      </c>
      <c r="J55" s="9">
        <f t="shared" si="1"/>
        <v>0</v>
      </c>
      <c r="K55" s="4"/>
      <c r="L55" s="4"/>
      <c r="M55" s="13" t="str">
        <f>IF(S55&lt;&gt;"OK","",IF(COUNTIFS(Sessoes!$B$6:$B$500,A55,Sessoes!$O$6:$O$500,"OK")=0,"",MAXIFS(Sessoes!$A$6:$A$500,Sessoes!$B$6:$B$500,A55,Sessoes!$O$6:$O$500,"OK")))</f>
        <v/>
      </c>
      <c r="N55" s="11" t="str">
        <f>IF(L55="","",IFERROR(VLOOKUP(L55,Configuracoes!$A$15:$B$19,2,FALSE),""))</f>
        <v/>
      </c>
      <c r="O55" s="13" t="str">
        <f t="shared" si="2"/>
        <v/>
      </c>
      <c r="P55" s="14" t="str">
        <f t="shared" si="3"/>
        <v/>
      </c>
      <c r="Q55" s="11" t="str">
        <f>IF(S55="","",IF(S55&lt;&gt;"OK",S55,IF(K55="Cancelada","OK",IF(AND(K55&lt;&gt;"Concluída",G55&lt;&gt;"",G55&lt;TODAY()),"ATRASADA",IF(AND(O55&lt;&gt;"",O55+Configuracoes!$B$7&lt;=TODAY()),"REVISAR",IF(AND(P55&lt;&gt;"",P55&lt;=3,K55&lt;&gt;"Concluída"),"PRIORIDADE","OK"))))))</f>
        <v/>
      </c>
      <c r="R55" s="4"/>
      <c r="S55" s="15" t="str">
        <f>IF(COUNTA(A55:H55,K55:L55)=0,"",IF(OR(A55="",B55="",C55="",F55="",H55="",K55=""),"INCOMPLETO",IFERROR(IF(OR(COUNTIF($A$6:$A$400,A55)&lt;&gt;1,NOT(ISNUMBER(F55)),F55&lt;=0,F55&lt;&gt;INT(F55),NOT(ISNUMBER(H55)),H55&lt;0,COUNTIF(Configuracoes!$H$6:$H$10,K55)=0,AND(G55&lt;&gt;"",OR(NOT(ISNUMBER(G55)),G55&lt;=0,G55&lt;&gt;INT(G55))),AND(L55&lt;&gt;"",OR(NOT(ISNUMBER(L55)),L55&lt;1,L55&gt;5,L55&lt;&gt;INT(L55)))),"VERIFICAR","OK"),"VERIFICAR")))</f>
        <v/>
      </c>
      <c r="T55" s="15">
        <f t="shared" si="4"/>
        <v>0</v>
      </c>
    </row>
    <row r="56">
      <c r="A56" s="4"/>
      <c r="B56" s="4"/>
      <c r="C56" s="4"/>
      <c r="D56" s="4"/>
      <c r="E56" s="4"/>
      <c r="F56" s="7"/>
      <c r="G56" s="7"/>
      <c r="H56" s="5"/>
      <c r="I56" s="8" t="str">
        <f>IF(S56&lt;&gt;"OK","",SUMIFS(Sessoes!$I$6:$I$500,Sessoes!$B$6:$B$500,A56,Sessoes!$O$6:$O$500,"OK"))</f>
        <v/>
      </c>
      <c r="J56" s="9">
        <f t="shared" si="1"/>
        <v>0</v>
      </c>
      <c r="K56" s="4"/>
      <c r="L56" s="4"/>
      <c r="M56" s="13" t="str">
        <f>IF(S56&lt;&gt;"OK","",IF(COUNTIFS(Sessoes!$B$6:$B$500,A56,Sessoes!$O$6:$O$500,"OK")=0,"",MAXIFS(Sessoes!$A$6:$A$500,Sessoes!$B$6:$B$500,A56,Sessoes!$O$6:$O$500,"OK")))</f>
        <v/>
      </c>
      <c r="N56" s="11" t="str">
        <f>IF(L56="","",IFERROR(VLOOKUP(L56,Configuracoes!$A$15:$B$19,2,FALSE),""))</f>
        <v/>
      </c>
      <c r="O56" s="13" t="str">
        <f t="shared" si="2"/>
        <v/>
      </c>
      <c r="P56" s="14" t="str">
        <f t="shared" si="3"/>
        <v/>
      </c>
      <c r="Q56" s="11" t="str">
        <f>IF(S56="","",IF(S56&lt;&gt;"OK",S56,IF(K56="Cancelada","OK",IF(AND(K56&lt;&gt;"Concluída",G56&lt;&gt;"",G56&lt;TODAY()),"ATRASADA",IF(AND(O56&lt;&gt;"",O56+Configuracoes!$B$7&lt;=TODAY()),"REVISAR",IF(AND(P56&lt;&gt;"",P56&lt;=3,K56&lt;&gt;"Concluída"),"PRIORIDADE","OK"))))))</f>
        <v/>
      </c>
      <c r="R56" s="4"/>
      <c r="S56" s="15" t="str">
        <f>IF(COUNTA(A56:H56,K56:L56)=0,"",IF(OR(A56="",B56="",C56="",F56="",H56="",K56=""),"INCOMPLETO",IFERROR(IF(OR(COUNTIF($A$6:$A$400,A56)&lt;&gt;1,NOT(ISNUMBER(F56)),F56&lt;=0,F56&lt;&gt;INT(F56),NOT(ISNUMBER(H56)),H56&lt;0,COUNTIF(Configuracoes!$H$6:$H$10,K56)=0,AND(G56&lt;&gt;"",OR(NOT(ISNUMBER(G56)),G56&lt;=0,G56&lt;&gt;INT(G56))),AND(L56&lt;&gt;"",OR(NOT(ISNUMBER(L56)),L56&lt;1,L56&gt;5,L56&lt;&gt;INT(L56)))),"VERIFICAR","OK"),"VERIFICAR")))</f>
        <v/>
      </c>
      <c r="T56" s="15">
        <f t="shared" si="4"/>
        <v>0</v>
      </c>
    </row>
    <row r="57">
      <c r="A57" s="4"/>
      <c r="B57" s="4"/>
      <c r="C57" s="4"/>
      <c r="D57" s="4"/>
      <c r="E57" s="4"/>
      <c r="F57" s="7"/>
      <c r="G57" s="7"/>
      <c r="H57" s="5"/>
      <c r="I57" s="8" t="str">
        <f>IF(S57&lt;&gt;"OK","",SUMIFS(Sessoes!$I$6:$I$500,Sessoes!$B$6:$B$500,A57,Sessoes!$O$6:$O$500,"OK"))</f>
        <v/>
      </c>
      <c r="J57" s="9">
        <f t="shared" si="1"/>
        <v>0</v>
      </c>
      <c r="K57" s="4"/>
      <c r="L57" s="4"/>
      <c r="M57" s="13" t="str">
        <f>IF(S57&lt;&gt;"OK","",IF(COUNTIFS(Sessoes!$B$6:$B$500,A57,Sessoes!$O$6:$O$500,"OK")=0,"",MAXIFS(Sessoes!$A$6:$A$500,Sessoes!$B$6:$B$500,A57,Sessoes!$O$6:$O$500,"OK")))</f>
        <v/>
      </c>
      <c r="N57" s="11" t="str">
        <f>IF(L57="","",IFERROR(VLOOKUP(L57,Configuracoes!$A$15:$B$19,2,FALSE),""))</f>
        <v/>
      </c>
      <c r="O57" s="13" t="str">
        <f t="shared" si="2"/>
        <v/>
      </c>
      <c r="P57" s="14" t="str">
        <f t="shared" si="3"/>
        <v/>
      </c>
      <c r="Q57" s="11" t="str">
        <f>IF(S57="","",IF(S57&lt;&gt;"OK",S57,IF(K57="Cancelada","OK",IF(AND(K57&lt;&gt;"Concluída",G57&lt;&gt;"",G57&lt;TODAY()),"ATRASADA",IF(AND(O57&lt;&gt;"",O57+Configuracoes!$B$7&lt;=TODAY()),"REVISAR",IF(AND(P57&lt;&gt;"",P57&lt;=3,K57&lt;&gt;"Concluída"),"PRIORIDADE","OK"))))))</f>
        <v/>
      </c>
      <c r="R57" s="4"/>
      <c r="S57" s="15" t="str">
        <f>IF(COUNTA(A57:H57,K57:L57)=0,"",IF(OR(A57="",B57="",C57="",F57="",H57="",K57=""),"INCOMPLETO",IFERROR(IF(OR(COUNTIF($A$6:$A$400,A57)&lt;&gt;1,NOT(ISNUMBER(F57)),F57&lt;=0,F57&lt;&gt;INT(F57),NOT(ISNUMBER(H57)),H57&lt;0,COUNTIF(Configuracoes!$H$6:$H$10,K57)=0,AND(G57&lt;&gt;"",OR(NOT(ISNUMBER(G57)),G57&lt;=0,G57&lt;&gt;INT(G57))),AND(L57&lt;&gt;"",OR(NOT(ISNUMBER(L57)),L57&lt;1,L57&gt;5,L57&lt;&gt;INT(L57)))),"VERIFICAR","OK"),"VERIFICAR")))</f>
        <v/>
      </c>
      <c r="T57" s="15">
        <f t="shared" si="4"/>
        <v>0</v>
      </c>
    </row>
    <row r="58">
      <c r="A58" s="4"/>
      <c r="B58" s="4"/>
      <c r="C58" s="4"/>
      <c r="D58" s="4"/>
      <c r="E58" s="4"/>
      <c r="F58" s="7"/>
      <c r="G58" s="7"/>
      <c r="H58" s="5"/>
      <c r="I58" s="8" t="str">
        <f>IF(S58&lt;&gt;"OK","",SUMIFS(Sessoes!$I$6:$I$500,Sessoes!$B$6:$B$500,A58,Sessoes!$O$6:$O$500,"OK"))</f>
        <v/>
      </c>
      <c r="J58" s="9">
        <f t="shared" si="1"/>
        <v>0</v>
      </c>
      <c r="K58" s="4"/>
      <c r="L58" s="4"/>
      <c r="M58" s="13" t="str">
        <f>IF(S58&lt;&gt;"OK","",IF(COUNTIFS(Sessoes!$B$6:$B$500,A58,Sessoes!$O$6:$O$500,"OK")=0,"",MAXIFS(Sessoes!$A$6:$A$500,Sessoes!$B$6:$B$500,A58,Sessoes!$O$6:$O$500,"OK")))</f>
        <v/>
      </c>
      <c r="N58" s="11" t="str">
        <f>IF(L58="","",IFERROR(VLOOKUP(L58,Configuracoes!$A$15:$B$19,2,FALSE),""))</f>
        <v/>
      </c>
      <c r="O58" s="13" t="str">
        <f t="shared" si="2"/>
        <v/>
      </c>
      <c r="P58" s="14" t="str">
        <f t="shared" si="3"/>
        <v/>
      </c>
      <c r="Q58" s="11" t="str">
        <f>IF(S58="","",IF(S58&lt;&gt;"OK",S58,IF(K58="Cancelada","OK",IF(AND(K58&lt;&gt;"Concluída",G58&lt;&gt;"",G58&lt;TODAY()),"ATRASADA",IF(AND(O58&lt;&gt;"",O58+Configuracoes!$B$7&lt;=TODAY()),"REVISAR",IF(AND(P58&lt;&gt;"",P58&lt;=3,K58&lt;&gt;"Concluída"),"PRIORIDADE","OK"))))))</f>
        <v/>
      </c>
      <c r="R58" s="4"/>
      <c r="S58" s="15" t="str">
        <f>IF(COUNTA(A58:H58,K58:L58)=0,"",IF(OR(A58="",B58="",C58="",F58="",H58="",K58=""),"INCOMPLETO",IFERROR(IF(OR(COUNTIF($A$6:$A$400,A58)&lt;&gt;1,NOT(ISNUMBER(F58)),F58&lt;=0,F58&lt;&gt;INT(F58),NOT(ISNUMBER(H58)),H58&lt;0,COUNTIF(Configuracoes!$H$6:$H$10,K58)=0,AND(G58&lt;&gt;"",OR(NOT(ISNUMBER(G58)),G58&lt;=0,G58&lt;&gt;INT(G58))),AND(L58&lt;&gt;"",OR(NOT(ISNUMBER(L58)),L58&lt;1,L58&gt;5,L58&lt;&gt;INT(L58)))),"VERIFICAR","OK"),"VERIFICAR")))</f>
        <v/>
      </c>
      <c r="T58" s="15">
        <f t="shared" si="4"/>
        <v>0</v>
      </c>
    </row>
    <row r="59">
      <c r="A59" s="4"/>
      <c r="B59" s="4"/>
      <c r="C59" s="4"/>
      <c r="D59" s="4"/>
      <c r="E59" s="4"/>
      <c r="F59" s="7"/>
      <c r="G59" s="7"/>
      <c r="H59" s="5"/>
      <c r="I59" s="8" t="str">
        <f>IF(S59&lt;&gt;"OK","",SUMIFS(Sessoes!$I$6:$I$500,Sessoes!$B$6:$B$500,A59,Sessoes!$O$6:$O$500,"OK"))</f>
        <v/>
      </c>
      <c r="J59" s="9">
        <f t="shared" si="1"/>
        <v>0</v>
      </c>
      <c r="K59" s="4"/>
      <c r="L59" s="4"/>
      <c r="M59" s="13" t="str">
        <f>IF(S59&lt;&gt;"OK","",IF(COUNTIFS(Sessoes!$B$6:$B$500,A59,Sessoes!$O$6:$O$500,"OK")=0,"",MAXIFS(Sessoes!$A$6:$A$500,Sessoes!$B$6:$B$500,A59,Sessoes!$O$6:$O$500,"OK")))</f>
        <v/>
      </c>
      <c r="N59" s="11" t="str">
        <f>IF(L59="","",IFERROR(VLOOKUP(L59,Configuracoes!$A$15:$B$19,2,FALSE),""))</f>
        <v/>
      </c>
      <c r="O59" s="13" t="str">
        <f t="shared" si="2"/>
        <v/>
      </c>
      <c r="P59" s="14" t="str">
        <f t="shared" si="3"/>
        <v/>
      </c>
      <c r="Q59" s="11" t="str">
        <f>IF(S59="","",IF(S59&lt;&gt;"OK",S59,IF(K59="Cancelada","OK",IF(AND(K59&lt;&gt;"Concluída",G59&lt;&gt;"",G59&lt;TODAY()),"ATRASADA",IF(AND(O59&lt;&gt;"",O59+Configuracoes!$B$7&lt;=TODAY()),"REVISAR",IF(AND(P59&lt;&gt;"",P59&lt;=3,K59&lt;&gt;"Concluída"),"PRIORIDADE","OK"))))))</f>
        <v/>
      </c>
      <c r="R59" s="4"/>
      <c r="S59" s="15" t="str">
        <f>IF(COUNTA(A59:H59,K59:L59)=0,"",IF(OR(A59="",B59="",C59="",F59="",H59="",K59=""),"INCOMPLETO",IFERROR(IF(OR(COUNTIF($A$6:$A$400,A59)&lt;&gt;1,NOT(ISNUMBER(F59)),F59&lt;=0,F59&lt;&gt;INT(F59),NOT(ISNUMBER(H59)),H59&lt;0,COUNTIF(Configuracoes!$H$6:$H$10,K59)=0,AND(G59&lt;&gt;"",OR(NOT(ISNUMBER(G59)),G59&lt;=0,G59&lt;&gt;INT(G59))),AND(L59&lt;&gt;"",OR(NOT(ISNUMBER(L59)),L59&lt;1,L59&gt;5,L59&lt;&gt;INT(L59)))),"VERIFICAR","OK"),"VERIFICAR")))</f>
        <v/>
      </c>
      <c r="T59" s="15">
        <f t="shared" si="4"/>
        <v>0</v>
      </c>
    </row>
    <row r="60">
      <c r="A60" s="4"/>
      <c r="B60" s="4"/>
      <c r="C60" s="4"/>
      <c r="D60" s="4"/>
      <c r="E60" s="4"/>
      <c r="F60" s="7"/>
      <c r="G60" s="7"/>
      <c r="H60" s="5"/>
      <c r="I60" s="8" t="str">
        <f>IF(S60&lt;&gt;"OK","",SUMIFS(Sessoes!$I$6:$I$500,Sessoes!$B$6:$B$500,A60,Sessoes!$O$6:$O$500,"OK"))</f>
        <v/>
      </c>
      <c r="J60" s="9">
        <f t="shared" si="1"/>
        <v>0</v>
      </c>
      <c r="K60" s="4"/>
      <c r="L60" s="4"/>
      <c r="M60" s="13" t="str">
        <f>IF(S60&lt;&gt;"OK","",IF(COUNTIFS(Sessoes!$B$6:$B$500,A60,Sessoes!$O$6:$O$500,"OK")=0,"",MAXIFS(Sessoes!$A$6:$A$500,Sessoes!$B$6:$B$500,A60,Sessoes!$O$6:$O$500,"OK")))</f>
        <v/>
      </c>
      <c r="N60" s="11" t="str">
        <f>IF(L60="","",IFERROR(VLOOKUP(L60,Configuracoes!$A$15:$B$19,2,FALSE),""))</f>
        <v/>
      </c>
      <c r="O60" s="13" t="str">
        <f t="shared" si="2"/>
        <v/>
      </c>
      <c r="P60" s="14" t="str">
        <f t="shared" si="3"/>
        <v/>
      </c>
      <c r="Q60" s="11" t="str">
        <f>IF(S60="","",IF(S60&lt;&gt;"OK",S60,IF(K60="Cancelada","OK",IF(AND(K60&lt;&gt;"Concluída",G60&lt;&gt;"",G60&lt;TODAY()),"ATRASADA",IF(AND(O60&lt;&gt;"",O60+Configuracoes!$B$7&lt;=TODAY()),"REVISAR",IF(AND(P60&lt;&gt;"",P60&lt;=3,K60&lt;&gt;"Concluída"),"PRIORIDADE","OK"))))))</f>
        <v/>
      </c>
      <c r="R60" s="4"/>
      <c r="S60" s="15" t="str">
        <f>IF(COUNTA(A60:H60,K60:L60)=0,"",IF(OR(A60="",B60="",C60="",F60="",H60="",K60=""),"INCOMPLETO",IFERROR(IF(OR(COUNTIF($A$6:$A$400,A60)&lt;&gt;1,NOT(ISNUMBER(F60)),F60&lt;=0,F60&lt;&gt;INT(F60),NOT(ISNUMBER(H60)),H60&lt;0,COUNTIF(Configuracoes!$H$6:$H$10,K60)=0,AND(G60&lt;&gt;"",OR(NOT(ISNUMBER(G60)),G60&lt;=0,G60&lt;&gt;INT(G60))),AND(L60&lt;&gt;"",OR(NOT(ISNUMBER(L60)),L60&lt;1,L60&gt;5,L60&lt;&gt;INT(L60)))),"VERIFICAR","OK"),"VERIFICAR")))</f>
        <v/>
      </c>
      <c r="T60" s="15">
        <f t="shared" si="4"/>
        <v>0</v>
      </c>
    </row>
    <row r="61">
      <c r="A61" s="4"/>
      <c r="B61" s="4"/>
      <c r="C61" s="4"/>
      <c r="D61" s="4"/>
      <c r="E61" s="4"/>
      <c r="F61" s="7"/>
      <c r="G61" s="7"/>
      <c r="H61" s="5"/>
      <c r="I61" s="8" t="str">
        <f>IF(S61&lt;&gt;"OK","",SUMIFS(Sessoes!$I$6:$I$500,Sessoes!$B$6:$B$500,A61,Sessoes!$O$6:$O$500,"OK"))</f>
        <v/>
      </c>
      <c r="J61" s="9">
        <f t="shared" si="1"/>
        <v>0</v>
      </c>
      <c r="K61" s="4"/>
      <c r="L61" s="4"/>
      <c r="M61" s="13" t="str">
        <f>IF(S61&lt;&gt;"OK","",IF(COUNTIFS(Sessoes!$B$6:$B$500,A61,Sessoes!$O$6:$O$500,"OK")=0,"",MAXIFS(Sessoes!$A$6:$A$500,Sessoes!$B$6:$B$500,A61,Sessoes!$O$6:$O$500,"OK")))</f>
        <v/>
      </c>
      <c r="N61" s="11" t="str">
        <f>IF(L61="","",IFERROR(VLOOKUP(L61,Configuracoes!$A$15:$B$19,2,FALSE),""))</f>
        <v/>
      </c>
      <c r="O61" s="13" t="str">
        <f t="shared" si="2"/>
        <v/>
      </c>
      <c r="P61" s="14" t="str">
        <f t="shared" si="3"/>
        <v/>
      </c>
      <c r="Q61" s="11" t="str">
        <f>IF(S61="","",IF(S61&lt;&gt;"OK",S61,IF(K61="Cancelada","OK",IF(AND(K61&lt;&gt;"Concluída",G61&lt;&gt;"",G61&lt;TODAY()),"ATRASADA",IF(AND(O61&lt;&gt;"",O61+Configuracoes!$B$7&lt;=TODAY()),"REVISAR",IF(AND(P61&lt;&gt;"",P61&lt;=3,K61&lt;&gt;"Concluída"),"PRIORIDADE","OK"))))))</f>
        <v/>
      </c>
      <c r="R61" s="4"/>
      <c r="S61" s="15" t="str">
        <f>IF(COUNTA(A61:H61,K61:L61)=0,"",IF(OR(A61="",B61="",C61="",F61="",H61="",K61=""),"INCOMPLETO",IFERROR(IF(OR(COUNTIF($A$6:$A$400,A61)&lt;&gt;1,NOT(ISNUMBER(F61)),F61&lt;=0,F61&lt;&gt;INT(F61),NOT(ISNUMBER(H61)),H61&lt;0,COUNTIF(Configuracoes!$H$6:$H$10,K61)=0,AND(G61&lt;&gt;"",OR(NOT(ISNUMBER(G61)),G61&lt;=0,G61&lt;&gt;INT(G61))),AND(L61&lt;&gt;"",OR(NOT(ISNUMBER(L61)),L61&lt;1,L61&gt;5,L61&lt;&gt;INT(L61)))),"VERIFICAR","OK"),"VERIFICAR")))</f>
        <v/>
      </c>
      <c r="T61" s="15">
        <f t="shared" si="4"/>
        <v>0</v>
      </c>
    </row>
    <row r="62">
      <c r="A62" s="4"/>
      <c r="B62" s="4"/>
      <c r="C62" s="4"/>
      <c r="D62" s="4"/>
      <c r="E62" s="4"/>
      <c r="F62" s="7"/>
      <c r="G62" s="7"/>
      <c r="H62" s="5"/>
      <c r="I62" s="8" t="str">
        <f>IF(S62&lt;&gt;"OK","",SUMIFS(Sessoes!$I$6:$I$500,Sessoes!$B$6:$B$500,A62,Sessoes!$O$6:$O$500,"OK"))</f>
        <v/>
      </c>
      <c r="J62" s="9">
        <f t="shared" si="1"/>
        <v>0</v>
      </c>
      <c r="K62" s="4"/>
      <c r="L62" s="4"/>
      <c r="M62" s="13" t="str">
        <f>IF(S62&lt;&gt;"OK","",IF(COUNTIFS(Sessoes!$B$6:$B$500,A62,Sessoes!$O$6:$O$500,"OK")=0,"",MAXIFS(Sessoes!$A$6:$A$500,Sessoes!$B$6:$B$500,A62,Sessoes!$O$6:$O$500,"OK")))</f>
        <v/>
      </c>
      <c r="N62" s="11" t="str">
        <f>IF(L62="","",IFERROR(VLOOKUP(L62,Configuracoes!$A$15:$B$19,2,FALSE),""))</f>
        <v/>
      </c>
      <c r="O62" s="13" t="str">
        <f t="shared" si="2"/>
        <v/>
      </c>
      <c r="P62" s="14" t="str">
        <f t="shared" si="3"/>
        <v/>
      </c>
      <c r="Q62" s="11" t="str">
        <f>IF(S62="","",IF(S62&lt;&gt;"OK",S62,IF(K62="Cancelada","OK",IF(AND(K62&lt;&gt;"Concluída",G62&lt;&gt;"",G62&lt;TODAY()),"ATRASADA",IF(AND(O62&lt;&gt;"",O62+Configuracoes!$B$7&lt;=TODAY()),"REVISAR",IF(AND(P62&lt;&gt;"",P62&lt;=3,K62&lt;&gt;"Concluída"),"PRIORIDADE","OK"))))))</f>
        <v/>
      </c>
      <c r="R62" s="4"/>
      <c r="S62" s="15" t="str">
        <f>IF(COUNTA(A62:H62,K62:L62)=0,"",IF(OR(A62="",B62="",C62="",F62="",H62="",K62=""),"INCOMPLETO",IFERROR(IF(OR(COUNTIF($A$6:$A$400,A62)&lt;&gt;1,NOT(ISNUMBER(F62)),F62&lt;=0,F62&lt;&gt;INT(F62),NOT(ISNUMBER(H62)),H62&lt;0,COUNTIF(Configuracoes!$H$6:$H$10,K62)=0,AND(G62&lt;&gt;"",OR(NOT(ISNUMBER(G62)),G62&lt;=0,G62&lt;&gt;INT(G62))),AND(L62&lt;&gt;"",OR(NOT(ISNUMBER(L62)),L62&lt;1,L62&gt;5,L62&lt;&gt;INT(L62)))),"VERIFICAR","OK"),"VERIFICAR")))</f>
        <v/>
      </c>
      <c r="T62" s="15">
        <f t="shared" si="4"/>
        <v>0</v>
      </c>
    </row>
    <row r="63">
      <c r="A63" s="4"/>
      <c r="B63" s="4"/>
      <c r="C63" s="4"/>
      <c r="D63" s="4"/>
      <c r="E63" s="4"/>
      <c r="F63" s="7"/>
      <c r="G63" s="7"/>
      <c r="H63" s="5"/>
      <c r="I63" s="8" t="str">
        <f>IF(S63&lt;&gt;"OK","",SUMIFS(Sessoes!$I$6:$I$500,Sessoes!$B$6:$B$500,A63,Sessoes!$O$6:$O$500,"OK"))</f>
        <v/>
      </c>
      <c r="J63" s="9">
        <f t="shared" si="1"/>
        <v>0</v>
      </c>
      <c r="K63" s="4"/>
      <c r="L63" s="4"/>
      <c r="M63" s="13" t="str">
        <f>IF(S63&lt;&gt;"OK","",IF(COUNTIFS(Sessoes!$B$6:$B$500,A63,Sessoes!$O$6:$O$500,"OK")=0,"",MAXIFS(Sessoes!$A$6:$A$500,Sessoes!$B$6:$B$500,A63,Sessoes!$O$6:$O$500,"OK")))</f>
        <v/>
      </c>
      <c r="N63" s="11" t="str">
        <f>IF(L63="","",IFERROR(VLOOKUP(L63,Configuracoes!$A$15:$B$19,2,FALSE),""))</f>
        <v/>
      </c>
      <c r="O63" s="13" t="str">
        <f t="shared" si="2"/>
        <v/>
      </c>
      <c r="P63" s="14" t="str">
        <f t="shared" si="3"/>
        <v/>
      </c>
      <c r="Q63" s="11" t="str">
        <f>IF(S63="","",IF(S63&lt;&gt;"OK",S63,IF(K63="Cancelada","OK",IF(AND(K63&lt;&gt;"Concluída",G63&lt;&gt;"",G63&lt;TODAY()),"ATRASADA",IF(AND(O63&lt;&gt;"",O63+Configuracoes!$B$7&lt;=TODAY()),"REVISAR",IF(AND(P63&lt;&gt;"",P63&lt;=3,K63&lt;&gt;"Concluída"),"PRIORIDADE","OK"))))))</f>
        <v/>
      </c>
      <c r="R63" s="4"/>
      <c r="S63" s="15" t="str">
        <f>IF(COUNTA(A63:H63,K63:L63)=0,"",IF(OR(A63="",B63="",C63="",F63="",H63="",K63=""),"INCOMPLETO",IFERROR(IF(OR(COUNTIF($A$6:$A$400,A63)&lt;&gt;1,NOT(ISNUMBER(F63)),F63&lt;=0,F63&lt;&gt;INT(F63),NOT(ISNUMBER(H63)),H63&lt;0,COUNTIF(Configuracoes!$H$6:$H$10,K63)=0,AND(G63&lt;&gt;"",OR(NOT(ISNUMBER(G63)),G63&lt;=0,G63&lt;&gt;INT(G63))),AND(L63&lt;&gt;"",OR(NOT(ISNUMBER(L63)),L63&lt;1,L63&gt;5,L63&lt;&gt;INT(L63)))),"VERIFICAR","OK"),"VERIFICAR")))</f>
        <v/>
      </c>
      <c r="T63" s="15">
        <f t="shared" si="4"/>
        <v>0</v>
      </c>
    </row>
    <row r="64">
      <c r="A64" s="4"/>
      <c r="B64" s="4"/>
      <c r="C64" s="4"/>
      <c r="D64" s="4"/>
      <c r="E64" s="4"/>
      <c r="F64" s="7"/>
      <c r="G64" s="7"/>
      <c r="H64" s="5"/>
      <c r="I64" s="8" t="str">
        <f>IF(S64&lt;&gt;"OK","",SUMIFS(Sessoes!$I$6:$I$500,Sessoes!$B$6:$B$500,A64,Sessoes!$O$6:$O$500,"OK"))</f>
        <v/>
      </c>
      <c r="J64" s="9">
        <f t="shared" si="1"/>
        <v>0</v>
      </c>
      <c r="K64" s="4"/>
      <c r="L64" s="4"/>
      <c r="M64" s="13" t="str">
        <f>IF(S64&lt;&gt;"OK","",IF(COUNTIFS(Sessoes!$B$6:$B$500,A64,Sessoes!$O$6:$O$500,"OK")=0,"",MAXIFS(Sessoes!$A$6:$A$500,Sessoes!$B$6:$B$500,A64,Sessoes!$O$6:$O$500,"OK")))</f>
        <v/>
      </c>
      <c r="N64" s="11" t="str">
        <f>IF(L64="","",IFERROR(VLOOKUP(L64,Configuracoes!$A$15:$B$19,2,FALSE),""))</f>
        <v/>
      </c>
      <c r="O64" s="13" t="str">
        <f t="shared" si="2"/>
        <v/>
      </c>
      <c r="P64" s="14" t="str">
        <f t="shared" si="3"/>
        <v/>
      </c>
      <c r="Q64" s="11" t="str">
        <f>IF(S64="","",IF(S64&lt;&gt;"OK",S64,IF(K64="Cancelada","OK",IF(AND(K64&lt;&gt;"Concluída",G64&lt;&gt;"",G64&lt;TODAY()),"ATRASADA",IF(AND(O64&lt;&gt;"",O64+Configuracoes!$B$7&lt;=TODAY()),"REVISAR",IF(AND(P64&lt;&gt;"",P64&lt;=3,K64&lt;&gt;"Concluída"),"PRIORIDADE","OK"))))))</f>
        <v/>
      </c>
      <c r="R64" s="4"/>
      <c r="S64" s="15" t="str">
        <f>IF(COUNTA(A64:H64,K64:L64)=0,"",IF(OR(A64="",B64="",C64="",F64="",H64="",K64=""),"INCOMPLETO",IFERROR(IF(OR(COUNTIF($A$6:$A$400,A64)&lt;&gt;1,NOT(ISNUMBER(F64)),F64&lt;=0,F64&lt;&gt;INT(F64),NOT(ISNUMBER(H64)),H64&lt;0,COUNTIF(Configuracoes!$H$6:$H$10,K64)=0,AND(G64&lt;&gt;"",OR(NOT(ISNUMBER(G64)),G64&lt;=0,G64&lt;&gt;INT(G64))),AND(L64&lt;&gt;"",OR(NOT(ISNUMBER(L64)),L64&lt;1,L64&gt;5,L64&lt;&gt;INT(L64)))),"VERIFICAR","OK"),"VERIFICAR")))</f>
        <v/>
      </c>
      <c r="T64" s="15">
        <f t="shared" si="4"/>
        <v>0</v>
      </c>
    </row>
    <row r="65">
      <c r="A65" s="4"/>
      <c r="B65" s="4"/>
      <c r="C65" s="4"/>
      <c r="D65" s="4"/>
      <c r="E65" s="4"/>
      <c r="F65" s="7"/>
      <c r="G65" s="7"/>
      <c r="H65" s="5"/>
      <c r="I65" s="8" t="str">
        <f>IF(S65&lt;&gt;"OK","",SUMIFS(Sessoes!$I$6:$I$500,Sessoes!$B$6:$B$500,A65,Sessoes!$O$6:$O$500,"OK"))</f>
        <v/>
      </c>
      <c r="J65" s="9">
        <f t="shared" si="1"/>
        <v>0</v>
      </c>
      <c r="K65" s="4"/>
      <c r="L65" s="4"/>
      <c r="M65" s="13" t="str">
        <f>IF(S65&lt;&gt;"OK","",IF(COUNTIFS(Sessoes!$B$6:$B$500,A65,Sessoes!$O$6:$O$500,"OK")=0,"",MAXIFS(Sessoes!$A$6:$A$500,Sessoes!$B$6:$B$500,A65,Sessoes!$O$6:$O$500,"OK")))</f>
        <v/>
      </c>
      <c r="N65" s="11" t="str">
        <f>IF(L65="","",IFERROR(VLOOKUP(L65,Configuracoes!$A$15:$B$19,2,FALSE),""))</f>
        <v/>
      </c>
      <c r="O65" s="13" t="str">
        <f t="shared" si="2"/>
        <v/>
      </c>
      <c r="P65" s="14" t="str">
        <f t="shared" si="3"/>
        <v/>
      </c>
      <c r="Q65" s="11" t="str">
        <f>IF(S65="","",IF(S65&lt;&gt;"OK",S65,IF(K65="Cancelada","OK",IF(AND(K65&lt;&gt;"Concluída",G65&lt;&gt;"",G65&lt;TODAY()),"ATRASADA",IF(AND(O65&lt;&gt;"",O65+Configuracoes!$B$7&lt;=TODAY()),"REVISAR",IF(AND(P65&lt;&gt;"",P65&lt;=3,K65&lt;&gt;"Concluída"),"PRIORIDADE","OK"))))))</f>
        <v/>
      </c>
      <c r="R65" s="4"/>
      <c r="S65" s="15" t="str">
        <f>IF(COUNTA(A65:H65,K65:L65)=0,"",IF(OR(A65="",B65="",C65="",F65="",H65="",K65=""),"INCOMPLETO",IFERROR(IF(OR(COUNTIF($A$6:$A$400,A65)&lt;&gt;1,NOT(ISNUMBER(F65)),F65&lt;=0,F65&lt;&gt;INT(F65),NOT(ISNUMBER(H65)),H65&lt;0,COUNTIF(Configuracoes!$H$6:$H$10,K65)=0,AND(G65&lt;&gt;"",OR(NOT(ISNUMBER(G65)),G65&lt;=0,G65&lt;&gt;INT(G65))),AND(L65&lt;&gt;"",OR(NOT(ISNUMBER(L65)),L65&lt;1,L65&gt;5,L65&lt;&gt;INT(L65)))),"VERIFICAR","OK"),"VERIFICAR")))</f>
        <v/>
      </c>
      <c r="T65" s="15">
        <f t="shared" si="4"/>
        <v>0</v>
      </c>
    </row>
    <row r="66">
      <c r="A66" s="4"/>
      <c r="B66" s="4"/>
      <c r="C66" s="4"/>
      <c r="D66" s="4"/>
      <c r="E66" s="4"/>
      <c r="F66" s="7"/>
      <c r="G66" s="7"/>
      <c r="H66" s="5"/>
      <c r="I66" s="8" t="str">
        <f>IF(S66&lt;&gt;"OK","",SUMIFS(Sessoes!$I$6:$I$500,Sessoes!$B$6:$B$500,A66,Sessoes!$O$6:$O$500,"OK"))</f>
        <v/>
      </c>
      <c r="J66" s="9">
        <f t="shared" si="1"/>
        <v>0</v>
      </c>
      <c r="K66" s="4"/>
      <c r="L66" s="4"/>
      <c r="M66" s="13" t="str">
        <f>IF(S66&lt;&gt;"OK","",IF(COUNTIFS(Sessoes!$B$6:$B$500,A66,Sessoes!$O$6:$O$500,"OK")=0,"",MAXIFS(Sessoes!$A$6:$A$500,Sessoes!$B$6:$B$500,A66,Sessoes!$O$6:$O$500,"OK")))</f>
        <v/>
      </c>
      <c r="N66" s="11" t="str">
        <f>IF(L66="","",IFERROR(VLOOKUP(L66,Configuracoes!$A$15:$B$19,2,FALSE),""))</f>
        <v/>
      </c>
      <c r="O66" s="13" t="str">
        <f t="shared" si="2"/>
        <v/>
      </c>
      <c r="P66" s="14" t="str">
        <f t="shared" si="3"/>
        <v/>
      </c>
      <c r="Q66" s="11" t="str">
        <f>IF(S66="","",IF(S66&lt;&gt;"OK",S66,IF(K66="Cancelada","OK",IF(AND(K66&lt;&gt;"Concluída",G66&lt;&gt;"",G66&lt;TODAY()),"ATRASADA",IF(AND(O66&lt;&gt;"",O66+Configuracoes!$B$7&lt;=TODAY()),"REVISAR",IF(AND(P66&lt;&gt;"",P66&lt;=3,K66&lt;&gt;"Concluída"),"PRIORIDADE","OK"))))))</f>
        <v/>
      </c>
      <c r="R66" s="4"/>
      <c r="S66" s="15" t="str">
        <f>IF(COUNTA(A66:H66,K66:L66)=0,"",IF(OR(A66="",B66="",C66="",F66="",H66="",K66=""),"INCOMPLETO",IFERROR(IF(OR(COUNTIF($A$6:$A$400,A66)&lt;&gt;1,NOT(ISNUMBER(F66)),F66&lt;=0,F66&lt;&gt;INT(F66),NOT(ISNUMBER(H66)),H66&lt;0,COUNTIF(Configuracoes!$H$6:$H$10,K66)=0,AND(G66&lt;&gt;"",OR(NOT(ISNUMBER(G66)),G66&lt;=0,G66&lt;&gt;INT(G66))),AND(L66&lt;&gt;"",OR(NOT(ISNUMBER(L66)),L66&lt;1,L66&gt;5,L66&lt;&gt;INT(L66)))),"VERIFICAR","OK"),"VERIFICAR")))</f>
        <v/>
      </c>
      <c r="T66" s="15">
        <f t="shared" si="4"/>
        <v>0</v>
      </c>
    </row>
    <row r="67">
      <c r="A67" s="4"/>
      <c r="B67" s="4"/>
      <c r="C67" s="4"/>
      <c r="D67" s="4"/>
      <c r="E67" s="4"/>
      <c r="F67" s="7"/>
      <c r="G67" s="7"/>
      <c r="H67" s="5"/>
      <c r="I67" s="8" t="str">
        <f>IF(S67&lt;&gt;"OK","",SUMIFS(Sessoes!$I$6:$I$500,Sessoes!$B$6:$B$500,A67,Sessoes!$O$6:$O$500,"OK"))</f>
        <v/>
      </c>
      <c r="J67" s="9">
        <f t="shared" si="1"/>
        <v>0</v>
      </c>
      <c r="K67" s="4"/>
      <c r="L67" s="4"/>
      <c r="M67" s="13" t="str">
        <f>IF(S67&lt;&gt;"OK","",IF(COUNTIFS(Sessoes!$B$6:$B$500,A67,Sessoes!$O$6:$O$500,"OK")=0,"",MAXIFS(Sessoes!$A$6:$A$500,Sessoes!$B$6:$B$500,A67,Sessoes!$O$6:$O$500,"OK")))</f>
        <v/>
      </c>
      <c r="N67" s="11" t="str">
        <f>IF(L67="","",IFERROR(VLOOKUP(L67,Configuracoes!$A$15:$B$19,2,FALSE),""))</f>
        <v/>
      </c>
      <c r="O67" s="13" t="str">
        <f t="shared" si="2"/>
        <v/>
      </c>
      <c r="P67" s="14" t="str">
        <f t="shared" si="3"/>
        <v/>
      </c>
      <c r="Q67" s="11" t="str">
        <f>IF(S67="","",IF(S67&lt;&gt;"OK",S67,IF(K67="Cancelada","OK",IF(AND(K67&lt;&gt;"Concluída",G67&lt;&gt;"",G67&lt;TODAY()),"ATRASADA",IF(AND(O67&lt;&gt;"",O67+Configuracoes!$B$7&lt;=TODAY()),"REVISAR",IF(AND(P67&lt;&gt;"",P67&lt;=3,K67&lt;&gt;"Concluída"),"PRIORIDADE","OK"))))))</f>
        <v/>
      </c>
      <c r="R67" s="4"/>
      <c r="S67" s="15" t="str">
        <f>IF(COUNTA(A67:H67,K67:L67)=0,"",IF(OR(A67="",B67="",C67="",F67="",H67="",K67=""),"INCOMPLETO",IFERROR(IF(OR(COUNTIF($A$6:$A$400,A67)&lt;&gt;1,NOT(ISNUMBER(F67)),F67&lt;=0,F67&lt;&gt;INT(F67),NOT(ISNUMBER(H67)),H67&lt;0,COUNTIF(Configuracoes!$H$6:$H$10,K67)=0,AND(G67&lt;&gt;"",OR(NOT(ISNUMBER(G67)),G67&lt;=0,G67&lt;&gt;INT(G67))),AND(L67&lt;&gt;"",OR(NOT(ISNUMBER(L67)),L67&lt;1,L67&gt;5,L67&lt;&gt;INT(L67)))),"VERIFICAR","OK"),"VERIFICAR")))</f>
        <v/>
      </c>
      <c r="T67" s="15">
        <f t="shared" si="4"/>
        <v>0</v>
      </c>
    </row>
    <row r="68">
      <c r="A68" s="4"/>
      <c r="B68" s="4"/>
      <c r="C68" s="4"/>
      <c r="D68" s="4"/>
      <c r="E68" s="4"/>
      <c r="F68" s="7"/>
      <c r="G68" s="7"/>
      <c r="H68" s="5"/>
      <c r="I68" s="8" t="str">
        <f>IF(S68&lt;&gt;"OK","",SUMIFS(Sessoes!$I$6:$I$500,Sessoes!$B$6:$B$500,A68,Sessoes!$O$6:$O$500,"OK"))</f>
        <v/>
      </c>
      <c r="J68" s="9">
        <f t="shared" si="1"/>
        <v>0</v>
      </c>
      <c r="K68" s="4"/>
      <c r="L68" s="4"/>
      <c r="M68" s="13" t="str">
        <f>IF(S68&lt;&gt;"OK","",IF(COUNTIFS(Sessoes!$B$6:$B$500,A68,Sessoes!$O$6:$O$500,"OK")=0,"",MAXIFS(Sessoes!$A$6:$A$500,Sessoes!$B$6:$B$500,A68,Sessoes!$O$6:$O$500,"OK")))</f>
        <v/>
      </c>
      <c r="N68" s="11" t="str">
        <f>IF(L68="","",IFERROR(VLOOKUP(L68,Configuracoes!$A$15:$B$19,2,FALSE),""))</f>
        <v/>
      </c>
      <c r="O68" s="13" t="str">
        <f t="shared" si="2"/>
        <v/>
      </c>
      <c r="P68" s="14" t="str">
        <f t="shared" si="3"/>
        <v/>
      </c>
      <c r="Q68" s="11" t="str">
        <f>IF(S68="","",IF(S68&lt;&gt;"OK",S68,IF(K68="Cancelada","OK",IF(AND(K68&lt;&gt;"Concluída",G68&lt;&gt;"",G68&lt;TODAY()),"ATRASADA",IF(AND(O68&lt;&gt;"",O68+Configuracoes!$B$7&lt;=TODAY()),"REVISAR",IF(AND(P68&lt;&gt;"",P68&lt;=3,K68&lt;&gt;"Concluída"),"PRIORIDADE","OK"))))))</f>
        <v/>
      </c>
      <c r="R68" s="4"/>
      <c r="S68" s="15" t="str">
        <f>IF(COUNTA(A68:H68,K68:L68)=0,"",IF(OR(A68="",B68="",C68="",F68="",H68="",K68=""),"INCOMPLETO",IFERROR(IF(OR(COUNTIF($A$6:$A$400,A68)&lt;&gt;1,NOT(ISNUMBER(F68)),F68&lt;=0,F68&lt;&gt;INT(F68),NOT(ISNUMBER(H68)),H68&lt;0,COUNTIF(Configuracoes!$H$6:$H$10,K68)=0,AND(G68&lt;&gt;"",OR(NOT(ISNUMBER(G68)),G68&lt;=0,G68&lt;&gt;INT(G68))),AND(L68&lt;&gt;"",OR(NOT(ISNUMBER(L68)),L68&lt;1,L68&gt;5,L68&lt;&gt;INT(L68)))),"VERIFICAR","OK"),"VERIFICAR")))</f>
        <v/>
      </c>
      <c r="T68" s="15">
        <f t="shared" si="4"/>
        <v>0</v>
      </c>
    </row>
    <row r="69">
      <c r="A69" s="4"/>
      <c r="B69" s="4"/>
      <c r="C69" s="4"/>
      <c r="D69" s="4"/>
      <c r="E69" s="4"/>
      <c r="F69" s="7"/>
      <c r="G69" s="7"/>
      <c r="H69" s="5"/>
      <c r="I69" s="8" t="str">
        <f>IF(S69&lt;&gt;"OK","",SUMIFS(Sessoes!$I$6:$I$500,Sessoes!$B$6:$B$500,A69,Sessoes!$O$6:$O$500,"OK"))</f>
        <v/>
      </c>
      <c r="J69" s="9">
        <f t="shared" si="1"/>
        <v>0</v>
      </c>
      <c r="K69" s="4"/>
      <c r="L69" s="4"/>
      <c r="M69" s="13" t="str">
        <f>IF(S69&lt;&gt;"OK","",IF(COUNTIFS(Sessoes!$B$6:$B$500,A69,Sessoes!$O$6:$O$500,"OK")=0,"",MAXIFS(Sessoes!$A$6:$A$500,Sessoes!$B$6:$B$500,A69,Sessoes!$O$6:$O$500,"OK")))</f>
        <v/>
      </c>
      <c r="N69" s="11" t="str">
        <f>IF(L69="","",IFERROR(VLOOKUP(L69,Configuracoes!$A$15:$B$19,2,FALSE),""))</f>
        <v/>
      </c>
      <c r="O69" s="13" t="str">
        <f t="shared" si="2"/>
        <v/>
      </c>
      <c r="P69" s="14" t="str">
        <f t="shared" si="3"/>
        <v/>
      </c>
      <c r="Q69" s="11" t="str">
        <f>IF(S69="","",IF(S69&lt;&gt;"OK",S69,IF(K69="Cancelada","OK",IF(AND(K69&lt;&gt;"Concluída",G69&lt;&gt;"",G69&lt;TODAY()),"ATRASADA",IF(AND(O69&lt;&gt;"",O69+Configuracoes!$B$7&lt;=TODAY()),"REVISAR",IF(AND(P69&lt;&gt;"",P69&lt;=3,K69&lt;&gt;"Concluída"),"PRIORIDADE","OK"))))))</f>
        <v/>
      </c>
      <c r="R69" s="4"/>
      <c r="S69" s="15" t="str">
        <f>IF(COUNTA(A69:H69,K69:L69)=0,"",IF(OR(A69="",B69="",C69="",F69="",H69="",K69=""),"INCOMPLETO",IFERROR(IF(OR(COUNTIF($A$6:$A$400,A69)&lt;&gt;1,NOT(ISNUMBER(F69)),F69&lt;=0,F69&lt;&gt;INT(F69),NOT(ISNUMBER(H69)),H69&lt;0,COUNTIF(Configuracoes!$H$6:$H$10,K69)=0,AND(G69&lt;&gt;"",OR(NOT(ISNUMBER(G69)),G69&lt;=0,G69&lt;&gt;INT(G69))),AND(L69&lt;&gt;"",OR(NOT(ISNUMBER(L69)),L69&lt;1,L69&gt;5,L69&lt;&gt;INT(L69)))),"VERIFICAR","OK"),"VERIFICAR")))</f>
        <v/>
      </c>
      <c r="T69" s="15">
        <f t="shared" si="4"/>
        <v>0</v>
      </c>
    </row>
    <row r="70">
      <c r="A70" s="4"/>
      <c r="B70" s="4"/>
      <c r="C70" s="4"/>
      <c r="D70" s="4"/>
      <c r="E70" s="4"/>
      <c r="F70" s="7"/>
      <c r="G70" s="7"/>
      <c r="H70" s="5"/>
      <c r="I70" s="8" t="str">
        <f>IF(S70&lt;&gt;"OK","",SUMIFS(Sessoes!$I$6:$I$500,Sessoes!$B$6:$B$500,A70,Sessoes!$O$6:$O$500,"OK"))</f>
        <v/>
      </c>
      <c r="J70" s="9">
        <f t="shared" si="1"/>
        <v>0</v>
      </c>
      <c r="K70" s="4"/>
      <c r="L70" s="4"/>
      <c r="M70" s="13" t="str">
        <f>IF(S70&lt;&gt;"OK","",IF(COUNTIFS(Sessoes!$B$6:$B$500,A70,Sessoes!$O$6:$O$500,"OK")=0,"",MAXIFS(Sessoes!$A$6:$A$500,Sessoes!$B$6:$B$500,A70,Sessoes!$O$6:$O$500,"OK")))</f>
        <v/>
      </c>
      <c r="N70" s="11" t="str">
        <f>IF(L70="","",IFERROR(VLOOKUP(L70,Configuracoes!$A$15:$B$19,2,FALSE),""))</f>
        <v/>
      </c>
      <c r="O70" s="13" t="str">
        <f t="shared" si="2"/>
        <v/>
      </c>
      <c r="P70" s="14" t="str">
        <f t="shared" si="3"/>
        <v/>
      </c>
      <c r="Q70" s="11" t="str">
        <f>IF(S70="","",IF(S70&lt;&gt;"OK",S70,IF(K70="Cancelada","OK",IF(AND(K70&lt;&gt;"Concluída",G70&lt;&gt;"",G70&lt;TODAY()),"ATRASADA",IF(AND(O70&lt;&gt;"",O70+Configuracoes!$B$7&lt;=TODAY()),"REVISAR",IF(AND(P70&lt;&gt;"",P70&lt;=3,K70&lt;&gt;"Concluída"),"PRIORIDADE","OK"))))))</f>
        <v/>
      </c>
      <c r="R70" s="4"/>
      <c r="S70" s="15" t="str">
        <f>IF(COUNTA(A70:H70,K70:L70)=0,"",IF(OR(A70="",B70="",C70="",F70="",H70="",K70=""),"INCOMPLETO",IFERROR(IF(OR(COUNTIF($A$6:$A$400,A70)&lt;&gt;1,NOT(ISNUMBER(F70)),F70&lt;=0,F70&lt;&gt;INT(F70),NOT(ISNUMBER(H70)),H70&lt;0,COUNTIF(Configuracoes!$H$6:$H$10,K70)=0,AND(G70&lt;&gt;"",OR(NOT(ISNUMBER(G70)),G70&lt;=0,G70&lt;&gt;INT(G70))),AND(L70&lt;&gt;"",OR(NOT(ISNUMBER(L70)),L70&lt;1,L70&gt;5,L70&lt;&gt;INT(L70)))),"VERIFICAR","OK"),"VERIFICAR")))</f>
        <v/>
      </c>
      <c r="T70" s="15">
        <f t="shared" si="4"/>
        <v>0</v>
      </c>
    </row>
    <row r="71">
      <c r="A71" s="4"/>
      <c r="B71" s="4"/>
      <c r="C71" s="4"/>
      <c r="D71" s="4"/>
      <c r="E71" s="4"/>
      <c r="F71" s="7"/>
      <c r="G71" s="7"/>
      <c r="H71" s="5"/>
      <c r="I71" s="8" t="str">
        <f>IF(S71&lt;&gt;"OK","",SUMIFS(Sessoes!$I$6:$I$500,Sessoes!$B$6:$B$500,A71,Sessoes!$O$6:$O$500,"OK"))</f>
        <v/>
      </c>
      <c r="J71" s="9">
        <f t="shared" si="1"/>
        <v>0</v>
      </c>
      <c r="K71" s="4"/>
      <c r="L71" s="4"/>
      <c r="M71" s="13" t="str">
        <f>IF(S71&lt;&gt;"OK","",IF(COUNTIFS(Sessoes!$B$6:$B$500,A71,Sessoes!$O$6:$O$500,"OK")=0,"",MAXIFS(Sessoes!$A$6:$A$500,Sessoes!$B$6:$B$500,A71,Sessoes!$O$6:$O$500,"OK")))</f>
        <v/>
      </c>
      <c r="N71" s="11" t="str">
        <f>IF(L71="","",IFERROR(VLOOKUP(L71,Configuracoes!$A$15:$B$19,2,FALSE),""))</f>
        <v/>
      </c>
      <c r="O71" s="13" t="str">
        <f t="shared" si="2"/>
        <v/>
      </c>
      <c r="P71" s="14" t="str">
        <f t="shared" si="3"/>
        <v/>
      </c>
      <c r="Q71" s="11" t="str">
        <f>IF(S71="","",IF(S71&lt;&gt;"OK",S71,IF(K71="Cancelada","OK",IF(AND(K71&lt;&gt;"Concluída",G71&lt;&gt;"",G71&lt;TODAY()),"ATRASADA",IF(AND(O71&lt;&gt;"",O71+Configuracoes!$B$7&lt;=TODAY()),"REVISAR",IF(AND(P71&lt;&gt;"",P71&lt;=3,K71&lt;&gt;"Concluída"),"PRIORIDADE","OK"))))))</f>
        <v/>
      </c>
      <c r="R71" s="4"/>
      <c r="S71" s="15" t="str">
        <f>IF(COUNTA(A71:H71,K71:L71)=0,"",IF(OR(A71="",B71="",C71="",F71="",H71="",K71=""),"INCOMPLETO",IFERROR(IF(OR(COUNTIF($A$6:$A$400,A71)&lt;&gt;1,NOT(ISNUMBER(F71)),F71&lt;=0,F71&lt;&gt;INT(F71),NOT(ISNUMBER(H71)),H71&lt;0,COUNTIF(Configuracoes!$H$6:$H$10,K71)=0,AND(G71&lt;&gt;"",OR(NOT(ISNUMBER(G71)),G71&lt;=0,G71&lt;&gt;INT(G71))),AND(L71&lt;&gt;"",OR(NOT(ISNUMBER(L71)),L71&lt;1,L71&gt;5,L71&lt;&gt;INT(L71)))),"VERIFICAR","OK"),"VERIFICAR")))</f>
        <v/>
      </c>
      <c r="T71" s="15">
        <f t="shared" si="4"/>
        <v>0</v>
      </c>
    </row>
    <row r="72">
      <c r="A72" s="4"/>
      <c r="B72" s="4"/>
      <c r="C72" s="4"/>
      <c r="D72" s="4"/>
      <c r="E72" s="4"/>
      <c r="F72" s="7"/>
      <c r="G72" s="7"/>
      <c r="H72" s="5"/>
      <c r="I72" s="8" t="str">
        <f>IF(S72&lt;&gt;"OK","",SUMIFS(Sessoes!$I$6:$I$500,Sessoes!$B$6:$B$500,A72,Sessoes!$O$6:$O$500,"OK"))</f>
        <v/>
      </c>
      <c r="J72" s="9">
        <f t="shared" si="1"/>
        <v>0</v>
      </c>
      <c r="K72" s="4"/>
      <c r="L72" s="4"/>
      <c r="M72" s="13" t="str">
        <f>IF(S72&lt;&gt;"OK","",IF(COUNTIFS(Sessoes!$B$6:$B$500,A72,Sessoes!$O$6:$O$500,"OK")=0,"",MAXIFS(Sessoes!$A$6:$A$500,Sessoes!$B$6:$B$500,A72,Sessoes!$O$6:$O$500,"OK")))</f>
        <v/>
      </c>
      <c r="N72" s="11" t="str">
        <f>IF(L72="","",IFERROR(VLOOKUP(L72,Configuracoes!$A$15:$B$19,2,FALSE),""))</f>
        <v/>
      </c>
      <c r="O72" s="13" t="str">
        <f t="shared" si="2"/>
        <v/>
      </c>
      <c r="P72" s="14" t="str">
        <f t="shared" si="3"/>
        <v/>
      </c>
      <c r="Q72" s="11" t="str">
        <f>IF(S72="","",IF(S72&lt;&gt;"OK",S72,IF(K72="Cancelada","OK",IF(AND(K72&lt;&gt;"Concluída",G72&lt;&gt;"",G72&lt;TODAY()),"ATRASADA",IF(AND(O72&lt;&gt;"",O72+Configuracoes!$B$7&lt;=TODAY()),"REVISAR",IF(AND(P72&lt;&gt;"",P72&lt;=3,K72&lt;&gt;"Concluída"),"PRIORIDADE","OK"))))))</f>
        <v/>
      </c>
      <c r="R72" s="4"/>
      <c r="S72" s="15" t="str">
        <f>IF(COUNTA(A72:H72,K72:L72)=0,"",IF(OR(A72="",B72="",C72="",F72="",H72="",K72=""),"INCOMPLETO",IFERROR(IF(OR(COUNTIF($A$6:$A$400,A72)&lt;&gt;1,NOT(ISNUMBER(F72)),F72&lt;=0,F72&lt;&gt;INT(F72),NOT(ISNUMBER(H72)),H72&lt;0,COUNTIF(Configuracoes!$H$6:$H$10,K72)=0,AND(G72&lt;&gt;"",OR(NOT(ISNUMBER(G72)),G72&lt;=0,G72&lt;&gt;INT(G72))),AND(L72&lt;&gt;"",OR(NOT(ISNUMBER(L72)),L72&lt;1,L72&gt;5,L72&lt;&gt;INT(L72)))),"VERIFICAR","OK"),"VERIFICAR")))</f>
        <v/>
      </c>
      <c r="T72" s="15">
        <f t="shared" si="4"/>
        <v>0</v>
      </c>
    </row>
    <row r="73">
      <c r="A73" s="4"/>
      <c r="B73" s="4"/>
      <c r="C73" s="4"/>
      <c r="D73" s="4"/>
      <c r="E73" s="4"/>
      <c r="F73" s="7"/>
      <c r="G73" s="7"/>
      <c r="H73" s="5"/>
      <c r="I73" s="8" t="str">
        <f>IF(S73&lt;&gt;"OK","",SUMIFS(Sessoes!$I$6:$I$500,Sessoes!$B$6:$B$500,A73,Sessoes!$O$6:$O$500,"OK"))</f>
        <v/>
      </c>
      <c r="J73" s="9">
        <f t="shared" si="1"/>
        <v>0</v>
      </c>
      <c r="K73" s="4"/>
      <c r="L73" s="4"/>
      <c r="M73" s="13" t="str">
        <f>IF(S73&lt;&gt;"OK","",IF(COUNTIFS(Sessoes!$B$6:$B$500,A73,Sessoes!$O$6:$O$500,"OK")=0,"",MAXIFS(Sessoes!$A$6:$A$500,Sessoes!$B$6:$B$500,A73,Sessoes!$O$6:$O$500,"OK")))</f>
        <v/>
      </c>
      <c r="N73" s="11" t="str">
        <f>IF(L73="","",IFERROR(VLOOKUP(L73,Configuracoes!$A$15:$B$19,2,FALSE),""))</f>
        <v/>
      </c>
      <c r="O73" s="13" t="str">
        <f t="shared" si="2"/>
        <v/>
      </c>
      <c r="P73" s="14" t="str">
        <f t="shared" si="3"/>
        <v/>
      </c>
      <c r="Q73" s="11" t="str">
        <f>IF(S73="","",IF(S73&lt;&gt;"OK",S73,IF(K73="Cancelada","OK",IF(AND(K73&lt;&gt;"Concluída",G73&lt;&gt;"",G73&lt;TODAY()),"ATRASADA",IF(AND(O73&lt;&gt;"",O73+Configuracoes!$B$7&lt;=TODAY()),"REVISAR",IF(AND(P73&lt;&gt;"",P73&lt;=3,K73&lt;&gt;"Concluída"),"PRIORIDADE","OK"))))))</f>
        <v/>
      </c>
      <c r="R73" s="4"/>
      <c r="S73" s="15" t="str">
        <f>IF(COUNTA(A73:H73,K73:L73)=0,"",IF(OR(A73="",B73="",C73="",F73="",H73="",K73=""),"INCOMPLETO",IFERROR(IF(OR(COUNTIF($A$6:$A$400,A73)&lt;&gt;1,NOT(ISNUMBER(F73)),F73&lt;=0,F73&lt;&gt;INT(F73),NOT(ISNUMBER(H73)),H73&lt;0,COUNTIF(Configuracoes!$H$6:$H$10,K73)=0,AND(G73&lt;&gt;"",OR(NOT(ISNUMBER(G73)),G73&lt;=0,G73&lt;&gt;INT(G73))),AND(L73&lt;&gt;"",OR(NOT(ISNUMBER(L73)),L73&lt;1,L73&gt;5,L73&lt;&gt;INT(L73)))),"VERIFICAR","OK"),"VERIFICAR")))</f>
        <v/>
      </c>
      <c r="T73" s="15">
        <f t="shared" si="4"/>
        <v>0</v>
      </c>
    </row>
    <row r="74">
      <c r="A74" s="4"/>
      <c r="B74" s="4"/>
      <c r="C74" s="4"/>
      <c r="D74" s="4"/>
      <c r="E74" s="4"/>
      <c r="F74" s="7"/>
      <c r="G74" s="7"/>
      <c r="H74" s="5"/>
      <c r="I74" s="8" t="str">
        <f>IF(S74&lt;&gt;"OK","",SUMIFS(Sessoes!$I$6:$I$500,Sessoes!$B$6:$B$500,A74,Sessoes!$O$6:$O$500,"OK"))</f>
        <v/>
      </c>
      <c r="J74" s="9">
        <f t="shared" si="1"/>
        <v>0</v>
      </c>
      <c r="K74" s="4"/>
      <c r="L74" s="4"/>
      <c r="M74" s="13" t="str">
        <f>IF(S74&lt;&gt;"OK","",IF(COUNTIFS(Sessoes!$B$6:$B$500,A74,Sessoes!$O$6:$O$500,"OK")=0,"",MAXIFS(Sessoes!$A$6:$A$500,Sessoes!$B$6:$B$500,A74,Sessoes!$O$6:$O$500,"OK")))</f>
        <v/>
      </c>
      <c r="N74" s="11" t="str">
        <f>IF(L74="","",IFERROR(VLOOKUP(L74,Configuracoes!$A$15:$B$19,2,FALSE),""))</f>
        <v/>
      </c>
      <c r="O74" s="13" t="str">
        <f t="shared" si="2"/>
        <v/>
      </c>
      <c r="P74" s="14" t="str">
        <f t="shared" si="3"/>
        <v/>
      </c>
      <c r="Q74" s="11" t="str">
        <f>IF(S74="","",IF(S74&lt;&gt;"OK",S74,IF(K74="Cancelada","OK",IF(AND(K74&lt;&gt;"Concluída",G74&lt;&gt;"",G74&lt;TODAY()),"ATRASADA",IF(AND(O74&lt;&gt;"",O74+Configuracoes!$B$7&lt;=TODAY()),"REVISAR",IF(AND(P74&lt;&gt;"",P74&lt;=3,K74&lt;&gt;"Concluída"),"PRIORIDADE","OK"))))))</f>
        <v/>
      </c>
      <c r="R74" s="4"/>
      <c r="S74" s="15" t="str">
        <f>IF(COUNTA(A74:H74,K74:L74)=0,"",IF(OR(A74="",B74="",C74="",F74="",H74="",K74=""),"INCOMPLETO",IFERROR(IF(OR(COUNTIF($A$6:$A$400,A74)&lt;&gt;1,NOT(ISNUMBER(F74)),F74&lt;=0,F74&lt;&gt;INT(F74),NOT(ISNUMBER(H74)),H74&lt;0,COUNTIF(Configuracoes!$H$6:$H$10,K74)=0,AND(G74&lt;&gt;"",OR(NOT(ISNUMBER(G74)),G74&lt;=0,G74&lt;&gt;INT(G74))),AND(L74&lt;&gt;"",OR(NOT(ISNUMBER(L74)),L74&lt;1,L74&gt;5,L74&lt;&gt;INT(L74)))),"VERIFICAR","OK"),"VERIFICAR")))</f>
        <v/>
      </c>
      <c r="T74" s="15">
        <f t="shared" si="4"/>
        <v>0</v>
      </c>
    </row>
    <row r="75">
      <c r="A75" s="4"/>
      <c r="B75" s="4"/>
      <c r="C75" s="4"/>
      <c r="D75" s="4"/>
      <c r="E75" s="4"/>
      <c r="F75" s="7"/>
      <c r="G75" s="7"/>
      <c r="H75" s="5"/>
      <c r="I75" s="8" t="str">
        <f>IF(S75&lt;&gt;"OK","",SUMIFS(Sessoes!$I$6:$I$500,Sessoes!$B$6:$B$500,A75,Sessoes!$O$6:$O$500,"OK"))</f>
        <v/>
      </c>
      <c r="J75" s="9">
        <f t="shared" si="1"/>
        <v>0</v>
      </c>
      <c r="K75" s="4"/>
      <c r="L75" s="4"/>
      <c r="M75" s="13" t="str">
        <f>IF(S75&lt;&gt;"OK","",IF(COUNTIFS(Sessoes!$B$6:$B$500,A75,Sessoes!$O$6:$O$500,"OK")=0,"",MAXIFS(Sessoes!$A$6:$A$500,Sessoes!$B$6:$B$500,A75,Sessoes!$O$6:$O$500,"OK")))</f>
        <v/>
      </c>
      <c r="N75" s="11" t="str">
        <f>IF(L75="","",IFERROR(VLOOKUP(L75,Configuracoes!$A$15:$B$19,2,FALSE),""))</f>
        <v/>
      </c>
      <c r="O75" s="13" t="str">
        <f t="shared" si="2"/>
        <v/>
      </c>
      <c r="P75" s="14" t="str">
        <f t="shared" si="3"/>
        <v/>
      </c>
      <c r="Q75" s="11" t="str">
        <f>IF(S75="","",IF(S75&lt;&gt;"OK",S75,IF(K75="Cancelada","OK",IF(AND(K75&lt;&gt;"Concluída",G75&lt;&gt;"",G75&lt;TODAY()),"ATRASADA",IF(AND(O75&lt;&gt;"",O75+Configuracoes!$B$7&lt;=TODAY()),"REVISAR",IF(AND(P75&lt;&gt;"",P75&lt;=3,K75&lt;&gt;"Concluída"),"PRIORIDADE","OK"))))))</f>
        <v/>
      </c>
      <c r="R75" s="4"/>
      <c r="S75" s="15" t="str">
        <f>IF(COUNTA(A75:H75,K75:L75)=0,"",IF(OR(A75="",B75="",C75="",F75="",H75="",K75=""),"INCOMPLETO",IFERROR(IF(OR(COUNTIF($A$6:$A$400,A75)&lt;&gt;1,NOT(ISNUMBER(F75)),F75&lt;=0,F75&lt;&gt;INT(F75),NOT(ISNUMBER(H75)),H75&lt;0,COUNTIF(Configuracoes!$H$6:$H$10,K75)=0,AND(G75&lt;&gt;"",OR(NOT(ISNUMBER(G75)),G75&lt;=0,G75&lt;&gt;INT(G75))),AND(L75&lt;&gt;"",OR(NOT(ISNUMBER(L75)),L75&lt;1,L75&gt;5,L75&lt;&gt;INT(L75)))),"VERIFICAR","OK"),"VERIFICAR")))</f>
        <v/>
      </c>
      <c r="T75" s="15">
        <f t="shared" si="4"/>
        <v>0</v>
      </c>
    </row>
    <row r="76">
      <c r="A76" s="4"/>
      <c r="B76" s="4"/>
      <c r="C76" s="4"/>
      <c r="D76" s="4"/>
      <c r="E76" s="4"/>
      <c r="F76" s="7"/>
      <c r="G76" s="7"/>
      <c r="H76" s="5"/>
      <c r="I76" s="8" t="str">
        <f>IF(S76&lt;&gt;"OK","",SUMIFS(Sessoes!$I$6:$I$500,Sessoes!$B$6:$B$500,A76,Sessoes!$O$6:$O$500,"OK"))</f>
        <v/>
      </c>
      <c r="J76" s="9">
        <f t="shared" si="1"/>
        <v>0</v>
      </c>
      <c r="K76" s="4"/>
      <c r="L76" s="4"/>
      <c r="M76" s="13" t="str">
        <f>IF(S76&lt;&gt;"OK","",IF(COUNTIFS(Sessoes!$B$6:$B$500,A76,Sessoes!$O$6:$O$500,"OK")=0,"",MAXIFS(Sessoes!$A$6:$A$500,Sessoes!$B$6:$B$500,A76,Sessoes!$O$6:$O$500,"OK")))</f>
        <v/>
      </c>
      <c r="N76" s="11" t="str">
        <f>IF(L76="","",IFERROR(VLOOKUP(L76,Configuracoes!$A$15:$B$19,2,FALSE),""))</f>
        <v/>
      </c>
      <c r="O76" s="13" t="str">
        <f t="shared" si="2"/>
        <v/>
      </c>
      <c r="P76" s="14" t="str">
        <f t="shared" si="3"/>
        <v/>
      </c>
      <c r="Q76" s="11" t="str">
        <f>IF(S76="","",IF(S76&lt;&gt;"OK",S76,IF(K76="Cancelada","OK",IF(AND(K76&lt;&gt;"Concluída",G76&lt;&gt;"",G76&lt;TODAY()),"ATRASADA",IF(AND(O76&lt;&gt;"",O76+Configuracoes!$B$7&lt;=TODAY()),"REVISAR",IF(AND(P76&lt;&gt;"",P76&lt;=3,K76&lt;&gt;"Concluída"),"PRIORIDADE","OK"))))))</f>
        <v/>
      </c>
      <c r="R76" s="4"/>
      <c r="S76" s="15" t="str">
        <f>IF(COUNTA(A76:H76,K76:L76)=0,"",IF(OR(A76="",B76="",C76="",F76="",H76="",K76=""),"INCOMPLETO",IFERROR(IF(OR(COUNTIF($A$6:$A$400,A76)&lt;&gt;1,NOT(ISNUMBER(F76)),F76&lt;=0,F76&lt;&gt;INT(F76),NOT(ISNUMBER(H76)),H76&lt;0,COUNTIF(Configuracoes!$H$6:$H$10,K76)=0,AND(G76&lt;&gt;"",OR(NOT(ISNUMBER(G76)),G76&lt;=0,G76&lt;&gt;INT(G76))),AND(L76&lt;&gt;"",OR(NOT(ISNUMBER(L76)),L76&lt;1,L76&gt;5,L76&lt;&gt;INT(L76)))),"VERIFICAR","OK"),"VERIFICAR")))</f>
        <v/>
      </c>
      <c r="T76" s="15">
        <f t="shared" si="4"/>
        <v>0</v>
      </c>
    </row>
    <row r="77">
      <c r="A77" s="4"/>
      <c r="B77" s="4"/>
      <c r="C77" s="4"/>
      <c r="D77" s="4"/>
      <c r="E77" s="4"/>
      <c r="F77" s="7"/>
      <c r="G77" s="7"/>
      <c r="H77" s="5"/>
      <c r="I77" s="8" t="str">
        <f>IF(S77&lt;&gt;"OK","",SUMIFS(Sessoes!$I$6:$I$500,Sessoes!$B$6:$B$500,A77,Sessoes!$O$6:$O$500,"OK"))</f>
        <v/>
      </c>
      <c r="J77" s="9">
        <f t="shared" si="1"/>
        <v>0</v>
      </c>
      <c r="K77" s="4"/>
      <c r="L77" s="4"/>
      <c r="M77" s="13" t="str">
        <f>IF(S77&lt;&gt;"OK","",IF(COUNTIFS(Sessoes!$B$6:$B$500,A77,Sessoes!$O$6:$O$500,"OK")=0,"",MAXIFS(Sessoes!$A$6:$A$500,Sessoes!$B$6:$B$500,A77,Sessoes!$O$6:$O$500,"OK")))</f>
        <v/>
      </c>
      <c r="N77" s="11" t="str">
        <f>IF(L77="","",IFERROR(VLOOKUP(L77,Configuracoes!$A$15:$B$19,2,FALSE),""))</f>
        <v/>
      </c>
      <c r="O77" s="13" t="str">
        <f t="shared" si="2"/>
        <v/>
      </c>
      <c r="P77" s="14" t="str">
        <f t="shared" si="3"/>
        <v/>
      </c>
      <c r="Q77" s="11" t="str">
        <f>IF(S77="","",IF(S77&lt;&gt;"OK",S77,IF(K77="Cancelada","OK",IF(AND(K77&lt;&gt;"Concluída",G77&lt;&gt;"",G77&lt;TODAY()),"ATRASADA",IF(AND(O77&lt;&gt;"",O77+Configuracoes!$B$7&lt;=TODAY()),"REVISAR",IF(AND(P77&lt;&gt;"",P77&lt;=3,K77&lt;&gt;"Concluída"),"PRIORIDADE","OK"))))))</f>
        <v/>
      </c>
      <c r="R77" s="4"/>
      <c r="S77" s="15" t="str">
        <f>IF(COUNTA(A77:H77,K77:L77)=0,"",IF(OR(A77="",B77="",C77="",F77="",H77="",K77=""),"INCOMPLETO",IFERROR(IF(OR(COUNTIF($A$6:$A$400,A77)&lt;&gt;1,NOT(ISNUMBER(F77)),F77&lt;=0,F77&lt;&gt;INT(F77),NOT(ISNUMBER(H77)),H77&lt;0,COUNTIF(Configuracoes!$H$6:$H$10,K77)=0,AND(G77&lt;&gt;"",OR(NOT(ISNUMBER(G77)),G77&lt;=0,G77&lt;&gt;INT(G77))),AND(L77&lt;&gt;"",OR(NOT(ISNUMBER(L77)),L77&lt;1,L77&gt;5,L77&lt;&gt;INT(L77)))),"VERIFICAR","OK"),"VERIFICAR")))</f>
        <v/>
      </c>
      <c r="T77" s="15">
        <f t="shared" si="4"/>
        <v>0</v>
      </c>
    </row>
    <row r="78">
      <c r="A78" s="4"/>
      <c r="B78" s="4"/>
      <c r="C78" s="4"/>
      <c r="D78" s="4"/>
      <c r="E78" s="4"/>
      <c r="F78" s="7"/>
      <c r="G78" s="7"/>
      <c r="H78" s="5"/>
      <c r="I78" s="8" t="str">
        <f>IF(S78&lt;&gt;"OK","",SUMIFS(Sessoes!$I$6:$I$500,Sessoes!$B$6:$B$500,A78,Sessoes!$O$6:$O$500,"OK"))</f>
        <v/>
      </c>
      <c r="J78" s="9">
        <f t="shared" si="1"/>
        <v>0</v>
      </c>
      <c r="K78" s="4"/>
      <c r="L78" s="4"/>
      <c r="M78" s="13" t="str">
        <f>IF(S78&lt;&gt;"OK","",IF(COUNTIFS(Sessoes!$B$6:$B$500,A78,Sessoes!$O$6:$O$500,"OK")=0,"",MAXIFS(Sessoes!$A$6:$A$500,Sessoes!$B$6:$B$500,A78,Sessoes!$O$6:$O$500,"OK")))</f>
        <v/>
      </c>
      <c r="N78" s="11" t="str">
        <f>IF(L78="","",IFERROR(VLOOKUP(L78,Configuracoes!$A$15:$B$19,2,FALSE),""))</f>
        <v/>
      </c>
      <c r="O78" s="13" t="str">
        <f t="shared" si="2"/>
        <v/>
      </c>
      <c r="P78" s="14" t="str">
        <f t="shared" si="3"/>
        <v/>
      </c>
      <c r="Q78" s="11" t="str">
        <f>IF(S78="","",IF(S78&lt;&gt;"OK",S78,IF(K78="Cancelada","OK",IF(AND(K78&lt;&gt;"Concluída",G78&lt;&gt;"",G78&lt;TODAY()),"ATRASADA",IF(AND(O78&lt;&gt;"",O78+Configuracoes!$B$7&lt;=TODAY()),"REVISAR",IF(AND(P78&lt;&gt;"",P78&lt;=3,K78&lt;&gt;"Concluída"),"PRIORIDADE","OK"))))))</f>
        <v/>
      </c>
      <c r="R78" s="4"/>
      <c r="S78" s="15" t="str">
        <f>IF(COUNTA(A78:H78,K78:L78)=0,"",IF(OR(A78="",B78="",C78="",F78="",H78="",K78=""),"INCOMPLETO",IFERROR(IF(OR(COUNTIF($A$6:$A$400,A78)&lt;&gt;1,NOT(ISNUMBER(F78)),F78&lt;=0,F78&lt;&gt;INT(F78),NOT(ISNUMBER(H78)),H78&lt;0,COUNTIF(Configuracoes!$H$6:$H$10,K78)=0,AND(G78&lt;&gt;"",OR(NOT(ISNUMBER(G78)),G78&lt;=0,G78&lt;&gt;INT(G78))),AND(L78&lt;&gt;"",OR(NOT(ISNUMBER(L78)),L78&lt;1,L78&gt;5,L78&lt;&gt;INT(L78)))),"VERIFICAR","OK"),"VERIFICAR")))</f>
        <v/>
      </c>
      <c r="T78" s="15">
        <f t="shared" si="4"/>
        <v>0</v>
      </c>
    </row>
    <row r="79">
      <c r="A79" s="4"/>
      <c r="B79" s="4"/>
      <c r="C79" s="4"/>
      <c r="D79" s="4"/>
      <c r="E79" s="4"/>
      <c r="F79" s="7"/>
      <c r="G79" s="7"/>
      <c r="H79" s="5"/>
      <c r="I79" s="8" t="str">
        <f>IF(S79&lt;&gt;"OK","",SUMIFS(Sessoes!$I$6:$I$500,Sessoes!$B$6:$B$500,A79,Sessoes!$O$6:$O$500,"OK"))</f>
        <v/>
      </c>
      <c r="J79" s="9">
        <f t="shared" si="1"/>
        <v>0</v>
      </c>
      <c r="K79" s="4"/>
      <c r="L79" s="4"/>
      <c r="M79" s="13" t="str">
        <f>IF(S79&lt;&gt;"OK","",IF(COUNTIFS(Sessoes!$B$6:$B$500,A79,Sessoes!$O$6:$O$500,"OK")=0,"",MAXIFS(Sessoes!$A$6:$A$500,Sessoes!$B$6:$B$500,A79,Sessoes!$O$6:$O$500,"OK")))</f>
        <v/>
      </c>
      <c r="N79" s="11" t="str">
        <f>IF(L79="","",IFERROR(VLOOKUP(L79,Configuracoes!$A$15:$B$19,2,FALSE),""))</f>
        <v/>
      </c>
      <c r="O79" s="13" t="str">
        <f t="shared" si="2"/>
        <v/>
      </c>
      <c r="P79" s="14" t="str">
        <f t="shared" si="3"/>
        <v/>
      </c>
      <c r="Q79" s="11" t="str">
        <f>IF(S79="","",IF(S79&lt;&gt;"OK",S79,IF(K79="Cancelada","OK",IF(AND(K79&lt;&gt;"Concluída",G79&lt;&gt;"",G79&lt;TODAY()),"ATRASADA",IF(AND(O79&lt;&gt;"",O79+Configuracoes!$B$7&lt;=TODAY()),"REVISAR",IF(AND(P79&lt;&gt;"",P79&lt;=3,K79&lt;&gt;"Concluída"),"PRIORIDADE","OK"))))))</f>
        <v/>
      </c>
      <c r="R79" s="4"/>
      <c r="S79" s="15" t="str">
        <f>IF(COUNTA(A79:H79,K79:L79)=0,"",IF(OR(A79="",B79="",C79="",F79="",H79="",K79=""),"INCOMPLETO",IFERROR(IF(OR(COUNTIF($A$6:$A$400,A79)&lt;&gt;1,NOT(ISNUMBER(F79)),F79&lt;=0,F79&lt;&gt;INT(F79),NOT(ISNUMBER(H79)),H79&lt;0,COUNTIF(Configuracoes!$H$6:$H$10,K79)=0,AND(G79&lt;&gt;"",OR(NOT(ISNUMBER(G79)),G79&lt;=0,G79&lt;&gt;INT(G79))),AND(L79&lt;&gt;"",OR(NOT(ISNUMBER(L79)),L79&lt;1,L79&gt;5,L79&lt;&gt;INT(L79)))),"VERIFICAR","OK"),"VERIFICAR")))</f>
        <v/>
      </c>
      <c r="T79" s="15">
        <f t="shared" si="4"/>
        <v>0</v>
      </c>
    </row>
    <row r="80">
      <c r="A80" s="4"/>
      <c r="B80" s="4"/>
      <c r="C80" s="4"/>
      <c r="D80" s="4"/>
      <c r="E80" s="4"/>
      <c r="F80" s="7"/>
      <c r="G80" s="7"/>
      <c r="H80" s="5"/>
      <c r="I80" s="8" t="str">
        <f>IF(S80&lt;&gt;"OK","",SUMIFS(Sessoes!$I$6:$I$500,Sessoes!$B$6:$B$500,A80,Sessoes!$O$6:$O$500,"OK"))</f>
        <v/>
      </c>
      <c r="J80" s="9">
        <f t="shared" si="1"/>
        <v>0</v>
      </c>
      <c r="K80" s="4"/>
      <c r="L80" s="4"/>
      <c r="M80" s="13" t="str">
        <f>IF(S80&lt;&gt;"OK","",IF(COUNTIFS(Sessoes!$B$6:$B$500,A80,Sessoes!$O$6:$O$500,"OK")=0,"",MAXIFS(Sessoes!$A$6:$A$500,Sessoes!$B$6:$B$500,A80,Sessoes!$O$6:$O$500,"OK")))</f>
        <v/>
      </c>
      <c r="N80" s="11" t="str">
        <f>IF(L80="","",IFERROR(VLOOKUP(L80,Configuracoes!$A$15:$B$19,2,FALSE),""))</f>
        <v/>
      </c>
      <c r="O80" s="13" t="str">
        <f t="shared" si="2"/>
        <v/>
      </c>
      <c r="P80" s="14" t="str">
        <f t="shared" si="3"/>
        <v/>
      </c>
      <c r="Q80" s="11" t="str">
        <f>IF(S80="","",IF(S80&lt;&gt;"OK",S80,IF(K80="Cancelada","OK",IF(AND(K80&lt;&gt;"Concluída",G80&lt;&gt;"",G80&lt;TODAY()),"ATRASADA",IF(AND(O80&lt;&gt;"",O80+Configuracoes!$B$7&lt;=TODAY()),"REVISAR",IF(AND(P80&lt;&gt;"",P80&lt;=3,K80&lt;&gt;"Concluída"),"PRIORIDADE","OK"))))))</f>
        <v/>
      </c>
      <c r="R80" s="4"/>
      <c r="S80" s="15" t="str">
        <f>IF(COUNTA(A80:H80,K80:L80)=0,"",IF(OR(A80="",B80="",C80="",F80="",H80="",K80=""),"INCOMPLETO",IFERROR(IF(OR(COUNTIF($A$6:$A$400,A80)&lt;&gt;1,NOT(ISNUMBER(F80)),F80&lt;=0,F80&lt;&gt;INT(F80),NOT(ISNUMBER(H80)),H80&lt;0,COUNTIF(Configuracoes!$H$6:$H$10,K80)=0,AND(G80&lt;&gt;"",OR(NOT(ISNUMBER(G80)),G80&lt;=0,G80&lt;&gt;INT(G80))),AND(L80&lt;&gt;"",OR(NOT(ISNUMBER(L80)),L80&lt;1,L80&gt;5,L80&lt;&gt;INT(L80)))),"VERIFICAR","OK"),"VERIFICAR")))</f>
        <v/>
      </c>
      <c r="T80" s="15">
        <f t="shared" si="4"/>
        <v>0</v>
      </c>
    </row>
    <row r="81">
      <c r="A81" s="4"/>
      <c r="B81" s="4"/>
      <c r="C81" s="4"/>
      <c r="D81" s="4"/>
      <c r="E81" s="4"/>
      <c r="F81" s="7"/>
      <c r="G81" s="7"/>
      <c r="H81" s="5"/>
      <c r="I81" s="8" t="str">
        <f>IF(S81&lt;&gt;"OK","",SUMIFS(Sessoes!$I$6:$I$500,Sessoes!$B$6:$B$500,A81,Sessoes!$O$6:$O$500,"OK"))</f>
        <v/>
      </c>
      <c r="J81" s="9">
        <f t="shared" si="1"/>
        <v>0</v>
      </c>
      <c r="K81" s="4"/>
      <c r="L81" s="4"/>
      <c r="M81" s="13" t="str">
        <f>IF(S81&lt;&gt;"OK","",IF(COUNTIFS(Sessoes!$B$6:$B$500,A81,Sessoes!$O$6:$O$500,"OK")=0,"",MAXIFS(Sessoes!$A$6:$A$500,Sessoes!$B$6:$B$500,A81,Sessoes!$O$6:$O$500,"OK")))</f>
        <v/>
      </c>
      <c r="N81" s="11" t="str">
        <f>IF(L81="","",IFERROR(VLOOKUP(L81,Configuracoes!$A$15:$B$19,2,FALSE),""))</f>
        <v/>
      </c>
      <c r="O81" s="13" t="str">
        <f t="shared" si="2"/>
        <v/>
      </c>
      <c r="P81" s="14" t="str">
        <f t="shared" si="3"/>
        <v/>
      </c>
      <c r="Q81" s="11" t="str">
        <f>IF(S81="","",IF(S81&lt;&gt;"OK",S81,IF(K81="Cancelada","OK",IF(AND(K81&lt;&gt;"Concluída",G81&lt;&gt;"",G81&lt;TODAY()),"ATRASADA",IF(AND(O81&lt;&gt;"",O81+Configuracoes!$B$7&lt;=TODAY()),"REVISAR",IF(AND(P81&lt;&gt;"",P81&lt;=3,K81&lt;&gt;"Concluída"),"PRIORIDADE","OK"))))))</f>
        <v/>
      </c>
      <c r="R81" s="4"/>
      <c r="S81" s="15" t="str">
        <f>IF(COUNTA(A81:H81,K81:L81)=0,"",IF(OR(A81="",B81="",C81="",F81="",H81="",K81=""),"INCOMPLETO",IFERROR(IF(OR(COUNTIF($A$6:$A$400,A81)&lt;&gt;1,NOT(ISNUMBER(F81)),F81&lt;=0,F81&lt;&gt;INT(F81),NOT(ISNUMBER(H81)),H81&lt;0,COUNTIF(Configuracoes!$H$6:$H$10,K81)=0,AND(G81&lt;&gt;"",OR(NOT(ISNUMBER(G81)),G81&lt;=0,G81&lt;&gt;INT(G81))),AND(L81&lt;&gt;"",OR(NOT(ISNUMBER(L81)),L81&lt;1,L81&gt;5,L81&lt;&gt;INT(L81)))),"VERIFICAR","OK"),"VERIFICAR")))</f>
        <v/>
      </c>
      <c r="T81" s="15">
        <f t="shared" si="4"/>
        <v>0</v>
      </c>
    </row>
    <row r="82">
      <c r="A82" s="4"/>
      <c r="B82" s="4"/>
      <c r="C82" s="4"/>
      <c r="D82" s="4"/>
      <c r="E82" s="4"/>
      <c r="F82" s="7"/>
      <c r="G82" s="7"/>
      <c r="H82" s="5"/>
      <c r="I82" s="8" t="str">
        <f>IF(S82&lt;&gt;"OK","",SUMIFS(Sessoes!$I$6:$I$500,Sessoes!$B$6:$B$500,A82,Sessoes!$O$6:$O$500,"OK"))</f>
        <v/>
      </c>
      <c r="J82" s="9">
        <f t="shared" si="1"/>
        <v>0</v>
      </c>
      <c r="K82" s="4"/>
      <c r="L82" s="4"/>
      <c r="M82" s="13" t="str">
        <f>IF(S82&lt;&gt;"OK","",IF(COUNTIFS(Sessoes!$B$6:$B$500,A82,Sessoes!$O$6:$O$500,"OK")=0,"",MAXIFS(Sessoes!$A$6:$A$500,Sessoes!$B$6:$B$500,A82,Sessoes!$O$6:$O$500,"OK")))</f>
        <v/>
      </c>
      <c r="N82" s="11" t="str">
        <f>IF(L82="","",IFERROR(VLOOKUP(L82,Configuracoes!$A$15:$B$19,2,FALSE),""))</f>
        <v/>
      </c>
      <c r="O82" s="13" t="str">
        <f t="shared" si="2"/>
        <v/>
      </c>
      <c r="P82" s="14" t="str">
        <f t="shared" si="3"/>
        <v/>
      </c>
      <c r="Q82" s="11" t="str">
        <f>IF(S82="","",IF(S82&lt;&gt;"OK",S82,IF(K82="Cancelada","OK",IF(AND(K82&lt;&gt;"Concluída",G82&lt;&gt;"",G82&lt;TODAY()),"ATRASADA",IF(AND(O82&lt;&gt;"",O82+Configuracoes!$B$7&lt;=TODAY()),"REVISAR",IF(AND(P82&lt;&gt;"",P82&lt;=3,K82&lt;&gt;"Concluída"),"PRIORIDADE","OK"))))))</f>
        <v/>
      </c>
      <c r="R82" s="4"/>
      <c r="S82" s="15" t="str">
        <f>IF(COUNTA(A82:H82,K82:L82)=0,"",IF(OR(A82="",B82="",C82="",F82="",H82="",K82=""),"INCOMPLETO",IFERROR(IF(OR(COUNTIF($A$6:$A$400,A82)&lt;&gt;1,NOT(ISNUMBER(F82)),F82&lt;=0,F82&lt;&gt;INT(F82),NOT(ISNUMBER(H82)),H82&lt;0,COUNTIF(Configuracoes!$H$6:$H$10,K82)=0,AND(G82&lt;&gt;"",OR(NOT(ISNUMBER(G82)),G82&lt;=0,G82&lt;&gt;INT(G82))),AND(L82&lt;&gt;"",OR(NOT(ISNUMBER(L82)),L82&lt;1,L82&gt;5,L82&lt;&gt;INT(L82)))),"VERIFICAR","OK"),"VERIFICAR")))</f>
        <v/>
      </c>
      <c r="T82" s="15">
        <f t="shared" si="4"/>
        <v>0</v>
      </c>
    </row>
    <row r="83">
      <c r="A83" s="4"/>
      <c r="B83" s="4"/>
      <c r="C83" s="4"/>
      <c r="D83" s="4"/>
      <c r="E83" s="4"/>
      <c r="F83" s="7"/>
      <c r="G83" s="7"/>
      <c r="H83" s="5"/>
      <c r="I83" s="8" t="str">
        <f>IF(S83&lt;&gt;"OK","",SUMIFS(Sessoes!$I$6:$I$500,Sessoes!$B$6:$B$500,A83,Sessoes!$O$6:$O$500,"OK"))</f>
        <v/>
      </c>
      <c r="J83" s="9">
        <f t="shared" si="1"/>
        <v>0</v>
      </c>
      <c r="K83" s="4"/>
      <c r="L83" s="4"/>
      <c r="M83" s="13" t="str">
        <f>IF(S83&lt;&gt;"OK","",IF(COUNTIFS(Sessoes!$B$6:$B$500,A83,Sessoes!$O$6:$O$500,"OK")=0,"",MAXIFS(Sessoes!$A$6:$A$500,Sessoes!$B$6:$B$500,A83,Sessoes!$O$6:$O$500,"OK")))</f>
        <v/>
      </c>
      <c r="N83" s="11" t="str">
        <f>IF(L83="","",IFERROR(VLOOKUP(L83,Configuracoes!$A$15:$B$19,2,FALSE),""))</f>
        <v/>
      </c>
      <c r="O83" s="13" t="str">
        <f t="shared" si="2"/>
        <v/>
      </c>
      <c r="P83" s="14" t="str">
        <f t="shared" si="3"/>
        <v/>
      </c>
      <c r="Q83" s="11" t="str">
        <f>IF(S83="","",IF(S83&lt;&gt;"OK",S83,IF(K83="Cancelada","OK",IF(AND(K83&lt;&gt;"Concluída",G83&lt;&gt;"",G83&lt;TODAY()),"ATRASADA",IF(AND(O83&lt;&gt;"",O83+Configuracoes!$B$7&lt;=TODAY()),"REVISAR",IF(AND(P83&lt;&gt;"",P83&lt;=3,K83&lt;&gt;"Concluída"),"PRIORIDADE","OK"))))))</f>
        <v/>
      </c>
      <c r="R83" s="4"/>
      <c r="S83" s="15" t="str">
        <f>IF(COUNTA(A83:H83,K83:L83)=0,"",IF(OR(A83="",B83="",C83="",F83="",H83="",K83=""),"INCOMPLETO",IFERROR(IF(OR(COUNTIF($A$6:$A$400,A83)&lt;&gt;1,NOT(ISNUMBER(F83)),F83&lt;=0,F83&lt;&gt;INT(F83),NOT(ISNUMBER(H83)),H83&lt;0,COUNTIF(Configuracoes!$H$6:$H$10,K83)=0,AND(G83&lt;&gt;"",OR(NOT(ISNUMBER(G83)),G83&lt;=0,G83&lt;&gt;INT(G83))),AND(L83&lt;&gt;"",OR(NOT(ISNUMBER(L83)),L83&lt;1,L83&gt;5,L83&lt;&gt;INT(L83)))),"VERIFICAR","OK"),"VERIFICAR")))</f>
        <v/>
      </c>
      <c r="T83" s="15">
        <f t="shared" si="4"/>
        <v>0</v>
      </c>
    </row>
    <row r="84">
      <c r="A84" s="4"/>
      <c r="B84" s="4"/>
      <c r="C84" s="4"/>
      <c r="D84" s="4"/>
      <c r="E84" s="4"/>
      <c r="F84" s="7"/>
      <c r="G84" s="7"/>
      <c r="H84" s="5"/>
      <c r="I84" s="8" t="str">
        <f>IF(S84&lt;&gt;"OK","",SUMIFS(Sessoes!$I$6:$I$500,Sessoes!$B$6:$B$500,A84,Sessoes!$O$6:$O$500,"OK"))</f>
        <v/>
      </c>
      <c r="J84" s="9">
        <f t="shared" si="1"/>
        <v>0</v>
      </c>
      <c r="K84" s="4"/>
      <c r="L84" s="4"/>
      <c r="M84" s="13" t="str">
        <f>IF(S84&lt;&gt;"OK","",IF(COUNTIFS(Sessoes!$B$6:$B$500,A84,Sessoes!$O$6:$O$500,"OK")=0,"",MAXIFS(Sessoes!$A$6:$A$500,Sessoes!$B$6:$B$500,A84,Sessoes!$O$6:$O$500,"OK")))</f>
        <v/>
      </c>
      <c r="N84" s="11" t="str">
        <f>IF(L84="","",IFERROR(VLOOKUP(L84,Configuracoes!$A$15:$B$19,2,FALSE),""))</f>
        <v/>
      </c>
      <c r="O84" s="13" t="str">
        <f t="shared" si="2"/>
        <v/>
      </c>
      <c r="P84" s="14" t="str">
        <f t="shared" si="3"/>
        <v/>
      </c>
      <c r="Q84" s="11" t="str">
        <f>IF(S84="","",IF(S84&lt;&gt;"OK",S84,IF(K84="Cancelada","OK",IF(AND(K84&lt;&gt;"Concluída",G84&lt;&gt;"",G84&lt;TODAY()),"ATRASADA",IF(AND(O84&lt;&gt;"",O84+Configuracoes!$B$7&lt;=TODAY()),"REVISAR",IF(AND(P84&lt;&gt;"",P84&lt;=3,K84&lt;&gt;"Concluída"),"PRIORIDADE","OK"))))))</f>
        <v/>
      </c>
      <c r="R84" s="4"/>
      <c r="S84" s="15" t="str">
        <f>IF(COUNTA(A84:H84,K84:L84)=0,"",IF(OR(A84="",B84="",C84="",F84="",H84="",K84=""),"INCOMPLETO",IFERROR(IF(OR(COUNTIF($A$6:$A$400,A84)&lt;&gt;1,NOT(ISNUMBER(F84)),F84&lt;=0,F84&lt;&gt;INT(F84),NOT(ISNUMBER(H84)),H84&lt;0,COUNTIF(Configuracoes!$H$6:$H$10,K84)=0,AND(G84&lt;&gt;"",OR(NOT(ISNUMBER(G84)),G84&lt;=0,G84&lt;&gt;INT(G84))),AND(L84&lt;&gt;"",OR(NOT(ISNUMBER(L84)),L84&lt;1,L84&gt;5,L84&lt;&gt;INT(L84)))),"VERIFICAR","OK"),"VERIFICAR")))</f>
        <v/>
      </c>
      <c r="T84" s="15">
        <f t="shared" si="4"/>
        <v>0</v>
      </c>
    </row>
    <row r="85">
      <c r="A85" s="4"/>
      <c r="B85" s="4"/>
      <c r="C85" s="4"/>
      <c r="D85" s="4"/>
      <c r="E85" s="4"/>
      <c r="F85" s="7"/>
      <c r="G85" s="7"/>
      <c r="H85" s="5"/>
      <c r="I85" s="8" t="str">
        <f>IF(S85&lt;&gt;"OK","",SUMIFS(Sessoes!$I$6:$I$500,Sessoes!$B$6:$B$500,A85,Sessoes!$O$6:$O$500,"OK"))</f>
        <v/>
      </c>
      <c r="J85" s="9">
        <f t="shared" si="1"/>
        <v>0</v>
      </c>
      <c r="K85" s="4"/>
      <c r="L85" s="4"/>
      <c r="M85" s="13" t="str">
        <f>IF(S85&lt;&gt;"OK","",IF(COUNTIFS(Sessoes!$B$6:$B$500,A85,Sessoes!$O$6:$O$500,"OK")=0,"",MAXIFS(Sessoes!$A$6:$A$500,Sessoes!$B$6:$B$500,A85,Sessoes!$O$6:$O$500,"OK")))</f>
        <v/>
      </c>
      <c r="N85" s="11" t="str">
        <f>IF(L85="","",IFERROR(VLOOKUP(L85,Configuracoes!$A$15:$B$19,2,FALSE),""))</f>
        <v/>
      </c>
      <c r="O85" s="13" t="str">
        <f t="shared" si="2"/>
        <v/>
      </c>
      <c r="P85" s="14" t="str">
        <f t="shared" si="3"/>
        <v/>
      </c>
      <c r="Q85" s="11" t="str">
        <f>IF(S85="","",IF(S85&lt;&gt;"OK",S85,IF(K85="Cancelada","OK",IF(AND(K85&lt;&gt;"Concluída",G85&lt;&gt;"",G85&lt;TODAY()),"ATRASADA",IF(AND(O85&lt;&gt;"",O85+Configuracoes!$B$7&lt;=TODAY()),"REVISAR",IF(AND(P85&lt;&gt;"",P85&lt;=3,K85&lt;&gt;"Concluída"),"PRIORIDADE","OK"))))))</f>
        <v/>
      </c>
      <c r="R85" s="4"/>
      <c r="S85" s="15" t="str">
        <f>IF(COUNTA(A85:H85,K85:L85)=0,"",IF(OR(A85="",B85="",C85="",F85="",H85="",K85=""),"INCOMPLETO",IFERROR(IF(OR(COUNTIF($A$6:$A$400,A85)&lt;&gt;1,NOT(ISNUMBER(F85)),F85&lt;=0,F85&lt;&gt;INT(F85),NOT(ISNUMBER(H85)),H85&lt;0,COUNTIF(Configuracoes!$H$6:$H$10,K85)=0,AND(G85&lt;&gt;"",OR(NOT(ISNUMBER(G85)),G85&lt;=0,G85&lt;&gt;INT(G85))),AND(L85&lt;&gt;"",OR(NOT(ISNUMBER(L85)),L85&lt;1,L85&gt;5,L85&lt;&gt;INT(L85)))),"VERIFICAR","OK"),"VERIFICAR")))</f>
        <v/>
      </c>
      <c r="T85" s="15">
        <f t="shared" si="4"/>
        <v>0</v>
      </c>
    </row>
    <row r="86">
      <c r="A86" s="4"/>
      <c r="B86" s="4"/>
      <c r="C86" s="4"/>
      <c r="D86" s="4"/>
      <c r="E86" s="4"/>
      <c r="F86" s="7"/>
      <c r="G86" s="7"/>
      <c r="H86" s="5"/>
      <c r="I86" s="8" t="str">
        <f>IF(S86&lt;&gt;"OK","",SUMIFS(Sessoes!$I$6:$I$500,Sessoes!$B$6:$B$500,A86,Sessoes!$O$6:$O$500,"OK"))</f>
        <v/>
      </c>
      <c r="J86" s="9">
        <f t="shared" si="1"/>
        <v>0</v>
      </c>
      <c r="K86" s="4"/>
      <c r="L86" s="4"/>
      <c r="M86" s="13" t="str">
        <f>IF(S86&lt;&gt;"OK","",IF(COUNTIFS(Sessoes!$B$6:$B$500,A86,Sessoes!$O$6:$O$500,"OK")=0,"",MAXIFS(Sessoes!$A$6:$A$500,Sessoes!$B$6:$B$500,A86,Sessoes!$O$6:$O$500,"OK")))</f>
        <v/>
      </c>
      <c r="N86" s="11" t="str">
        <f>IF(L86="","",IFERROR(VLOOKUP(L86,Configuracoes!$A$15:$B$19,2,FALSE),""))</f>
        <v/>
      </c>
      <c r="O86" s="13" t="str">
        <f t="shared" si="2"/>
        <v/>
      </c>
      <c r="P86" s="14" t="str">
        <f t="shared" si="3"/>
        <v/>
      </c>
      <c r="Q86" s="11" t="str">
        <f>IF(S86="","",IF(S86&lt;&gt;"OK",S86,IF(K86="Cancelada","OK",IF(AND(K86&lt;&gt;"Concluída",G86&lt;&gt;"",G86&lt;TODAY()),"ATRASADA",IF(AND(O86&lt;&gt;"",O86+Configuracoes!$B$7&lt;=TODAY()),"REVISAR",IF(AND(P86&lt;&gt;"",P86&lt;=3,K86&lt;&gt;"Concluída"),"PRIORIDADE","OK"))))))</f>
        <v/>
      </c>
      <c r="R86" s="4"/>
      <c r="S86" s="15" t="str">
        <f>IF(COUNTA(A86:H86,K86:L86)=0,"",IF(OR(A86="",B86="",C86="",F86="",H86="",K86=""),"INCOMPLETO",IFERROR(IF(OR(COUNTIF($A$6:$A$400,A86)&lt;&gt;1,NOT(ISNUMBER(F86)),F86&lt;=0,F86&lt;&gt;INT(F86),NOT(ISNUMBER(H86)),H86&lt;0,COUNTIF(Configuracoes!$H$6:$H$10,K86)=0,AND(G86&lt;&gt;"",OR(NOT(ISNUMBER(G86)),G86&lt;=0,G86&lt;&gt;INT(G86))),AND(L86&lt;&gt;"",OR(NOT(ISNUMBER(L86)),L86&lt;1,L86&gt;5,L86&lt;&gt;INT(L86)))),"VERIFICAR","OK"),"VERIFICAR")))</f>
        <v/>
      </c>
      <c r="T86" s="15">
        <f t="shared" si="4"/>
        <v>0</v>
      </c>
    </row>
    <row r="87">
      <c r="A87" s="4"/>
      <c r="B87" s="4"/>
      <c r="C87" s="4"/>
      <c r="D87" s="4"/>
      <c r="E87" s="4"/>
      <c r="F87" s="7"/>
      <c r="G87" s="7"/>
      <c r="H87" s="5"/>
      <c r="I87" s="8" t="str">
        <f>IF(S87&lt;&gt;"OK","",SUMIFS(Sessoes!$I$6:$I$500,Sessoes!$B$6:$B$500,A87,Sessoes!$O$6:$O$500,"OK"))</f>
        <v/>
      </c>
      <c r="J87" s="9">
        <f t="shared" si="1"/>
        <v>0</v>
      </c>
      <c r="K87" s="4"/>
      <c r="L87" s="4"/>
      <c r="M87" s="13" t="str">
        <f>IF(S87&lt;&gt;"OK","",IF(COUNTIFS(Sessoes!$B$6:$B$500,A87,Sessoes!$O$6:$O$500,"OK")=0,"",MAXIFS(Sessoes!$A$6:$A$500,Sessoes!$B$6:$B$500,A87,Sessoes!$O$6:$O$500,"OK")))</f>
        <v/>
      </c>
      <c r="N87" s="11" t="str">
        <f>IF(L87="","",IFERROR(VLOOKUP(L87,Configuracoes!$A$15:$B$19,2,FALSE),""))</f>
        <v/>
      </c>
      <c r="O87" s="13" t="str">
        <f t="shared" si="2"/>
        <v/>
      </c>
      <c r="P87" s="14" t="str">
        <f t="shared" si="3"/>
        <v/>
      </c>
      <c r="Q87" s="11" t="str">
        <f>IF(S87="","",IF(S87&lt;&gt;"OK",S87,IF(K87="Cancelada","OK",IF(AND(K87&lt;&gt;"Concluída",G87&lt;&gt;"",G87&lt;TODAY()),"ATRASADA",IF(AND(O87&lt;&gt;"",O87+Configuracoes!$B$7&lt;=TODAY()),"REVISAR",IF(AND(P87&lt;&gt;"",P87&lt;=3,K87&lt;&gt;"Concluída"),"PRIORIDADE","OK"))))))</f>
        <v/>
      </c>
      <c r="R87" s="4"/>
      <c r="S87" s="15" t="str">
        <f>IF(COUNTA(A87:H87,K87:L87)=0,"",IF(OR(A87="",B87="",C87="",F87="",H87="",K87=""),"INCOMPLETO",IFERROR(IF(OR(COUNTIF($A$6:$A$400,A87)&lt;&gt;1,NOT(ISNUMBER(F87)),F87&lt;=0,F87&lt;&gt;INT(F87),NOT(ISNUMBER(H87)),H87&lt;0,COUNTIF(Configuracoes!$H$6:$H$10,K87)=0,AND(G87&lt;&gt;"",OR(NOT(ISNUMBER(G87)),G87&lt;=0,G87&lt;&gt;INT(G87))),AND(L87&lt;&gt;"",OR(NOT(ISNUMBER(L87)),L87&lt;1,L87&gt;5,L87&lt;&gt;INT(L87)))),"VERIFICAR","OK"),"VERIFICAR")))</f>
        <v/>
      </c>
      <c r="T87" s="15">
        <f t="shared" si="4"/>
        <v>0</v>
      </c>
    </row>
    <row r="88">
      <c r="A88" s="4"/>
      <c r="B88" s="4"/>
      <c r="C88" s="4"/>
      <c r="D88" s="4"/>
      <c r="E88" s="4"/>
      <c r="F88" s="7"/>
      <c r="G88" s="7"/>
      <c r="H88" s="5"/>
      <c r="I88" s="8" t="str">
        <f>IF(S88&lt;&gt;"OK","",SUMIFS(Sessoes!$I$6:$I$500,Sessoes!$B$6:$B$500,A88,Sessoes!$O$6:$O$500,"OK"))</f>
        <v/>
      </c>
      <c r="J88" s="9">
        <f t="shared" si="1"/>
        <v>0</v>
      </c>
      <c r="K88" s="4"/>
      <c r="L88" s="4"/>
      <c r="M88" s="13" t="str">
        <f>IF(S88&lt;&gt;"OK","",IF(COUNTIFS(Sessoes!$B$6:$B$500,A88,Sessoes!$O$6:$O$500,"OK")=0,"",MAXIFS(Sessoes!$A$6:$A$500,Sessoes!$B$6:$B$500,A88,Sessoes!$O$6:$O$500,"OK")))</f>
        <v/>
      </c>
      <c r="N88" s="11" t="str">
        <f>IF(L88="","",IFERROR(VLOOKUP(L88,Configuracoes!$A$15:$B$19,2,FALSE),""))</f>
        <v/>
      </c>
      <c r="O88" s="13" t="str">
        <f t="shared" si="2"/>
        <v/>
      </c>
      <c r="P88" s="14" t="str">
        <f t="shared" si="3"/>
        <v/>
      </c>
      <c r="Q88" s="11" t="str">
        <f>IF(S88="","",IF(S88&lt;&gt;"OK",S88,IF(K88="Cancelada","OK",IF(AND(K88&lt;&gt;"Concluída",G88&lt;&gt;"",G88&lt;TODAY()),"ATRASADA",IF(AND(O88&lt;&gt;"",O88+Configuracoes!$B$7&lt;=TODAY()),"REVISAR",IF(AND(P88&lt;&gt;"",P88&lt;=3,K88&lt;&gt;"Concluída"),"PRIORIDADE","OK"))))))</f>
        <v/>
      </c>
      <c r="R88" s="4"/>
      <c r="S88" s="15" t="str">
        <f>IF(COUNTA(A88:H88,K88:L88)=0,"",IF(OR(A88="",B88="",C88="",F88="",H88="",K88=""),"INCOMPLETO",IFERROR(IF(OR(COUNTIF($A$6:$A$400,A88)&lt;&gt;1,NOT(ISNUMBER(F88)),F88&lt;=0,F88&lt;&gt;INT(F88),NOT(ISNUMBER(H88)),H88&lt;0,COUNTIF(Configuracoes!$H$6:$H$10,K88)=0,AND(G88&lt;&gt;"",OR(NOT(ISNUMBER(G88)),G88&lt;=0,G88&lt;&gt;INT(G88))),AND(L88&lt;&gt;"",OR(NOT(ISNUMBER(L88)),L88&lt;1,L88&gt;5,L88&lt;&gt;INT(L88)))),"VERIFICAR","OK"),"VERIFICAR")))</f>
        <v/>
      </c>
      <c r="T88" s="15">
        <f t="shared" si="4"/>
        <v>0</v>
      </c>
    </row>
    <row r="89">
      <c r="A89" s="4"/>
      <c r="B89" s="4"/>
      <c r="C89" s="4"/>
      <c r="D89" s="4"/>
      <c r="E89" s="4"/>
      <c r="F89" s="7"/>
      <c r="G89" s="7"/>
      <c r="H89" s="5"/>
      <c r="I89" s="8" t="str">
        <f>IF(S89&lt;&gt;"OK","",SUMIFS(Sessoes!$I$6:$I$500,Sessoes!$B$6:$B$500,A89,Sessoes!$O$6:$O$500,"OK"))</f>
        <v/>
      </c>
      <c r="J89" s="9">
        <f t="shared" si="1"/>
        <v>0</v>
      </c>
      <c r="K89" s="4"/>
      <c r="L89" s="4"/>
      <c r="M89" s="13" t="str">
        <f>IF(S89&lt;&gt;"OK","",IF(COUNTIFS(Sessoes!$B$6:$B$500,A89,Sessoes!$O$6:$O$500,"OK")=0,"",MAXIFS(Sessoes!$A$6:$A$500,Sessoes!$B$6:$B$500,A89,Sessoes!$O$6:$O$500,"OK")))</f>
        <v/>
      </c>
      <c r="N89" s="11" t="str">
        <f>IF(L89="","",IFERROR(VLOOKUP(L89,Configuracoes!$A$15:$B$19,2,FALSE),""))</f>
        <v/>
      </c>
      <c r="O89" s="13" t="str">
        <f t="shared" si="2"/>
        <v/>
      </c>
      <c r="P89" s="14" t="str">
        <f t="shared" si="3"/>
        <v/>
      </c>
      <c r="Q89" s="11" t="str">
        <f>IF(S89="","",IF(S89&lt;&gt;"OK",S89,IF(K89="Cancelada","OK",IF(AND(K89&lt;&gt;"Concluída",G89&lt;&gt;"",G89&lt;TODAY()),"ATRASADA",IF(AND(O89&lt;&gt;"",O89+Configuracoes!$B$7&lt;=TODAY()),"REVISAR",IF(AND(P89&lt;&gt;"",P89&lt;=3,K89&lt;&gt;"Concluída"),"PRIORIDADE","OK"))))))</f>
        <v/>
      </c>
      <c r="R89" s="4"/>
      <c r="S89" s="15" t="str">
        <f>IF(COUNTA(A89:H89,K89:L89)=0,"",IF(OR(A89="",B89="",C89="",F89="",H89="",K89=""),"INCOMPLETO",IFERROR(IF(OR(COUNTIF($A$6:$A$400,A89)&lt;&gt;1,NOT(ISNUMBER(F89)),F89&lt;=0,F89&lt;&gt;INT(F89),NOT(ISNUMBER(H89)),H89&lt;0,COUNTIF(Configuracoes!$H$6:$H$10,K89)=0,AND(G89&lt;&gt;"",OR(NOT(ISNUMBER(G89)),G89&lt;=0,G89&lt;&gt;INT(G89))),AND(L89&lt;&gt;"",OR(NOT(ISNUMBER(L89)),L89&lt;1,L89&gt;5,L89&lt;&gt;INT(L89)))),"VERIFICAR","OK"),"VERIFICAR")))</f>
        <v/>
      </c>
      <c r="T89" s="15">
        <f t="shared" si="4"/>
        <v>0</v>
      </c>
    </row>
    <row r="90">
      <c r="A90" s="4"/>
      <c r="B90" s="4"/>
      <c r="C90" s="4"/>
      <c r="D90" s="4"/>
      <c r="E90" s="4"/>
      <c r="F90" s="7"/>
      <c r="G90" s="7"/>
      <c r="H90" s="5"/>
      <c r="I90" s="8" t="str">
        <f>IF(S90&lt;&gt;"OK","",SUMIFS(Sessoes!$I$6:$I$500,Sessoes!$B$6:$B$500,A90,Sessoes!$O$6:$O$500,"OK"))</f>
        <v/>
      </c>
      <c r="J90" s="9">
        <f t="shared" si="1"/>
        <v>0</v>
      </c>
      <c r="K90" s="4"/>
      <c r="L90" s="4"/>
      <c r="M90" s="13" t="str">
        <f>IF(S90&lt;&gt;"OK","",IF(COUNTIFS(Sessoes!$B$6:$B$500,A90,Sessoes!$O$6:$O$500,"OK")=0,"",MAXIFS(Sessoes!$A$6:$A$500,Sessoes!$B$6:$B$500,A90,Sessoes!$O$6:$O$500,"OK")))</f>
        <v/>
      </c>
      <c r="N90" s="11" t="str">
        <f>IF(L90="","",IFERROR(VLOOKUP(L90,Configuracoes!$A$15:$B$19,2,FALSE),""))</f>
        <v/>
      </c>
      <c r="O90" s="13" t="str">
        <f t="shared" si="2"/>
        <v/>
      </c>
      <c r="P90" s="14" t="str">
        <f t="shared" si="3"/>
        <v/>
      </c>
      <c r="Q90" s="11" t="str">
        <f>IF(S90="","",IF(S90&lt;&gt;"OK",S90,IF(K90="Cancelada","OK",IF(AND(K90&lt;&gt;"Concluída",G90&lt;&gt;"",G90&lt;TODAY()),"ATRASADA",IF(AND(O90&lt;&gt;"",O90+Configuracoes!$B$7&lt;=TODAY()),"REVISAR",IF(AND(P90&lt;&gt;"",P90&lt;=3,K90&lt;&gt;"Concluída"),"PRIORIDADE","OK"))))))</f>
        <v/>
      </c>
      <c r="R90" s="4"/>
      <c r="S90" s="15" t="str">
        <f>IF(COUNTA(A90:H90,K90:L90)=0,"",IF(OR(A90="",B90="",C90="",F90="",H90="",K90=""),"INCOMPLETO",IFERROR(IF(OR(COUNTIF($A$6:$A$400,A90)&lt;&gt;1,NOT(ISNUMBER(F90)),F90&lt;=0,F90&lt;&gt;INT(F90),NOT(ISNUMBER(H90)),H90&lt;0,COUNTIF(Configuracoes!$H$6:$H$10,K90)=0,AND(G90&lt;&gt;"",OR(NOT(ISNUMBER(G90)),G90&lt;=0,G90&lt;&gt;INT(G90))),AND(L90&lt;&gt;"",OR(NOT(ISNUMBER(L90)),L90&lt;1,L90&gt;5,L90&lt;&gt;INT(L90)))),"VERIFICAR","OK"),"VERIFICAR")))</f>
        <v/>
      </c>
      <c r="T90" s="15">
        <f t="shared" si="4"/>
        <v>0</v>
      </c>
    </row>
    <row r="91">
      <c r="A91" s="4"/>
      <c r="B91" s="4"/>
      <c r="C91" s="4"/>
      <c r="D91" s="4"/>
      <c r="E91" s="4"/>
      <c r="F91" s="7"/>
      <c r="G91" s="7"/>
      <c r="H91" s="5"/>
      <c r="I91" s="8" t="str">
        <f>IF(S91&lt;&gt;"OK","",SUMIFS(Sessoes!$I$6:$I$500,Sessoes!$B$6:$B$500,A91,Sessoes!$O$6:$O$500,"OK"))</f>
        <v/>
      </c>
      <c r="J91" s="9">
        <f t="shared" si="1"/>
        <v>0</v>
      </c>
      <c r="K91" s="4"/>
      <c r="L91" s="4"/>
      <c r="M91" s="13" t="str">
        <f>IF(S91&lt;&gt;"OK","",IF(COUNTIFS(Sessoes!$B$6:$B$500,A91,Sessoes!$O$6:$O$500,"OK")=0,"",MAXIFS(Sessoes!$A$6:$A$500,Sessoes!$B$6:$B$500,A91,Sessoes!$O$6:$O$500,"OK")))</f>
        <v/>
      </c>
      <c r="N91" s="11" t="str">
        <f>IF(L91="","",IFERROR(VLOOKUP(L91,Configuracoes!$A$15:$B$19,2,FALSE),""))</f>
        <v/>
      </c>
      <c r="O91" s="13" t="str">
        <f t="shared" si="2"/>
        <v/>
      </c>
      <c r="P91" s="14" t="str">
        <f t="shared" si="3"/>
        <v/>
      </c>
      <c r="Q91" s="11" t="str">
        <f>IF(S91="","",IF(S91&lt;&gt;"OK",S91,IF(K91="Cancelada","OK",IF(AND(K91&lt;&gt;"Concluída",G91&lt;&gt;"",G91&lt;TODAY()),"ATRASADA",IF(AND(O91&lt;&gt;"",O91+Configuracoes!$B$7&lt;=TODAY()),"REVISAR",IF(AND(P91&lt;&gt;"",P91&lt;=3,K91&lt;&gt;"Concluída"),"PRIORIDADE","OK"))))))</f>
        <v/>
      </c>
      <c r="R91" s="4"/>
      <c r="S91" s="15" t="str">
        <f>IF(COUNTA(A91:H91,K91:L91)=0,"",IF(OR(A91="",B91="",C91="",F91="",H91="",K91=""),"INCOMPLETO",IFERROR(IF(OR(COUNTIF($A$6:$A$400,A91)&lt;&gt;1,NOT(ISNUMBER(F91)),F91&lt;=0,F91&lt;&gt;INT(F91),NOT(ISNUMBER(H91)),H91&lt;0,COUNTIF(Configuracoes!$H$6:$H$10,K91)=0,AND(G91&lt;&gt;"",OR(NOT(ISNUMBER(G91)),G91&lt;=0,G91&lt;&gt;INT(G91))),AND(L91&lt;&gt;"",OR(NOT(ISNUMBER(L91)),L91&lt;1,L91&gt;5,L91&lt;&gt;INT(L91)))),"VERIFICAR","OK"),"VERIFICAR")))</f>
        <v/>
      </c>
      <c r="T91" s="15">
        <f t="shared" si="4"/>
        <v>0</v>
      </c>
    </row>
    <row r="92">
      <c r="A92" s="4"/>
      <c r="B92" s="4"/>
      <c r="C92" s="4"/>
      <c r="D92" s="4"/>
      <c r="E92" s="4"/>
      <c r="F92" s="7"/>
      <c r="G92" s="7"/>
      <c r="H92" s="5"/>
      <c r="I92" s="8" t="str">
        <f>IF(S92&lt;&gt;"OK","",SUMIFS(Sessoes!$I$6:$I$500,Sessoes!$B$6:$B$500,A92,Sessoes!$O$6:$O$500,"OK"))</f>
        <v/>
      </c>
      <c r="J92" s="9">
        <f t="shared" si="1"/>
        <v>0</v>
      </c>
      <c r="K92" s="4"/>
      <c r="L92" s="4"/>
      <c r="M92" s="13" t="str">
        <f>IF(S92&lt;&gt;"OK","",IF(COUNTIFS(Sessoes!$B$6:$B$500,A92,Sessoes!$O$6:$O$500,"OK")=0,"",MAXIFS(Sessoes!$A$6:$A$500,Sessoes!$B$6:$B$500,A92,Sessoes!$O$6:$O$500,"OK")))</f>
        <v/>
      </c>
      <c r="N92" s="11" t="str">
        <f>IF(L92="","",IFERROR(VLOOKUP(L92,Configuracoes!$A$15:$B$19,2,FALSE),""))</f>
        <v/>
      </c>
      <c r="O92" s="13" t="str">
        <f t="shared" si="2"/>
        <v/>
      </c>
      <c r="P92" s="14" t="str">
        <f t="shared" si="3"/>
        <v/>
      </c>
      <c r="Q92" s="11" t="str">
        <f>IF(S92="","",IF(S92&lt;&gt;"OK",S92,IF(K92="Cancelada","OK",IF(AND(K92&lt;&gt;"Concluída",G92&lt;&gt;"",G92&lt;TODAY()),"ATRASADA",IF(AND(O92&lt;&gt;"",O92+Configuracoes!$B$7&lt;=TODAY()),"REVISAR",IF(AND(P92&lt;&gt;"",P92&lt;=3,K92&lt;&gt;"Concluída"),"PRIORIDADE","OK"))))))</f>
        <v/>
      </c>
      <c r="R92" s="4"/>
      <c r="S92" s="15" t="str">
        <f>IF(COUNTA(A92:H92,K92:L92)=0,"",IF(OR(A92="",B92="",C92="",F92="",H92="",K92=""),"INCOMPLETO",IFERROR(IF(OR(COUNTIF($A$6:$A$400,A92)&lt;&gt;1,NOT(ISNUMBER(F92)),F92&lt;=0,F92&lt;&gt;INT(F92),NOT(ISNUMBER(H92)),H92&lt;0,COUNTIF(Configuracoes!$H$6:$H$10,K92)=0,AND(G92&lt;&gt;"",OR(NOT(ISNUMBER(G92)),G92&lt;=0,G92&lt;&gt;INT(G92))),AND(L92&lt;&gt;"",OR(NOT(ISNUMBER(L92)),L92&lt;1,L92&gt;5,L92&lt;&gt;INT(L92)))),"VERIFICAR","OK"),"VERIFICAR")))</f>
        <v/>
      </c>
      <c r="T92" s="15">
        <f t="shared" si="4"/>
        <v>0</v>
      </c>
    </row>
    <row r="93">
      <c r="A93" s="4"/>
      <c r="B93" s="4"/>
      <c r="C93" s="4"/>
      <c r="D93" s="4"/>
      <c r="E93" s="4"/>
      <c r="F93" s="7"/>
      <c r="G93" s="7"/>
      <c r="H93" s="5"/>
      <c r="I93" s="8" t="str">
        <f>IF(S93&lt;&gt;"OK","",SUMIFS(Sessoes!$I$6:$I$500,Sessoes!$B$6:$B$500,A93,Sessoes!$O$6:$O$500,"OK"))</f>
        <v/>
      </c>
      <c r="J93" s="9">
        <f t="shared" si="1"/>
        <v>0</v>
      </c>
      <c r="K93" s="4"/>
      <c r="L93" s="4"/>
      <c r="M93" s="13" t="str">
        <f>IF(S93&lt;&gt;"OK","",IF(COUNTIFS(Sessoes!$B$6:$B$500,A93,Sessoes!$O$6:$O$500,"OK")=0,"",MAXIFS(Sessoes!$A$6:$A$500,Sessoes!$B$6:$B$500,A93,Sessoes!$O$6:$O$500,"OK")))</f>
        <v/>
      </c>
      <c r="N93" s="11" t="str">
        <f>IF(L93="","",IFERROR(VLOOKUP(L93,Configuracoes!$A$15:$B$19,2,FALSE),""))</f>
        <v/>
      </c>
      <c r="O93" s="13" t="str">
        <f t="shared" si="2"/>
        <v/>
      </c>
      <c r="P93" s="14" t="str">
        <f t="shared" si="3"/>
        <v/>
      </c>
      <c r="Q93" s="11" t="str">
        <f>IF(S93="","",IF(S93&lt;&gt;"OK",S93,IF(K93="Cancelada","OK",IF(AND(K93&lt;&gt;"Concluída",G93&lt;&gt;"",G93&lt;TODAY()),"ATRASADA",IF(AND(O93&lt;&gt;"",O93+Configuracoes!$B$7&lt;=TODAY()),"REVISAR",IF(AND(P93&lt;&gt;"",P93&lt;=3,K93&lt;&gt;"Concluída"),"PRIORIDADE","OK"))))))</f>
        <v/>
      </c>
      <c r="R93" s="4"/>
      <c r="S93" s="15" t="str">
        <f>IF(COUNTA(A93:H93,K93:L93)=0,"",IF(OR(A93="",B93="",C93="",F93="",H93="",K93=""),"INCOMPLETO",IFERROR(IF(OR(COUNTIF($A$6:$A$400,A93)&lt;&gt;1,NOT(ISNUMBER(F93)),F93&lt;=0,F93&lt;&gt;INT(F93),NOT(ISNUMBER(H93)),H93&lt;0,COUNTIF(Configuracoes!$H$6:$H$10,K93)=0,AND(G93&lt;&gt;"",OR(NOT(ISNUMBER(G93)),G93&lt;=0,G93&lt;&gt;INT(G93))),AND(L93&lt;&gt;"",OR(NOT(ISNUMBER(L93)),L93&lt;1,L93&gt;5,L93&lt;&gt;INT(L93)))),"VERIFICAR","OK"),"VERIFICAR")))</f>
        <v/>
      </c>
      <c r="T93" s="15">
        <f t="shared" si="4"/>
        <v>0</v>
      </c>
    </row>
    <row r="94">
      <c r="A94" s="4"/>
      <c r="B94" s="4"/>
      <c r="C94" s="4"/>
      <c r="D94" s="4"/>
      <c r="E94" s="4"/>
      <c r="F94" s="7"/>
      <c r="G94" s="7"/>
      <c r="H94" s="5"/>
      <c r="I94" s="8" t="str">
        <f>IF(S94&lt;&gt;"OK","",SUMIFS(Sessoes!$I$6:$I$500,Sessoes!$B$6:$B$500,A94,Sessoes!$O$6:$O$500,"OK"))</f>
        <v/>
      </c>
      <c r="J94" s="9">
        <f t="shared" si="1"/>
        <v>0</v>
      </c>
      <c r="K94" s="4"/>
      <c r="L94" s="4"/>
      <c r="M94" s="13" t="str">
        <f>IF(S94&lt;&gt;"OK","",IF(COUNTIFS(Sessoes!$B$6:$B$500,A94,Sessoes!$O$6:$O$500,"OK")=0,"",MAXIFS(Sessoes!$A$6:$A$500,Sessoes!$B$6:$B$500,A94,Sessoes!$O$6:$O$500,"OK")))</f>
        <v/>
      </c>
      <c r="N94" s="11" t="str">
        <f>IF(L94="","",IFERROR(VLOOKUP(L94,Configuracoes!$A$15:$B$19,2,FALSE),""))</f>
        <v/>
      </c>
      <c r="O94" s="13" t="str">
        <f t="shared" si="2"/>
        <v/>
      </c>
      <c r="P94" s="14" t="str">
        <f t="shared" si="3"/>
        <v/>
      </c>
      <c r="Q94" s="11" t="str">
        <f>IF(S94="","",IF(S94&lt;&gt;"OK",S94,IF(K94="Cancelada","OK",IF(AND(K94&lt;&gt;"Concluída",G94&lt;&gt;"",G94&lt;TODAY()),"ATRASADA",IF(AND(O94&lt;&gt;"",O94+Configuracoes!$B$7&lt;=TODAY()),"REVISAR",IF(AND(P94&lt;&gt;"",P94&lt;=3,K94&lt;&gt;"Concluída"),"PRIORIDADE","OK"))))))</f>
        <v/>
      </c>
      <c r="R94" s="4"/>
      <c r="S94" s="15" t="str">
        <f>IF(COUNTA(A94:H94,K94:L94)=0,"",IF(OR(A94="",B94="",C94="",F94="",H94="",K94=""),"INCOMPLETO",IFERROR(IF(OR(COUNTIF($A$6:$A$400,A94)&lt;&gt;1,NOT(ISNUMBER(F94)),F94&lt;=0,F94&lt;&gt;INT(F94),NOT(ISNUMBER(H94)),H94&lt;0,COUNTIF(Configuracoes!$H$6:$H$10,K94)=0,AND(G94&lt;&gt;"",OR(NOT(ISNUMBER(G94)),G94&lt;=0,G94&lt;&gt;INT(G94))),AND(L94&lt;&gt;"",OR(NOT(ISNUMBER(L94)),L94&lt;1,L94&gt;5,L94&lt;&gt;INT(L94)))),"VERIFICAR","OK"),"VERIFICAR")))</f>
        <v/>
      </c>
      <c r="T94" s="15">
        <f t="shared" si="4"/>
        <v>0</v>
      </c>
    </row>
    <row r="95">
      <c r="A95" s="4"/>
      <c r="B95" s="4"/>
      <c r="C95" s="4"/>
      <c r="D95" s="4"/>
      <c r="E95" s="4"/>
      <c r="F95" s="7"/>
      <c r="G95" s="7"/>
      <c r="H95" s="5"/>
      <c r="I95" s="8" t="str">
        <f>IF(S95&lt;&gt;"OK","",SUMIFS(Sessoes!$I$6:$I$500,Sessoes!$B$6:$B$500,A95,Sessoes!$O$6:$O$500,"OK"))</f>
        <v/>
      </c>
      <c r="J95" s="9">
        <f t="shared" si="1"/>
        <v>0</v>
      </c>
      <c r="K95" s="4"/>
      <c r="L95" s="4"/>
      <c r="M95" s="13" t="str">
        <f>IF(S95&lt;&gt;"OK","",IF(COUNTIFS(Sessoes!$B$6:$B$500,A95,Sessoes!$O$6:$O$500,"OK")=0,"",MAXIFS(Sessoes!$A$6:$A$500,Sessoes!$B$6:$B$500,A95,Sessoes!$O$6:$O$500,"OK")))</f>
        <v/>
      </c>
      <c r="N95" s="11" t="str">
        <f>IF(L95="","",IFERROR(VLOOKUP(L95,Configuracoes!$A$15:$B$19,2,FALSE),""))</f>
        <v/>
      </c>
      <c r="O95" s="13" t="str">
        <f t="shared" si="2"/>
        <v/>
      </c>
      <c r="P95" s="14" t="str">
        <f t="shared" si="3"/>
        <v/>
      </c>
      <c r="Q95" s="11" t="str">
        <f>IF(S95="","",IF(S95&lt;&gt;"OK",S95,IF(K95="Cancelada","OK",IF(AND(K95&lt;&gt;"Concluída",G95&lt;&gt;"",G95&lt;TODAY()),"ATRASADA",IF(AND(O95&lt;&gt;"",O95+Configuracoes!$B$7&lt;=TODAY()),"REVISAR",IF(AND(P95&lt;&gt;"",P95&lt;=3,K95&lt;&gt;"Concluída"),"PRIORIDADE","OK"))))))</f>
        <v/>
      </c>
      <c r="R95" s="4"/>
      <c r="S95" s="15" t="str">
        <f>IF(COUNTA(A95:H95,K95:L95)=0,"",IF(OR(A95="",B95="",C95="",F95="",H95="",K95=""),"INCOMPLETO",IFERROR(IF(OR(COUNTIF($A$6:$A$400,A95)&lt;&gt;1,NOT(ISNUMBER(F95)),F95&lt;=0,F95&lt;&gt;INT(F95),NOT(ISNUMBER(H95)),H95&lt;0,COUNTIF(Configuracoes!$H$6:$H$10,K95)=0,AND(G95&lt;&gt;"",OR(NOT(ISNUMBER(G95)),G95&lt;=0,G95&lt;&gt;INT(G95))),AND(L95&lt;&gt;"",OR(NOT(ISNUMBER(L95)),L95&lt;1,L95&gt;5,L95&lt;&gt;INT(L95)))),"VERIFICAR","OK"),"VERIFICAR")))</f>
        <v/>
      </c>
      <c r="T95" s="15">
        <f t="shared" si="4"/>
        <v>0</v>
      </c>
    </row>
    <row r="96">
      <c r="A96" s="4"/>
      <c r="B96" s="4"/>
      <c r="C96" s="4"/>
      <c r="D96" s="4"/>
      <c r="E96" s="4"/>
      <c r="F96" s="7"/>
      <c r="G96" s="7"/>
      <c r="H96" s="5"/>
      <c r="I96" s="8" t="str">
        <f>IF(S96&lt;&gt;"OK","",SUMIFS(Sessoes!$I$6:$I$500,Sessoes!$B$6:$B$500,A96,Sessoes!$O$6:$O$500,"OK"))</f>
        <v/>
      </c>
      <c r="J96" s="9">
        <f t="shared" si="1"/>
        <v>0</v>
      </c>
      <c r="K96" s="4"/>
      <c r="L96" s="4"/>
      <c r="M96" s="13" t="str">
        <f>IF(S96&lt;&gt;"OK","",IF(COUNTIFS(Sessoes!$B$6:$B$500,A96,Sessoes!$O$6:$O$500,"OK")=0,"",MAXIFS(Sessoes!$A$6:$A$500,Sessoes!$B$6:$B$500,A96,Sessoes!$O$6:$O$500,"OK")))</f>
        <v/>
      </c>
      <c r="N96" s="11" t="str">
        <f>IF(L96="","",IFERROR(VLOOKUP(L96,Configuracoes!$A$15:$B$19,2,FALSE),""))</f>
        <v/>
      </c>
      <c r="O96" s="13" t="str">
        <f t="shared" si="2"/>
        <v/>
      </c>
      <c r="P96" s="14" t="str">
        <f t="shared" si="3"/>
        <v/>
      </c>
      <c r="Q96" s="11" t="str">
        <f>IF(S96="","",IF(S96&lt;&gt;"OK",S96,IF(K96="Cancelada","OK",IF(AND(K96&lt;&gt;"Concluída",G96&lt;&gt;"",G96&lt;TODAY()),"ATRASADA",IF(AND(O96&lt;&gt;"",O96+Configuracoes!$B$7&lt;=TODAY()),"REVISAR",IF(AND(P96&lt;&gt;"",P96&lt;=3,K96&lt;&gt;"Concluída"),"PRIORIDADE","OK"))))))</f>
        <v/>
      </c>
      <c r="R96" s="4"/>
      <c r="S96" s="15" t="str">
        <f>IF(COUNTA(A96:H96,K96:L96)=0,"",IF(OR(A96="",B96="",C96="",F96="",H96="",K96=""),"INCOMPLETO",IFERROR(IF(OR(COUNTIF($A$6:$A$400,A96)&lt;&gt;1,NOT(ISNUMBER(F96)),F96&lt;=0,F96&lt;&gt;INT(F96),NOT(ISNUMBER(H96)),H96&lt;0,COUNTIF(Configuracoes!$H$6:$H$10,K96)=0,AND(G96&lt;&gt;"",OR(NOT(ISNUMBER(G96)),G96&lt;=0,G96&lt;&gt;INT(G96))),AND(L96&lt;&gt;"",OR(NOT(ISNUMBER(L96)),L96&lt;1,L96&gt;5,L96&lt;&gt;INT(L96)))),"VERIFICAR","OK"),"VERIFICAR")))</f>
        <v/>
      </c>
      <c r="T96" s="15">
        <f t="shared" si="4"/>
        <v>0</v>
      </c>
    </row>
    <row r="97">
      <c r="A97" s="4"/>
      <c r="B97" s="4"/>
      <c r="C97" s="4"/>
      <c r="D97" s="4"/>
      <c r="E97" s="4"/>
      <c r="F97" s="7"/>
      <c r="G97" s="7"/>
      <c r="H97" s="5"/>
      <c r="I97" s="8" t="str">
        <f>IF(S97&lt;&gt;"OK","",SUMIFS(Sessoes!$I$6:$I$500,Sessoes!$B$6:$B$500,A97,Sessoes!$O$6:$O$500,"OK"))</f>
        <v/>
      </c>
      <c r="J97" s="9">
        <f t="shared" si="1"/>
        <v>0</v>
      </c>
      <c r="K97" s="4"/>
      <c r="L97" s="4"/>
      <c r="M97" s="13" t="str">
        <f>IF(S97&lt;&gt;"OK","",IF(COUNTIFS(Sessoes!$B$6:$B$500,A97,Sessoes!$O$6:$O$500,"OK")=0,"",MAXIFS(Sessoes!$A$6:$A$500,Sessoes!$B$6:$B$500,A97,Sessoes!$O$6:$O$500,"OK")))</f>
        <v/>
      </c>
      <c r="N97" s="11" t="str">
        <f>IF(L97="","",IFERROR(VLOOKUP(L97,Configuracoes!$A$15:$B$19,2,FALSE),""))</f>
        <v/>
      </c>
      <c r="O97" s="13" t="str">
        <f t="shared" si="2"/>
        <v/>
      </c>
      <c r="P97" s="14" t="str">
        <f t="shared" si="3"/>
        <v/>
      </c>
      <c r="Q97" s="11" t="str">
        <f>IF(S97="","",IF(S97&lt;&gt;"OK",S97,IF(K97="Cancelada","OK",IF(AND(K97&lt;&gt;"Concluída",G97&lt;&gt;"",G97&lt;TODAY()),"ATRASADA",IF(AND(O97&lt;&gt;"",O97+Configuracoes!$B$7&lt;=TODAY()),"REVISAR",IF(AND(P97&lt;&gt;"",P97&lt;=3,K97&lt;&gt;"Concluída"),"PRIORIDADE","OK"))))))</f>
        <v/>
      </c>
      <c r="R97" s="4"/>
      <c r="S97" s="15" t="str">
        <f>IF(COUNTA(A97:H97,K97:L97)=0,"",IF(OR(A97="",B97="",C97="",F97="",H97="",K97=""),"INCOMPLETO",IFERROR(IF(OR(COUNTIF($A$6:$A$400,A97)&lt;&gt;1,NOT(ISNUMBER(F97)),F97&lt;=0,F97&lt;&gt;INT(F97),NOT(ISNUMBER(H97)),H97&lt;0,COUNTIF(Configuracoes!$H$6:$H$10,K97)=0,AND(G97&lt;&gt;"",OR(NOT(ISNUMBER(G97)),G97&lt;=0,G97&lt;&gt;INT(G97))),AND(L97&lt;&gt;"",OR(NOT(ISNUMBER(L97)),L97&lt;1,L97&gt;5,L97&lt;&gt;INT(L97)))),"VERIFICAR","OK"),"VERIFICAR")))</f>
        <v/>
      </c>
      <c r="T97" s="15">
        <f t="shared" si="4"/>
        <v>0</v>
      </c>
    </row>
    <row r="98">
      <c r="A98" s="4"/>
      <c r="B98" s="4"/>
      <c r="C98" s="4"/>
      <c r="D98" s="4"/>
      <c r="E98" s="4"/>
      <c r="F98" s="7"/>
      <c r="G98" s="7"/>
      <c r="H98" s="5"/>
      <c r="I98" s="8" t="str">
        <f>IF(S98&lt;&gt;"OK","",SUMIFS(Sessoes!$I$6:$I$500,Sessoes!$B$6:$B$500,A98,Sessoes!$O$6:$O$500,"OK"))</f>
        <v/>
      </c>
      <c r="J98" s="9">
        <f t="shared" si="1"/>
        <v>0</v>
      </c>
      <c r="K98" s="4"/>
      <c r="L98" s="4"/>
      <c r="M98" s="13" t="str">
        <f>IF(S98&lt;&gt;"OK","",IF(COUNTIFS(Sessoes!$B$6:$B$500,A98,Sessoes!$O$6:$O$500,"OK")=0,"",MAXIFS(Sessoes!$A$6:$A$500,Sessoes!$B$6:$B$500,A98,Sessoes!$O$6:$O$500,"OK")))</f>
        <v/>
      </c>
      <c r="N98" s="11" t="str">
        <f>IF(L98="","",IFERROR(VLOOKUP(L98,Configuracoes!$A$15:$B$19,2,FALSE),""))</f>
        <v/>
      </c>
      <c r="O98" s="13" t="str">
        <f t="shared" si="2"/>
        <v/>
      </c>
      <c r="P98" s="14" t="str">
        <f t="shared" si="3"/>
        <v/>
      </c>
      <c r="Q98" s="11" t="str">
        <f>IF(S98="","",IF(S98&lt;&gt;"OK",S98,IF(K98="Cancelada","OK",IF(AND(K98&lt;&gt;"Concluída",G98&lt;&gt;"",G98&lt;TODAY()),"ATRASADA",IF(AND(O98&lt;&gt;"",O98+Configuracoes!$B$7&lt;=TODAY()),"REVISAR",IF(AND(P98&lt;&gt;"",P98&lt;=3,K98&lt;&gt;"Concluída"),"PRIORIDADE","OK"))))))</f>
        <v/>
      </c>
      <c r="R98" s="4"/>
      <c r="S98" s="15" t="str">
        <f>IF(COUNTA(A98:H98,K98:L98)=0,"",IF(OR(A98="",B98="",C98="",F98="",H98="",K98=""),"INCOMPLETO",IFERROR(IF(OR(COUNTIF($A$6:$A$400,A98)&lt;&gt;1,NOT(ISNUMBER(F98)),F98&lt;=0,F98&lt;&gt;INT(F98),NOT(ISNUMBER(H98)),H98&lt;0,COUNTIF(Configuracoes!$H$6:$H$10,K98)=0,AND(G98&lt;&gt;"",OR(NOT(ISNUMBER(G98)),G98&lt;=0,G98&lt;&gt;INT(G98))),AND(L98&lt;&gt;"",OR(NOT(ISNUMBER(L98)),L98&lt;1,L98&gt;5,L98&lt;&gt;INT(L98)))),"VERIFICAR","OK"),"VERIFICAR")))</f>
        <v/>
      </c>
      <c r="T98" s="15">
        <f t="shared" si="4"/>
        <v>0</v>
      </c>
    </row>
    <row r="99">
      <c r="A99" s="4"/>
      <c r="B99" s="4"/>
      <c r="C99" s="4"/>
      <c r="D99" s="4"/>
      <c r="E99" s="4"/>
      <c r="F99" s="7"/>
      <c r="G99" s="7"/>
      <c r="H99" s="5"/>
      <c r="I99" s="8" t="str">
        <f>IF(S99&lt;&gt;"OK","",SUMIFS(Sessoes!$I$6:$I$500,Sessoes!$B$6:$B$500,A99,Sessoes!$O$6:$O$500,"OK"))</f>
        <v/>
      </c>
      <c r="J99" s="9">
        <f t="shared" si="1"/>
        <v>0</v>
      </c>
      <c r="K99" s="4"/>
      <c r="L99" s="4"/>
      <c r="M99" s="13" t="str">
        <f>IF(S99&lt;&gt;"OK","",IF(COUNTIFS(Sessoes!$B$6:$B$500,A99,Sessoes!$O$6:$O$500,"OK")=0,"",MAXIFS(Sessoes!$A$6:$A$500,Sessoes!$B$6:$B$500,A99,Sessoes!$O$6:$O$500,"OK")))</f>
        <v/>
      </c>
      <c r="N99" s="11" t="str">
        <f>IF(L99="","",IFERROR(VLOOKUP(L99,Configuracoes!$A$15:$B$19,2,FALSE),""))</f>
        <v/>
      </c>
      <c r="O99" s="13" t="str">
        <f t="shared" si="2"/>
        <v/>
      </c>
      <c r="P99" s="14" t="str">
        <f t="shared" si="3"/>
        <v/>
      </c>
      <c r="Q99" s="11" t="str">
        <f>IF(S99="","",IF(S99&lt;&gt;"OK",S99,IF(K99="Cancelada","OK",IF(AND(K99&lt;&gt;"Concluída",G99&lt;&gt;"",G99&lt;TODAY()),"ATRASADA",IF(AND(O99&lt;&gt;"",O99+Configuracoes!$B$7&lt;=TODAY()),"REVISAR",IF(AND(P99&lt;&gt;"",P99&lt;=3,K99&lt;&gt;"Concluída"),"PRIORIDADE","OK"))))))</f>
        <v/>
      </c>
      <c r="R99" s="4"/>
      <c r="S99" s="15" t="str">
        <f>IF(COUNTA(A99:H99,K99:L99)=0,"",IF(OR(A99="",B99="",C99="",F99="",H99="",K99=""),"INCOMPLETO",IFERROR(IF(OR(COUNTIF($A$6:$A$400,A99)&lt;&gt;1,NOT(ISNUMBER(F99)),F99&lt;=0,F99&lt;&gt;INT(F99),NOT(ISNUMBER(H99)),H99&lt;0,COUNTIF(Configuracoes!$H$6:$H$10,K99)=0,AND(G99&lt;&gt;"",OR(NOT(ISNUMBER(G99)),G99&lt;=0,G99&lt;&gt;INT(G99))),AND(L99&lt;&gt;"",OR(NOT(ISNUMBER(L99)),L99&lt;1,L99&gt;5,L99&lt;&gt;INT(L99)))),"VERIFICAR","OK"),"VERIFICAR")))</f>
        <v/>
      </c>
      <c r="T99" s="15">
        <f t="shared" si="4"/>
        <v>0</v>
      </c>
    </row>
    <row r="100">
      <c r="A100" s="4"/>
      <c r="B100" s="4"/>
      <c r="C100" s="4"/>
      <c r="D100" s="4"/>
      <c r="E100" s="4"/>
      <c r="F100" s="7"/>
      <c r="G100" s="7"/>
      <c r="H100" s="5"/>
      <c r="I100" s="8" t="str">
        <f>IF(S100&lt;&gt;"OK","",SUMIFS(Sessoes!$I$6:$I$500,Sessoes!$B$6:$B$500,A100,Sessoes!$O$6:$O$500,"OK"))</f>
        <v/>
      </c>
      <c r="J100" s="9">
        <f t="shared" si="1"/>
        <v>0</v>
      </c>
      <c r="K100" s="4"/>
      <c r="L100" s="4"/>
      <c r="M100" s="13" t="str">
        <f>IF(S100&lt;&gt;"OK","",IF(COUNTIFS(Sessoes!$B$6:$B$500,A100,Sessoes!$O$6:$O$500,"OK")=0,"",MAXIFS(Sessoes!$A$6:$A$500,Sessoes!$B$6:$B$500,A100,Sessoes!$O$6:$O$500,"OK")))</f>
        <v/>
      </c>
      <c r="N100" s="11" t="str">
        <f>IF(L100="","",IFERROR(VLOOKUP(L100,Configuracoes!$A$15:$B$19,2,FALSE),""))</f>
        <v/>
      </c>
      <c r="O100" s="13" t="str">
        <f t="shared" si="2"/>
        <v/>
      </c>
      <c r="P100" s="14" t="str">
        <f t="shared" si="3"/>
        <v/>
      </c>
      <c r="Q100" s="11" t="str">
        <f>IF(S100="","",IF(S100&lt;&gt;"OK",S100,IF(K100="Cancelada","OK",IF(AND(K100&lt;&gt;"Concluída",G100&lt;&gt;"",G100&lt;TODAY()),"ATRASADA",IF(AND(O100&lt;&gt;"",O100+Configuracoes!$B$7&lt;=TODAY()),"REVISAR",IF(AND(P100&lt;&gt;"",P100&lt;=3,K100&lt;&gt;"Concluída"),"PRIORIDADE","OK"))))))</f>
        <v/>
      </c>
      <c r="R100" s="4"/>
      <c r="S100" s="15" t="str">
        <f>IF(COUNTA(A100:H100,K100:L100)=0,"",IF(OR(A100="",B100="",C100="",F100="",H100="",K100=""),"INCOMPLETO",IFERROR(IF(OR(COUNTIF($A$6:$A$400,A100)&lt;&gt;1,NOT(ISNUMBER(F100)),F100&lt;=0,F100&lt;&gt;INT(F100),NOT(ISNUMBER(H100)),H100&lt;0,COUNTIF(Configuracoes!$H$6:$H$10,K100)=0,AND(G100&lt;&gt;"",OR(NOT(ISNUMBER(G100)),G100&lt;=0,G100&lt;&gt;INT(G100))),AND(L100&lt;&gt;"",OR(NOT(ISNUMBER(L100)),L100&lt;1,L100&gt;5,L100&lt;&gt;INT(L100)))),"VERIFICAR","OK"),"VERIFICAR")))</f>
        <v/>
      </c>
      <c r="T100" s="15">
        <f t="shared" si="4"/>
        <v>0</v>
      </c>
    </row>
    <row r="101">
      <c r="A101" s="4"/>
      <c r="B101" s="4"/>
      <c r="C101" s="4"/>
      <c r="D101" s="4"/>
      <c r="E101" s="4"/>
      <c r="F101" s="7"/>
      <c r="G101" s="7"/>
      <c r="H101" s="5"/>
      <c r="I101" s="8" t="str">
        <f>IF(S101&lt;&gt;"OK","",SUMIFS(Sessoes!$I$6:$I$500,Sessoes!$B$6:$B$500,A101,Sessoes!$O$6:$O$500,"OK"))</f>
        <v/>
      </c>
      <c r="J101" s="9">
        <f t="shared" si="1"/>
        <v>0</v>
      </c>
      <c r="K101" s="4"/>
      <c r="L101" s="4"/>
      <c r="M101" s="13" t="str">
        <f>IF(S101&lt;&gt;"OK","",IF(COUNTIFS(Sessoes!$B$6:$B$500,A101,Sessoes!$O$6:$O$500,"OK")=0,"",MAXIFS(Sessoes!$A$6:$A$500,Sessoes!$B$6:$B$500,A101,Sessoes!$O$6:$O$500,"OK")))</f>
        <v/>
      </c>
      <c r="N101" s="11" t="str">
        <f>IF(L101="","",IFERROR(VLOOKUP(L101,Configuracoes!$A$15:$B$19,2,FALSE),""))</f>
        <v/>
      </c>
      <c r="O101" s="13" t="str">
        <f t="shared" si="2"/>
        <v/>
      </c>
      <c r="P101" s="14" t="str">
        <f t="shared" si="3"/>
        <v/>
      </c>
      <c r="Q101" s="11" t="str">
        <f>IF(S101="","",IF(S101&lt;&gt;"OK",S101,IF(K101="Cancelada","OK",IF(AND(K101&lt;&gt;"Concluída",G101&lt;&gt;"",G101&lt;TODAY()),"ATRASADA",IF(AND(O101&lt;&gt;"",O101+Configuracoes!$B$7&lt;=TODAY()),"REVISAR",IF(AND(P101&lt;&gt;"",P101&lt;=3,K101&lt;&gt;"Concluída"),"PRIORIDADE","OK"))))))</f>
        <v/>
      </c>
      <c r="R101" s="4"/>
      <c r="S101" s="15" t="str">
        <f>IF(COUNTA(A101:H101,K101:L101)=0,"",IF(OR(A101="",B101="",C101="",F101="",H101="",K101=""),"INCOMPLETO",IFERROR(IF(OR(COUNTIF($A$6:$A$400,A101)&lt;&gt;1,NOT(ISNUMBER(F101)),F101&lt;=0,F101&lt;&gt;INT(F101),NOT(ISNUMBER(H101)),H101&lt;0,COUNTIF(Configuracoes!$H$6:$H$10,K101)=0,AND(G101&lt;&gt;"",OR(NOT(ISNUMBER(G101)),G101&lt;=0,G101&lt;&gt;INT(G101))),AND(L101&lt;&gt;"",OR(NOT(ISNUMBER(L101)),L101&lt;1,L101&gt;5,L101&lt;&gt;INT(L101)))),"VERIFICAR","OK"),"VERIFICAR")))</f>
        <v/>
      </c>
      <c r="T101" s="15">
        <f t="shared" si="4"/>
        <v>0</v>
      </c>
    </row>
    <row r="102">
      <c r="A102" s="4"/>
      <c r="B102" s="4"/>
      <c r="C102" s="4"/>
      <c r="D102" s="4"/>
      <c r="E102" s="4"/>
      <c r="F102" s="7"/>
      <c r="G102" s="7"/>
      <c r="H102" s="5"/>
      <c r="I102" s="8" t="str">
        <f>IF(S102&lt;&gt;"OK","",SUMIFS(Sessoes!$I$6:$I$500,Sessoes!$B$6:$B$500,A102,Sessoes!$O$6:$O$500,"OK"))</f>
        <v/>
      </c>
      <c r="J102" s="9">
        <f t="shared" si="1"/>
        <v>0</v>
      </c>
      <c r="K102" s="4"/>
      <c r="L102" s="4"/>
      <c r="M102" s="13" t="str">
        <f>IF(S102&lt;&gt;"OK","",IF(COUNTIFS(Sessoes!$B$6:$B$500,A102,Sessoes!$O$6:$O$500,"OK")=0,"",MAXIFS(Sessoes!$A$6:$A$500,Sessoes!$B$6:$B$500,A102,Sessoes!$O$6:$O$500,"OK")))</f>
        <v/>
      </c>
      <c r="N102" s="11" t="str">
        <f>IF(L102="","",IFERROR(VLOOKUP(L102,Configuracoes!$A$15:$B$19,2,FALSE),""))</f>
        <v/>
      </c>
      <c r="O102" s="13" t="str">
        <f t="shared" si="2"/>
        <v/>
      </c>
      <c r="P102" s="14" t="str">
        <f t="shared" si="3"/>
        <v/>
      </c>
      <c r="Q102" s="11" t="str">
        <f>IF(S102="","",IF(S102&lt;&gt;"OK",S102,IF(K102="Cancelada","OK",IF(AND(K102&lt;&gt;"Concluída",G102&lt;&gt;"",G102&lt;TODAY()),"ATRASADA",IF(AND(O102&lt;&gt;"",O102+Configuracoes!$B$7&lt;=TODAY()),"REVISAR",IF(AND(P102&lt;&gt;"",P102&lt;=3,K102&lt;&gt;"Concluída"),"PRIORIDADE","OK"))))))</f>
        <v/>
      </c>
      <c r="R102" s="4"/>
      <c r="S102" s="15" t="str">
        <f>IF(COUNTA(A102:H102,K102:L102)=0,"",IF(OR(A102="",B102="",C102="",F102="",H102="",K102=""),"INCOMPLETO",IFERROR(IF(OR(COUNTIF($A$6:$A$400,A102)&lt;&gt;1,NOT(ISNUMBER(F102)),F102&lt;=0,F102&lt;&gt;INT(F102),NOT(ISNUMBER(H102)),H102&lt;0,COUNTIF(Configuracoes!$H$6:$H$10,K102)=0,AND(G102&lt;&gt;"",OR(NOT(ISNUMBER(G102)),G102&lt;=0,G102&lt;&gt;INT(G102))),AND(L102&lt;&gt;"",OR(NOT(ISNUMBER(L102)),L102&lt;1,L102&gt;5,L102&lt;&gt;INT(L102)))),"VERIFICAR","OK"),"VERIFICAR")))</f>
        <v/>
      </c>
      <c r="T102" s="15">
        <f t="shared" si="4"/>
        <v>0</v>
      </c>
    </row>
    <row r="103">
      <c r="A103" s="4"/>
      <c r="B103" s="4"/>
      <c r="C103" s="4"/>
      <c r="D103" s="4"/>
      <c r="E103" s="4"/>
      <c r="F103" s="7"/>
      <c r="G103" s="7"/>
      <c r="H103" s="5"/>
      <c r="I103" s="8" t="str">
        <f>IF(S103&lt;&gt;"OK","",SUMIFS(Sessoes!$I$6:$I$500,Sessoes!$B$6:$B$500,A103,Sessoes!$O$6:$O$500,"OK"))</f>
        <v/>
      </c>
      <c r="J103" s="9">
        <f t="shared" si="1"/>
        <v>0</v>
      </c>
      <c r="K103" s="4"/>
      <c r="L103" s="4"/>
      <c r="M103" s="13" t="str">
        <f>IF(S103&lt;&gt;"OK","",IF(COUNTIFS(Sessoes!$B$6:$B$500,A103,Sessoes!$O$6:$O$500,"OK")=0,"",MAXIFS(Sessoes!$A$6:$A$500,Sessoes!$B$6:$B$500,A103,Sessoes!$O$6:$O$500,"OK")))</f>
        <v/>
      </c>
      <c r="N103" s="11" t="str">
        <f>IF(L103="","",IFERROR(VLOOKUP(L103,Configuracoes!$A$15:$B$19,2,FALSE),""))</f>
        <v/>
      </c>
      <c r="O103" s="13" t="str">
        <f t="shared" si="2"/>
        <v/>
      </c>
      <c r="P103" s="14" t="str">
        <f t="shared" si="3"/>
        <v/>
      </c>
      <c r="Q103" s="11" t="str">
        <f>IF(S103="","",IF(S103&lt;&gt;"OK",S103,IF(K103="Cancelada","OK",IF(AND(K103&lt;&gt;"Concluída",G103&lt;&gt;"",G103&lt;TODAY()),"ATRASADA",IF(AND(O103&lt;&gt;"",O103+Configuracoes!$B$7&lt;=TODAY()),"REVISAR",IF(AND(P103&lt;&gt;"",P103&lt;=3,K103&lt;&gt;"Concluída"),"PRIORIDADE","OK"))))))</f>
        <v/>
      </c>
      <c r="R103" s="4"/>
      <c r="S103" s="15" t="str">
        <f>IF(COUNTA(A103:H103,K103:L103)=0,"",IF(OR(A103="",B103="",C103="",F103="",H103="",K103=""),"INCOMPLETO",IFERROR(IF(OR(COUNTIF($A$6:$A$400,A103)&lt;&gt;1,NOT(ISNUMBER(F103)),F103&lt;=0,F103&lt;&gt;INT(F103),NOT(ISNUMBER(H103)),H103&lt;0,COUNTIF(Configuracoes!$H$6:$H$10,K103)=0,AND(G103&lt;&gt;"",OR(NOT(ISNUMBER(G103)),G103&lt;=0,G103&lt;&gt;INT(G103))),AND(L103&lt;&gt;"",OR(NOT(ISNUMBER(L103)),L103&lt;1,L103&gt;5,L103&lt;&gt;INT(L103)))),"VERIFICAR","OK"),"VERIFICAR")))</f>
        <v/>
      </c>
      <c r="T103" s="15">
        <f t="shared" si="4"/>
        <v>0</v>
      </c>
    </row>
    <row r="104">
      <c r="A104" s="4"/>
      <c r="B104" s="4"/>
      <c r="C104" s="4"/>
      <c r="D104" s="4"/>
      <c r="E104" s="4"/>
      <c r="F104" s="7"/>
      <c r="G104" s="7"/>
      <c r="H104" s="5"/>
      <c r="I104" s="8" t="str">
        <f>IF(S104&lt;&gt;"OK","",SUMIFS(Sessoes!$I$6:$I$500,Sessoes!$B$6:$B$500,A104,Sessoes!$O$6:$O$500,"OK"))</f>
        <v/>
      </c>
      <c r="J104" s="9">
        <f t="shared" si="1"/>
        <v>0</v>
      </c>
      <c r="K104" s="4"/>
      <c r="L104" s="4"/>
      <c r="M104" s="13" t="str">
        <f>IF(S104&lt;&gt;"OK","",IF(COUNTIFS(Sessoes!$B$6:$B$500,A104,Sessoes!$O$6:$O$500,"OK")=0,"",MAXIFS(Sessoes!$A$6:$A$500,Sessoes!$B$6:$B$500,A104,Sessoes!$O$6:$O$500,"OK")))</f>
        <v/>
      </c>
      <c r="N104" s="11" t="str">
        <f>IF(L104="","",IFERROR(VLOOKUP(L104,Configuracoes!$A$15:$B$19,2,FALSE),""))</f>
        <v/>
      </c>
      <c r="O104" s="13" t="str">
        <f t="shared" si="2"/>
        <v/>
      </c>
      <c r="P104" s="14" t="str">
        <f t="shared" si="3"/>
        <v/>
      </c>
      <c r="Q104" s="11" t="str">
        <f>IF(S104="","",IF(S104&lt;&gt;"OK",S104,IF(K104="Cancelada","OK",IF(AND(K104&lt;&gt;"Concluída",G104&lt;&gt;"",G104&lt;TODAY()),"ATRASADA",IF(AND(O104&lt;&gt;"",O104+Configuracoes!$B$7&lt;=TODAY()),"REVISAR",IF(AND(P104&lt;&gt;"",P104&lt;=3,K104&lt;&gt;"Concluída"),"PRIORIDADE","OK"))))))</f>
        <v/>
      </c>
      <c r="R104" s="4"/>
      <c r="S104" s="15" t="str">
        <f>IF(COUNTA(A104:H104,K104:L104)=0,"",IF(OR(A104="",B104="",C104="",F104="",H104="",K104=""),"INCOMPLETO",IFERROR(IF(OR(COUNTIF($A$6:$A$400,A104)&lt;&gt;1,NOT(ISNUMBER(F104)),F104&lt;=0,F104&lt;&gt;INT(F104),NOT(ISNUMBER(H104)),H104&lt;0,COUNTIF(Configuracoes!$H$6:$H$10,K104)=0,AND(G104&lt;&gt;"",OR(NOT(ISNUMBER(G104)),G104&lt;=0,G104&lt;&gt;INT(G104))),AND(L104&lt;&gt;"",OR(NOT(ISNUMBER(L104)),L104&lt;1,L104&gt;5,L104&lt;&gt;INT(L104)))),"VERIFICAR","OK"),"VERIFICAR")))</f>
        <v/>
      </c>
      <c r="T104" s="15">
        <f t="shared" si="4"/>
        <v>0</v>
      </c>
    </row>
    <row r="105">
      <c r="A105" s="4"/>
      <c r="B105" s="4"/>
      <c r="C105" s="4"/>
      <c r="D105" s="4"/>
      <c r="E105" s="4"/>
      <c r="F105" s="7"/>
      <c r="G105" s="7"/>
      <c r="H105" s="5"/>
      <c r="I105" s="8" t="str">
        <f>IF(S105&lt;&gt;"OK","",SUMIFS(Sessoes!$I$6:$I$500,Sessoes!$B$6:$B$500,A105,Sessoes!$O$6:$O$500,"OK"))</f>
        <v/>
      </c>
      <c r="J105" s="9">
        <f t="shared" si="1"/>
        <v>0</v>
      </c>
      <c r="K105" s="4"/>
      <c r="L105" s="4"/>
      <c r="M105" s="13" t="str">
        <f>IF(S105&lt;&gt;"OK","",IF(COUNTIFS(Sessoes!$B$6:$B$500,A105,Sessoes!$O$6:$O$500,"OK")=0,"",MAXIFS(Sessoes!$A$6:$A$500,Sessoes!$B$6:$B$500,A105,Sessoes!$O$6:$O$500,"OK")))</f>
        <v/>
      </c>
      <c r="N105" s="11" t="str">
        <f>IF(L105="","",IFERROR(VLOOKUP(L105,Configuracoes!$A$15:$B$19,2,FALSE),""))</f>
        <v/>
      </c>
      <c r="O105" s="13" t="str">
        <f t="shared" si="2"/>
        <v/>
      </c>
      <c r="P105" s="14" t="str">
        <f t="shared" si="3"/>
        <v/>
      </c>
      <c r="Q105" s="11" t="str">
        <f>IF(S105="","",IF(S105&lt;&gt;"OK",S105,IF(K105="Cancelada","OK",IF(AND(K105&lt;&gt;"Concluída",G105&lt;&gt;"",G105&lt;TODAY()),"ATRASADA",IF(AND(O105&lt;&gt;"",O105+Configuracoes!$B$7&lt;=TODAY()),"REVISAR",IF(AND(P105&lt;&gt;"",P105&lt;=3,K105&lt;&gt;"Concluída"),"PRIORIDADE","OK"))))))</f>
        <v/>
      </c>
      <c r="R105" s="4"/>
      <c r="S105" s="15" t="str">
        <f>IF(COUNTA(A105:H105,K105:L105)=0,"",IF(OR(A105="",B105="",C105="",F105="",H105="",K105=""),"INCOMPLETO",IFERROR(IF(OR(COUNTIF($A$6:$A$400,A105)&lt;&gt;1,NOT(ISNUMBER(F105)),F105&lt;=0,F105&lt;&gt;INT(F105),NOT(ISNUMBER(H105)),H105&lt;0,COUNTIF(Configuracoes!$H$6:$H$10,K105)=0,AND(G105&lt;&gt;"",OR(NOT(ISNUMBER(G105)),G105&lt;=0,G105&lt;&gt;INT(G105))),AND(L105&lt;&gt;"",OR(NOT(ISNUMBER(L105)),L105&lt;1,L105&gt;5,L105&lt;&gt;INT(L105)))),"VERIFICAR","OK"),"VERIFICAR")))</f>
        <v/>
      </c>
      <c r="T105" s="15">
        <f t="shared" si="4"/>
        <v>0</v>
      </c>
    </row>
    <row r="106">
      <c r="A106" s="4"/>
      <c r="B106" s="4"/>
      <c r="C106" s="4"/>
      <c r="D106" s="4"/>
      <c r="E106" s="4"/>
      <c r="F106" s="7"/>
      <c r="G106" s="7"/>
      <c r="H106" s="5"/>
      <c r="I106" s="8" t="str">
        <f>IF(S106&lt;&gt;"OK","",SUMIFS(Sessoes!$I$6:$I$500,Sessoes!$B$6:$B$500,A106,Sessoes!$O$6:$O$500,"OK"))</f>
        <v/>
      </c>
      <c r="J106" s="9">
        <f t="shared" si="1"/>
        <v>0</v>
      </c>
      <c r="K106" s="4"/>
      <c r="L106" s="4"/>
      <c r="M106" s="13" t="str">
        <f>IF(S106&lt;&gt;"OK","",IF(COUNTIFS(Sessoes!$B$6:$B$500,A106,Sessoes!$O$6:$O$500,"OK")=0,"",MAXIFS(Sessoes!$A$6:$A$500,Sessoes!$B$6:$B$500,A106,Sessoes!$O$6:$O$500,"OK")))</f>
        <v/>
      </c>
      <c r="N106" s="11" t="str">
        <f>IF(L106="","",IFERROR(VLOOKUP(L106,Configuracoes!$A$15:$B$19,2,FALSE),""))</f>
        <v/>
      </c>
      <c r="O106" s="13" t="str">
        <f t="shared" si="2"/>
        <v/>
      </c>
      <c r="P106" s="14" t="str">
        <f t="shared" si="3"/>
        <v/>
      </c>
      <c r="Q106" s="11" t="str">
        <f>IF(S106="","",IF(S106&lt;&gt;"OK",S106,IF(K106="Cancelada","OK",IF(AND(K106&lt;&gt;"Concluída",G106&lt;&gt;"",G106&lt;TODAY()),"ATRASADA",IF(AND(O106&lt;&gt;"",O106+Configuracoes!$B$7&lt;=TODAY()),"REVISAR",IF(AND(P106&lt;&gt;"",P106&lt;=3,K106&lt;&gt;"Concluída"),"PRIORIDADE","OK"))))))</f>
        <v/>
      </c>
      <c r="R106" s="4"/>
      <c r="S106" s="15" t="str">
        <f>IF(COUNTA(A106:H106,K106:L106)=0,"",IF(OR(A106="",B106="",C106="",F106="",H106="",K106=""),"INCOMPLETO",IFERROR(IF(OR(COUNTIF($A$6:$A$400,A106)&lt;&gt;1,NOT(ISNUMBER(F106)),F106&lt;=0,F106&lt;&gt;INT(F106),NOT(ISNUMBER(H106)),H106&lt;0,COUNTIF(Configuracoes!$H$6:$H$10,K106)=0,AND(G106&lt;&gt;"",OR(NOT(ISNUMBER(G106)),G106&lt;=0,G106&lt;&gt;INT(G106))),AND(L106&lt;&gt;"",OR(NOT(ISNUMBER(L106)),L106&lt;1,L106&gt;5,L106&lt;&gt;INT(L106)))),"VERIFICAR","OK"),"VERIFICAR")))</f>
        <v/>
      </c>
      <c r="T106" s="15">
        <f t="shared" si="4"/>
        <v>0</v>
      </c>
    </row>
    <row r="107">
      <c r="A107" s="4"/>
      <c r="B107" s="4"/>
      <c r="C107" s="4"/>
      <c r="D107" s="4"/>
      <c r="E107" s="4"/>
      <c r="F107" s="7"/>
      <c r="G107" s="7"/>
      <c r="H107" s="5"/>
      <c r="I107" s="8" t="str">
        <f>IF(S107&lt;&gt;"OK","",SUMIFS(Sessoes!$I$6:$I$500,Sessoes!$B$6:$B$500,A107,Sessoes!$O$6:$O$500,"OK"))</f>
        <v/>
      </c>
      <c r="J107" s="9">
        <f t="shared" si="1"/>
        <v>0</v>
      </c>
      <c r="K107" s="4"/>
      <c r="L107" s="4"/>
      <c r="M107" s="13" t="str">
        <f>IF(S107&lt;&gt;"OK","",IF(COUNTIFS(Sessoes!$B$6:$B$500,A107,Sessoes!$O$6:$O$500,"OK")=0,"",MAXIFS(Sessoes!$A$6:$A$500,Sessoes!$B$6:$B$500,A107,Sessoes!$O$6:$O$500,"OK")))</f>
        <v/>
      </c>
      <c r="N107" s="11" t="str">
        <f>IF(L107="","",IFERROR(VLOOKUP(L107,Configuracoes!$A$15:$B$19,2,FALSE),""))</f>
        <v/>
      </c>
      <c r="O107" s="13" t="str">
        <f t="shared" si="2"/>
        <v/>
      </c>
      <c r="P107" s="14" t="str">
        <f t="shared" si="3"/>
        <v/>
      </c>
      <c r="Q107" s="11" t="str">
        <f>IF(S107="","",IF(S107&lt;&gt;"OK",S107,IF(K107="Cancelada","OK",IF(AND(K107&lt;&gt;"Concluída",G107&lt;&gt;"",G107&lt;TODAY()),"ATRASADA",IF(AND(O107&lt;&gt;"",O107+Configuracoes!$B$7&lt;=TODAY()),"REVISAR",IF(AND(P107&lt;&gt;"",P107&lt;=3,K107&lt;&gt;"Concluída"),"PRIORIDADE","OK"))))))</f>
        <v/>
      </c>
      <c r="R107" s="4"/>
      <c r="S107" s="15" t="str">
        <f>IF(COUNTA(A107:H107,K107:L107)=0,"",IF(OR(A107="",B107="",C107="",F107="",H107="",K107=""),"INCOMPLETO",IFERROR(IF(OR(COUNTIF($A$6:$A$400,A107)&lt;&gt;1,NOT(ISNUMBER(F107)),F107&lt;=0,F107&lt;&gt;INT(F107),NOT(ISNUMBER(H107)),H107&lt;0,COUNTIF(Configuracoes!$H$6:$H$10,K107)=0,AND(G107&lt;&gt;"",OR(NOT(ISNUMBER(G107)),G107&lt;=0,G107&lt;&gt;INT(G107))),AND(L107&lt;&gt;"",OR(NOT(ISNUMBER(L107)),L107&lt;1,L107&gt;5,L107&lt;&gt;INT(L107)))),"VERIFICAR","OK"),"VERIFICAR")))</f>
        <v/>
      </c>
      <c r="T107" s="15">
        <f t="shared" si="4"/>
        <v>0</v>
      </c>
    </row>
    <row r="108">
      <c r="A108" s="4"/>
      <c r="B108" s="4"/>
      <c r="C108" s="4"/>
      <c r="D108" s="4"/>
      <c r="E108" s="4"/>
      <c r="F108" s="7"/>
      <c r="G108" s="7"/>
      <c r="H108" s="5"/>
      <c r="I108" s="8" t="str">
        <f>IF(S108&lt;&gt;"OK","",SUMIFS(Sessoes!$I$6:$I$500,Sessoes!$B$6:$B$500,A108,Sessoes!$O$6:$O$500,"OK"))</f>
        <v/>
      </c>
      <c r="J108" s="9">
        <f t="shared" si="1"/>
        <v>0</v>
      </c>
      <c r="K108" s="4"/>
      <c r="L108" s="4"/>
      <c r="M108" s="13" t="str">
        <f>IF(S108&lt;&gt;"OK","",IF(COUNTIFS(Sessoes!$B$6:$B$500,A108,Sessoes!$O$6:$O$500,"OK")=0,"",MAXIFS(Sessoes!$A$6:$A$500,Sessoes!$B$6:$B$500,A108,Sessoes!$O$6:$O$500,"OK")))</f>
        <v/>
      </c>
      <c r="N108" s="11" t="str">
        <f>IF(L108="","",IFERROR(VLOOKUP(L108,Configuracoes!$A$15:$B$19,2,FALSE),""))</f>
        <v/>
      </c>
      <c r="O108" s="13" t="str">
        <f t="shared" si="2"/>
        <v/>
      </c>
      <c r="P108" s="14" t="str">
        <f t="shared" si="3"/>
        <v/>
      </c>
      <c r="Q108" s="11" t="str">
        <f>IF(S108="","",IF(S108&lt;&gt;"OK",S108,IF(K108="Cancelada","OK",IF(AND(K108&lt;&gt;"Concluída",G108&lt;&gt;"",G108&lt;TODAY()),"ATRASADA",IF(AND(O108&lt;&gt;"",O108+Configuracoes!$B$7&lt;=TODAY()),"REVISAR",IF(AND(P108&lt;&gt;"",P108&lt;=3,K108&lt;&gt;"Concluída"),"PRIORIDADE","OK"))))))</f>
        <v/>
      </c>
      <c r="R108" s="4"/>
      <c r="S108" s="15" t="str">
        <f>IF(COUNTA(A108:H108,K108:L108)=0,"",IF(OR(A108="",B108="",C108="",F108="",H108="",K108=""),"INCOMPLETO",IFERROR(IF(OR(COUNTIF($A$6:$A$400,A108)&lt;&gt;1,NOT(ISNUMBER(F108)),F108&lt;=0,F108&lt;&gt;INT(F108),NOT(ISNUMBER(H108)),H108&lt;0,COUNTIF(Configuracoes!$H$6:$H$10,K108)=0,AND(G108&lt;&gt;"",OR(NOT(ISNUMBER(G108)),G108&lt;=0,G108&lt;&gt;INT(G108))),AND(L108&lt;&gt;"",OR(NOT(ISNUMBER(L108)),L108&lt;1,L108&gt;5,L108&lt;&gt;INT(L108)))),"VERIFICAR","OK"),"VERIFICAR")))</f>
        <v/>
      </c>
      <c r="T108" s="15">
        <f t="shared" si="4"/>
        <v>0</v>
      </c>
    </row>
    <row r="109">
      <c r="A109" s="4"/>
      <c r="B109" s="4"/>
      <c r="C109" s="4"/>
      <c r="D109" s="4"/>
      <c r="E109" s="4"/>
      <c r="F109" s="7"/>
      <c r="G109" s="7"/>
      <c r="H109" s="5"/>
      <c r="I109" s="8" t="str">
        <f>IF(S109&lt;&gt;"OK","",SUMIFS(Sessoes!$I$6:$I$500,Sessoes!$B$6:$B$500,A109,Sessoes!$O$6:$O$500,"OK"))</f>
        <v/>
      </c>
      <c r="J109" s="9">
        <f t="shared" si="1"/>
        <v>0</v>
      </c>
      <c r="K109" s="4"/>
      <c r="L109" s="4"/>
      <c r="M109" s="13" t="str">
        <f>IF(S109&lt;&gt;"OK","",IF(COUNTIFS(Sessoes!$B$6:$B$500,A109,Sessoes!$O$6:$O$500,"OK")=0,"",MAXIFS(Sessoes!$A$6:$A$500,Sessoes!$B$6:$B$500,A109,Sessoes!$O$6:$O$500,"OK")))</f>
        <v/>
      </c>
      <c r="N109" s="11" t="str">
        <f>IF(L109="","",IFERROR(VLOOKUP(L109,Configuracoes!$A$15:$B$19,2,FALSE),""))</f>
        <v/>
      </c>
      <c r="O109" s="13" t="str">
        <f t="shared" si="2"/>
        <v/>
      </c>
      <c r="P109" s="14" t="str">
        <f t="shared" si="3"/>
        <v/>
      </c>
      <c r="Q109" s="11" t="str">
        <f>IF(S109="","",IF(S109&lt;&gt;"OK",S109,IF(K109="Cancelada","OK",IF(AND(K109&lt;&gt;"Concluída",G109&lt;&gt;"",G109&lt;TODAY()),"ATRASADA",IF(AND(O109&lt;&gt;"",O109+Configuracoes!$B$7&lt;=TODAY()),"REVISAR",IF(AND(P109&lt;&gt;"",P109&lt;=3,K109&lt;&gt;"Concluída"),"PRIORIDADE","OK"))))))</f>
        <v/>
      </c>
      <c r="R109" s="4"/>
      <c r="S109" s="15" t="str">
        <f>IF(COUNTA(A109:H109,K109:L109)=0,"",IF(OR(A109="",B109="",C109="",F109="",H109="",K109=""),"INCOMPLETO",IFERROR(IF(OR(COUNTIF($A$6:$A$400,A109)&lt;&gt;1,NOT(ISNUMBER(F109)),F109&lt;=0,F109&lt;&gt;INT(F109),NOT(ISNUMBER(H109)),H109&lt;0,COUNTIF(Configuracoes!$H$6:$H$10,K109)=0,AND(G109&lt;&gt;"",OR(NOT(ISNUMBER(G109)),G109&lt;=0,G109&lt;&gt;INT(G109))),AND(L109&lt;&gt;"",OR(NOT(ISNUMBER(L109)),L109&lt;1,L109&gt;5,L109&lt;&gt;INT(L109)))),"VERIFICAR","OK"),"VERIFICAR")))</f>
        <v/>
      </c>
      <c r="T109" s="15">
        <f t="shared" si="4"/>
        <v>0</v>
      </c>
    </row>
    <row r="110">
      <c r="A110" s="4"/>
      <c r="B110" s="4"/>
      <c r="C110" s="4"/>
      <c r="D110" s="4"/>
      <c r="E110" s="4"/>
      <c r="F110" s="7"/>
      <c r="G110" s="7"/>
      <c r="H110" s="5"/>
      <c r="I110" s="8" t="str">
        <f>IF(S110&lt;&gt;"OK","",SUMIFS(Sessoes!$I$6:$I$500,Sessoes!$B$6:$B$500,A110,Sessoes!$O$6:$O$500,"OK"))</f>
        <v/>
      </c>
      <c r="J110" s="9">
        <f t="shared" si="1"/>
        <v>0</v>
      </c>
      <c r="K110" s="4"/>
      <c r="L110" s="4"/>
      <c r="M110" s="13" t="str">
        <f>IF(S110&lt;&gt;"OK","",IF(COUNTIFS(Sessoes!$B$6:$B$500,A110,Sessoes!$O$6:$O$500,"OK")=0,"",MAXIFS(Sessoes!$A$6:$A$500,Sessoes!$B$6:$B$500,A110,Sessoes!$O$6:$O$500,"OK")))</f>
        <v/>
      </c>
      <c r="N110" s="11" t="str">
        <f>IF(L110="","",IFERROR(VLOOKUP(L110,Configuracoes!$A$15:$B$19,2,FALSE),""))</f>
        <v/>
      </c>
      <c r="O110" s="13" t="str">
        <f t="shared" si="2"/>
        <v/>
      </c>
      <c r="P110" s="14" t="str">
        <f t="shared" si="3"/>
        <v/>
      </c>
      <c r="Q110" s="11" t="str">
        <f>IF(S110="","",IF(S110&lt;&gt;"OK",S110,IF(K110="Cancelada","OK",IF(AND(K110&lt;&gt;"Concluída",G110&lt;&gt;"",G110&lt;TODAY()),"ATRASADA",IF(AND(O110&lt;&gt;"",O110+Configuracoes!$B$7&lt;=TODAY()),"REVISAR",IF(AND(P110&lt;&gt;"",P110&lt;=3,K110&lt;&gt;"Concluída"),"PRIORIDADE","OK"))))))</f>
        <v/>
      </c>
      <c r="R110" s="4"/>
      <c r="S110" s="15" t="str">
        <f>IF(COUNTA(A110:H110,K110:L110)=0,"",IF(OR(A110="",B110="",C110="",F110="",H110="",K110=""),"INCOMPLETO",IFERROR(IF(OR(COUNTIF($A$6:$A$400,A110)&lt;&gt;1,NOT(ISNUMBER(F110)),F110&lt;=0,F110&lt;&gt;INT(F110),NOT(ISNUMBER(H110)),H110&lt;0,COUNTIF(Configuracoes!$H$6:$H$10,K110)=0,AND(G110&lt;&gt;"",OR(NOT(ISNUMBER(G110)),G110&lt;=0,G110&lt;&gt;INT(G110))),AND(L110&lt;&gt;"",OR(NOT(ISNUMBER(L110)),L110&lt;1,L110&gt;5,L110&lt;&gt;INT(L110)))),"VERIFICAR","OK"),"VERIFICAR")))</f>
        <v/>
      </c>
      <c r="T110" s="15">
        <f t="shared" si="4"/>
        <v>0</v>
      </c>
    </row>
    <row r="111">
      <c r="A111" s="4"/>
      <c r="B111" s="4"/>
      <c r="C111" s="4"/>
      <c r="D111" s="4"/>
      <c r="E111" s="4"/>
      <c r="F111" s="7"/>
      <c r="G111" s="7"/>
      <c r="H111" s="5"/>
      <c r="I111" s="8" t="str">
        <f>IF(S111&lt;&gt;"OK","",SUMIFS(Sessoes!$I$6:$I$500,Sessoes!$B$6:$B$500,A111,Sessoes!$O$6:$O$500,"OK"))</f>
        <v/>
      </c>
      <c r="J111" s="9">
        <f t="shared" si="1"/>
        <v>0</v>
      </c>
      <c r="K111" s="4"/>
      <c r="L111" s="4"/>
      <c r="M111" s="13" t="str">
        <f>IF(S111&lt;&gt;"OK","",IF(COUNTIFS(Sessoes!$B$6:$B$500,A111,Sessoes!$O$6:$O$500,"OK")=0,"",MAXIFS(Sessoes!$A$6:$A$500,Sessoes!$B$6:$B$500,A111,Sessoes!$O$6:$O$500,"OK")))</f>
        <v/>
      </c>
      <c r="N111" s="11" t="str">
        <f>IF(L111="","",IFERROR(VLOOKUP(L111,Configuracoes!$A$15:$B$19,2,FALSE),""))</f>
        <v/>
      </c>
      <c r="O111" s="13" t="str">
        <f t="shared" si="2"/>
        <v/>
      </c>
      <c r="P111" s="14" t="str">
        <f t="shared" si="3"/>
        <v/>
      </c>
      <c r="Q111" s="11" t="str">
        <f>IF(S111="","",IF(S111&lt;&gt;"OK",S111,IF(K111="Cancelada","OK",IF(AND(K111&lt;&gt;"Concluída",G111&lt;&gt;"",G111&lt;TODAY()),"ATRASADA",IF(AND(O111&lt;&gt;"",O111+Configuracoes!$B$7&lt;=TODAY()),"REVISAR",IF(AND(P111&lt;&gt;"",P111&lt;=3,K111&lt;&gt;"Concluída"),"PRIORIDADE","OK"))))))</f>
        <v/>
      </c>
      <c r="R111" s="4"/>
      <c r="S111" s="15" t="str">
        <f>IF(COUNTA(A111:H111,K111:L111)=0,"",IF(OR(A111="",B111="",C111="",F111="",H111="",K111=""),"INCOMPLETO",IFERROR(IF(OR(COUNTIF($A$6:$A$400,A111)&lt;&gt;1,NOT(ISNUMBER(F111)),F111&lt;=0,F111&lt;&gt;INT(F111),NOT(ISNUMBER(H111)),H111&lt;0,COUNTIF(Configuracoes!$H$6:$H$10,K111)=0,AND(G111&lt;&gt;"",OR(NOT(ISNUMBER(G111)),G111&lt;=0,G111&lt;&gt;INT(G111))),AND(L111&lt;&gt;"",OR(NOT(ISNUMBER(L111)),L111&lt;1,L111&gt;5,L111&lt;&gt;INT(L111)))),"VERIFICAR","OK"),"VERIFICAR")))</f>
        <v/>
      </c>
      <c r="T111" s="15">
        <f t="shared" si="4"/>
        <v>0</v>
      </c>
    </row>
    <row r="112">
      <c r="A112" s="4"/>
      <c r="B112" s="4"/>
      <c r="C112" s="4"/>
      <c r="D112" s="4"/>
      <c r="E112" s="4"/>
      <c r="F112" s="7"/>
      <c r="G112" s="7"/>
      <c r="H112" s="5"/>
      <c r="I112" s="8" t="str">
        <f>IF(S112&lt;&gt;"OK","",SUMIFS(Sessoes!$I$6:$I$500,Sessoes!$B$6:$B$500,A112,Sessoes!$O$6:$O$500,"OK"))</f>
        <v/>
      </c>
      <c r="J112" s="9">
        <f t="shared" si="1"/>
        <v>0</v>
      </c>
      <c r="K112" s="4"/>
      <c r="L112" s="4"/>
      <c r="M112" s="13" t="str">
        <f>IF(S112&lt;&gt;"OK","",IF(COUNTIFS(Sessoes!$B$6:$B$500,A112,Sessoes!$O$6:$O$500,"OK")=0,"",MAXIFS(Sessoes!$A$6:$A$500,Sessoes!$B$6:$B$500,A112,Sessoes!$O$6:$O$500,"OK")))</f>
        <v/>
      </c>
      <c r="N112" s="11" t="str">
        <f>IF(L112="","",IFERROR(VLOOKUP(L112,Configuracoes!$A$15:$B$19,2,FALSE),""))</f>
        <v/>
      </c>
      <c r="O112" s="13" t="str">
        <f t="shared" si="2"/>
        <v/>
      </c>
      <c r="P112" s="14" t="str">
        <f t="shared" si="3"/>
        <v/>
      </c>
      <c r="Q112" s="11" t="str">
        <f>IF(S112="","",IF(S112&lt;&gt;"OK",S112,IF(K112="Cancelada","OK",IF(AND(K112&lt;&gt;"Concluída",G112&lt;&gt;"",G112&lt;TODAY()),"ATRASADA",IF(AND(O112&lt;&gt;"",O112+Configuracoes!$B$7&lt;=TODAY()),"REVISAR",IF(AND(P112&lt;&gt;"",P112&lt;=3,K112&lt;&gt;"Concluída"),"PRIORIDADE","OK"))))))</f>
        <v/>
      </c>
      <c r="R112" s="4"/>
      <c r="S112" s="15" t="str">
        <f>IF(COUNTA(A112:H112,K112:L112)=0,"",IF(OR(A112="",B112="",C112="",F112="",H112="",K112=""),"INCOMPLETO",IFERROR(IF(OR(COUNTIF($A$6:$A$400,A112)&lt;&gt;1,NOT(ISNUMBER(F112)),F112&lt;=0,F112&lt;&gt;INT(F112),NOT(ISNUMBER(H112)),H112&lt;0,COUNTIF(Configuracoes!$H$6:$H$10,K112)=0,AND(G112&lt;&gt;"",OR(NOT(ISNUMBER(G112)),G112&lt;=0,G112&lt;&gt;INT(G112))),AND(L112&lt;&gt;"",OR(NOT(ISNUMBER(L112)),L112&lt;1,L112&gt;5,L112&lt;&gt;INT(L112)))),"VERIFICAR","OK"),"VERIFICAR")))</f>
        <v/>
      </c>
      <c r="T112" s="15">
        <f t="shared" si="4"/>
        <v>0</v>
      </c>
    </row>
    <row r="113">
      <c r="A113" s="4"/>
      <c r="B113" s="4"/>
      <c r="C113" s="4"/>
      <c r="D113" s="4"/>
      <c r="E113" s="4"/>
      <c r="F113" s="7"/>
      <c r="G113" s="7"/>
      <c r="H113" s="5"/>
      <c r="I113" s="8" t="str">
        <f>IF(S113&lt;&gt;"OK","",SUMIFS(Sessoes!$I$6:$I$500,Sessoes!$B$6:$B$500,A113,Sessoes!$O$6:$O$500,"OK"))</f>
        <v/>
      </c>
      <c r="J113" s="9">
        <f t="shared" si="1"/>
        <v>0</v>
      </c>
      <c r="K113" s="4"/>
      <c r="L113" s="4"/>
      <c r="M113" s="13" t="str">
        <f>IF(S113&lt;&gt;"OK","",IF(COUNTIFS(Sessoes!$B$6:$B$500,A113,Sessoes!$O$6:$O$500,"OK")=0,"",MAXIFS(Sessoes!$A$6:$A$500,Sessoes!$B$6:$B$500,A113,Sessoes!$O$6:$O$500,"OK")))</f>
        <v/>
      </c>
      <c r="N113" s="11" t="str">
        <f>IF(L113="","",IFERROR(VLOOKUP(L113,Configuracoes!$A$15:$B$19,2,FALSE),""))</f>
        <v/>
      </c>
      <c r="O113" s="13" t="str">
        <f t="shared" si="2"/>
        <v/>
      </c>
      <c r="P113" s="14" t="str">
        <f t="shared" si="3"/>
        <v/>
      </c>
      <c r="Q113" s="11" t="str">
        <f>IF(S113="","",IF(S113&lt;&gt;"OK",S113,IF(K113="Cancelada","OK",IF(AND(K113&lt;&gt;"Concluída",G113&lt;&gt;"",G113&lt;TODAY()),"ATRASADA",IF(AND(O113&lt;&gt;"",O113+Configuracoes!$B$7&lt;=TODAY()),"REVISAR",IF(AND(P113&lt;&gt;"",P113&lt;=3,K113&lt;&gt;"Concluída"),"PRIORIDADE","OK"))))))</f>
        <v/>
      </c>
      <c r="R113" s="4"/>
      <c r="S113" s="15" t="str">
        <f>IF(COUNTA(A113:H113,K113:L113)=0,"",IF(OR(A113="",B113="",C113="",F113="",H113="",K113=""),"INCOMPLETO",IFERROR(IF(OR(COUNTIF($A$6:$A$400,A113)&lt;&gt;1,NOT(ISNUMBER(F113)),F113&lt;=0,F113&lt;&gt;INT(F113),NOT(ISNUMBER(H113)),H113&lt;0,COUNTIF(Configuracoes!$H$6:$H$10,K113)=0,AND(G113&lt;&gt;"",OR(NOT(ISNUMBER(G113)),G113&lt;=0,G113&lt;&gt;INT(G113))),AND(L113&lt;&gt;"",OR(NOT(ISNUMBER(L113)),L113&lt;1,L113&gt;5,L113&lt;&gt;INT(L113)))),"VERIFICAR","OK"),"VERIFICAR")))</f>
        <v/>
      </c>
      <c r="T113" s="15">
        <f t="shared" si="4"/>
        <v>0</v>
      </c>
    </row>
    <row r="114">
      <c r="A114" s="4"/>
      <c r="B114" s="4"/>
      <c r="C114" s="4"/>
      <c r="D114" s="4"/>
      <c r="E114" s="4"/>
      <c r="F114" s="7"/>
      <c r="G114" s="7"/>
      <c r="H114" s="5"/>
      <c r="I114" s="8" t="str">
        <f>IF(S114&lt;&gt;"OK","",SUMIFS(Sessoes!$I$6:$I$500,Sessoes!$B$6:$B$500,A114,Sessoes!$O$6:$O$500,"OK"))</f>
        <v/>
      </c>
      <c r="J114" s="9">
        <f t="shared" si="1"/>
        <v>0</v>
      </c>
      <c r="K114" s="4"/>
      <c r="L114" s="4"/>
      <c r="M114" s="13" t="str">
        <f>IF(S114&lt;&gt;"OK","",IF(COUNTIFS(Sessoes!$B$6:$B$500,A114,Sessoes!$O$6:$O$500,"OK")=0,"",MAXIFS(Sessoes!$A$6:$A$500,Sessoes!$B$6:$B$500,A114,Sessoes!$O$6:$O$500,"OK")))</f>
        <v/>
      </c>
      <c r="N114" s="11" t="str">
        <f>IF(L114="","",IFERROR(VLOOKUP(L114,Configuracoes!$A$15:$B$19,2,FALSE),""))</f>
        <v/>
      </c>
      <c r="O114" s="13" t="str">
        <f t="shared" si="2"/>
        <v/>
      </c>
      <c r="P114" s="14" t="str">
        <f t="shared" si="3"/>
        <v/>
      </c>
      <c r="Q114" s="11" t="str">
        <f>IF(S114="","",IF(S114&lt;&gt;"OK",S114,IF(K114="Cancelada","OK",IF(AND(K114&lt;&gt;"Concluída",G114&lt;&gt;"",G114&lt;TODAY()),"ATRASADA",IF(AND(O114&lt;&gt;"",O114+Configuracoes!$B$7&lt;=TODAY()),"REVISAR",IF(AND(P114&lt;&gt;"",P114&lt;=3,K114&lt;&gt;"Concluída"),"PRIORIDADE","OK"))))))</f>
        <v/>
      </c>
      <c r="R114" s="4"/>
      <c r="S114" s="15" t="str">
        <f>IF(COUNTA(A114:H114,K114:L114)=0,"",IF(OR(A114="",B114="",C114="",F114="",H114="",K114=""),"INCOMPLETO",IFERROR(IF(OR(COUNTIF($A$6:$A$400,A114)&lt;&gt;1,NOT(ISNUMBER(F114)),F114&lt;=0,F114&lt;&gt;INT(F114),NOT(ISNUMBER(H114)),H114&lt;0,COUNTIF(Configuracoes!$H$6:$H$10,K114)=0,AND(G114&lt;&gt;"",OR(NOT(ISNUMBER(G114)),G114&lt;=0,G114&lt;&gt;INT(G114))),AND(L114&lt;&gt;"",OR(NOT(ISNUMBER(L114)),L114&lt;1,L114&gt;5,L114&lt;&gt;INT(L114)))),"VERIFICAR","OK"),"VERIFICAR")))</f>
        <v/>
      </c>
      <c r="T114" s="15">
        <f t="shared" si="4"/>
        <v>0</v>
      </c>
    </row>
    <row r="115">
      <c r="A115" s="4"/>
      <c r="B115" s="4"/>
      <c r="C115" s="4"/>
      <c r="D115" s="4"/>
      <c r="E115" s="4"/>
      <c r="F115" s="7"/>
      <c r="G115" s="7"/>
      <c r="H115" s="5"/>
      <c r="I115" s="8" t="str">
        <f>IF(S115&lt;&gt;"OK","",SUMIFS(Sessoes!$I$6:$I$500,Sessoes!$B$6:$B$500,A115,Sessoes!$O$6:$O$500,"OK"))</f>
        <v/>
      </c>
      <c r="J115" s="9">
        <f t="shared" si="1"/>
        <v>0</v>
      </c>
      <c r="K115" s="4"/>
      <c r="L115" s="4"/>
      <c r="M115" s="13" t="str">
        <f>IF(S115&lt;&gt;"OK","",IF(COUNTIFS(Sessoes!$B$6:$B$500,A115,Sessoes!$O$6:$O$500,"OK")=0,"",MAXIFS(Sessoes!$A$6:$A$500,Sessoes!$B$6:$B$500,A115,Sessoes!$O$6:$O$500,"OK")))</f>
        <v/>
      </c>
      <c r="N115" s="11" t="str">
        <f>IF(L115="","",IFERROR(VLOOKUP(L115,Configuracoes!$A$15:$B$19,2,FALSE),""))</f>
        <v/>
      </c>
      <c r="O115" s="13" t="str">
        <f t="shared" si="2"/>
        <v/>
      </c>
      <c r="P115" s="14" t="str">
        <f t="shared" si="3"/>
        <v/>
      </c>
      <c r="Q115" s="11" t="str">
        <f>IF(S115="","",IF(S115&lt;&gt;"OK",S115,IF(K115="Cancelada","OK",IF(AND(K115&lt;&gt;"Concluída",G115&lt;&gt;"",G115&lt;TODAY()),"ATRASADA",IF(AND(O115&lt;&gt;"",O115+Configuracoes!$B$7&lt;=TODAY()),"REVISAR",IF(AND(P115&lt;&gt;"",P115&lt;=3,K115&lt;&gt;"Concluída"),"PRIORIDADE","OK"))))))</f>
        <v/>
      </c>
      <c r="R115" s="4"/>
      <c r="S115" s="15" t="str">
        <f>IF(COUNTA(A115:H115,K115:L115)=0,"",IF(OR(A115="",B115="",C115="",F115="",H115="",K115=""),"INCOMPLETO",IFERROR(IF(OR(COUNTIF($A$6:$A$400,A115)&lt;&gt;1,NOT(ISNUMBER(F115)),F115&lt;=0,F115&lt;&gt;INT(F115),NOT(ISNUMBER(H115)),H115&lt;0,COUNTIF(Configuracoes!$H$6:$H$10,K115)=0,AND(G115&lt;&gt;"",OR(NOT(ISNUMBER(G115)),G115&lt;=0,G115&lt;&gt;INT(G115))),AND(L115&lt;&gt;"",OR(NOT(ISNUMBER(L115)),L115&lt;1,L115&gt;5,L115&lt;&gt;INT(L115)))),"VERIFICAR","OK"),"VERIFICAR")))</f>
        <v/>
      </c>
      <c r="T115" s="15">
        <f t="shared" si="4"/>
        <v>0</v>
      </c>
    </row>
    <row r="116">
      <c r="A116" s="4"/>
      <c r="B116" s="4"/>
      <c r="C116" s="4"/>
      <c r="D116" s="4"/>
      <c r="E116" s="4"/>
      <c r="F116" s="7"/>
      <c r="G116" s="7"/>
      <c r="H116" s="5"/>
      <c r="I116" s="8" t="str">
        <f>IF(S116&lt;&gt;"OK","",SUMIFS(Sessoes!$I$6:$I$500,Sessoes!$B$6:$B$500,A116,Sessoes!$O$6:$O$500,"OK"))</f>
        <v/>
      </c>
      <c r="J116" s="9">
        <f t="shared" si="1"/>
        <v>0</v>
      </c>
      <c r="K116" s="4"/>
      <c r="L116" s="4"/>
      <c r="M116" s="13" t="str">
        <f>IF(S116&lt;&gt;"OK","",IF(COUNTIFS(Sessoes!$B$6:$B$500,A116,Sessoes!$O$6:$O$500,"OK")=0,"",MAXIFS(Sessoes!$A$6:$A$500,Sessoes!$B$6:$B$500,A116,Sessoes!$O$6:$O$500,"OK")))</f>
        <v/>
      </c>
      <c r="N116" s="11" t="str">
        <f>IF(L116="","",IFERROR(VLOOKUP(L116,Configuracoes!$A$15:$B$19,2,FALSE),""))</f>
        <v/>
      </c>
      <c r="O116" s="13" t="str">
        <f t="shared" si="2"/>
        <v/>
      </c>
      <c r="P116" s="14" t="str">
        <f t="shared" si="3"/>
        <v/>
      </c>
      <c r="Q116" s="11" t="str">
        <f>IF(S116="","",IF(S116&lt;&gt;"OK",S116,IF(K116="Cancelada","OK",IF(AND(K116&lt;&gt;"Concluída",G116&lt;&gt;"",G116&lt;TODAY()),"ATRASADA",IF(AND(O116&lt;&gt;"",O116+Configuracoes!$B$7&lt;=TODAY()),"REVISAR",IF(AND(P116&lt;&gt;"",P116&lt;=3,K116&lt;&gt;"Concluída"),"PRIORIDADE","OK"))))))</f>
        <v/>
      </c>
      <c r="R116" s="4"/>
      <c r="S116" s="15" t="str">
        <f>IF(COUNTA(A116:H116,K116:L116)=0,"",IF(OR(A116="",B116="",C116="",F116="",H116="",K116=""),"INCOMPLETO",IFERROR(IF(OR(COUNTIF($A$6:$A$400,A116)&lt;&gt;1,NOT(ISNUMBER(F116)),F116&lt;=0,F116&lt;&gt;INT(F116),NOT(ISNUMBER(H116)),H116&lt;0,COUNTIF(Configuracoes!$H$6:$H$10,K116)=0,AND(G116&lt;&gt;"",OR(NOT(ISNUMBER(G116)),G116&lt;=0,G116&lt;&gt;INT(G116))),AND(L116&lt;&gt;"",OR(NOT(ISNUMBER(L116)),L116&lt;1,L116&gt;5,L116&lt;&gt;INT(L116)))),"VERIFICAR","OK"),"VERIFICAR")))</f>
        <v/>
      </c>
      <c r="T116" s="15">
        <f t="shared" si="4"/>
        <v>0</v>
      </c>
    </row>
    <row r="117">
      <c r="A117" s="4"/>
      <c r="B117" s="4"/>
      <c r="C117" s="4"/>
      <c r="D117" s="4"/>
      <c r="E117" s="4"/>
      <c r="F117" s="7"/>
      <c r="G117" s="7"/>
      <c r="H117" s="5"/>
      <c r="I117" s="8" t="str">
        <f>IF(S117&lt;&gt;"OK","",SUMIFS(Sessoes!$I$6:$I$500,Sessoes!$B$6:$B$500,A117,Sessoes!$O$6:$O$500,"OK"))</f>
        <v/>
      </c>
      <c r="J117" s="9">
        <f t="shared" si="1"/>
        <v>0</v>
      </c>
      <c r="K117" s="4"/>
      <c r="L117" s="4"/>
      <c r="M117" s="13" t="str">
        <f>IF(S117&lt;&gt;"OK","",IF(COUNTIFS(Sessoes!$B$6:$B$500,A117,Sessoes!$O$6:$O$500,"OK")=0,"",MAXIFS(Sessoes!$A$6:$A$500,Sessoes!$B$6:$B$500,A117,Sessoes!$O$6:$O$500,"OK")))</f>
        <v/>
      </c>
      <c r="N117" s="11" t="str">
        <f>IF(L117="","",IFERROR(VLOOKUP(L117,Configuracoes!$A$15:$B$19,2,FALSE),""))</f>
        <v/>
      </c>
      <c r="O117" s="13" t="str">
        <f t="shared" si="2"/>
        <v/>
      </c>
      <c r="P117" s="14" t="str">
        <f t="shared" si="3"/>
        <v/>
      </c>
      <c r="Q117" s="11" t="str">
        <f>IF(S117="","",IF(S117&lt;&gt;"OK",S117,IF(K117="Cancelada","OK",IF(AND(K117&lt;&gt;"Concluída",G117&lt;&gt;"",G117&lt;TODAY()),"ATRASADA",IF(AND(O117&lt;&gt;"",O117+Configuracoes!$B$7&lt;=TODAY()),"REVISAR",IF(AND(P117&lt;&gt;"",P117&lt;=3,K117&lt;&gt;"Concluída"),"PRIORIDADE","OK"))))))</f>
        <v/>
      </c>
      <c r="R117" s="4"/>
      <c r="S117" s="15" t="str">
        <f>IF(COUNTA(A117:H117,K117:L117)=0,"",IF(OR(A117="",B117="",C117="",F117="",H117="",K117=""),"INCOMPLETO",IFERROR(IF(OR(COUNTIF($A$6:$A$400,A117)&lt;&gt;1,NOT(ISNUMBER(F117)),F117&lt;=0,F117&lt;&gt;INT(F117),NOT(ISNUMBER(H117)),H117&lt;0,COUNTIF(Configuracoes!$H$6:$H$10,K117)=0,AND(G117&lt;&gt;"",OR(NOT(ISNUMBER(G117)),G117&lt;=0,G117&lt;&gt;INT(G117))),AND(L117&lt;&gt;"",OR(NOT(ISNUMBER(L117)),L117&lt;1,L117&gt;5,L117&lt;&gt;INT(L117)))),"VERIFICAR","OK"),"VERIFICAR")))</f>
        <v/>
      </c>
      <c r="T117" s="15">
        <f t="shared" si="4"/>
        <v>0</v>
      </c>
    </row>
    <row r="118">
      <c r="A118" s="4"/>
      <c r="B118" s="4"/>
      <c r="C118" s="4"/>
      <c r="D118" s="4"/>
      <c r="E118" s="4"/>
      <c r="F118" s="7"/>
      <c r="G118" s="7"/>
      <c r="H118" s="5"/>
      <c r="I118" s="8" t="str">
        <f>IF(S118&lt;&gt;"OK","",SUMIFS(Sessoes!$I$6:$I$500,Sessoes!$B$6:$B$500,A118,Sessoes!$O$6:$O$500,"OK"))</f>
        <v/>
      </c>
      <c r="J118" s="9">
        <f t="shared" si="1"/>
        <v>0</v>
      </c>
      <c r="K118" s="4"/>
      <c r="L118" s="4"/>
      <c r="M118" s="13" t="str">
        <f>IF(S118&lt;&gt;"OK","",IF(COUNTIFS(Sessoes!$B$6:$B$500,A118,Sessoes!$O$6:$O$500,"OK")=0,"",MAXIFS(Sessoes!$A$6:$A$500,Sessoes!$B$6:$B$500,A118,Sessoes!$O$6:$O$500,"OK")))</f>
        <v/>
      </c>
      <c r="N118" s="11" t="str">
        <f>IF(L118="","",IFERROR(VLOOKUP(L118,Configuracoes!$A$15:$B$19,2,FALSE),""))</f>
        <v/>
      </c>
      <c r="O118" s="13" t="str">
        <f t="shared" si="2"/>
        <v/>
      </c>
      <c r="P118" s="14" t="str">
        <f t="shared" si="3"/>
        <v/>
      </c>
      <c r="Q118" s="11" t="str">
        <f>IF(S118="","",IF(S118&lt;&gt;"OK",S118,IF(K118="Cancelada","OK",IF(AND(K118&lt;&gt;"Concluída",G118&lt;&gt;"",G118&lt;TODAY()),"ATRASADA",IF(AND(O118&lt;&gt;"",O118+Configuracoes!$B$7&lt;=TODAY()),"REVISAR",IF(AND(P118&lt;&gt;"",P118&lt;=3,K118&lt;&gt;"Concluída"),"PRIORIDADE","OK"))))))</f>
        <v/>
      </c>
      <c r="R118" s="4"/>
      <c r="S118" s="15" t="str">
        <f>IF(COUNTA(A118:H118,K118:L118)=0,"",IF(OR(A118="",B118="",C118="",F118="",H118="",K118=""),"INCOMPLETO",IFERROR(IF(OR(COUNTIF($A$6:$A$400,A118)&lt;&gt;1,NOT(ISNUMBER(F118)),F118&lt;=0,F118&lt;&gt;INT(F118),NOT(ISNUMBER(H118)),H118&lt;0,COUNTIF(Configuracoes!$H$6:$H$10,K118)=0,AND(G118&lt;&gt;"",OR(NOT(ISNUMBER(G118)),G118&lt;=0,G118&lt;&gt;INT(G118))),AND(L118&lt;&gt;"",OR(NOT(ISNUMBER(L118)),L118&lt;1,L118&gt;5,L118&lt;&gt;INT(L118)))),"VERIFICAR","OK"),"VERIFICAR")))</f>
        <v/>
      </c>
      <c r="T118" s="15">
        <f t="shared" si="4"/>
        <v>0</v>
      </c>
    </row>
    <row r="119">
      <c r="A119" s="4"/>
      <c r="B119" s="4"/>
      <c r="C119" s="4"/>
      <c r="D119" s="4"/>
      <c r="E119" s="4"/>
      <c r="F119" s="7"/>
      <c r="G119" s="7"/>
      <c r="H119" s="5"/>
      <c r="I119" s="8" t="str">
        <f>IF(S119&lt;&gt;"OK","",SUMIFS(Sessoes!$I$6:$I$500,Sessoes!$B$6:$B$500,A119,Sessoes!$O$6:$O$500,"OK"))</f>
        <v/>
      </c>
      <c r="J119" s="9">
        <f t="shared" si="1"/>
        <v>0</v>
      </c>
      <c r="K119" s="4"/>
      <c r="L119" s="4"/>
      <c r="M119" s="13" t="str">
        <f>IF(S119&lt;&gt;"OK","",IF(COUNTIFS(Sessoes!$B$6:$B$500,A119,Sessoes!$O$6:$O$500,"OK")=0,"",MAXIFS(Sessoes!$A$6:$A$500,Sessoes!$B$6:$B$500,A119,Sessoes!$O$6:$O$500,"OK")))</f>
        <v/>
      </c>
      <c r="N119" s="11" t="str">
        <f>IF(L119="","",IFERROR(VLOOKUP(L119,Configuracoes!$A$15:$B$19,2,FALSE),""))</f>
        <v/>
      </c>
      <c r="O119" s="13" t="str">
        <f t="shared" si="2"/>
        <v/>
      </c>
      <c r="P119" s="14" t="str">
        <f t="shared" si="3"/>
        <v/>
      </c>
      <c r="Q119" s="11" t="str">
        <f>IF(S119="","",IF(S119&lt;&gt;"OK",S119,IF(K119="Cancelada","OK",IF(AND(K119&lt;&gt;"Concluída",G119&lt;&gt;"",G119&lt;TODAY()),"ATRASADA",IF(AND(O119&lt;&gt;"",O119+Configuracoes!$B$7&lt;=TODAY()),"REVISAR",IF(AND(P119&lt;&gt;"",P119&lt;=3,K119&lt;&gt;"Concluída"),"PRIORIDADE","OK"))))))</f>
        <v/>
      </c>
      <c r="R119" s="4"/>
      <c r="S119" s="15" t="str">
        <f>IF(COUNTA(A119:H119,K119:L119)=0,"",IF(OR(A119="",B119="",C119="",F119="",H119="",K119=""),"INCOMPLETO",IFERROR(IF(OR(COUNTIF($A$6:$A$400,A119)&lt;&gt;1,NOT(ISNUMBER(F119)),F119&lt;=0,F119&lt;&gt;INT(F119),NOT(ISNUMBER(H119)),H119&lt;0,COUNTIF(Configuracoes!$H$6:$H$10,K119)=0,AND(G119&lt;&gt;"",OR(NOT(ISNUMBER(G119)),G119&lt;=0,G119&lt;&gt;INT(G119))),AND(L119&lt;&gt;"",OR(NOT(ISNUMBER(L119)),L119&lt;1,L119&gt;5,L119&lt;&gt;INT(L119)))),"VERIFICAR","OK"),"VERIFICAR")))</f>
        <v/>
      </c>
      <c r="T119" s="15">
        <f t="shared" si="4"/>
        <v>0</v>
      </c>
    </row>
    <row r="120">
      <c r="A120" s="4"/>
      <c r="B120" s="4"/>
      <c r="C120" s="4"/>
      <c r="D120" s="4"/>
      <c r="E120" s="4"/>
      <c r="F120" s="7"/>
      <c r="G120" s="7"/>
      <c r="H120" s="5"/>
      <c r="I120" s="8" t="str">
        <f>IF(S120&lt;&gt;"OK","",SUMIFS(Sessoes!$I$6:$I$500,Sessoes!$B$6:$B$500,A120,Sessoes!$O$6:$O$500,"OK"))</f>
        <v/>
      </c>
      <c r="J120" s="9">
        <f t="shared" si="1"/>
        <v>0</v>
      </c>
      <c r="K120" s="4"/>
      <c r="L120" s="4"/>
      <c r="M120" s="13" t="str">
        <f>IF(S120&lt;&gt;"OK","",IF(COUNTIFS(Sessoes!$B$6:$B$500,A120,Sessoes!$O$6:$O$500,"OK")=0,"",MAXIFS(Sessoes!$A$6:$A$500,Sessoes!$B$6:$B$500,A120,Sessoes!$O$6:$O$500,"OK")))</f>
        <v/>
      </c>
      <c r="N120" s="11" t="str">
        <f>IF(L120="","",IFERROR(VLOOKUP(L120,Configuracoes!$A$15:$B$19,2,FALSE),""))</f>
        <v/>
      </c>
      <c r="O120" s="13" t="str">
        <f t="shared" si="2"/>
        <v/>
      </c>
      <c r="P120" s="14" t="str">
        <f t="shared" si="3"/>
        <v/>
      </c>
      <c r="Q120" s="11" t="str">
        <f>IF(S120="","",IF(S120&lt;&gt;"OK",S120,IF(K120="Cancelada","OK",IF(AND(K120&lt;&gt;"Concluída",G120&lt;&gt;"",G120&lt;TODAY()),"ATRASADA",IF(AND(O120&lt;&gt;"",O120+Configuracoes!$B$7&lt;=TODAY()),"REVISAR",IF(AND(P120&lt;&gt;"",P120&lt;=3,K120&lt;&gt;"Concluída"),"PRIORIDADE","OK"))))))</f>
        <v/>
      </c>
      <c r="R120" s="4"/>
      <c r="S120" s="15" t="str">
        <f>IF(COUNTA(A120:H120,K120:L120)=0,"",IF(OR(A120="",B120="",C120="",F120="",H120="",K120=""),"INCOMPLETO",IFERROR(IF(OR(COUNTIF($A$6:$A$400,A120)&lt;&gt;1,NOT(ISNUMBER(F120)),F120&lt;=0,F120&lt;&gt;INT(F120),NOT(ISNUMBER(H120)),H120&lt;0,COUNTIF(Configuracoes!$H$6:$H$10,K120)=0,AND(G120&lt;&gt;"",OR(NOT(ISNUMBER(G120)),G120&lt;=0,G120&lt;&gt;INT(G120))),AND(L120&lt;&gt;"",OR(NOT(ISNUMBER(L120)),L120&lt;1,L120&gt;5,L120&lt;&gt;INT(L120)))),"VERIFICAR","OK"),"VERIFICAR")))</f>
        <v/>
      </c>
      <c r="T120" s="15">
        <f t="shared" si="4"/>
        <v>0</v>
      </c>
    </row>
    <row r="121">
      <c r="A121" s="4"/>
      <c r="B121" s="4"/>
      <c r="C121" s="4"/>
      <c r="D121" s="4"/>
      <c r="E121" s="4"/>
      <c r="F121" s="7"/>
      <c r="G121" s="7"/>
      <c r="H121" s="5"/>
      <c r="I121" s="8" t="str">
        <f>IF(S121&lt;&gt;"OK","",SUMIFS(Sessoes!$I$6:$I$500,Sessoes!$B$6:$B$500,A121,Sessoes!$O$6:$O$500,"OK"))</f>
        <v/>
      </c>
      <c r="J121" s="9">
        <f t="shared" si="1"/>
        <v>0</v>
      </c>
      <c r="K121" s="4"/>
      <c r="L121" s="4"/>
      <c r="M121" s="13" t="str">
        <f>IF(S121&lt;&gt;"OK","",IF(COUNTIFS(Sessoes!$B$6:$B$500,A121,Sessoes!$O$6:$O$500,"OK")=0,"",MAXIFS(Sessoes!$A$6:$A$500,Sessoes!$B$6:$B$500,A121,Sessoes!$O$6:$O$500,"OK")))</f>
        <v/>
      </c>
      <c r="N121" s="11" t="str">
        <f>IF(L121="","",IFERROR(VLOOKUP(L121,Configuracoes!$A$15:$B$19,2,FALSE),""))</f>
        <v/>
      </c>
      <c r="O121" s="13" t="str">
        <f t="shared" si="2"/>
        <v/>
      </c>
      <c r="P121" s="14" t="str">
        <f t="shared" si="3"/>
        <v/>
      </c>
      <c r="Q121" s="11" t="str">
        <f>IF(S121="","",IF(S121&lt;&gt;"OK",S121,IF(K121="Cancelada","OK",IF(AND(K121&lt;&gt;"Concluída",G121&lt;&gt;"",G121&lt;TODAY()),"ATRASADA",IF(AND(O121&lt;&gt;"",O121+Configuracoes!$B$7&lt;=TODAY()),"REVISAR",IF(AND(P121&lt;&gt;"",P121&lt;=3,K121&lt;&gt;"Concluída"),"PRIORIDADE","OK"))))))</f>
        <v/>
      </c>
      <c r="R121" s="4"/>
      <c r="S121" s="15" t="str">
        <f>IF(COUNTA(A121:H121,K121:L121)=0,"",IF(OR(A121="",B121="",C121="",F121="",H121="",K121=""),"INCOMPLETO",IFERROR(IF(OR(COUNTIF($A$6:$A$400,A121)&lt;&gt;1,NOT(ISNUMBER(F121)),F121&lt;=0,F121&lt;&gt;INT(F121),NOT(ISNUMBER(H121)),H121&lt;0,COUNTIF(Configuracoes!$H$6:$H$10,K121)=0,AND(G121&lt;&gt;"",OR(NOT(ISNUMBER(G121)),G121&lt;=0,G121&lt;&gt;INT(G121))),AND(L121&lt;&gt;"",OR(NOT(ISNUMBER(L121)),L121&lt;1,L121&gt;5,L121&lt;&gt;INT(L121)))),"VERIFICAR","OK"),"VERIFICAR")))</f>
        <v/>
      </c>
      <c r="T121" s="15">
        <f t="shared" si="4"/>
        <v>0</v>
      </c>
    </row>
    <row r="122">
      <c r="A122" s="4"/>
      <c r="B122" s="4"/>
      <c r="C122" s="4"/>
      <c r="D122" s="4"/>
      <c r="E122" s="4"/>
      <c r="F122" s="7"/>
      <c r="G122" s="7"/>
      <c r="H122" s="5"/>
      <c r="I122" s="8" t="str">
        <f>IF(S122&lt;&gt;"OK","",SUMIFS(Sessoes!$I$6:$I$500,Sessoes!$B$6:$B$500,A122,Sessoes!$O$6:$O$500,"OK"))</f>
        <v/>
      </c>
      <c r="J122" s="9">
        <f t="shared" si="1"/>
        <v>0</v>
      </c>
      <c r="K122" s="4"/>
      <c r="L122" s="4"/>
      <c r="M122" s="13" t="str">
        <f>IF(S122&lt;&gt;"OK","",IF(COUNTIFS(Sessoes!$B$6:$B$500,A122,Sessoes!$O$6:$O$500,"OK")=0,"",MAXIFS(Sessoes!$A$6:$A$500,Sessoes!$B$6:$B$500,A122,Sessoes!$O$6:$O$500,"OK")))</f>
        <v/>
      </c>
      <c r="N122" s="11" t="str">
        <f>IF(L122="","",IFERROR(VLOOKUP(L122,Configuracoes!$A$15:$B$19,2,FALSE),""))</f>
        <v/>
      </c>
      <c r="O122" s="13" t="str">
        <f t="shared" si="2"/>
        <v/>
      </c>
      <c r="P122" s="14" t="str">
        <f t="shared" si="3"/>
        <v/>
      </c>
      <c r="Q122" s="11" t="str">
        <f>IF(S122="","",IF(S122&lt;&gt;"OK",S122,IF(K122="Cancelada","OK",IF(AND(K122&lt;&gt;"Concluída",G122&lt;&gt;"",G122&lt;TODAY()),"ATRASADA",IF(AND(O122&lt;&gt;"",O122+Configuracoes!$B$7&lt;=TODAY()),"REVISAR",IF(AND(P122&lt;&gt;"",P122&lt;=3,K122&lt;&gt;"Concluída"),"PRIORIDADE","OK"))))))</f>
        <v/>
      </c>
      <c r="R122" s="4"/>
      <c r="S122" s="15" t="str">
        <f>IF(COUNTA(A122:H122,K122:L122)=0,"",IF(OR(A122="",B122="",C122="",F122="",H122="",K122=""),"INCOMPLETO",IFERROR(IF(OR(COUNTIF($A$6:$A$400,A122)&lt;&gt;1,NOT(ISNUMBER(F122)),F122&lt;=0,F122&lt;&gt;INT(F122),NOT(ISNUMBER(H122)),H122&lt;0,COUNTIF(Configuracoes!$H$6:$H$10,K122)=0,AND(G122&lt;&gt;"",OR(NOT(ISNUMBER(G122)),G122&lt;=0,G122&lt;&gt;INT(G122))),AND(L122&lt;&gt;"",OR(NOT(ISNUMBER(L122)),L122&lt;1,L122&gt;5,L122&lt;&gt;INT(L122)))),"VERIFICAR","OK"),"VERIFICAR")))</f>
        <v/>
      </c>
      <c r="T122" s="15">
        <f t="shared" si="4"/>
        <v>0</v>
      </c>
    </row>
    <row r="123">
      <c r="A123" s="4"/>
      <c r="B123" s="4"/>
      <c r="C123" s="4"/>
      <c r="D123" s="4"/>
      <c r="E123" s="4"/>
      <c r="F123" s="7"/>
      <c r="G123" s="7"/>
      <c r="H123" s="5"/>
      <c r="I123" s="8" t="str">
        <f>IF(S123&lt;&gt;"OK","",SUMIFS(Sessoes!$I$6:$I$500,Sessoes!$B$6:$B$500,A123,Sessoes!$O$6:$O$500,"OK"))</f>
        <v/>
      </c>
      <c r="J123" s="9">
        <f t="shared" si="1"/>
        <v>0</v>
      </c>
      <c r="K123" s="4"/>
      <c r="L123" s="4"/>
      <c r="M123" s="13" t="str">
        <f>IF(S123&lt;&gt;"OK","",IF(COUNTIFS(Sessoes!$B$6:$B$500,A123,Sessoes!$O$6:$O$500,"OK")=0,"",MAXIFS(Sessoes!$A$6:$A$500,Sessoes!$B$6:$B$500,A123,Sessoes!$O$6:$O$500,"OK")))</f>
        <v/>
      </c>
      <c r="N123" s="11" t="str">
        <f>IF(L123="","",IFERROR(VLOOKUP(L123,Configuracoes!$A$15:$B$19,2,FALSE),""))</f>
        <v/>
      </c>
      <c r="O123" s="13" t="str">
        <f t="shared" si="2"/>
        <v/>
      </c>
      <c r="P123" s="14" t="str">
        <f t="shared" si="3"/>
        <v/>
      </c>
      <c r="Q123" s="11" t="str">
        <f>IF(S123="","",IF(S123&lt;&gt;"OK",S123,IF(K123="Cancelada","OK",IF(AND(K123&lt;&gt;"Concluída",G123&lt;&gt;"",G123&lt;TODAY()),"ATRASADA",IF(AND(O123&lt;&gt;"",O123+Configuracoes!$B$7&lt;=TODAY()),"REVISAR",IF(AND(P123&lt;&gt;"",P123&lt;=3,K123&lt;&gt;"Concluída"),"PRIORIDADE","OK"))))))</f>
        <v/>
      </c>
      <c r="R123" s="4"/>
      <c r="S123" s="15" t="str">
        <f>IF(COUNTA(A123:H123,K123:L123)=0,"",IF(OR(A123="",B123="",C123="",F123="",H123="",K123=""),"INCOMPLETO",IFERROR(IF(OR(COUNTIF($A$6:$A$400,A123)&lt;&gt;1,NOT(ISNUMBER(F123)),F123&lt;=0,F123&lt;&gt;INT(F123),NOT(ISNUMBER(H123)),H123&lt;0,COUNTIF(Configuracoes!$H$6:$H$10,K123)=0,AND(G123&lt;&gt;"",OR(NOT(ISNUMBER(G123)),G123&lt;=0,G123&lt;&gt;INT(G123))),AND(L123&lt;&gt;"",OR(NOT(ISNUMBER(L123)),L123&lt;1,L123&gt;5,L123&lt;&gt;INT(L123)))),"VERIFICAR","OK"),"VERIFICAR")))</f>
        <v/>
      </c>
      <c r="T123" s="15">
        <f t="shared" si="4"/>
        <v>0</v>
      </c>
    </row>
    <row r="124">
      <c r="A124" s="4"/>
      <c r="B124" s="4"/>
      <c r="C124" s="4"/>
      <c r="D124" s="4"/>
      <c r="E124" s="4"/>
      <c r="F124" s="7"/>
      <c r="G124" s="7"/>
      <c r="H124" s="5"/>
      <c r="I124" s="8" t="str">
        <f>IF(S124&lt;&gt;"OK","",SUMIFS(Sessoes!$I$6:$I$500,Sessoes!$B$6:$B$500,A124,Sessoes!$O$6:$O$500,"OK"))</f>
        <v/>
      </c>
      <c r="J124" s="9">
        <f t="shared" si="1"/>
        <v>0</v>
      </c>
      <c r="K124" s="4"/>
      <c r="L124" s="4"/>
      <c r="M124" s="13" t="str">
        <f>IF(S124&lt;&gt;"OK","",IF(COUNTIFS(Sessoes!$B$6:$B$500,A124,Sessoes!$O$6:$O$500,"OK")=0,"",MAXIFS(Sessoes!$A$6:$A$500,Sessoes!$B$6:$B$500,A124,Sessoes!$O$6:$O$500,"OK")))</f>
        <v/>
      </c>
      <c r="N124" s="11" t="str">
        <f>IF(L124="","",IFERROR(VLOOKUP(L124,Configuracoes!$A$15:$B$19,2,FALSE),""))</f>
        <v/>
      </c>
      <c r="O124" s="13" t="str">
        <f t="shared" si="2"/>
        <v/>
      </c>
      <c r="P124" s="14" t="str">
        <f t="shared" si="3"/>
        <v/>
      </c>
      <c r="Q124" s="11" t="str">
        <f>IF(S124="","",IF(S124&lt;&gt;"OK",S124,IF(K124="Cancelada","OK",IF(AND(K124&lt;&gt;"Concluída",G124&lt;&gt;"",G124&lt;TODAY()),"ATRASADA",IF(AND(O124&lt;&gt;"",O124+Configuracoes!$B$7&lt;=TODAY()),"REVISAR",IF(AND(P124&lt;&gt;"",P124&lt;=3,K124&lt;&gt;"Concluída"),"PRIORIDADE","OK"))))))</f>
        <v/>
      </c>
      <c r="R124" s="4"/>
      <c r="S124" s="15" t="str">
        <f>IF(COUNTA(A124:H124,K124:L124)=0,"",IF(OR(A124="",B124="",C124="",F124="",H124="",K124=""),"INCOMPLETO",IFERROR(IF(OR(COUNTIF($A$6:$A$400,A124)&lt;&gt;1,NOT(ISNUMBER(F124)),F124&lt;=0,F124&lt;&gt;INT(F124),NOT(ISNUMBER(H124)),H124&lt;0,COUNTIF(Configuracoes!$H$6:$H$10,K124)=0,AND(G124&lt;&gt;"",OR(NOT(ISNUMBER(G124)),G124&lt;=0,G124&lt;&gt;INT(G124))),AND(L124&lt;&gt;"",OR(NOT(ISNUMBER(L124)),L124&lt;1,L124&gt;5,L124&lt;&gt;INT(L124)))),"VERIFICAR","OK"),"VERIFICAR")))</f>
        <v/>
      </c>
      <c r="T124" s="15">
        <f t="shared" si="4"/>
        <v>0</v>
      </c>
    </row>
    <row r="125">
      <c r="A125" s="4"/>
      <c r="B125" s="4"/>
      <c r="C125" s="4"/>
      <c r="D125" s="4"/>
      <c r="E125" s="4"/>
      <c r="F125" s="7"/>
      <c r="G125" s="7"/>
      <c r="H125" s="5"/>
      <c r="I125" s="8" t="str">
        <f>IF(S125&lt;&gt;"OK","",SUMIFS(Sessoes!$I$6:$I$500,Sessoes!$B$6:$B$500,A125,Sessoes!$O$6:$O$500,"OK"))</f>
        <v/>
      </c>
      <c r="J125" s="9">
        <f t="shared" si="1"/>
        <v>0</v>
      </c>
      <c r="K125" s="4"/>
      <c r="L125" s="4"/>
      <c r="M125" s="13" t="str">
        <f>IF(S125&lt;&gt;"OK","",IF(COUNTIFS(Sessoes!$B$6:$B$500,A125,Sessoes!$O$6:$O$500,"OK")=0,"",MAXIFS(Sessoes!$A$6:$A$500,Sessoes!$B$6:$B$500,A125,Sessoes!$O$6:$O$500,"OK")))</f>
        <v/>
      </c>
      <c r="N125" s="11" t="str">
        <f>IF(L125="","",IFERROR(VLOOKUP(L125,Configuracoes!$A$15:$B$19,2,FALSE),""))</f>
        <v/>
      </c>
      <c r="O125" s="13" t="str">
        <f t="shared" si="2"/>
        <v/>
      </c>
      <c r="P125" s="14" t="str">
        <f t="shared" si="3"/>
        <v/>
      </c>
      <c r="Q125" s="11" t="str">
        <f>IF(S125="","",IF(S125&lt;&gt;"OK",S125,IF(K125="Cancelada","OK",IF(AND(K125&lt;&gt;"Concluída",G125&lt;&gt;"",G125&lt;TODAY()),"ATRASADA",IF(AND(O125&lt;&gt;"",O125+Configuracoes!$B$7&lt;=TODAY()),"REVISAR",IF(AND(P125&lt;&gt;"",P125&lt;=3,K125&lt;&gt;"Concluída"),"PRIORIDADE","OK"))))))</f>
        <v/>
      </c>
      <c r="R125" s="4"/>
      <c r="S125" s="15" t="str">
        <f>IF(COUNTA(A125:H125,K125:L125)=0,"",IF(OR(A125="",B125="",C125="",F125="",H125="",K125=""),"INCOMPLETO",IFERROR(IF(OR(COUNTIF($A$6:$A$400,A125)&lt;&gt;1,NOT(ISNUMBER(F125)),F125&lt;=0,F125&lt;&gt;INT(F125),NOT(ISNUMBER(H125)),H125&lt;0,COUNTIF(Configuracoes!$H$6:$H$10,K125)=0,AND(G125&lt;&gt;"",OR(NOT(ISNUMBER(G125)),G125&lt;=0,G125&lt;&gt;INT(G125))),AND(L125&lt;&gt;"",OR(NOT(ISNUMBER(L125)),L125&lt;1,L125&gt;5,L125&lt;&gt;INT(L125)))),"VERIFICAR","OK"),"VERIFICAR")))</f>
        <v/>
      </c>
      <c r="T125" s="15">
        <f t="shared" si="4"/>
        <v>0</v>
      </c>
    </row>
    <row r="126">
      <c r="A126" s="4"/>
      <c r="B126" s="4"/>
      <c r="C126" s="4"/>
      <c r="D126" s="4"/>
      <c r="E126" s="4"/>
      <c r="F126" s="7"/>
      <c r="G126" s="7"/>
      <c r="H126" s="5"/>
      <c r="I126" s="8" t="str">
        <f>IF(S126&lt;&gt;"OK","",SUMIFS(Sessoes!$I$6:$I$500,Sessoes!$B$6:$B$500,A126,Sessoes!$O$6:$O$500,"OK"))</f>
        <v/>
      </c>
      <c r="J126" s="9">
        <f t="shared" si="1"/>
        <v>0</v>
      </c>
      <c r="K126" s="4"/>
      <c r="L126" s="4"/>
      <c r="M126" s="13" t="str">
        <f>IF(S126&lt;&gt;"OK","",IF(COUNTIFS(Sessoes!$B$6:$B$500,A126,Sessoes!$O$6:$O$500,"OK")=0,"",MAXIFS(Sessoes!$A$6:$A$500,Sessoes!$B$6:$B$500,A126,Sessoes!$O$6:$O$500,"OK")))</f>
        <v/>
      </c>
      <c r="N126" s="11" t="str">
        <f>IF(L126="","",IFERROR(VLOOKUP(L126,Configuracoes!$A$15:$B$19,2,FALSE),""))</f>
        <v/>
      </c>
      <c r="O126" s="13" t="str">
        <f t="shared" si="2"/>
        <v/>
      </c>
      <c r="P126" s="14" t="str">
        <f t="shared" si="3"/>
        <v/>
      </c>
      <c r="Q126" s="11" t="str">
        <f>IF(S126="","",IF(S126&lt;&gt;"OK",S126,IF(K126="Cancelada","OK",IF(AND(K126&lt;&gt;"Concluída",G126&lt;&gt;"",G126&lt;TODAY()),"ATRASADA",IF(AND(O126&lt;&gt;"",O126+Configuracoes!$B$7&lt;=TODAY()),"REVISAR",IF(AND(P126&lt;&gt;"",P126&lt;=3,K126&lt;&gt;"Concluída"),"PRIORIDADE","OK"))))))</f>
        <v/>
      </c>
      <c r="R126" s="4"/>
      <c r="S126" s="15" t="str">
        <f>IF(COUNTA(A126:H126,K126:L126)=0,"",IF(OR(A126="",B126="",C126="",F126="",H126="",K126=""),"INCOMPLETO",IFERROR(IF(OR(COUNTIF($A$6:$A$400,A126)&lt;&gt;1,NOT(ISNUMBER(F126)),F126&lt;=0,F126&lt;&gt;INT(F126),NOT(ISNUMBER(H126)),H126&lt;0,COUNTIF(Configuracoes!$H$6:$H$10,K126)=0,AND(G126&lt;&gt;"",OR(NOT(ISNUMBER(G126)),G126&lt;=0,G126&lt;&gt;INT(G126))),AND(L126&lt;&gt;"",OR(NOT(ISNUMBER(L126)),L126&lt;1,L126&gt;5,L126&lt;&gt;INT(L126)))),"VERIFICAR","OK"),"VERIFICAR")))</f>
        <v/>
      </c>
      <c r="T126" s="15">
        <f t="shared" si="4"/>
        <v>0</v>
      </c>
    </row>
    <row r="127">
      <c r="A127" s="4"/>
      <c r="B127" s="4"/>
      <c r="C127" s="4"/>
      <c r="D127" s="4"/>
      <c r="E127" s="4"/>
      <c r="F127" s="7"/>
      <c r="G127" s="7"/>
      <c r="H127" s="5"/>
      <c r="I127" s="8" t="str">
        <f>IF(S127&lt;&gt;"OK","",SUMIFS(Sessoes!$I$6:$I$500,Sessoes!$B$6:$B$500,A127,Sessoes!$O$6:$O$500,"OK"))</f>
        <v/>
      </c>
      <c r="J127" s="9">
        <f t="shared" si="1"/>
        <v>0</v>
      </c>
      <c r="K127" s="4"/>
      <c r="L127" s="4"/>
      <c r="M127" s="13" t="str">
        <f>IF(S127&lt;&gt;"OK","",IF(COUNTIFS(Sessoes!$B$6:$B$500,A127,Sessoes!$O$6:$O$500,"OK")=0,"",MAXIFS(Sessoes!$A$6:$A$500,Sessoes!$B$6:$B$500,A127,Sessoes!$O$6:$O$500,"OK")))</f>
        <v/>
      </c>
      <c r="N127" s="11" t="str">
        <f>IF(L127="","",IFERROR(VLOOKUP(L127,Configuracoes!$A$15:$B$19,2,FALSE),""))</f>
        <v/>
      </c>
      <c r="O127" s="13" t="str">
        <f t="shared" si="2"/>
        <v/>
      </c>
      <c r="P127" s="14" t="str">
        <f t="shared" si="3"/>
        <v/>
      </c>
      <c r="Q127" s="11" t="str">
        <f>IF(S127="","",IF(S127&lt;&gt;"OK",S127,IF(K127="Cancelada","OK",IF(AND(K127&lt;&gt;"Concluída",G127&lt;&gt;"",G127&lt;TODAY()),"ATRASADA",IF(AND(O127&lt;&gt;"",O127+Configuracoes!$B$7&lt;=TODAY()),"REVISAR",IF(AND(P127&lt;&gt;"",P127&lt;=3,K127&lt;&gt;"Concluída"),"PRIORIDADE","OK"))))))</f>
        <v/>
      </c>
      <c r="R127" s="4"/>
      <c r="S127" s="15" t="str">
        <f>IF(COUNTA(A127:H127,K127:L127)=0,"",IF(OR(A127="",B127="",C127="",F127="",H127="",K127=""),"INCOMPLETO",IFERROR(IF(OR(COUNTIF($A$6:$A$400,A127)&lt;&gt;1,NOT(ISNUMBER(F127)),F127&lt;=0,F127&lt;&gt;INT(F127),NOT(ISNUMBER(H127)),H127&lt;0,COUNTIF(Configuracoes!$H$6:$H$10,K127)=0,AND(G127&lt;&gt;"",OR(NOT(ISNUMBER(G127)),G127&lt;=0,G127&lt;&gt;INT(G127))),AND(L127&lt;&gt;"",OR(NOT(ISNUMBER(L127)),L127&lt;1,L127&gt;5,L127&lt;&gt;INT(L127)))),"VERIFICAR","OK"),"VERIFICAR")))</f>
        <v/>
      </c>
      <c r="T127" s="15">
        <f t="shared" si="4"/>
        <v>0</v>
      </c>
    </row>
    <row r="128">
      <c r="A128" s="4"/>
      <c r="B128" s="4"/>
      <c r="C128" s="4"/>
      <c r="D128" s="4"/>
      <c r="E128" s="4"/>
      <c r="F128" s="7"/>
      <c r="G128" s="7"/>
      <c r="H128" s="5"/>
      <c r="I128" s="8" t="str">
        <f>IF(S128&lt;&gt;"OK","",SUMIFS(Sessoes!$I$6:$I$500,Sessoes!$B$6:$B$500,A128,Sessoes!$O$6:$O$500,"OK"))</f>
        <v/>
      </c>
      <c r="J128" s="9">
        <f t="shared" si="1"/>
        <v>0</v>
      </c>
      <c r="K128" s="4"/>
      <c r="L128" s="4"/>
      <c r="M128" s="13" t="str">
        <f>IF(S128&lt;&gt;"OK","",IF(COUNTIFS(Sessoes!$B$6:$B$500,A128,Sessoes!$O$6:$O$500,"OK")=0,"",MAXIFS(Sessoes!$A$6:$A$500,Sessoes!$B$6:$B$500,A128,Sessoes!$O$6:$O$500,"OK")))</f>
        <v/>
      </c>
      <c r="N128" s="11" t="str">
        <f>IF(L128="","",IFERROR(VLOOKUP(L128,Configuracoes!$A$15:$B$19,2,FALSE),""))</f>
        <v/>
      </c>
      <c r="O128" s="13" t="str">
        <f t="shared" si="2"/>
        <v/>
      </c>
      <c r="P128" s="14" t="str">
        <f t="shared" si="3"/>
        <v/>
      </c>
      <c r="Q128" s="11" t="str">
        <f>IF(S128="","",IF(S128&lt;&gt;"OK",S128,IF(K128="Cancelada","OK",IF(AND(K128&lt;&gt;"Concluída",G128&lt;&gt;"",G128&lt;TODAY()),"ATRASADA",IF(AND(O128&lt;&gt;"",O128+Configuracoes!$B$7&lt;=TODAY()),"REVISAR",IF(AND(P128&lt;&gt;"",P128&lt;=3,K128&lt;&gt;"Concluída"),"PRIORIDADE","OK"))))))</f>
        <v/>
      </c>
      <c r="R128" s="4"/>
      <c r="S128" s="15" t="str">
        <f>IF(COUNTA(A128:H128,K128:L128)=0,"",IF(OR(A128="",B128="",C128="",F128="",H128="",K128=""),"INCOMPLETO",IFERROR(IF(OR(COUNTIF($A$6:$A$400,A128)&lt;&gt;1,NOT(ISNUMBER(F128)),F128&lt;=0,F128&lt;&gt;INT(F128),NOT(ISNUMBER(H128)),H128&lt;0,COUNTIF(Configuracoes!$H$6:$H$10,K128)=0,AND(G128&lt;&gt;"",OR(NOT(ISNUMBER(G128)),G128&lt;=0,G128&lt;&gt;INT(G128))),AND(L128&lt;&gt;"",OR(NOT(ISNUMBER(L128)),L128&lt;1,L128&gt;5,L128&lt;&gt;INT(L128)))),"VERIFICAR","OK"),"VERIFICAR")))</f>
        <v/>
      </c>
      <c r="T128" s="15">
        <f t="shared" si="4"/>
        <v>0</v>
      </c>
    </row>
    <row r="129">
      <c r="A129" s="4"/>
      <c r="B129" s="4"/>
      <c r="C129" s="4"/>
      <c r="D129" s="4"/>
      <c r="E129" s="4"/>
      <c r="F129" s="7"/>
      <c r="G129" s="7"/>
      <c r="H129" s="5"/>
      <c r="I129" s="8" t="str">
        <f>IF(S129&lt;&gt;"OK","",SUMIFS(Sessoes!$I$6:$I$500,Sessoes!$B$6:$B$500,A129,Sessoes!$O$6:$O$500,"OK"))</f>
        <v/>
      </c>
      <c r="J129" s="9">
        <f t="shared" si="1"/>
        <v>0</v>
      </c>
      <c r="K129" s="4"/>
      <c r="L129" s="4"/>
      <c r="M129" s="13" t="str">
        <f>IF(S129&lt;&gt;"OK","",IF(COUNTIFS(Sessoes!$B$6:$B$500,A129,Sessoes!$O$6:$O$500,"OK")=0,"",MAXIFS(Sessoes!$A$6:$A$500,Sessoes!$B$6:$B$500,A129,Sessoes!$O$6:$O$500,"OK")))</f>
        <v/>
      </c>
      <c r="N129" s="11" t="str">
        <f>IF(L129="","",IFERROR(VLOOKUP(L129,Configuracoes!$A$15:$B$19,2,FALSE),""))</f>
        <v/>
      </c>
      <c r="O129" s="13" t="str">
        <f t="shared" si="2"/>
        <v/>
      </c>
      <c r="P129" s="14" t="str">
        <f t="shared" si="3"/>
        <v/>
      </c>
      <c r="Q129" s="11" t="str">
        <f>IF(S129="","",IF(S129&lt;&gt;"OK",S129,IF(K129="Cancelada","OK",IF(AND(K129&lt;&gt;"Concluída",G129&lt;&gt;"",G129&lt;TODAY()),"ATRASADA",IF(AND(O129&lt;&gt;"",O129+Configuracoes!$B$7&lt;=TODAY()),"REVISAR",IF(AND(P129&lt;&gt;"",P129&lt;=3,K129&lt;&gt;"Concluída"),"PRIORIDADE","OK"))))))</f>
        <v/>
      </c>
      <c r="R129" s="4"/>
      <c r="S129" s="15" t="str">
        <f>IF(COUNTA(A129:H129,K129:L129)=0,"",IF(OR(A129="",B129="",C129="",F129="",H129="",K129=""),"INCOMPLETO",IFERROR(IF(OR(COUNTIF($A$6:$A$400,A129)&lt;&gt;1,NOT(ISNUMBER(F129)),F129&lt;=0,F129&lt;&gt;INT(F129),NOT(ISNUMBER(H129)),H129&lt;0,COUNTIF(Configuracoes!$H$6:$H$10,K129)=0,AND(G129&lt;&gt;"",OR(NOT(ISNUMBER(G129)),G129&lt;=0,G129&lt;&gt;INT(G129))),AND(L129&lt;&gt;"",OR(NOT(ISNUMBER(L129)),L129&lt;1,L129&gt;5,L129&lt;&gt;INT(L129)))),"VERIFICAR","OK"),"VERIFICAR")))</f>
        <v/>
      </c>
      <c r="T129" s="15">
        <f t="shared" si="4"/>
        <v>0</v>
      </c>
    </row>
    <row r="130">
      <c r="A130" s="4"/>
      <c r="B130" s="4"/>
      <c r="C130" s="4"/>
      <c r="D130" s="4"/>
      <c r="E130" s="4"/>
      <c r="F130" s="7"/>
      <c r="G130" s="7"/>
      <c r="H130" s="5"/>
      <c r="I130" s="8" t="str">
        <f>IF(S130&lt;&gt;"OK","",SUMIFS(Sessoes!$I$6:$I$500,Sessoes!$B$6:$B$500,A130,Sessoes!$O$6:$O$500,"OK"))</f>
        <v/>
      </c>
      <c r="J130" s="9">
        <f t="shared" si="1"/>
        <v>0</v>
      </c>
      <c r="K130" s="4"/>
      <c r="L130" s="4"/>
      <c r="M130" s="13" t="str">
        <f>IF(S130&lt;&gt;"OK","",IF(COUNTIFS(Sessoes!$B$6:$B$500,A130,Sessoes!$O$6:$O$500,"OK")=0,"",MAXIFS(Sessoes!$A$6:$A$500,Sessoes!$B$6:$B$500,A130,Sessoes!$O$6:$O$500,"OK")))</f>
        <v/>
      </c>
      <c r="N130" s="11" t="str">
        <f>IF(L130="","",IFERROR(VLOOKUP(L130,Configuracoes!$A$15:$B$19,2,FALSE),""))</f>
        <v/>
      </c>
      <c r="O130" s="13" t="str">
        <f t="shared" si="2"/>
        <v/>
      </c>
      <c r="P130" s="14" t="str">
        <f t="shared" si="3"/>
        <v/>
      </c>
      <c r="Q130" s="11" t="str">
        <f>IF(S130="","",IF(S130&lt;&gt;"OK",S130,IF(K130="Cancelada","OK",IF(AND(K130&lt;&gt;"Concluída",G130&lt;&gt;"",G130&lt;TODAY()),"ATRASADA",IF(AND(O130&lt;&gt;"",O130+Configuracoes!$B$7&lt;=TODAY()),"REVISAR",IF(AND(P130&lt;&gt;"",P130&lt;=3,K130&lt;&gt;"Concluída"),"PRIORIDADE","OK"))))))</f>
        <v/>
      </c>
      <c r="R130" s="4"/>
      <c r="S130" s="15" t="str">
        <f>IF(COUNTA(A130:H130,K130:L130)=0,"",IF(OR(A130="",B130="",C130="",F130="",H130="",K130=""),"INCOMPLETO",IFERROR(IF(OR(COUNTIF($A$6:$A$400,A130)&lt;&gt;1,NOT(ISNUMBER(F130)),F130&lt;=0,F130&lt;&gt;INT(F130),NOT(ISNUMBER(H130)),H130&lt;0,COUNTIF(Configuracoes!$H$6:$H$10,K130)=0,AND(G130&lt;&gt;"",OR(NOT(ISNUMBER(G130)),G130&lt;=0,G130&lt;&gt;INT(G130))),AND(L130&lt;&gt;"",OR(NOT(ISNUMBER(L130)),L130&lt;1,L130&gt;5,L130&lt;&gt;INT(L130)))),"VERIFICAR","OK"),"VERIFICAR")))</f>
        <v/>
      </c>
      <c r="T130" s="15">
        <f t="shared" si="4"/>
        <v>0</v>
      </c>
    </row>
    <row r="131">
      <c r="A131" s="4"/>
      <c r="B131" s="4"/>
      <c r="C131" s="4"/>
      <c r="D131" s="4"/>
      <c r="E131" s="4"/>
      <c r="F131" s="7"/>
      <c r="G131" s="7"/>
      <c r="H131" s="5"/>
      <c r="I131" s="8" t="str">
        <f>IF(S131&lt;&gt;"OK","",SUMIFS(Sessoes!$I$6:$I$500,Sessoes!$B$6:$B$500,A131,Sessoes!$O$6:$O$500,"OK"))</f>
        <v/>
      </c>
      <c r="J131" s="9">
        <f t="shared" si="1"/>
        <v>0</v>
      </c>
      <c r="K131" s="4"/>
      <c r="L131" s="4"/>
      <c r="M131" s="13" t="str">
        <f>IF(S131&lt;&gt;"OK","",IF(COUNTIFS(Sessoes!$B$6:$B$500,A131,Sessoes!$O$6:$O$500,"OK")=0,"",MAXIFS(Sessoes!$A$6:$A$500,Sessoes!$B$6:$B$500,A131,Sessoes!$O$6:$O$500,"OK")))</f>
        <v/>
      </c>
      <c r="N131" s="11" t="str">
        <f>IF(L131="","",IFERROR(VLOOKUP(L131,Configuracoes!$A$15:$B$19,2,FALSE),""))</f>
        <v/>
      </c>
      <c r="O131" s="13" t="str">
        <f t="shared" si="2"/>
        <v/>
      </c>
      <c r="P131" s="14" t="str">
        <f t="shared" si="3"/>
        <v/>
      </c>
      <c r="Q131" s="11" t="str">
        <f>IF(S131="","",IF(S131&lt;&gt;"OK",S131,IF(K131="Cancelada","OK",IF(AND(K131&lt;&gt;"Concluída",G131&lt;&gt;"",G131&lt;TODAY()),"ATRASADA",IF(AND(O131&lt;&gt;"",O131+Configuracoes!$B$7&lt;=TODAY()),"REVISAR",IF(AND(P131&lt;&gt;"",P131&lt;=3,K131&lt;&gt;"Concluída"),"PRIORIDADE","OK"))))))</f>
        <v/>
      </c>
      <c r="R131" s="4"/>
      <c r="S131" s="15" t="str">
        <f>IF(COUNTA(A131:H131,K131:L131)=0,"",IF(OR(A131="",B131="",C131="",F131="",H131="",K131=""),"INCOMPLETO",IFERROR(IF(OR(COUNTIF($A$6:$A$400,A131)&lt;&gt;1,NOT(ISNUMBER(F131)),F131&lt;=0,F131&lt;&gt;INT(F131),NOT(ISNUMBER(H131)),H131&lt;0,COUNTIF(Configuracoes!$H$6:$H$10,K131)=0,AND(G131&lt;&gt;"",OR(NOT(ISNUMBER(G131)),G131&lt;=0,G131&lt;&gt;INT(G131))),AND(L131&lt;&gt;"",OR(NOT(ISNUMBER(L131)),L131&lt;1,L131&gt;5,L131&lt;&gt;INT(L131)))),"VERIFICAR","OK"),"VERIFICAR")))</f>
        <v/>
      </c>
      <c r="T131" s="15">
        <f t="shared" si="4"/>
        <v>0</v>
      </c>
    </row>
    <row r="132">
      <c r="A132" s="4"/>
      <c r="B132" s="4"/>
      <c r="C132" s="4"/>
      <c r="D132" s="4"/>
      <c r="E132" s="4"/>
      <c r="F132" s="7"/>
      <c r="G132" s="7"/>
      <c r="H132" s="5"/>
      <c r="I132" s="8" t="str">
        <f>IF(S132&lt;&gt;"OK","",SUMIFS(Sessoes!$I$6:$I$500,Sessoes!$B$6:$B$500,A132,Sessoes!$O$6:$O$500,"OK"))</f>
        <v/>
      </c>
      <c r="J132" s="9">
        <f t="shared" si="1"/>
        <v>0</v>
      </c>
      <c r="K132" s="4"/>
      <c r="L132" s="4"/>
      <c r="M132" s="13" t="str">
        <f>IF(S132&lt;&gt;"OK","",IF(COUNTIFS(Sessoes!$B$6:$B$500,A132,Sessoes!$O$6:$O$500,"OK")=0,"",MAXIFS(Sessoes!$A$6:$A$500,Sessoes!$B$6:$B$500,A132,Sessoes!$O$6:$O$500,"OK")))</f>
        <v/>
      </c>
      <c r="N132" s="11" t="str">
        <f>IF(L132="","",IFERROR(VLOOKUP(L132,Configuracoes!$A$15:$B$19,2,FALSE),""))</f>
        <v/>
      </c>
      <c r="O132" s="13" t="str">
        <f t="shared" si="2"/>
        <v/>
      </c>
      <c r="P132" s="14" t="str">
        <f t="shared" si="3"/>
        <v/>
      </c>
      <c r="Q132" s="11" t="str">
        <f>IF(S132="","",IF(S132&lt;&gt;"OK",S132,IF(K132="Cancelada","OK",IF(AND(K132&lt;&gt;"Concluída",G132&lt;&gt;"",G132&lt;TODAY()),"ATRASADA",IF(AND(O132&lt;&gt;"",O132+Configuracoes!$B$7&lt;=TODAY()),"REVISAR",IF(AND(P132&lt;&gt;"",P132&lt;=3,K132&lt;&gt;"Concluída"),"PRIORIDADE","OK"))))))</f>
        <v/>
      </c>
      <c r="R132" s="4"/>
      <c r="S132" s="15" t="str">
        <f>IF(COUNTA(A132:H132,K132:L132)=0,"",IF(OR(A132="",B132="",C132="",F132="",H132="",K132=""),"INCOMPLETO",IFERROR(IF(OR(COUNTIF($A$6:$A$400,A132)&lt;&gt;1,NOT(ISNUMBER(F132)),F132&lt;=0,F132&lt;&gt;INT(F132),NOT(ISNUMBER(H132)),H132&lt;0,COUNTIF(Configuracoes!$H$6:$H$10,K132)=0,AND(G132&lt;&gt;"",OR(NOT(ISNUMBER(G132)),G132&lt;=0,G132&lt;&gt;INT(G132))),AND(L132&lt;&gt;"",OR(NOT(ISNUMBER(L132)),L132&lt;1,L132&gt;5,L132&lt;&gt;INT(L132)))),"VERIFICAR","OK"),"VERIFICAR")))</f>
        <v/>
      </c>
      <c r="T132" s="15">
        <f t="shared" si="4"/>
        <v>0</v>
      </c>
    </row>
    <row r="133">
      <c r="A133" s="4"/>
      <c r="B133" s="4"/>
      <c r="C133" s="4"/>
      <c r="D133" s="4"/>
      <c r="E133" s="4"/>
      <c r="F133" s="7"/>
      <c r="G133" s="7"/>
      <c r="H133" s="5"/>
      <c r="I133" s="8" t="str">
        <f>IF(S133&lt;&gt;"OK","",SUMIFS(Sessoes!$I$6:$I$500,Sessoes!$B$6:$B$500,A133,Sessoes!$O$6:$O$500,"OK"))</f>
        <v/>
      </c>
      <c r="J133" s="9">
        <f t="shared" si="1"/>
        <v>0</v>
      </c>
      <c r="K133" s="4"/>
      <c r="L133" s="4"/>
      <c r="M133" s="13" t="str">
        <f>IF(S133&lt;&gt;"OK","",IF(COUNTIFS(Sessoes!$B$6:$B$500,A133,Sessoes!$O$6:$O$500,"OK")=0,"",MAXIFS(Sessoes!$A$6:$A$500,Sessoes!$B$6:$B$500,A133,Sessoes!$O$6:$O$500,"OK")))</f>
        <v/>
      </c>
      <c r="N133" s="11" t="str">
        <f>IF(L133="","",IFERROR(VLOOKUP(L133,Configuracoes!$A$15:$B$19,2,FALSE),""))</f>
        <v/>
      </c>
      <c r="O133" s="13" t="str">
        <f t="shared" si="2"/>
        <v/>
      </c>
      <c r="P133" s="14" t="str">
        <f t="shared" si="3"/>
        <v/>
      </c>
      <c r="Q133" s="11" t="str">
        <f>IF(S133="","",IF(S133&lt;&gt;"OK",S133,IF(K133="Cancelada","OK",IF(AND(K133&lt;&gt;"Concluída",G133&lt;&gt;"",G133&lt;TODAY()),"ATRASADA",IF(AND(O133&lt;&gt;"",O133+Configuracoes!$B$7&lt;=TODAY()),"REVISAR",IF(AND(P133&lt;&gt;"",P133&lt;=3,K133&lt;&gt;"Concluída"),"PRIORIDADE","OK"))))))</f>
        <v/>
      </c>
      <c r="R133" s="4"/>
      <c r="S133" s="15" t="str">
        <f>IF(COUNTA(A133:H133,K133:L133)=0,"",IF(OR(A133="",B133="",C133="",F133="",H133="",K133=""),"INCOMPLETO",IFERROR(IF(OR(COUNTIF($A$6:$A$400,A133)&lt;&gt;1,NOT(ISNUMBER(F133)),F133&lt;=0,F133&lt;&gt;INT(F133),NOT(ISNUMBER(H133)),H133&lt;0,COUNTIF(Configuracoes!$H$6:$H$10,K133)=0,AND(G133&lt;&gt;"",OR(NOT(ISNUMBER(G133)),G133&lt;=0,G133&lt;&gt;INT(G133))),AND(L133&lt;&gt;"",OR(NOT(ISNUMBER(L133)),L133&lt;1,L133&gt;5,L133&lt;&gt;INT(L133)))),"VERIFICAR","OK"),"VERIFICAR")))</f>
        <v/>
      </c>
      <c r="T133" s="15">
        <f t="shared" si="4"/>
        <v>0</v>
      </c>
    </row>
    <row r="134">
      <c r="A134" s="4"/>
      <c r="B134" s="4"/>
      <c r="C134" s="4"/>
      <c r="D134" s="4"/>
      <c r="E134" s="4"/>
      <c r="F134" s="7"/>
      <c r="G134" s="7"/>
      <c r="H134" s="5"/>
      <c r="I134" s="8" t="str">
        <f>IF(S134&lt;&gt;"OK","",SUMIFS(Sessoes!$I$6:$I$500,Sessoes!$B$6:$B$500,A134,Sessoes!$O$6:$O$500,"OK"))</f>
        <v/>
      </c>
      <c r="J134" s="9">
        <f t="shared" si="1"/>
        <v>0</v>
      </c>
      <c r="K134" s="4"/>
      <c r="L134" s="4"/>
      <c r="M134" s="13" t="str">
        <f>IF(S134&lt;&gt;"OK","",IF(COUNTIFS(Sessoes!$B$6:$B$500,A134,Sessoes!$O$6:$O$500,"OK")=0,"",MAXIFS(Sessoes!$A$6:$A$500,Sessoes!$B$6:$B$500,A134,Sessoes!$O$6:$O$500,"OK")))</f>
        <v/>
      </c>
      <c r="N134" s="11" t="str">
        <f>IF(L134="","",IFERROR(VLOOKUP(L134,Configuracoes!$A$15:$B$19,2,FALSE),""))</f>
        <v/>
      </c>
      <c r="O134" s="13" t="str">
        <f t="shared" si="2"/>
        <v/>
      </c>
      <c r="P134" s="14" t="str">
        <f t="shared" si="3"/>
        <v/>
      </c>
      <c r="Q134" s="11" t="str">
        <f>IF(S134="","",IF(S134&lt;&gt;"OK",S134,IF(K134="Cancelada","OK",IF(AND(K134&lt;&gt;"Concluída",G134&lt;&gt;"",G134&lt;TODAY()),"ATRASADA",IF(AND(O134&lt;&gt;"",O134+Configuracoes!$B$7&lt;=TODAY()),"REVISAR",IF(AND(P134&lt;&gt;"",P134&lt;=3,K134&lt;&gt;"Concluída"),"PRIORIDADE","OK"))))))</f>
        <v/>
      </c>
      <c r="R134" s="4"/>
      <c r="S134" s="15" t="str">
        <f>IF(COUNTA(A134:H134,K134:L134)=0,"",IF(OR(A134="",B134="",C134="",F134="",H134="",K134=""),"INCOMPLETO",IFERROR(IF(OR(COUNTIF($A$6:$A$400,A134)&lt;&gt;1,NOT(ISNUMBER(F134)),F134&lt;=0,F134&lt;&gt;INT(F134),NOT(ISNUMBER(H134)),H134&lt;0,COUNTIF(Configuracoes!$H$6:$H$10,K134)=0,AND(G134&lt;&gt;"",OR(NOT(ISNUMBER(G134)),G134&lt;=0,G134&lt;&gt;INT(G134))),AND(L134&lt;&gt;"",OR(NOT(ISNUMBER(L134)),L134&lt;1,L134&gt;5,L134&lt;&gt;INT(L134)))),"VERIFICAR","OK"),"VERIFICAR")))</f>
        <v/>
      </c>
      <c r="T134" s="15">
        <f t="shared" si="4"/>
        <v>0</v>
      </c>
    </row>
    <row r="135">
      <c r="A135" s="4"/>
      <c r="B135" s="4"/>
      <c r="C135" s="4"/>
      <c r="D135" s="4"/>
      <c r="E135" s="4"/>
      <c r="F135" s="7"/>
      <c r="G135" s="7"/>
      <c r="H135" s="5"/>
      <c r="I135" s="8" t="str">
        <f>IF(S135&lt;&gt;"OK","",SUMIFS(Sessoes!$I$6:$I$500,Sessoes!$B$6:$B$500,A135,Sessoes!$O$6:$O$500,"OK"))</f>
        <v/>
      </c>
      <c r="J135" s="9">
        <f t="shared" si="1"/>
        <v>0</v>
      </c>
      <c r="K135" s="4"/>
      <c r="L135" s="4"/>
      <c r="M135" s="13" t="str">
        <f>IF(S135&lt;&gt;"OK","",IF(COUNTIFS(Sessoes!$B$6:$B$500,A135,Sessoes!$O$6:$O$500,"OK")=0,"",MAXIFS(Sessoes!$A$6:$A$500,Sessoes!$B$6:$B$500,A135,Sessoes!$O$6:$O$500,"OK")))</f>
        <v/>
      </c>
      <c r="N135" s="11" t="str">
        <f>IF(L135="","",IFERROR(VLOOKUP(L135,Configuracoes!$A$15:$B$19,2,FALSE),""))</f>
        <v/>
      </c>
      <c r="O135" s="13" t="str">
        <f t="shared" si="2"/>
        <v/>
      </c>
      <c r="P135" s="14" t="str">
        <f t="shared" si="3"/>
        <v/>
      </c>
      <c r="Q135" s="11" t="str">
        <f>IF(S135="","",IF(S135&lt;&gt;"OK",S135,IF(K135="Cancelada","OK",IF(AND(K135&lt;&gt;"Concluída",G135&lt;&gt;"",G135&lt;TODAY()),"ATRASADA",IF(AND(O135&lt;&gt;"",O135+Configuracoes!$B$7&lt;=TODAY()),"REVISAR",IF(AND(P135&lt;&gt;"",P135&lt;=3,K135&lt;&gt;"Concluída"),"PRIORIDADE","OK"))))))</f>
        <v/>
      </c>
      <c r="R135" s="4"/>
      <c r="S135" s="15" t="str">
        <f>IF(COUNTA(A135:H135,K135:L135)=0,"",IF(OR(A135="",B135="",C135="",F135="",H135="",K135=""),"INCOMPLETO",IFERROR(IF(OR(COUNTIF($A$6:$A$400,A135)&lt;&gt;1,NOT(ISNUMBER(F135)),F135&lt;=0,F135&lt;&gt;INT(F135),NOT(ISNUMBER(H135)),H135&lt;0,COUNTIF(Configuracoes!$H$6:$H$10,K135)=0,AND(G135&lt;&gt;"",OR(NOT(ISNUMBER(G135)),G135&lt;=0,G135&lt;&gt;INT(G135))),AND(L135&lt;&gt;"",OR(NOT(ISNUMBER(L135)),L135&lt;1,L135&gt;5,L135&lt;&gt;INT(L135)))),"VERIFICAR","OK"),"VERIFICAR")))</f>
        <v/>
      </c>
      <c r="T135" s="15">
        <f t="shared" si="4"/>
        <v>0</v>
      </c>
    </row>
    <row r="136">
      <c r="A136" s="4"/>
      <c r="B136" s="4"/>
      <c r="C136" s="4"/>
      <c r="D136" s="4"/>
      <c r="E136" s="4"/>
      <c r="F136" s="7"/>
      <c r="G136" s="7"/>
      <c r="H136" s="5"/>
      <c r="I136" s="8" t="str">
        <f>IF(S136&lt;&gt;"OK","",SUMIFS(Sessoes!$I$6:$I$500,Sessoes!$B$6:$B$500,A136,Sessoes!$O$6:$O$500,"OK"))</f>
        <v/>
      </c>
      <c r="J136" s="9">
        <f t="shared" si="1"/>
        <v>0</v>
      </c>
      <c r="K136" s="4"/>
      <c r="L136" s="4"/>
      <c r="M136" s="13" t="str">
        <f>IF(S136&lt;&gt;"OK","",IF(COUNTIFS(Sessoes!$B$6:$B$500,A136,Sessoes!$O$6:$O$500,"OK")=0,"",MAXIFS(Sessoes!$A$6:$A$500,Sessoes!$B$6:$B$500,A136,Sessoes!$O$6:$O$500,"OK")))</f>
        <v/>
      </c>
      <c r="N136" s="11" t="str">
        <f>IF(L136="","",IFERROR(VLOOKUP(L136,Configuracoes!$A$15:$B$19,2,FALSE),""))</f>
        <v/>
      </c>
      <c r="O136" s="13" t="str">
        <f t="shared" si="2"/>
        <v/>
      </c>
      <c r="P136" s="14" t="str">
        <f t="shared" si="3"/>
        <v/>
      </c>
      <c r="Q136" s="11" t="str">
        <f>IF(S136="","",IF(S136&lt;&gt;"OK",S136,IF(K136="Cancelada","OK",IF(AND(K136&lt;&gt;"Concluída",G136&lt;&gt;"",G136&lt;TODAY()),"ATRASADA",IF(AND(O136&lt;&gt;"",O136+Configuracoes!$B$7&lt;=TODAY()),"REVISAR",IF(AND(P136&lt;&gt;"",P136&lt;=3,K136&lt;&gt;"Concluída"),"PRIORIDADE","OK"))))))</f>
        <v/>
      </c>
      <c r="R136" s="4"/>
      <c r="S136" s="15" t="str">
        <f>IF(COUNTA(A136:H136,K136:L136)=0,"",IF(OR(A136="",B136="",C136="",F136="",H136="",K136=""),"INCOMPLETO",IFERROR(IF(OR(COUNTIF($A$6:$A$400,A136)&lt;&gt;1,NOT(ISNUMBER(F136)),F136&lt;=0,F136&lt;&gt;INT(F136),NOT(ISNUMBER(H136)),H136&lt;0,COUNTIF(Configuracoes!$H$6:$H$10,K136)=0,AND(G136&lt;&gt;"",OR(NOT(ISNUMBER(G136)),G136&lt;=0,G136&lt;&gt;INT(G136))),AND(L136&lt;&gt;"",OR(NOT(ISNUMBER(L136)),L136&lt;1,L136&gt;5,L136&lt;&gt;INT(L136)))),"VERIFICAR","OK"),"VERIFICAR")))</f>
        <v/>
      </c>
      <c r="T136" s="15">
        <f t="shared" si="4"/>
        <v>0</v>
      </c>
    </row>
    <row r="137">
      <c r="A137" s="4"/>
      <c r="B137" s="4"/>
      <c r="C137" s="4"/>
      <c r="D137" s="4"/>
      <c r="E137" s="4"/>
      <c r="F137" s="7"/>
      <c r="G137" s="7"/>
      <c r="H137" s="5"/>
      <c r="I137" s="8" t="str">
        <f>IF(S137&lt;&gt;"OK","",SUMIFS(Sessoes!$I$6:$I$500,Sessoes!$B$6:$B$500,A137,Sessoes!$O$6:$O$500,"OK"))</f>
        <v/>
      </c>
      <c r="J137" s="9">
        <f t="shared" si="1"/>
        <v>0</v>
      </c>
      <c r="K137" s="4"/>
      <c r="L137" s="4"/>
      <c r="M137" s="13" t="str">
        <f>IF(S137&lt;&gt;"OK","",IF(COUNTIFS(Sessoes!$B$6:$B$500,A137,Sessoes!$O$6:$O$500,"OK")=0,"",MAXIFS(Sessoes!$A$6:$A$500,Sessoes!$B$6:$B$500,A137,Sessoes!$O$6:$O$500,"OK")))</f>
        <v/>
      </c>
      <c r="N137" s="11" t="str">
        <f>IF(L137="","",IFERROR(VLOOKUP(L137,Configuracoes!$A$15:$B$19,2,FALSE),""))</f>
        <v/>
      </c>
      <c r="O137" s="13" t="str">
        <f t="shared" si="2"/>
        <v/>
      </c>
      <c r="P137" s="14" t="str">
        <f t="shared" si="3"/>
        <v/>
      </c>
      <c r="Q137" s="11" t="str">
        <f>IF(S137="","",IF(S137&lt;&gt;"OK",S137,IF(K137="Cancelada","OK",IF(AND(K137&lt;&gt;"Concluída",G137&lt;&gt;"",G137&lt;TODAY()),"ATRASADA",IF(AND(O137&lt;&gt;"",O137+Configuracoes!$B$7&lt;=TODAY()),"REVISAR",IF(AND(P137&lt;&gt;"",P137&lt;=3,K137&lt;&gt;"Concluída"),"PRIORIDADE","OK"))))))</f>
        <v/>
      </c>
      <c r="R137" s="4"/>
      <c r="S137" s="15" t="str">
        <f>IF(COUNTA(A137:H137,K137:L137)=0,"",IF(OR(A137="",B137="",C137="",F137="",H137="",K137=""),"INCOMPLETO",IFERROR(IF(OR(COUNTIF($A$6:$A$400,A137)&lt;&gt;1,NOT(ISNUMBER(F137)),F137&lt;=0,F137&lt;&gt;INT(F137),NOT(ISNUMBER(H137)),H137&lt;0,COUNTIF(Configuracoes!$H$6:$H$10,K137)=0,AND(G137&lt;&gt;"",OR(NOT(ISNUMBER(G137)),G137&lt;=0,G137&lt;&gt;INT(G137))),AND(L137&lt;&gt;"",OR(NOT(ISNUMBER(L137)),L137&lt;1,L137&gt;5,L137&lt;&gt;INT(L137)))),"VERIFICAR","OK"),"VERIFICAR")))</f>
        <v/>
      </c>
      <c r="T137" s="15">
        <f t="shared" si="4"/>
        <v>0</v>
      </c>
    </row>
    <row r="138">
      <c r="A138" s="4"/>
      <c r="B138" s="4"/>
      <c r="C138" s="4"/>
      <c r="D138" s="4"/>
      <c r="E138" s="4"/>
      <c r="F138" s="7"/>
      <c r="G138" s="7"/>
      <c r="H138" s="5"/>
      <c r="I138" s="8" t="str">
        <f>IF(S138&lt;&gt;"OK","",SUMIFS(Sessoes!$I$6:$I$500,Sessoes!$B$6:$B$500,A138,Sessoes!$O$6:$O$500,"OK"))</f>
        <v/>
      </c>
      <c r="J138" s="9">
        <f t="shared" si="1"/>
        <v>0</v>
      </c>
      <c r="K138" s="4"/>
      <c r="L138" s="4"/>
      <c r="M138" s="13" t="str">
        <f>IF(S138&lt;&gt;"OK","",IF(COUNTIFS(Sessoes!$B$6:$B$500,A138,Sessoes!$O$6:$O$500,"OK")=0,"",MAXIFS(Sessoes!$A$6:$A$500,Sessoes!$B$6:$B$500,A138,Sessoes!$O$6:$O$500,"OK")))</f>
        <v/>
      </c>
      <c r="N138" s="11" t="str">
        <f>IF(L138="","",IFERROR(VLOOKUP(L138,Configuracoes!$A$15:$B$19,2,FALSE),""))</f>
        <v/>
      </c>
      <c r="O138" s="13" t="str">
        <f t="shared" si="2"/>
        <v/>
      </c>
      <c r="P138" s="14" t="str">
        <f t="shared" si="3"/>
        <v/>
      </c>
      <c r="Q138" s="11" t="str">
        <f>IF(S138="","",IF(S138&lt;&gt;"OK",S138,IF(K138="Cancelada","OK",IF(AND(K138&lt;&gt;"Concluída",G138&lt;&gt;"",G138&lt;TODAY()),"ATRASADA",IF(AND(O138&lt;&gt;"",O138+Configuracoes!$B$7&lt;=TODAY()),"REVISAR",IF(AND(P138&lt;&gt;"",P138&lt;=3,K138&lt;&gt;"Concluída"),"PRIORIDADE","OK"))))))</f>
        <v/>
      </c>
      <c r="R138" s="4"/>
      <c r="S138" s="15" t="str">
        <f>IF(COUNTA(A138:H138,K138:L138)=0,"",IF(OR(A138="",B138="",C138="",F138="",H138="",K138=""),"INCOMPLETO",IFERROR(IF(OR(COUNTIF($A$6:$A$400,A138)&lt;&gt;1,NOT(ISNUMBER(F138)),F138&lt;=0,F138&lt;&gt;INT(F138),NOT(ISNUMBER(H138)),H138&lt;0,COUNTIF(Configuracoes!$H$6:$H$10,K138)=0,AND(G138&lt;&gt;"",OR(NOT(ISNUMBER(G138)),G138&lt;=0,G138&lt;&gt;INT(G138))),AND(L138&lt;&gt;"",OR(NOT(ISNUMBER(L138)),L138&lt;1,L138&gt;5,L138&lt;&gt;INT(L138)))),"VERIFICAR","OK"),"VERIFICAR")))</f>
        <v/>
      </c>
      <c r="T138" s="15">
        <f t="shared" si="4"/>
        <v>0</v>
      </c>
    </row>
    <row r="139">
      <c r="A139" s="4"/>
      <c r="B139" s="4"/>
      <c r="C139" s="4"/>
      <c r="D139" s="4"/>
      <c r="E139" s="4"/>
      <c r="F139" s="7"/>
      <c r="G139" s="7"/>
      <c r="H139" s="5"/>
      <c r="I139" s="8" t="str">
        <f>IF(S139&lt;&gt;"OK","",SUMIFS(Sessoes!$I$6:$I$500,Sessoes!$B$6:$B$500,A139,Sessoes!$O$6:$O$500,"OK"))</f>
        <v/>
      </c>
      <c r="J139" s="9">
        <f t="shared" si="1"/>
        <v>0</v>
      </c>
      <c r="K139" s="4"/>
      <c r="L139" s="4"/>
      <c r="M139" s="13" t="str">
        <f>IF(S139&lt;&gt;"OK","",IF(COUNTIFS(Sessoes!$B$6:$B$500,A139,Sessoes!$O$6:$O$500,"OK")=0,"",MAXIFS(Sessoes!$A$6:$A$500,Sessoes!$B$6:$B$500,A139,Sessoes!$O$6:$O$500,"OK")))</f>
        <v/>
      </c>
      <c r="N139" s="11" t="str">
        <f>IF(L139="","",IFERROR(VLOOKUP(L139,Configuracoes!$A$15:$B$19,2,FALSE),""))</f>
        <v/>
      </c>
      <c r="O139" s="13" t="str">
        <f t="shared" si="2"/>
        <v/>
      </c>
      <c r="P139" s="14" t="str">
        <f t="shared" si="3"/>
        <v/>
      </c>
      <c r="Q139" s="11" t="str">
        <f>IF(S139="","",IF(S139&lt;&gt;"OK",S139,IF(K139="Cancelada","OK",IF(AND(K139&lt;&gt;"Concluída",G139&lt;&gt;"",G139&lt;TODAY()),"ATRASADA",IF(AND(O139&lt;&gt;"",O139+Configuracoes!$B$7&lt;=TODAY()),"REVISAR",IF(AND(P139&lt;&gt;"",P139&lt;=3,K139&lt;&gt;"Concluída"),"PRIORIDADE","OK"))))))</f>
        <v/>
      </c>
      <c r="R139" s="4"/>
      <c r="S139" s="15" t="str">
        <f>IF(COUNTA(A139:H139,K139:L139)=0,"",IF(OR(A139="",B139="",C139="",F139="",H139="",K139=""),"INCOMPLETO",IFERROR(IF(OR(COUNTIF($A$6:$A$400,A139)&lt;&gt;1,NOT(ISNUMBER(F139)),F139&lt;=0,F139&lt;&gt;INT(F139),NOT(ISNUMBER(H139)),H139&lt;0,COUNTIF(Configuracoes!$H$6:$H$10,K139)=0,AND(G139&lt;&gt;"",OR(NOT(ISNUMBER(G139)),G139&lt;=0,G139&lt;&gt;INT(G139))),AND(L139&lt;&gt;"",OR(NOT(ISNUMBER(L139)),L139&lt;1,L139&gt;5,L139&lt;&gt;INT(L139)))),"VERIFICAR","OK"),"VERIFICAR")))</f>
        <v/>
      </c>
      <c r="T139" s="15">
        <f t="shared" si="4"/>
        <v>0</v>
      </c>
    </row>
    <row r="140">
      <c r="A140" s="4"/>
      <c r="B140" s="4"/>
      <c r="C140" s="4"/>
      <c r="D140" s="4"/>
      <c r="E140" s="4"/>
      <c r="F140" s="7"/>
      <c r="G140" s="7"/>
      <c r="H140" s="5"/>
      <c r="I140" s="8" t="str">
        <f>IF(S140&lt;&gt;"OK","",SUMIFS(Sessoes!$I$6:$I$500,Sessoes!$B$6:$B$500,A140,Sessoes!$O$6:$O$500,"OK"))</f>
        <v/>
      </c>
      <c r="J140" s="9">
        <f t="shared" si="1"/>
        <v>0</v>
      </c>
      <c r="K140" s="4"/>
      <c r="L140" s="4"/>
      <c r="M140" s="13" t="str">
        <f>IF(S140&lt;&gt;"OK","",IF(COUNTIFS(Sessoes!$B$6:$B$500,A140,Sessoes!$O$6:$O$500,"OK")=0,"",MAXIFS(Sessoes!$A$6:$A$500,Sessoes!$B$6:$B$500,A140,Sessoes!$O$6:$O$500,"OK")))</f>
        <v/>
      </c>
      <c r="N140" s="11" t="str">
        <f>IF(L140="","",IFERROR(VLOOKUP(L140,Configuracoes!$A$15:$B$19,2,FALSE),""))</f>
        <v/>
      </c>
      <c r="O140" s="13" t="str">
        <f t="shared" si="2"/>
        <v/>
      </c>
      <c r="P140" s="14" t="str">
        <f t="shared" si="3"/>
        <v/>
      </c>
      <c r="Q140" s="11" t="str">
        <f>IF(S140="","",IF(S140&lt;&gt;"OK",S140,IF(K140="Cancelada","OK",IF(AND(K140&lt;&gt;"Concluída",G140&lt;&gt;"",G140&lt;TODAY()),"ATRASADA",IF(AND(O140&lt;&gt;"",O140+Configuracoes!$B$7&lt;=TODAY()),"REVISAR",IF(AND(P140&lt;&gt;"",P140&lt;=3,K140&lt;&gt;"Concluída"),"PRIORIDADE","OK"))))))</f>
        <v/>
      </c>
      <c r="R140" s="4"/>
      <c r="S140" s="15" t="str">
        <f>IF(COUNTA(A140:H140,K140:L140)=0,"",IF(OR(A140="",B140="",C140="",F140="",H140="",K140=""),"INCOMPLETO",IFERROR(IF(OR(COUNTIF($A$6:$A$400,A140)&lt;&gt;1,NOT(ISNUMBER(F140)),F140&lt;=0,F140&lt;&gt;INT(F140),NOT(ISNUMBER(H140)),H140&lt;0,COUNTIF(Configuracoes!$H$6:$H$10,K140)=0,AND(G140&lt;&gt;"",OR(NOT(ISNUMBER(G140)),G140&lt;=0,G140&lt;&gt;INT(G140))),AND(L140&lt;&gt;"",OR(NOT(ISNUMBER(L140)),L140&lt;1,L140&gt;5,L140&lt;&gt;INT(L140)))),"VERIFICAR","OK"),"VERIFICAR")))</f>
        <v/>
      </c>
      <c r="T140" s="15">
        <f t="shared" si="4"/>
        <v>0</v>
      </c>
    </row>
    <row r="141">
      <c r="A141" s="4"/>
      <c r="B141" s="4"/>
      <c r="C141" s="4"/>
      <c r="D141" s="4"/>
      <c r="E141" s="4"/>
      <c r="F141" s="7"/>
      <c r="G141" s="7"/>
      <c r="H141" s="5"/>
      <c r="I141" s="8" t="str">
        <f>IF(S141&lt;&gt;"OK","",SUMIFS(Sessoes!$I$6:$I$500,Sessoes!$B$6:$B$500,A141,Sessoes!$O$6:$O$500,"OK"))</f>
        <v/>
      </c>
      <c r="J141" s="9">
        <f t="shared" si="1"/>
        <v>0</v>
      </c>
      <c r="K141" s="4"/>
      <c r="L141" s="4"/>
      <c r="M141" s="13" t="str">
        <f>IF(S141&lt;&gt;"OK","",IF(COUNTIFS(Sessoes!$B$6:$B$500,A141,Sessoes!$O$6:$O$500,"OK")=0,"",MAXIFS(Sessoes!$A$6:$A$500,Sessoes!$B$6:$B$500,A141,Sessoes!$O$6:$O$500,"OK")))</f>
        <v/>
      </c>
      <c r="N141" s="11" t="str">
        <f>IF(L141="","",IFERROR(VLOOKUP(L141,Configuracoes!$A$15:$B$19,2,FALSE),""))</f>
        <v/>
      </c>
      <c r="O141" s="13" t="str">
        <f t="shared" si="2"/>
        <v/>
      </c>
      <c r="P141" s="14" t="str">
        <f t="shared" si="3"/>
        <v/>
      </c>
      <c r="Q141" s="11" t="str">
        <f>IF(S141="","",IF(S141&lt;&gt;"OK",S141,IF(K141="Cancelada","OK",IF(AND(K141&lt;&gt;"Concluída",G141&lt;&gt;"",G141&lt;TODAY()),"ATRASADA",IF(AND(O141&lt;&gt;"",O141+Configuracoes!$B$7&lt;=TODAY()),"REVISAR",IF(AND(P141&lt;&gt;"",P141&lt;=3,K141&lt;&gt;"Concluída"),"PRIORIDADE","OK"))))))</f>
        <v/>
      </c>
      <c r="R141" s="4"/>
      <c r="S141" s="15" t="str">
        <f>IF(COUNTA(A141:H141,K141:L141)=0,"",IF(OR(A141="",B141="",C141="",F141="",H141="",K141=""),"INCOMPLETO",IFERROR(IF(OR(COUNTIF($A$6:$A$400,A141)&lt;&gt;1,NOT(ISNUMBER(F141)),F141&lt;=0,F141&lt;&gt;INT(F141),NOT(ISNUMBER(H141)),H141&lt;0,COUNTIF(Configuracoes!$H$6:$H$10,K141)=0,AND(G141&lt;&gt;"",OR(NOT(ISNUMBER(G141)),G141&lt;=0,G141&lt;&gt;INT(G141))),AND(L141&lt;&gt;"",OR(NOT(ISNUMBER(L141)),L141&lt;1,L141&gt;5,L141&lt;&gt;INT(L141)))),"VERIFICAR","OK"),"VERIFICAR")))</f>
        <v/>
      </c>
      <c r="T141" s="15">
        <f t="shared" si="4"/>
        <v>0</v>
      </c>
    </row>
    <row r="142">
      <c r="A142" s="4"/>
      <c r="B142" s="4"/>
      <c r="C142" s="4"/>
      <c r="D142" s="4"/>
      <c r="E142" s="4"/>
      <c r="F142" s="7"/>
      <c r="G142" s="7"/>
      <c r="H142" s="5"/>
      <c r="I142" s="8" t="str">
        <f>IF(S142&lt;&gt;"OK","",SUMIFS(Sessoes!$I$6:$I$500,Sessoes!$B$6:$B$500,A142,Sessoes!$O$6:$O$500,"OK"))</f>
        <v/>
      </c>
      <c r="J142" s="9">
        <f t="shared" si="1"/>
        <v>0</v>
      </c>
      <c r="K142" s="4"/>
      <c r="L142" s="4"/>
      <c r="M142" s="13" t="str">
        <f>IF(S142&lt;&gt;"OK","",IF(COUNTIFS(Sessoes!$B$6:$B$500,A142,Sessoes!$O$6:$O$500,"OK")=0,"",MAXIFS(Sessoes!$A$6:$A$500,Sessoes!$B$6:$B$500,A142,Sessoes!$O$6:$O$500,"OK")))</f>
        <v/>
      </c>
      <c r="N142" s="11" t="str">
        <f>IF(L142="","",IFERROR(VLOOKUP(L142,Configuracoes!$A$15:$B$19,2,FALSE),""))</f>
        <v/>
      </c>
      <c r="O142" s="13" t="str">
        <f t="shared" si="2"/>
        <v/>
      </c>
      <c r="P142" s="14" t="str">
        <f t="shared" si="3"/>
        <v/>
      </c>
      <c r="Q142" s="11" t="str">
        <f>IF(S142="","",IF(S142&lt;&gt;"OK",S142,IF(K142="Cancelada","OK",IF(AND(K142&lt;&gt;"Concluída",G142&lt;&gt;"",G142&lt;TODAY()),"ATRASADA",IF(AND(O142&lt;&gt;"",O142+Configuracoes!$B$7&lt;=TODAY()),"REVISAR",IF(AND(P142&lt;&gt;"",P142&lt;=3,K142&lt;&gt;"Concluída"),"PRIORIDADE","OK"))))))</f>
        <v/>
      </c>
      <c r="R142" s="4"/>
      <c r="S142" s="15" t="str">
        <f>IF(COUNTA(A142:H142,K142:L142)=0,"",IF(OR(A142="",B142="",C142="",F142="",H142="",K142=""),"INCOMPLETO",IFERROR(IF(OR(COUNTIF($A$6:$A$400,A142)&lt;&gt;1,NOT(ISNUMBER(F142)),F142&lt;=0,F142&lt;&gt;INT(F142),NOT(ISNUMBER(H142)),H142&lt;0,COUNTIF(Configuracoes!$H$6:$H$10,K142)=0,AND(G142&lt;&gt;"",OR(NOT(ISNUMBER(G142)),G142&lt;=0,G142&lt;&gt;INT(G142))),AND(L142&lt;&gt;"",OR(NOT(ISNUMBER(L142)),L142&lt;1,L142&gt;5,L142&lt;&gt;INT(L142)))),"VERIFICAR","OK"),"VERIFICAR")))</f>
        <v/>
      </c>
      <c r="T142" s="15">
        <f t="shared" si="4"/>
        <v>0</v>
      </c>
    </row>
    <row r="143">
      <c r="A143" s="4"/>
      <c r="B143" s="4"/>
      <c r="C143" s="4"/>
      <c r="D143" s="4"/>
      <c r="E143" s="4"/>
      <c r="F143" s="7"/>
      <c r="G143" s="7"/>
      <c r="H143" s="5"/>
      <c r="I143" s="8" t="str">
        <f>IF(S143&lt;&gt;"OK","",SUMIFS(Sessoes!$I$6:$I$500,Sessoes!$B$6:$B$500,A143,Sessoes!$O$6:$O$500,"OK"))</f>
        <v/>
      </c>
      <c r="J143" s="9">
        <f t="shared" si="1"/>
        <v>0</v>
      </c>
      <c r="K143" s="4"/>
      <c r="L143" s="4"/>
      <c r="M143" s="13" t="str">
        <f>IF(S143&lt;&gt;"OK","",IF(COUNTIFS(Sessoes!$B$6:$B$500,A143,Sessoes!$O$6:$O$500,"OK")=0,"",MAXIFS(Sessoes!$A$6:$A$500,Sessoes!$B$6:$B$500,A143,Sessoes!$O$6:$O$500,"OK")))</f>
        <v/>
      </c>
      <c r="N143" s="11" t="str">
        <f>IF(L143="","",IFERROR(VLOOKUP(L143,Configuracoes!$A$15:$B$19,2,FALSE),""))</f>
        <v/>
      </c>
      <c r="O143" s="13" t="str">
        <f t="shared" si="2"/>
        <v/>
      </c>
      <c r="P143" s="14" t="str">
        <f t="shared" si="3"/>
        <v/>
      </c>
      <c r="Q143" s="11" t="str">
        <f>IF(S143="","",IF(S143&lt;&gt;"OK",S143,IF(K143="Cancelada","OK",IF(AND(K143&lt;&gt;"Concluída",G143&lt;&gt;"",G143&lt;TODAY()),"ATRASADA",IF(AND(O143&lt;&gt;"",O143+Configuracoes!$B$7&lt;=TODAY()),"REVISAR",IF(AND(P143&lt;&gt;"",P143&lt;=3,K143&lt;&gt;"Concluída"),"PRIORIDADE","OK"))))))</f>
        <v/>
      </c>
      <c r="R143" s="4"/>
      <c r="S143" s="15" t="str">
        <f>IF(COUNTA(A143:H143,K143:L143)=0,"",IF(OR(A143="",B143="",C143="",F143="",H143="",K143=""),"INCOMPLETO",IFERROR(IF(OR(COUNTIF($A$6:$A$400,A143)&lt;&gt;1,NOT(ISNUMBER(F143)),F143&lt;=0,F143&lt;&gt;INT(F143),NOT(ISNUMBER(H143)),H143&lt;0,COUNTIF(Configuracoes!$H$6:$H$10,K143)=0,AND(G143&lt;&gt;"",OR(NOT(ISNUMBER(G143)),G143&lt;=0,G143&lt;&gt;INT(G143))),AND(L143&lt;&gt;"",OR(NOT(ISNUMBER(L143)),L143&lt;1,L143&gt;5,L143&lt;&gt;INT(L143)))),"VERIFICAR","OK"),"VERIFICAR")))</f>
        <v/>
      </c>
      <c r="T143" s="15">
        <f t="shared" si="4"/>
        <v>0</v>
      </c>
    </row>
    <row r="144">
      <c r="A144" s="4"/>
      <c r="B144" s="4"/>
      <c r="C144" s="4"/>
      <c r="D144" s="4"/>
      <c r="E144" s="4"/>
      <c r="F144" s="7"/>
      <c r="G144" s="7"/>
      <c r="H144" s="5"/>
      <c r="I144" s="8" t="str">
        <f>IF(S144&lt;&gt;"OK","",SUMIFS(Sessoes!$I$6:$I$500,Sessoes!$B$6:$B$500,A144,Sessoes!$O$6:$O$500,"OK"))</f>
        <v/>
      </c>
      <c r="J144" s="9">
        <f t="shared" si="1"/>
        <v>0</v>
      </c>
      <c r="K144" s="4"/>
      <c r="L144" s="4"/>
      <c r="M144" s="13" t="str">
        <f>IF(S144&lt;&gt;"OK","",IF(COUNTIFS(Sessoes!$B$6:$B$500,A144,Sessoes!$O$6:$O$500,"OK")=0,"",MAXIFS(Sessoes!$A$6:$A$500,Sessoes!$B$6:$B$500,A144,Sessoes!$O$6:$O$500,"OK")))</f>
        <v/>
      </c>
      <c r="N144" s="11" t="str">
        <f>IF(L144="","",IFERROR(VLOOKUP(L144,Configuracoes!$A$15:$B$19,2,FALSE),""))</f>
        <v/>
      </c>
      <c r="O144" s="13" t="str">
        <f t="shared" si="2"/>
        <v/>
      </c>
      <c r="P144" s="14" t="str">
        <f t="shared" si="3"/>
        <v/>
      </c>
      <c r="Q144" s="11" t="str">
        <f>IF(S144="","",IF(S144&lt;&gt;"OK",S144,IF(K144="Cancelada","OK",IF(AND(K144&lt;&gt;"Concluída",G144&lt;&gt;"",G144&lt;TODAY()),"ATRASADA",IF(AND(O144&lt;&gt;"",O144+Configuracoes!$B$7&lt;=TODAY()),"REVISAR",IF(AND(P144&lt;&gt;"",P144&lt;=3,K144&lt;&gt;"Concluída"),"PRIORIDADE","OK"))))))</f>
        <v/>
      </c>
      <c r="R144" s="4"/>
      <c r="S144" s="15" t="str">
        <f>IF(COUNTA(A144:H144,K144:L144)=0,"",IF(OR(A144="",B144="",C144="",F144="",H144="",K144=""),"INCOMPLETO",IFERROR(IF(OR(COUNTIF($A$6:$A$400,A144)&lt;&gt;1,NOT(ISNUMBER(F144)),F144&lt;=0,F144&lt;&gt;INT(F144),NOT(ISNUMBER(H144)),H144&lt;0,COUNTIF(Configuracoes!$H$6:$H$10,K144)=0,AND(G144&lt;&gt;"",OR(NOT(ISNUMBER(G144)),G144&lt;=0,G144&lt;&gt;INT(G144))),AND(L144&lt;&gt;"",OR(NOT(ISNUMBER(L144)),L144&lt;1,L144&gt;5,L144&lt;&gt;INT(L144)))),"VERIFICAR","OK"),"VERIFICAR")))</f>
        <v/>
      </c>
      <c r="T144" s="15">
        <f t="shared" si="4"/>
        <v>0</v>
      </c>
    </row>
    <row r="145">
      <c r="A145" s="4"/>
      <c r="B145" s="4"/>
      <c r="C145" s="4"/>
      <c r="D145" s="4"/>
      <c r="E145" s="4"/>
      <c r="F145" s="7"/>
      <c r="G145" s="7"/>
      <c r="H145" s="5"/>
      <c r="I145" s="8" t="str">
        <f>IF(S145&lt;&gt;"OK","",SUMIFS(Sessoes!$I$6:$I$500,Sessoes!$B$6:$B$500,A145,Sessoes!$O$6:$O$500,"OK"))</f>
        <v/>
      </c>
      <c r="J145" s="9">
        <f t="shared" si="1"/>
        <v>0</v>
      </c>
      <c r="K145" s="4"/>
      <c r="L145" s="4"/>
      <c r="M145" s="13" t="str">
        <f>IF(S145&lt;&gt;"OK","",IF(COUNTIFS(Sessoes!$B$6:$B$500,A145,Sessoes!$O$6:$O$500,"OK")=0,"",MAXIFS(Sessoes!$A$6:$A$500,Sessoes!$B$6:$B$500,A145,Sessoes!$O$6:$O$500,"OK")))</f>
        <v/>
      </c>
      <c r="N145" s="11" t="str">
        <f>IF(L145="","",IFERROR(VLOOKUP(L145,Configuracoes!$A$15:$B$19,2,FALSE),""))</f>
        <v/>
      </c>
      <c r="O145" s="13" t="str">
        <f t="shared" si="2"/>
        <v/>
      </c>
      <c r="P145" s="14" t="str">
        <f t="shared" si="3"/>
        <v/>
      </c>
      <c r="Q145" s="11" t="str">
        <f>IF(S145="","",IF(S145&lt;&gt;"OK",S145,IF(K145="Cancelada","OK",IF(AND(K145&lt;&gt;"Concluída",G145&lt;&gt;"",G145&lt;TODAY()),"ATRASADA",IF(AND(O145&lt;&gt;"",O145+Configuracoes!$B$7&lt;=TODAY()),"REVISAR",IF(AND(P145&lt;&gt;"",P145&lt;=3,K145&lt;&gt;"Concluída"),"PRIORIDADE","OK"))))))</f>
        <v/>
      </c>
      <c r="R145" s="4"/>
      <c r="S145" s="15" t="str">
        <f>IF(COUNTA(A145:H145,K145:L145)=0,"",IF(OR(A145="",B145="",C145="",F145="",H145="",K145=""),"INCOMPLETO",IFERROR(IF(OR(COUNTIF($A$6:$A$400,A145)&lt;&gt;1,NOT(ISNUMBER(F145)),F145&lt;=0,F145&lt;&gt;INT(F145),NOT(ISNUMBER(H145)),H145&lt;0,COUNTIF(Configuracoes!$H$6:$H$10,K145)=0,AND(G145&lt;&gt;"",OR(NOT(ISNUMBER(G145)),G145&lt;=0,G145&lt;&gt;INT(G145))),AND(L145&lt;&gt;"",OR(NOT(ISNUMBER(L145)),L145&lt;1,L145&gt;5,L145&lt;&gt;INT(L145)))),"VERIFICAR","OK"),"VERIFICAR")))</f>
        <v/>
      </c>
      <c r="T145" s="15">
        <f t="shared" si="4"/>
        <v>0</v>
      </c>
    </row>
    <row r="146">
      <c r="A146" s="4"/>
      <c r="B146" s="4"/>
      <c r="C146" s="4"/>
      <c r="D146" s="4"/>
      <c r="E146" s="4"/>
      <c r="F146" s="7"/>
      <c r="G146" s="7"/>
      <c r="H146" s="5"/>
      <c r="I146" s="8" t="str">
        <f>IF(S146&lt;&gt;"OK","",SUMIFS(Sessoes!$I$6:$I$500,Sessoes!$B$6:$B$500,A146,Sessoes!$O$6:$O$500,"OK"))</f>
        <v/>
      </c>
      <c r="J146" s="9">
        <f t="shared" si="1"/>
        <v>0</v>
      </c>
      <c r="K146" s="4"/>
      <c r="L146" s="4"/>
      <c r="M146" s="13" t="str">
        <f>IF(S146&lt;&gt;"OK","",IF(COUNTIFS(Sessoes!$B$6:$B$500,A146,Sessoes!$O$6:$O$500,"OK")=0,"",MAXIFS(Sessoes!$A$6:$A$500,Sessoes!$B$6:$B$500,A146,Sessoes!$O$6:$O$500,"OK")))</f>
        <v/>
      </c>
      <c r="N146" s="11" t="str">
        <f>IF(L146="","",IFERROR(VLOOKUP(L146,Configuracoes!$A$15:$B$19,2,FALSE),""))</f>
        <v/>
      </c>
      <c r="O146" s="13" t="str">
        <f t="shared" si="2"/>
        <v/>
      </c>
      <c r="P146" s="14" t="str">
        <f t="shared" si="3"/>
        <v/>
      </c>
      <c r="Q146" s="11" t="str">
        <f>IF(S146="","",IF(S146&lt;&gt;"OK",S146,IF(K146="Cancelada","OK",IF(AND(K146&lt;&gt;"Concluída",G146&lt;&gt;"",G146&lt;TODAY()),"ATRASADA",IF(AND(O146&lt;&gt;"",O146+Configuracoes!$B$7&lt;=TODAY()),"REVISAR",IF(AND(P146&lt;&gt;"",P146&lt;=3,K146&lt;&gt;"Concluída"),"PRIORIDADE","OK"))))))</f>
        <v/>
      </c>
      <c r="R146" s="4"/>
      <c r="S146" s="15" t="str">
        <f>IF(COUNTA(A146:H146,K146:L146)=0,"",IF(OR(A146="",B146="",C146="",F146="",H146="",K146=""),"INCOMPLETO",IFERROR(IF(OR(COUNTIF($A$6:$A$400,A146)&lt;&gt;1,NOT(ISNUMBER(F146)),F146&lt;=0,F146&lt;&gt;INT(F146),NOT(ISNUMBER(H146)),H146&lt;0,COUNTIF(Configuracoes!$H$6:$H$10,K146)=0,AND(G146&lt;&gt;"",OR(NOT(ISNUMBER(G146)),G146&lt;=0,G146&lt;&gt;INT(G146))),AND(L146&lt;&gt;"",OR(NOT(ISNUMBER(L146)),L146&lt;1,L146&gt;5,L146&lt;&gt;INT(L146)))),"VERIFICAR","OK"),"VERIFICAR")))</f>
        <v/>
      </c>
      <c r="T146" s="15">
        <f t="shared" si="4"/>
        <v>0</v>
      </c>
    </row>
    <row r="147">
      <c r="A147" s="4"/>
      <c r="B147" s="4"/>
      <c r="C147" s="4"/>
      <c r="D147" s="4"/>
      <c r="E147" s="4"/>
      <c r="F147" s="7"/>
      <c r="G147" s="7"/>
      <c r="H147" s="5"/>
      <c r="I147" s="8" t="str">
        <f>IF(S147&lt;&gt;"OK","",SUMIFS(Sessoes!$I$6:$I$500,Sessoes!$B$6:$B$500,A147,Sessoes!$O$6:$O$500,"OK"))</f>
        <v/>
      </c>
      <c r="J147" s="9">
        <f t="shared" si="1"/>
        <v>0</v>
      </c>
      <c r="K147" s="4"/>
      <c r="L147" s="4"/>
      <c r="M147" s="13" t="str">
        <f>IF(S147&lt;&gt;"OK","",IF(COUNTIFS(Sessoes!$B$6:$B$500,A147,Sessoes!$O$6:$O$500,"OK")=0,"",MAXIFS(Sessoes!$A$6:$A$500,Sessoes!$B$6:$B$500,A147,Sessoes!$O$6:$O$500,"OK")))</f>
        <v/>
      </c>
      <c r="N147" s="11" t="str">
        <f>IF(L147="","",IFERROR(VLOOKUP(L147,Configuracoes!$A$15:$B$19,2,FALSE),""))</f>
        <v/>
      </c>
      <c r="O147" s="13" t="str">
        <f t="shared" si="2"/>
        <v/>
      </c>
      <c r="P147" s="14" t="str">
        <f t="shared" si="3"/>
        <v/>
      </c>
      <c r="Q147" s="11" t="str">
        <f>IF(S147="","",IF(S147&lt;&gt;"OK",S147,IF(K147="Cancelada","OK",IF(AND(K147&lt;&gt;"Concluída",G147&lt;&gt;"",G147&lt;TODAY()),"ATRASADA",IF(AND(O147&lt;&gt;"",O147+Configuracoes!$B$7&lt;=TODAY()),"REVISAR",IF(AND(P147&lt;&gt;"",P147&lt;=3,K147&lt;&gt;"Concluída"),"PRIORIDADE","OK"))))))</f>
        <v/>
      </c>
      <c r="R147" s="4"/>
      <c r="S147" s="15" t="str">
        <f>IF(COUNTA(A147:H147,K147:L147)=0,"",IF(OR(A147="",B147="",C147="",F147="",H147="",K147=""),"INCOMPLETO",IFERROR(IF(OR(COUNTIF($A$6:$A$400,A147)&lt;&gt;1,NOT(ISNUMBER(F147)),F147&lt;=0,F147&lt;&gt;INT(F147),NOT(ISNUMBER(H147)),H147&lt;0,COUNTIF(Configuracoes!$H$6:$H$10,K147)=0,AND(G147&lt;&gt;"",OR(NOT(ISNUMBER(G147)),G147&lt;=0,G147&lt;&gt;INT(G147))),AND(L147&lt;&gt;"",OR(NOT(ISNUMBER(L147)),L147&lt;1,L147&gt;5,L147&lt;&gt;INT(L147)))),"VERIFICAR","OK"),"VERIFICAR")))</f>
        <v/>
      </c>
      <c r="T147" s="15">
        <f t="shared" si="4"/>
        <v>0</v>
      </c>
    </row>
    <row r="148">
      <c r="A148" s="4"/>
      <c r="B148" s="4"/>
      <c r="C148" s="4"/>
      <c r="D148" s="4"/>
      <c r="E148" s="4"/>
      <c r="F148" s="7"/>
      <c r="G148" s="7"/>
      <c r="H148" s="5"/>
      <c r="I148" s="8" t="str">
        <f>IF(S148&lt;&gt;"OK","",SUMIFS(Sessoes!$I$6:$I$500,Sessoes!$B$6:$B$500,A148,Sessoes!$O$6:$O$500,"OK"))</f>
        <v/>
      </c>
      <c r="J148" s="9">
        <f t="shared" si="1"/>
        <v>0</v>
      </c>
      <c r="K148" s="4"/>
      <c r="L148" s="4"/>
      <c r="M148" s="13" t="str">
        <f>IF(S148&lt;&gt;"OK","",IF(COUNTIFS(Sessoes!$B$6:$B$500,A148,Sessoes!$O$6:$O$500,"OK")=0,"",MAXIFS(Sessoes!$A$6:$A$500,Sessoes!$B$6:$B$500,A148,Sessoes!$O$6:$O$500,"OK")))</f>
        <v/>
      </c>
      <c r="N148" s="11" t="str">
        <f>IF(L148="","",IFERROR(VLOOKUP(L148,Configuracoes!$A$15:$B$19,2,FALSE),""))</f>
        <v/>
      </c>
      <c r="O148" s="13" t="str">
        <f t="shared" si="2"/>
        <v/>
      </c>
      <c r="P148" s="14" t="str">
        <f t="shared" si="3"/>
        <v/>
      </c>
      <c r="Q148" s="11" t="str">
        <f>IF(S148="","",IF(S148&lt;&gt;"OK",S148,IF(K148="Cancelada","OK",IF(AND(K148&lt;&gt;"Concluída",G148&lt;&gt;"",G148&lt;TODAY()),"ATRASADA",IF(AND(O148&lt;&gt;"",O148+Configuracoes!$B$7&lt;=TODAY()),"REVISAR",IF(AND(P148&lt;&gt;"",P148&lt;=3,K148&lt;&gt;"Concluída"),"PRIORIDADE","OK"))))))</f>
        <v/>
      </c>
      <c r="R148" s="4"/>
      <c r="S148" s="15" t="str">
        <f>IF(COUNTA(A148:H148,K148:L148)=0,"",IF(OR(A148="",B148="",C148="",F148="",H148="",K148=""),"INCOMPLETO",IFERROR(IF(OR(COUNTIF($A$6:$A$400,A148)&lt;&gt;1,NOT(ISNUMBER(F148)),F148&lt;=0,F148&lt;&gt;INT(F148),NOT(ISNUMBER(H148)),H148&lt;0,COUNTIF(Configuracoes!$H$6:$H$10,K148)=0,AND(G148&lt;&gt;"",OR(NOT(ISNUMBER(G148)),G148&lt;=0,G148&lt;&gt;INT(G148))),AND(L148&lt;&gt;"",OR(NOT(ISNUMBER(L148)),L148&lt;1,L148&gt;5,L148&lt;&gt;INT(L148)))),"VERIFICAR","OK"),"VERIFICAR")))</f>
        <v/>
      </c>
      <c r="T148" s="15">
        <f t="shared" si="4"/>
        <v>0</v>
      </c>
    </row>
    <row r="149">
      <c r="A149" s="4"/>
      <c r="B149" s="4"/>
      <c r="C149" s="4"/>
      <c r="D149" s="4"/>
      <c r="E149" s="4"/>
      <c r="F149" s="7"/>
      <c r="G149" s="7"/>
      <c r="H149" s="5"/>
      <c r="I149" s="8" t="str">
        <f>IF(S149&lt;&gt;"OK","",SUMIFS(Sessoes!$I$6:$I$500,Sessoes!$B$6:$B$500,A149,Sessoes!$O$6:$O$500,"OK"))</f>
        <v/>
      </c>
      <c r="J149" s="9">
        <f t="shared" si="1"/>
        <v>0</v>
      </c>
      <c r="K149" s="4"/>
      <c r="L149" s="4"/>
      <c r="M149" s="13" t="str">
        <f>IF(S149&lt;&gt;"OK","",IF(COUNTIFS(Sessoes!$B$6:$B$500,A149,Sessoes!$O$6:$O$500,"OK")=0,"",MAXIFS(Sessoes!$A$6:$A$500,Sessoes!$B$6:$B$500,A149,Sessoes!$O$6:$O$500,"OK")))</f>
        <v/>
      </c>
      <c r="N149" s="11" t="str">
        <f>IF(L149="","",IFERROR(VLOOKUP(L149,Configuracoes!$A$15:$B$19,2,FALSE),""))</f>
        <v/>
      </c>
      <c r="O149" s="13" t="str">
        <f t="shared" si="2"/>
        <v/>
      </c>
      <c r="P149" s="14" t="str">
        <f t="shared" si="3"/>
        <v/>
      </c>
      <c r="Q149" s="11" t="str">
        <f>IF(S149="","",IF(S149&lt;&gt;"OK",S149,IF(K149="Cancelada","OK",IF(AND(K149&lt;&gt;"Concluída",G149&lt;&gt;"",G149&lt;TODAY()),"ATRASADA",IF(AND(O149&lt;&gt;"",O149+Configuracoes!$B$7&lt;=TODAY()),"REVISAR",IF(AND(P149&lt;&gt;"",P149&lt;=3,K149&lt;&gt;"Concluída"),"PRIORIDADE","OK"))))))</f>
        <v/>
      </c>
      <c r="R149" s="4"/>
      <c r="S149" s="15" t="str">
        <f>IF(COUNTA(A149:H149,K149:L149)=0,"",IF(OR(A149="",B149="",C149="",F149="",H149="",K149=""),"INCOMPLETO",IFERROR(IF(OR(COUNTIF($A$6:$A$400,A149)&lt;&gt;1,NOT(ISNUMBER(F149)),F149&lt;=0,F149&lt;&gt;INT(F149),NOT(ISNUMBER(H149)),H149&lt;0,COUNTIF(Configuracoes!$H$6:$H$10,K149)=0,AND(G149&lt;&gt;"",OR(NOT(ISNUMBER(G149)),G149&lt;=0,G149&lt;&gt;INT(G149))),AND(L149&lt;&gt;"",OR(NOT(ISNUMBER(L149)),L149&lt;1,L149&gt;5,L149&lt;&gt;INT(L149)))),"VERIFICAR","OK"),"VERIFICAR")))</f>
        <v/>
      </c>
      <c r="T149" s="15">
        <f t="shared" si="4"/>
        <v>0</v>
      </c>
    </row>
    <row r="150">
      <c r="A150" s="4"/>
      <c r="B150" s="4"/>
      <c r="C150" s="4"/>
      <c r="D150" s="4"/>
      <c r="E150" s="4"/>
      <c r="F150" s="7"/>
      <c r="G150" s="7"/>
      <c r="H150" s="5"/>
      <c r="I150" s="8" t="str">
        <f>IF(S150&lt;&gt;"OK","",SUMIFS(Sessoes!$I$6:$I$500,Sessoes!$B$6:$B$500,A150,Sessoes!$O$6:$O$500,"OK"))</f>
        <v/>
      </c>
      <c r="J150" s="9">
        <f t="shared" si="1"/>
        <v>0</v>
      </c>
      <c r="K150" s="4"/>
      <c r="L150" s="4"/>
      <c r="M150" s="13" t="str">
        <f>IF(S150&lt;&gt;"OK","",IF(COUNTIFS(Sessoes!$B$6:$B$500,A150,Sessoes!$O$6:$O$500,"OK")=0,"",MAXIFS(Sessoes!$A$6:$A$500,Sessoes!$B$6:$B$500,A150,Sessoes!$O$6:$O$500,"OK")))</f>
        <v/>
      </c>
      <c r="N150" s="11" t="str">
        <f>IF(L150="","",IFERROR(VLOOKUP(L150,Configuracoes!$A$15:$B$19,2,FALSE),""))</f>
        <v/>
      </c>
      <c r="O150" s="13" t="str">
        <f t="shared" si="2"/>
        <v/>
      </c>
      <c r="P150" s="14" t="str">
        <f t="shared" si="3"/>
        <v/>
      </c>
      <c r="Q150" s="11" t="str">
        <f>IF(S150="","",IF(S150&lt;&gt;"OK",S150,IF(K150="Cancelada","OK",IF(AND(K150&lt;&gt;"Concluída",G150&lt;&gt;"",G150&lt;TODAY()),"ATRASADA",IF(AND(O150&lt;&gt;"",O150+Configuracoes!$B$7&lt;=TODAY()),"REVISAR",IF(AND(P150&lt;&gt;"",P150&lt;=3,K150&lt;&gt;"Concluída"),"PRIORIDADE","OK"))))))</f>
        <v/>
      </c>
      <c r="R150" s="4"/>
      <c r="S150" s="15" t="str">
        <f>IF(COUNTA(A150:H150,K150:L150)=0,"",IF(OR(A150="",B150="",C150="",F150="",H150="",K150=""),"INCOMPLETO",IFERROR(IF(OR(COUNTIF($A$6:$A$400,A150)&lt;&gt;1,NOT(ISNUMBER(F150)),F150&lt;=0,F150&lt;&gt;INT(F150),NOT(ISNUMBER(H150)),H150&lt;0,COUNTIF(Configuracoes!$H$6:$H$10,K150)=0,AND(G150&lt;&gt;"",OR(NOT(ISNUMBER(G150)),G150&lt;=0,G150&lt;&gt;INT(G150))),AND(L150&lt;&gt;"",OR(NOT(ISNUMBER(L150)),L150&lt;1,L150&gt;5,L150&lt;&gt;INT(L150)))),"VERIFICAR","OK"),"VERIFICAR")))</f>
        <v/>
      </c>
      <c r="T150" s="15">
        <f t="shared" si="4"/>
        <v>0</v>
      </c>
    </row>
    <row r="151">
      <c r="A151" s="4"/>
      <c r="B151" s="4"/>
      <c r="C151" s="4"/>
      <c r="D151" s="4"/>
      <c r="E151" s="4"/>
      <c r="F151" s="7"/>
      <c r="G151" s="7"/>
      <c r="H151" s="5"/>
      <c r="I151" s="8" t="str">
        <f>IF(S151&lt;&gt;"OK","",SUMIFS(Sessoes!$I$6:$I$500,Sessoes!$B$6:$B$500,A151,Sessoes!$O$6:$O$500,"OK"))</f>
        <v/>
      </c>
      <c r="J151" s="9">
        <f t="shared" si="1"/>
        <v>0</v>
      </c>
      <c r="K151" s="4"/>
      <c r="L151" s="4"/>
      <c r="M151" s="13" t="str">
        <f>IF(S151&lt;&gt;"OK","",IF(COUNTIFS(Sessoes!$B$6:$B$500,A151,Sessoes!$O$6:$O$500,"OK")=0,"",MAXIFS(Sessoes!$A$6:$A$500,Sessoes!$B$6:$B$500,A151,Sessoes!$O$6:$O$500,"OK")))</f>
        <v/>
      </c>
      <c r="N151" s="11" t="str">
        <f>IF(L151="","",IFERROR(VLOOKUP(L151,Configuracoes!$A$15:$B$19,2,FALSE),""))</f>
        <v/>
      </c>
      <c r="O151" s="13" t="str">
        <f t="shared" si="2"/>
        <v/>
      </c>
      <c r="P151" s="14" t="str">
        <f t="shared" si="3"/>
        <v/>
      </c>
      <c r="Q151" s="11" t="str">
        <f>IF(S151="","",IF(S151&lt;&gt;"OK",S151,IF(K151="Cancelada","OK",IF(AND(K151&lt;&gt;"Concluída",G151&lt;&gt;"",G151&lt;TODAY()),"ATRASADA",IF(AND(O151&lt;&gt;"",O151+Configuracoes!$B$7&lt;=TODAY()),"REVISAR",IF(AND(P151&lt;&gt;"",P151&lt;=3,K151&lt;&gt;"Concluída"),"PRIORIDADE","OK"))))))</f>
        <v/>
      </c>
      <c r="R151" s="4"/>
      <c r="S151" s="15" t="str">
        <f>IF(COUNTA(A151:H151,K151:L151)=0,"",IF(OR(A151="",B151="",C151="",F151="",H151="",K151=""),"INCOMPLETO",IFERROR(IF(OR(COUNTIF($A$6:$A$400,A151)&lt;&gt;1,NOT(ISNUMBER(F151)),F151&lt;=0,F151&lt;&gt;INT(F151),NOT(ISNUMBER(H151)),H151&lt;0,COUNTIF(Configuracoes!$H$6:$H$10,K151)=0,AND(G151&lt;&gt;"",OR(NOT(ISNUMBER(G151)),G151&lt;=0,G151&lt;&gt;INT(G151))),AND(L151&lt;&gt;"",OR(NOT(ISNUMBER(L151)),L151&lt;1,L151&gt;5,L151&lt;&gt;INT(L151)))),"VERIFICAR","OK"),"VERIFICAR")))</f>
        <v/>
      </c>
      <c r="T151" s="15">
        <f t="shared" si="4"/>
        <v>0</v>
      </c>
    </row>
    <row r="152">
      <c r="A152" s="4"/>
      <c r="B152" s="4"/>
      <c r="C152" s="4"/>
      <c r="D152" s="4"/>
      <c r="E152" s="4"/>
      <c r="F152" s="7"/>
      <c r="G152" s="7"/>
      <c r="H152" s="5"/>
      <c r="I152" s="8" t="str">
        <f>IF(S152&lt;&gt;"OK","",SUMIFS(Sessoes!$I$6:$I$500,Sessoes!$B$6:$B$500,A152,Sessoes!$O$6:$O$500,"OK"))</f>
        <v/>
      </c>
      <c r="J152" s="9">
        <f t="shared" si="1"/>
        <v>0</v>
      </c>
      <c r="K152" s="4"/>
      <c r="L152" s="4"/>
      <c r="M152" s="13" t="str">
        <f>IF(S152&lt;&gt;"OK","",IF(COUNTIFS(Sessoes!$B$6:$B$500,A152,Sessoes!$O$6:$O$500,"OK")=0,"",MAXIFS(Sessoes!$A$6:$A$500,Sessoes!$B$6:$B$500,A152,Sessoes!$O$6:$O$500,"OK")))</f>
        <v/>
      </c>
      <c r="N152" s="11" t="str">
        <f>IF(L152="","",IFERROR(VLOOKUP(L152,Configuracoes!$A$15:$B$19,2,FALSE),""))</f>
        <v/>
      </c>
      <c r="O152" s="13" t="str">
        <f t="shared" si="2"/>
        <v/>
      </c>
      <c r="P152" s="14" t="str">
        <f t="shared" si="3"/>
        <v/>
      </c>
      <c r="Q152" s="11" t="str">
        <f>IF(S152="","",IF(S152&lt;&gt;"OK",S152,IF(K152="Cancelada","OK",IF(AND(K152&lt;&gt;"Concluída",G152&lt;&gt;"",G152&lt;TODAY()),"ATRASADA",IF(AND(O152&lt;&gt;"",O152+Configuracoes!$B$7&lt;=TODAY()),"REVISAR",IF(AND(P152&lt;&gt;"",P152&lt;=3,K152&lt;&gt;"Concluída"),"PRIORIDADE","OK"))))))</f>
        <v/>
      </c>
      <c r="R152" s="4"/>
      <c r="S152" s="15" t="str">
        <f>IF(COUNTA(A152:H152,K152:L152)=0,"",IF(OR(A152="",B152="",C152="",F152="",H152="",K152=""),"INCOMPLETO",IFERROR(IF(OR(COUNTIF($A$6:$A$400,A152)&lt;&gt;1,NOT(ISNUMBER(F152)),F152&lt;=0,F152&lt;&gt;INT(F152),NOT(ISNUMBER(H152)),H152&lt;0,COUNTIF(Configuracoes!$H$6:$H$10,K152)=0,AND(G152&lt;&gt;"",OR(NOT(ISNUMBER(G152)),G152&lt;=0,G152&lt;&gt;INT(G152))),AND(L152&lt;&gt;"",OR(NOT(ISNUMBER(L152)),L152&lt;1,L152&gt;5,L152&lt;&gt;INT(L152)))),"VERIFICAR","OK"),"VERIFICAR")))</f>
        <v/>
      </c>
      <c r="T152" s="15">
        <f t="shared" si="4"/>
        <v>0</v>
      </c>
    </row>
    <row r="153">
      <c r="A153" s="4"/>
      <c r="B153" s="4"/>
      <c r="C153" s="4"/>
      <c r="D153" s="4"/>
      <c r="E153" s="4"/>
      <c r="F153" s="7"/>
      <c r="G153" s="7"/>
      <c r="H153" s="5"/>
      <c r="I153" s="8" t="str">
        <f>IF(S153&lt;&gt;"OK","",SUMIFS(Sessoes!$I$6:$I$500,Sessoes!$B$6:$B$500,A153,Sessoes!$O$6:$O$500,"OK"))</f>
        <v/>
      </c>
      <c r="J153" s="9">
        <f t="shared" si="1"/>
        <v>0</v>
      </c>
      <c r="K153" s="4"/>
      <c r="L153" s="4"/>
      <c r="M153" s="13" t="str">
        <f>IF(S153&lt;&gt;"OK","",IF(COUNTIFS(Sessoes!$B$6:$B$500,A153,Sessoes!$O$6:$O$500,"OK")=0,"",MAXIFS(Sessoes!$A$6:$A$500,Sessoes!$B$6:$B$500,A153,Sessoes!$O$6:$O$500,"OK")))</f>
        <v/>
      </c>
      <c r="N153" s="11" t="str">
        <f>IF(L153="","",IFERROR(VLOOKUP(L153,Configuracoes!$A$15:$B$19,2,FALSE),""))</f>
        <v/>
      </c>
      <c r="O153" s="13" t="str">
        <f t="shared" si="2"/>
        <v/>
      </c>
      <c r="P153" s="14" t="str">
        <f t="shared" si="3"/>
        <v/>
      </c>
      <c r="Q153" s="11" t="str">
        <f>IF(S153="","",IF(S153&lt;&gt;"OK",S153,IF(K153="Cancelada","OK",IF(AND(K153&lt;&gt;"Concluída",G153&lt;&gt;"",G153&lt;TODAY()),"ATRASADA",IF(AND(O153&lt;&gt;"",O153+Configuracoes!$B$7&lt;=TODAY()),"REVISAR",IF(AND(P153&lt;&gt;"",P153&lt;=3,K153&lt;&gt;"Concluída"),"PRIORIDADE","OK"))))))</f>
        <v/>
      </c>
      <c r="R153" s="4"/>
      <c r="S153" s="15" t="str">
        <f>IF(COUNTA(A153:H153,K153:L153)=0,"",IF(OR(A153="",B153="",C153="",F153="",H153="",K153=""),"INCOMPLETO",IFERROR(IF(OR(COUNTIF($A$6:$A$400,A153)&lt;&gt;1,NOT(ISNUMBER(F153)),F153&lt;=0,F153&lt;&gt;INT(F153),NOT(ISNUMBER(H153)),H153&lt;0,COUNTIF(Configuracoes!$H$6:$H$10,K153)=0,AND(G153&lt;&gt;"",OR(NOT(ISNUMBER(G153)),G153&lt;=0,G153&lt;&gt;INT(G153))),AND(L153&lt;&gt;"",OR(NOT(ISNUMBER(L153)),L153&lt;1,L153&gt;5,L153&lt;&gt;INT(L153)))),"VERIFICAR","OK"),"VERIFICAR")))</f>
        <v/>
      </c>
      <c r="T153" s="15">
        <f t="shared" si="4"/>
        <v>0</v>
      </c>
    </row>
    <row r="154">
      <c r="A154" s="4"/>
      <c r="B154" s="4"/>
      <c r="C154" s="4"/>
      <c r="D154" s="4"/>
      <c r="E154" s="4"/>
      <c r="F154" s="7"/>
      <c r="G154" s="7"/>
      <c r="H154" s="5"/>
      <c r="I154" s="8" t="str">
        <f>IF(S154&lt;&gt;"OK","",SUMIFS(Sessoes!$I$6:$I$500,Sessoes!$B$6:$B$500,A154,Sessoes!$O$6:$O$500,"OK"))</f>
        <v/>
      </c>
      <c r="J154" s="9">
        <f t="shared" si="1"/>
        <v>0</v>
      </c>
      <c r="K154" s="4"/>
      <c r="L154" s="4"/>
      <c r="M154" s="13" t="str">
        <f>IF(S154&lt;&gt;"OK","",IF(COUNTIFS(Sessoes!$B$6:$B$500,A154,Sessoes!$O$6:$O$500,"OK")=0,"",MAXIFS(Sessoes!$A$6:$A$500,Sessoes!$B$6:$B$500,A154,Sessoes!$O$6:$O$500,"OK")))</f>
        <v/>
      </c>
      <c r="N154" s="11" t="str">
        <f>IF(L154="","",IFERROR(VLOOKUP(L154,Configuracoes!$A$15:$B$19,2,FALSE),""))</f>
        <v/>
      </c>
      <c r="O154" s="13" t="str">
        <f t="shared" si="2"/>
        <v/>
      </c>
      <c r="P154" s="14" t="str">
        <f t="shared" si="3"/>
        <v/>
      </c>
      <c r="Q154" s="11" t="str">
        <f>IF(S154="","",IF(S154&lt;&gt;"OK",S154,IF(K154="Cancelada","OK",IF(AND(K154&lt;&gt;"Concluída",G154&lt;&gt;"",G154&lt;TODAY()),"ATRASADA",IF(AND(O154&lt;&gt;"",O154+Configuracoes!$B$7&lt;=TODAY()),"REVISAR",IF(AND(P154&lt;&gt;"",P154&lt;=3,K154&lt;&gt;"Concluída"),"PRIORIDADE","OK"))))))</f>
        <v/>
      </c>
      <c r="R154" s="4"/>
      <c r="S154" s="15" t="str">
        <f>IF(COUNTA(A154:H154,K154:L154)=0,"",IF(OR(A154="",B154="",C154="",F154="",H154="",K154=""),"INCOMPLETO",IFERROR(IF(OR(COUNTIF($A$6:$A$400,A154)&lt;&gt;1,NOT(ISNUMBER(F154)),F154&lt;=0,F154&lt;&gt;INT(F154),NOT(ISNUMBER(H154)),H154&lt;0,COUNTIF(Configuracoes!$H$6:$H$10,K154)=0,AND(G154&lt;&gt;"",OR(NOT(ISNUMBER(G154)),G154&lt;=0,G154&lt;&gt;INT(G154))),AND(L154&lt;&gt;"",OR(NOT(ISNUMBER(L154)),L154&lt;1,L154&gt;5,L154&lt;&gt;INT(L154)))),"VERIFICAR","OK"),"VERIFICAR")))</f>
        <v/>
      </c>
      <c r="T154" s="15">
        <f t="shared" si="4"/>
        <v>0</v>
      </c>
    </row>
    <row r="155">
      <c r="A155" s="4"/>
      <c r="B155" s="4"/>
      <c r="C155" s="4"/>
      <c r="D155" s="4"/>
      <c r="E155" s="4"/>
      <c r="F155" s="7"/>
      <c r="G155" s="7"/>
      <c r="H155" s="5"/>
      <c r="I155" s="8" t="str">
        <f>IF(S155&lt;&gt;"OK","",SUMIFS(Sessoes!$I$6:$I$500,Sessoes!$B$6:$B$500,A155,Sessoes!$O$6:$O$500,"OK"))</f>
        <v/>
      </c>
      <c r="J155" s="9">
        <f t="shared" si="1"/>
        <v>0</v>
      </c>
      <c r="K155" s="4"/>
      <c r="L155" s="4"/>
      <c r="M155" s="13" t="str">
        <f>IF(S155&lt;&gt;"OK","",IF(COUNTIFS(Sessoes!$B$6:$B$500,A155,Sessoes!$O$6:$O$500,"OK")=0,"",MAXIFS(Sessoes!$A$6:$A$500,Sessoes!$B$6:$B$500,A155,Sessoes!$O$6:$O$500,"OK")))</f>
        <v/>
      </c>
      <c r="N155" s="11" t="str">
        <f>IF(L155="","",IFERROR(VLOOKUP(L155,Configuracoes!$A$15:$B$19,2,FALSE),""))</f>
        <v/>
      </c>
      <c r="O155" s="13" t="str">
        <f t="shared" si="2"/>
        <v/>
      </c>
      <c r="P155" s="14" t="str">
        <f t="shared" si="3"/>
        <v/>
      </c>
      <c r="Q155" s="11" t="str">
        <f>IF(S155="","",IF(S155&lt;&gt;"OK",S155,IF(K155="Cancelada","OK",IF(AND(K155&lt;&gt;"Concluída",G155&lt;&gt;"",G155&lt;TODAY()),"ATRASADA",IF(AND(O155&lt;&gt;"",O155+Configuracoes!$B$7&lt;=TODAY()),"REVISAR",IF(AND(P155&lt;&gt;"",P155&lt;=3,K155&lt;&gt;"Concluída"),"PRIORIDADE","OK"))))))</f>
        <v/>
      </c>
      <c r="R155" s="4"/>
      <c r="S155" s="15" t="str">
        <f>IF(COUNTA(A155:H155,K155:L155)=0,"",IF(OR(A155="",B155="",C155="",F155="",H155="",K155=""),"INCOMPLETO",IFERROR(IF(OR(COUNTIF($A$6:$A$400,A155)&lt;&gt;1,NOT(ISNUMBER(F155)),F155&lt;=0,F155&lt;&gt;INT(F155),NOT(ISNUMBER(H155)),H155&lt;0,COUNTIF(Configuracoes!$H$6:$H$10,K155)=0,AND(G155&lt;&gt;"",OR(NOT(ISNUMBER(G155)),G155&lt;=0,G155&lt;&gt;INT(G155))),AND(L155&lt;&gt;"",OR(NOT(ISNUMBER(L155)),L155&lt;1,L155&gt;5,L155&lt;&gt;INT(L155)))),"VERIFICAR","OK"),"VERIFICAR")))</f>
        <v/>
      </c>
      <c r="T155" s="15">
        <f t="shared" si="4"/>
        <v>0</v>
      </c>
    </row>
    <row r="156">
      <c r="A156" s="4"/>
      <c r="B156" s="4"/>
      <c r="C156" s="4"/>
      <c r="D156" s="4"/>
      <c r="E156" s="4"/>
      <c r="F156" s="7"/>
      <c r="G156" s="7"/>
      <c r="H156" s="5"/>
      <c r="I156" s="8" t="str">
        <f>IF(S156&lt;&gt;"OK","",SUMIFS(Sessoes!$I$6:$I$500,Sessoes!$B$6:$B$500,A156,Sessoes!$O$6:$O$500,"OK"))</f>
        <v/>
      </c>
      <c r="J156" s="9">
        <f t="shared" si="1"/>
        <v>0</v>
      </c>
      <c r="K156" s="4"/>
      <c r="L156" s="4"/>
      <c r="M156" s="13" t="str">
        <f>IF(S156&lt;&gt;"OK","",IF(COUNTIFS(Sessoes!$B$6:$B$500,A156,Sessoes!$O$6:$O$500,"OK")=0,"",MAXIFS(Sessoes!$A$6:$A$500,Sessoes!$B$6:$B$500,A156,Sessoes!$O$6:$O$500,"OK")))</f>
        <v/>
      </c>
      <c r="N156" s="11" t="str">
        <f>IF(L156="","",IFERROR(VLOOKUP(L156,Configuracoes!$A$15:$B$19,2,FALSE),""))</f>
        <v/>
      </c>
      <c r="O156" s="13" t="str">
        <f t="shared" si="2"/>
        <v/>
      </c>
      <c r="P156" s="14" t="str">
        <f t="shared" si="3"/>
        <v/>
      </c>
      <c r="Q156" s="11" t="str">
        <f>IF(S156="","",IF(S156&lt;&gt;"OK",S156,IF(K156="Cancelada","OK",IF(AND(K156&lt;&gt;"Concluída",G156&lt;&gt;"",G156&lt;TODAY()),"ATRASADA",IF(AND(O156&lt;&gt;"",O156+Configuracoes!$B$7&lt;=TODAY()),"REVISAR",IF(AND(P156&lt;&gt;"",P156&lt;=3,K156&lt;&gt;"Concluída"),"PRIORIDADE","OK"))))))</f>
        <v/>
      </c>
      <c r="R156" s="4"/>
      <c r="S156" s="15" t="str">
        <f>IF(COUNTA(A156:H156,K156:L156)=0,"",IF(OR(A156="",B156="",C156="",F156="",H156="",K156=""),"INCOMPLETO",IFERROR(IF(OR(COUNTIF($A$6:$A$400,A156)&lt;&gt;1,NOT(ISNUMBER(F156)),F156&lt;=0,F156&lt;&gt;INT(F156),NOT(ISNUMBER(H156)),H156&lt;0,COUNTIF(Configuracoes!$H$6:$H$10,K156)=0,AND(G156&lt;&gt;"",OR(NOT(ISNUMBER(G156)),G156&lt;=0,G156&lt;&gt;INT(G156))),AND(L156&lt;&gt;"",OR(NOT(ISNUMBER(L156)),L156&lt;1,L156&gt;5,L156&lt;&gt;INT(L156)))),"VERIFICAR","OK"),"VERIFICAR")))</f>
        <v/>
      </c>
      <c r="T156" s="15">
        <f t="shared" si="4"/>
        <v>0</v>
      </c>
    </row>
    <row r="157">
      <c r="A157" s="4"/>
      <c r="B157" s="4"/>
      <c r="C157" s="4"/>
      <c r="D157" s="4"/>
      <c r="E157" s="4"/>
      <c r="F157" s="7"/>
      <c r="G157" s="7"/>
      <c r="H157" s="5"/>
      <c r="I157" s="8" t="str">
        <f>IF(S157&lt;&gt;"OK","",SUMIFS(Sessoes!$I$6:$I$500,Sessoes!$B$6:$B$500,A157,Sessoes!$O$6:$O$500,"OK"))</f>
        <v/>
      </c>
      <c r="J157" s="9">
        <f t="shared" si="1"/>
        <v>0</v>
      </c>
      <c r="K157" s="4"/>
      <c r="L157" s="4"/>
      <c r="M157" s="13" t="str">
        <f>IF(S157&lt;&gt;"OK","",IF(COUNTIFS(Sessoes!$B$6:$B$500,A157,Sessoes!$O$6:$O$500,"OK")=0,"",MAXIFS(Sessoes!$A$6:$A$500,Sessoes!$B$6:$B$500,A157,Sessoes!$O$6:$O$500,"OK")))</f>
        <v/>
      </c>
      <c r="N157" s="11" t="str">
        <f>IF(L157="","",IFERROR(VLOOKUP(L157,Configuracoes!$A$15:$B$19,2,FALSE),""))</f>
        <v/>
      </c>
      <c r="O157" s="13" t="str">
        <f t="shared" si="2"/>
        <v/>
      </c>
      <c r="P157" s="14" t="str">
        <f t="shared" si="3"/>
        <v/>
      </c>
      <c r="Q157" s="11" t="str">
        <f>IF(S157="","",IF(S157&lt;&gt;"OK",S157,IF(K157="Cancelada","OK",IF(AND(K157&lt;&gt;"Concluída",G157&lt;&gt;"",G157&lt;TODAY()),"ATRASADA",IF(AND(O157&lt;&gt;"",O157+Configuracoes!$B$7&lt;=TODAY()),"REVISAR",IF(AND(P157&lt;&gt;"",P157&lt;=3,K157&lt;&gt;"Concluída"),"PRIORIDADE","OK"))))))</f>
        <v/>
      </c>
      <c r="R157" s="4"/>
      <c r="S157" s="15" t="str">
        <f>IF(COUNTA(A157:H157,K157:L157)=0,"",IF(OR(A157="",B157="",C157="",F157="",H157="",K157=""),"INCOMPLETO",IFERROR(IF(OR(COUNTIF($A$6:$A$400,A157)&lt;&gt;1,NOT(ISNUMBER(F157)),F157&lt;=0,F157&lt;&gt;INT(F157),NOT(ISNUMBER(H157)),H157&lt;0,COUNTIF(Configuracoes!$H$6:$H$10,K157)=0,AND(G157&lt;&gt;"",OR(NOT(ISNUMBER(G157)),G157&lt;=0,G157&lt;&gt;INT(G157))),AND(L157&lt;&gt;"",OR(NOT(ISNUMBER(L157)),L157&lt;1,L157&gt;5,L157&lt;&gt;INT(L157)))),"VERIFICAR","OK"),"VERIFICAR")))</f>
        <v/>
      </c>
      <c r="T157" s="15">
        <f t="shared" si="4"/>
        <v>0</v>
      </c>
    </row>
    <row r="158">
      <c r="A158" s="4"/>
      <c r="B158" s="4"/>
      <c r="C158" s="4"/>
      <c r="D158" s="4"/>
      <c r="E158" s="4"/>
      <c r="F158" s="7"/>
      <c r="G158" s="7"/>
      <c r="H158" s="5"/>
      <c r="I158" s="8" t="str">
        <f>IF(S158&lt;&gt;"OK","",SUMIFS(Sessoes!$I$6:$I$500,Sessoes!$B$6:$B$500,A158,Sessoes!$O$6:$O$500,"OK"))</f>
        <v/>
      </c>
      <c r="J158" s="9">
        <f t="shared" si="1"/>
        <v>0</v>
      </c>
      <c r="K158" s="4"/>
      <c r="L158" s="4"/>
      <c r="M158" s="13" t="str">
        <f>IF(S158&lt;&gt;"OK","",IF(COUNTIFS(Sessoes!$B$6:$B$500,A158,Sessoes!$O$6:$O$500,"OK")=0,"",MAXIFS(Sessoes!$A$6:$A$500,Sessoes!$B$6:$B$500,A158,Sessoes!$O$6:$O$500,"OK")))</f>
        <v/>
      </c>
      <c r="N158" s="11" t="str">
        <f>IF(L158="","",IFERROR(VLOOKUP(L158,Configuracoes!$A$15:$B$19,2,FALSE),""))</f>
        <v/>
      </c>
      <c r="O158" s="13" t="str">
        <f t="shared" si="2"/>
        <v/>
      </c>
      <c r="P158" s="14" t="str">
        <f t="shared" si="3"/>
        <v/>
      </c>
      <c r="Q158" s="11" t="str">
        <f>IF(S158="","",IF(S158&lt;&gt;"OK",S158,IF(K158="Cancelada","OK",IF(AND(K158&lt;&gt;"Concluída",G158&lt;&gt;"",G158&lt;TODAY()),"ATRASADA",IF(AND(O158&lt;&gt;"",O158+Configuracoes!$B$7&lt;=TODAY()),"REVISAR",IF(AND(P158&lt;&gt;"",P158&lt;=3,K158&lt;&gt;"Concluída"),"PRIORIDADE","OK"))))))</f>
        <v/>
      </c>
      <c r="R158" s="4"/>
      <c r="S158" s="15" t="str">
        <f>IF(COUNTA(A158:H158,K158:L158)=0,"",IF(OR(A158="",B158="",C158="",F158="",H158="",K158=""),"INCOMPLETO",IFERROR(IF(OR(COUNTIF($A$6:$A$400,A158)&lt;&gt;1,NOT(ISNUMBER(F158)),F158&lt;=0,F158&lt;&gt;INT(F158),NOT(ISNUMBER(H158)),H158&lt;0,COUNTIF(Configuracoes!$H$6:$H$10,K158)=0,AND(G158&lt;&gt;"",OR(NOT(ISNUMBER(G158)),G158&lt;=0,G158&lt;&gt;INT(G158))),AND(L158&lt;&gt;"",OR(NOT(ISNUMBER(L158)),L158&lt;1,L158&gt;5,L158&lt;&gt;INT(L158)))),"VERIFICAR","OK"),"VERIFICAR")))</f>
        <v/>
      </c>
      <c r="T158" s="15">
        <f t="shared" si="4"/>
        <v>0</v>
      </c>
    </row>
    <row r="159">
      <c r="A159" s="4"/>
      <c r="B159" s="4"/>
      <c r="C159" s="4"/>
      <c r="D159" s="4"/>
      <c r="E159" s="4"/>
      <c r="F159" s="7"/>
      <c r="G159" s="7"/>
      <c r="H159" s="5"/>
      <c r="I159" s="8" t="str">
        <f>IF(S159&lt;&gt;"OK","",SUMIFS(Sessoes!$I$6:$I$500,Sessoes!$B$6:$B$500,A159,Sessoes!$O$6:$O$500,"OK"))</f>
        <v/>
      </c>
      <c r="J159" s="9">
        <f t="shared" si="1"/>
        <v>0</v>
      </c>
      <c r="K159" s="4"/>
      <c r="L159" s="4"/>
      <c r="M159" s="13" t="str">
        <f>IF(S159&lt;&gt;"OK","",IF(COUNTIFS(Sessoes!$B$6:$B$500,A159,Sessoes!$O$6:$O$500,"OK")=0,"",MAXIFS(Sessoes!$A$6:$A$500,Sessoes!$B$6:$B$500,A159,Sessoes!$O$6:$O$500,"OK")))</f>
        <v/>
      </c>
      <c r="N159" s="11" t="str">
        <f>IF(L159="","",IFERROR(VLOOKUP(L159,Configuracoes!$A$15:$B$19,2,FALSE),""))</f>
        <v/>
      </c>
      <c r="O159" s="13" t="str">
        <f t="shared" si="2"/>
        <v/>
      </c>
      <c r="P159" s="14" t="str">
        <f t="shared" si="3"/>
        <v/>
      </c>
      <c r="Q159" s="11" t="str">
        <f>IF(S159="","",IF(S159&lt;&gt;"OK",S159,IF(K159="Cancelada","OK",IF(AND(K159&lt;&gt;"Concluída",G159&lt;&gt;"",G159&lt;TODAY()),"ATRASADA",IF(AND(O159&lt;&gt;"",O159+Configuracoes!$B$7&lt;=TODAY()),"REVISAR",IF(AND(P159&lt;&gt;"",P159&lt;=3,K159&lt;&gt;"Concluída"),"PRIORIDADE","OK"))))))</f>
        <v/>
      </c>
      <c r="R159" s="4"/>
      <c r="S159" s="15" t="str">
        <f>IF(COUNTA(A159:H159,K159:L159)=0,"",IF(OR(A159="",B159="",C159="",F159="",H159="",K159=""),"INCOMPLETO",IFERROR(IF(OR(COUNTIF($A$6:$A$400,A159)&lt;&gt;1,NOT(ISNUMBER(F159)),F159&lt;=0,F159&lt;&gt;INT(F159),NOT(ISNUMBER(H159)),H159&lt;0,COUNTIF(Configuracoes!$H$6:$H$10,K159)=0,AND(G159&lt;&gt;"",OR(NOT(ISNUMBER(G159)),G159&lt;=0,G159&lt;&gt;INT(G159))),AND(L159&lt;&gt;"",OR(NOT(ISNUMBER(L159)),L159&lt;1,L159&gt;5,L159&lt;&gt;INT(L159)))),"VERIFICAR","OK"),"VERIFICAR")))</f>
        <v/>
      </c>
      <c r="T159" s="15">
        <f t="shared" si="4"/>
        <v>0</v>
      </c>
    </row>
    <row r="160">
      <c r="A160" s="4"/>
      <c r="B160" s="4"/>
      <c r="C160" s="4"/>
      <c r="D160" s="4"/>
      <c r="E160" s="4"/>
      <c r="F160" s="7"/>
      <c r="G160" s="7"/>
      <c r="H160" s="5"/>
      <c r="I160" s="8" t="str">
        <f>IF(S160&lt;&gt;"OK","",SUMIFS(Sessoes!$I$6:$I$500,Sessoes!$B$6:$B$500,A160,Sessoes!$O$6:$O$500,"OK"))</f>
        <v/>
      </c>
      <c r="J160" s="9">
        <f t="shared" si="1"/>
        <v>0</v>
      </c>
      <c r="K160" s="4"/>
      <c r="L160" s="4"/>
      <c r="M160" s="13" t="str">
        <f>IF(S160&lt;&gt;"OK","",IF(COUNTIFS(Sessoes!$B$6:$B$500,A160,Sessoes!$O$6:$O$500,"OK")=0,"",MAXIFS(Sessoes!$A$6:$A$500,Sessoes!$B$6:$B$500,A160,Sessoes!$O$6:$O$500,"OK")))</f>
        <v/>
      </c>
      <c r="N160" s="11" t="str">
        <f>IF(L160="","",IFERROR(VLOOKUP(L160,Configuracoes!$A$15:$B$19,2,FALSE),""))</f>
        <v/>
      </c>
      <c r="O160" s="13" t="str">
        <f t="shared" si="2"/>
        <v/>
      </c>
      <c r="P160" s="14" t="str">
        <f t="shared" si="3"/>
        <v/>
      </c>
      <c r="Q160" s="11" t="str">
        <f>IF(S160="","",IF(S160&lt;&gt;"OK",S160,IF(K160="Cancelada","OK",IF(AND(K160&lt;&gt;"Concluída",G160&lt;&gt;"",G160&lt;TODAY()),"ATRASADA",IF(AND(O160&lt;&gt;"",O160+Configuracoes!$B$7&lt;=TODAY()),"REVISAR",IF(AND(P160&lt;&gt;"",P160&lt;=3,K160&lt;&gt;"Concluída"),"PRIORIDADE","OK"))))))</f>
        <v/>
      </c>
      <c r="R160" s="4"/>
      <c r="S160" s="15" t="str">
        <f>IF(COUNTA(A160:H160,K160:L160)=0,"",IF(OR(A160="",B160="",C160="",F160="",H160="",K160=""),"INCOMPLETO",IFERROR(IF(OR(COUNTIF($A$6:$A$400,A160)&lt;&gt;1,NOT(ISNUMBER(F160)),F160&lt;=0,F160&lt;&gt;INT(F160),NOT(ISNUMBER(H160)),H160&lt;0,COUNTIF(Configuracoes!$H$6:$H$10,K160)=0,AND(G160&lt;&gt;"",OR(NOT(ISNUMBER(G160)),G160&lt;=0,G160&lt;&gt;INT(G160))),AND(L160&lt;&gt;"",OR(NOT(ISNUMBER(L160)),L160&lt;1,L160&gt;5,L160&lt;&gt;INT(L160)))),"VERIFICAR","OK"),"VERIFICAR")))</f>
        <v/>
      </c>
      <c r="T160" s="15">
        <f t="shared" si="4"/>
        <v>0</v>
      </c>
    </row>
    <row r="161">
      <c r="A161" s="4"/>
      <c r="B161" s="4"/>
      <c r="C161" s="4"/>
      <c r="D161" s="4"/>
      <c r="E161" s="4"/>
      <c r="F161" s="7"/>
      <c r="G161" s="7"/>
      <c r="H161" s="5"/>
      <c r="I161" s="8" t="str">
        <f>IF(S161&lt;&gt;"OK","",SUMIFS(Sessoes!$I$6:$I$500,Sessoes!$B$6:$B$500,A161,Sessoes!$O$6:$O$500,"OK"))</f>
        <v/>
      </c>
      <c r="J161" s="9">
        <f t="shared" si="1"/>
        <v>0</v>
      </c>
      <c r="K161" s="4"/>
      <c r="L161" s="4"/>
      <c r="M161" s="13" t="str">
        <f>IF(S161&lt;&gt;"OK","",IF(COUNTIFS(Sessoes!$B$6:$B$500,A161,Sessoes!$O$6:$O$500,"OK")=0,"",MAXIFS(Sessoes!$A$6:$A$500,Sessoes!$B$6:$B$500,A161,Sessoes!$O$6:$O$500,"OK")))</f>
        <v/>
      </c>
      <c r="N161" s="11" t="str">
        <f>IF(L161="","",IFERROR(VLOOKUP(L161,Configuracoes!$A$15:$B$19,2,FALSE),""))</f>
        <v/>
      </c>
      <c r="O161" s="13" t="str">
        <f t="shared" si="2"/>
        <v/>
      </c>
      <c r="P161" s="14" t="str">
        <f t="shared" si="3"/>
        <v/>
      </c>
      <c r="Q161" s="11" t="str">
        <f>IF(S161="","",IF(S161&lt;&gt;"OK",S161,IF(K161="Cancelada","OK",IF(AND(K161&lt;&gt;"Concluída",G161&lt;&gt;"",G161&lt;TODAY()),"ATRASADA",IF(AND(O161&lt;&gt;"",O161+Configuracoes!$B$7&lt;=TODAY()),"REVISAR",IF(AND(P161&lt;&gt;"",P161&lt;=3,K161&lt;&gt;"Concluída"),"PRIORIDADE","OK"))))))</f>
        <v/>
      </c>
      <c r="R161" s="4"/>
      <c r="S161" s="15" t="str">
        <f>IF(COUNTA(A161:H161,K161:L161)=0,"",IF(OR(A161="",B161="",C161="",F161="",H161="",K161=""),"INCOMPLETO",IFERROR(IF(OR(COUNTIF($A$6:$A$400,A161)&lt;&gt;1,NOT(ISNUMBER(F161)),F161&lt;=0,F161&lt;&gt;INT(F161),NOT(ISNUMBER(H161)),H161&lt;0,COUNTIF(Configuracoes!$H$6:$H$10,K161)=0,AND(G161&lt;&gt;"",OR(NOT(ISNUMBER(G161)),G161&lt;=0,G161&lt;&gt;INT(G161))),AND(L161&lt;&gt;"",OR(NOT(ISNUMBER(L161)),L161&lt;1,L161&gt;5,L161&lt;&gt;INT(L161)))),"VERIFICAR","OK"),"VERIFICAR")))</f>
        <v/>
      </c>
      <c r="T161" s="15">
        <f t="shared" si="4"/>
        <v>0</v>
      </c>
    </row>
    <row r="162">
      <c r="A162" s="4"/>
      <c r="B162" s="4"/>
      <c r="C162" s="4"/>
      <c r="D162" s="4"/>
      <c r="E162" s="4"/>
      <c r="F162" s="7"/>
      <c r="G162" s="7"/>
      <c r="H162" s="5"/>
      <c r="I162" s="8" t="str">
        <f>IF(S162&lt;&gt;"OK","",SUMIFS(Sessoes!$I$6:$I$500,Sessoes!$B$6:$B$500,A162,Sessoes!$O$6:$O$500,"OK"))</f>
        <v/>
      </c>
      <c r="J162" s="9">
        <f t="shared" si="1"/>
        <v>0</v>
      </c>
      <c r="K162" s="4"/>
      <c r="L162" s="4"/>
      <c r="M162" s="13" t="str">
        <f>IF(S162&lt;&gt;"OK","",IF(COUNTIFS(Sessoes!$B$6:$B$500,A162,Sessoes!$O$6:$O$500,"OK")=0,"",MAXIFS(Sessoes!$A$6:$A$500,Sessoes!$B$6:$B$500,A162,Sessoes!$O$6:$O$500,"OK")))</f>
        <v/>
      </c>
      <c r="N162" s="11" t="str">
        <f>IF(L162="","",IFERROR(VLOOKUP(L162,Configuracoes!$A$15:$B$19,2,FALSE),""))</f>
        <v/>
      </c>
      <c r="O162" s="13" t="str">
        <f t="shared" si="2"/>
        <v/>
      </c>
      <c r="P162" s="14" t="str">
        <f t="shared" si="3"/>
        <v/>
      </c>
      <c r="Q162" s="11" t="str">
        <f>IF(S162="","",IF(S162&lt;&gt;"OK",S162,IF(K162="Cancelada","OK",IF(AND(K162&lt;&gt;"Concluída",G162&lt;&gt;"",G162&lt;TODAY()),"ATRASADA",IF(AND(O162&lt;&gt;"",O162+Configuracoes!$B$7&lt;=TODAY()),"REVISAR",IF(AND(P162&lt;&gt;"",P162&lt;=3,K162&lt;&gt;"Concluída"),"PRIORIDADE","OK"))))))</f>
        <v/>
      </c>
      <c r="R162" s="4"/>
      <c r="S162" s="15" t="str">
        <f>IF(COUNTA(A162:H162,K162:L162)=0,"",IF(OR(A162="",B162="",C162="",F162="",H162="",K162=""),"INCOMPLETO",IFERROR(IF(OR(COUNTIF($A$6:$A$400,A162)&lt;&gt;1,NOT(ISNUMBER(F162)),F162&lt;=0,F162&lt;&gt;INT(F162),NOT(ISNUMBER(H162)),H162&lt;0,COUNTIF(Configuracoes!$H$6:$H$10,K162)=0,AND(G162&lt;&gt;"",OR(NOT(ISNUMBER(G162)),G162&lt;=0,G162&lt;&gt;INT(G162))),AND(L162&lt;&gt;"",OR(NOT(ISNUMBER(L162)),L162&lt;1,L162&gt;5,L162&lt;&gt;INT(L162)))),"VERIFICAR","OK"),"VERIFICAR")))</f>
        <v/>
      </c>
      <c r="T162" s="15">
        <f t="shared" si="4"/>
        <v>0</v>
      </c>
    </row>
    <row r="163">
      <c r="A163" s="4"/>
      <c r="B163" s="4"/>
      <c r="C163" s="4"/>
      <c r="D163" s="4"/>
      <c r="E163" s="4"/>
      <c r="F163" s="7"/>
      <c r="G163" s="7"/>
      <c r="H163" s="5"/>
      <c r="I163" s="8" t="str">
        <f>IF(S163&lt;&gt;"OK","",SUMIFS(Sessoes!$I$6:$I$500,Sessoes!$B$6:$B$500,A163,Sessoes!$O$6:$O$500,"OK"))</f>
        <v/>
      </c>
      <c r="J163" s="9">
        <f t="shared" si="1"/>
        <v>0</v>
      </c>
      <c r="K163" s="4"/>
      <c r="L163" s="4"/>
      <c r="M163" s="13" t="str">
        <f>IF(S163&lt;&gt;"OK","",IF(COUNTIFS(Sessoes!$B$6:$B$500,A163,Sessoes!$O$6:$O$500,"OK")=0,"",MAXIFS(Sessoes!$A$6:$A$500,Sessoes!$B$6:$B$500,A163,Sessoes!$O$6:$O$500,"OK")))</f>
        <v/>
      </c>
      <c r="N163" s="11" t="str">
        <f>IF(L163="","",IFERROR(VLOOKUP(L163,Configuracoes!$A$15:$B$19,2,FALSE),""))</f>
        <v/>
      </c>
      <c r="O163" s="13" t="str">
        <f t="shared" si="2"/>
        <v/>
      </c>
      <c r="P163" s="14" t="str">
        <f t="shared" si="3"/>
        <v/>
      </c>
      <c r="Q163" s="11" t="str">
        <f>IF(S163="","",IF(S163&lt;&gt;"OK",S163,IF(K163="Cancelada","OK",IF(AND(K163&lt;&gt;"Concluída",G163&lt;&gt;"",G163&lt;TODAY()),"ATRASADA",IF(AND(O163&lt;&gt;"",O163+Configuracoes!$B$7&lt;=TODAY()),"REVISAR",IF(AND(P163&lt;&gt;"",P163&lt;=3,K163&lt;&gt;"Concluída"),"PRIORIDADE","OK"))))))</f>
        <v/>
      </c>
      <c r="R163" s="4"/>
      <c r="S163" s="15" t="str">
        <f>IF(COUNTA(A163:H163,K163:L163)=0,"",IF(OR(A163="",B163="",C163="",F163="",H163="",K163=""),"INCOMPLETO",IFERROR(IF(OR(COUNTIF($A$6:$A$400,A163)&lt;&gt;1,NOT(ISNUMBER(F163)),F163&lt;=0,F163&lt;&gt;INT(F163),NOT(ISNUMBER(H163)),H163&lt;0,COUNTIF(Configuracoes!$H$6:$H$10,K163)=0,AND(G163&lt;&gt;"",OR(NOT(ISNUMBER(G163)),G163&lt;=0,G163&lt;&gt;INT(G163))),AND(L163&lt;&gt;"",OR(NOT(ISNUMBER(L163)),L163&lt;1,L163&gt;5,L163&lt;&gt;INT(L163)))),"VERIFICAR","OK"),"VERIFICAR")))</f>
        <v/>
      </c>
      <c r="T163" s="15">
        <f t="shared" si="4"/>
        <v>0</v>
      </c>
    </row>
    <row r="164">
      <c r="A164" s="4"/>
      <c r="B164" s="4"/>
      <c r="C164" s="4"/>
      <c r="D164" s="4"/>
      <c r="E164" s="4"/>
      <c r="F164" s="7"/>
      <c r="G164" s="7"/>
      <c r="H164" s="5"/>
      <c r="I164" s="8" t="str">
        <f>IF(S164&lt;&gt;"OK","",SUMIFS(Sessoes!$I$6:$I$500,Sessoes!$B$6:$B$500,A164,Sessoes!$O$6:$O$500,"OK"))</f>
        <v/>
      </c>
      <c r="J164" s="9">
        <f t="shared" si="1"/>
        <v>0</v>
      </c>
      <c r="K164" s="4"/>
      <c r="L164" s="4"/>
      <c r="M164" s="13" t="str">
        <f>IF(S164&lt;&gt;"OK","",IF(COUNTIFS(Sessoes!$B$6:$B$500,A164,Sessoes!$O$6:$O$500,"OK")=0,"",MAXIFS(Sessoes!$A$6:$A$500,Sessoes!$B$6:$B$500,A164,Sessoes!$O$6:$O$500,"OK")))</f>
        <v/>
      </c>
      <c r="N164" s="11" t="str">
        <f>IF(L164="","",IFERROR(VLOOKUP(L164,Configuracoes!$A$15:$B$19,2,FALSE),""))</f>
        <v/>
      </c>
      <c r="O164" s="13" t="str">
        <f t="shared" si="2"/>
        <v/>
      </c>
      <c r="P164" s="14" t="str">
        <f t="shared" si="3"/>
        <v/>
      </c>
      <c r="Q164" s="11" t="str">
        <f>IF(S164="","",IF(S164&lt;&gt;"OK",S164,IF(K164="Cancelada","OK",IF(AND(K164&lt;&gt;"Concluída",G164&lt;&gt;"",G164&lt;TODAY()),"ATRASADA",IF(AND(O164&lt;&gt;"",O164+Configuracoes!$B$7&lt;=TODAY()),"REVISAR",IF(AND(P164&lt;&gt;"",P164&lt;=3,K164&lt;&gt;"Concluída"),"PRIORIDADE","OK"))))))</f>
        <v/>
      </c>
      <c r="R164" s="4"/>
      <c r="S164" s="15" t="str">
        <f>IF(COUNTA(A164:H164,K164:L164)=0,"",IF(OR(A164="",B164="",C164="",F164="",H164="",K164=""),"INCOMPLETO",IFERROR(IF(OR(COUNTIF($A$6:$A$400,A164)&lt;&gt;1,NOT(ISNUMBER(F164)),F164&lt;=0,F164&lt;&gt;INT(F164),NOT(ISNUMBER(H164)),H164&lt;0,COUNTIF(Configuracoes!$H$6:$H$10,K164)=0,AND(G164&lt;&gt;"",OR(NOT(ISNUMBER(G164)),G164&lt;=0,G164&lt;&gt;INT(G164))),AND(L164&lt;&gt;"",OR(NOT(ISNUMBER(L164)),L164&lt;1,L164&gt;5,L164&lt;&gt;INT(L164)))),"VERIFICAR","OK"),"VERIFICAR")))</f>
        <v/>
      </c>
      <c r="T164" s="15">
        <f t="shared" si="4"/>
        <v>0</v>
      </c>
    </row>
    <row r="165">
      <c r="A165" s="4"/>
      <c r="B165" s="4"/>
      <c r="C165" s="4"/>
      <c r="D165" s="4"/>
      <c r="E165" s="4"/>
      <c r="F165" s="7"/>
      <c r="G165" s="7"/>
      <c r="H165" s="5"/>
      <c r="I165" s="8" t="str">
        <f>IF(S165&lt;&gt;"OK","",SUMIFS(Sessoes!$I$6:$I$500,Sessoes!$B$6:$B$500,A165,Sessoes!$O$6:$O$500,"OK"))</f>
        <v/>
      </c>
      <c r="J165" s="9">
        <f t="shared" si="1"/>
        <v>0</v>
      </c>
      <c r="K165" s="4"/>
      <c r="L165" s="4"/>
      <c r="M165" s="13" t="str">
        <f>IF(S165&lt;&gt;"OK","",IF(COUNTIFS(Sessoes!$B$6:$B$500,A165,Sessoes!$O$6:$O$500,"OK")=0,"",MAXIFS(Sessoes!$A$6:$A$500,Sessoes!$B$6:$B$500,A165,Sessoes!$O$6:$O$500,"OK")))</f>
        <v/>
      </c>
      <c r="N165" s="11" t="str">
        <f>IF(L165="","",IFERROR(VLOOKUP(L165,Configuracoes!$A$15:$B$19,2,FALSE),""))</f>
        <v/>
      </c>
      <c r="O165" s="13" t="str">
        <f t="shared" si="2"/>
        <v/>
      </c>
      <c r="P165" s="14" t="str">
        <f t="shared" si="3"/>
        <v/>
      </c>
      <c r="Q165" s="11" t="str">
        <f>IF(S165="","",IF(S165&lt;&gt;"OK",S165,IF(K165="Cancelada","OK",IF(AND(K165&lt;&gt;"Concluída",G165&lt;&gt;"",G165&lt;TODAY()),"ATRASADA",IF(AND(O165&lt;&gt;"",O165+Configuracoes!$B$7&lt;=TODAY()),"REVISAR",IF(AND(P165&lt;&gt;"",P165&lt;=3,K165&lt;&gt;"Concluída"),"PRIORIDADE","OK"))))))</f>
        <v/>
      </c>
      <c r="R165" s="4"/>
      <c r="S165" s="15" t="str">
        <f>IF(COUNTA(A165:H165,K165:L165)=0,"",IF(OR(A165="",B165="",C165="",F165="",H165="",K165=""),"INCOMPLETO",IFERROR(IF(OR(COUNTIF($A$6:$A$400,A165)&lt;&gt;1,NOT(ISNUMBER(F165)),F165&lt;=0,F165&lt;&gt;INT(F165),NOT(ISNUMBER(H165)),H165&lt;0,COUNTIF(Configuracoes!$H$6:$H$10,K165)=0,AND(G165&lt;&gt;"",OR(NOT(ISNUMBER(G165)),G165&lt;=0,G165&lt;&gt;INT(G165))),AND(L165&lt;&gt;"",OR(NOT(ISNUMBER(L165)),L165&lt;1,L165&gt;5,L165&lt;&gt;INT(L165)))),"VERIFICAR","OK"),"VERIFICAR")))</f>
        <v/>
      </c>
      <c r="T165" s="15">
        <f t="shared" si="4"/>
        <v>0</v>
      </c>
    </row>
    <row r="166">
      <c r="A166" s="4"/>
      <c r="B166" s="4"/>
      <c r="C166" s="4"/>
      <c r="D166" s="4"/>
      <c r="E166" s="4"/>
      <c r="F166" s="7"/>
      <c r="G166" s="7"/>
      <c r="H166" s="5"/>
      <c r="I166" s="8" t="str">
        <f>IF(S166&lt;&gt;"OK","",SUMIFS(Sessoes!$I$6:$I$500,Sessoes!$B$6:$B$500,A166,Sessoes!$O$6:$O$500,"OK"))</f>
        <v/>
      </c>
      <c r="J166" s="9">
        <f t="shared" si="1"/>
        <v>0</v>
      </c>
      <c r="K166" s="4"/>
      <c r="L166" s="4"/>
      <c r="M166" s="13" t="str">
        <f>IF(S166&lt;&gt;"OK","",IF(COUNTIFS(Sessoes!$B$6:$B$500,A166,Sessoes!$O$6:$O$500,"OK")=0,"",MAXIFS(Sessoes!$A$6:$A$500,Sessoes!$B$6:$B$500,A166,Sessoes!$O$6:$O$500,"OK")))</f>
        <v/>
      </c>
      <c r="N166" s="11" t="str">
        <f>IF(L166="","",IFERROR(VLOOKUP(L166,Configuracoes!$A$15:$B$19,2,FALSE),""))</f>
        <v/>
      </c>
      <c r="O166" s="13" t="str">
        <f t="shared" si="2"/>
        <v/>
      </c>
      <c r="P166" s="14" t="str">
        <f t="shared" si="3"/>
        <v/>
      </c>
      <c r="Q166" s="11" t="str">
        <f>IF(S166="","",IF(S166&lt;&gt;"OK",S166,IF(K166="Cancelada","OK",IF(AND(K166&lt;&gt;"Concluída",G166&lt;&gt;"",G166&lt;TODAY()),"ATRASADA",IF(AND(O166&lt;&gt;"",O166+Configuracoes!$B$7&lt;=TODAY()),"REVISAR",IF(AND(P166&lt;&gt;"",P166&lt;=3,K166&lt;&gt;"Concluída"),"PRIORIDADE","OK"))))))</f>
        <v/>
      </c>
      <c r="R166" s="4"/>
      <c r="S166" s="15" t="str">
        <f>IF(COUNTA(A166:H166,K166:L166)=0,"",IF(OR(A166="",B166="",C166="",F166="",H166="",K166=""),"INCOMPLETO",IFERROR(IF(OR(COUNTIF($A$6:$A$400,A166)&lt;&gt;1,NOT(ISNUMBER(F166)),F166&lt;=0,F166&lt;&gt;INT(F166),NOT(ISNUMBER(H166)),H166&lt;0,COUNTIF(Configuracoes!$H$6:$H$10,K166)=0,AND(G166&lt;&gt;"",OR(NOT(ISNUMBER(G166)),G166&lt;=0,G166&lt;&gt;INT(G166))),AND(L166&lt;&gt;"",OR(NOT(ISNUMBER(L166)),L166&lt;1,L166&gt;5,L166&lt;&gt;INT(L166)))),"VERIFICAR","OK"),"VERIFICAR")))</f>
        <v/>
      </c>
      <c r="T166" s="15">
        <f t="shared" si="4"/>
        <v>0</v>
      </c>
    </row>
    <row r="167">
      <c r="A167" s="4"/>
      <c r="B167" s="4"/>
      <c r="C167" s="4"/>
      <c r="D167" s="4"/>
      <c r="E167" s="4"/>
      <c r="F167" s="7"/>
      <c r="G167" s="7"/>
      <c r="H167" s="5"/>
      <c r="I167" s="8" t="str">
        <f>IF(S167&lt;&gt;"OK","",SUMIFS(Sessoes!$I$6:$I$500,Sessoes!$B$6:$B$500,A167,Sessoes!$O$6:$O$500,"OK"))</f>
        <v/>
      </c>
      <c r="J167" s="9">
        <f t="shared" si="1"/>
        <v>0</v>
      </c>
      <c r="K167" s="4"/>
      <c r="L167" s="4"/>
      <c r="M167" s="13" t="str">
        <f>IF(S167&lt;&gt;"OK","",IF(COUNTIFS(Sessoes!$B$6:$B$500,A167,Sessoes!$O$6:$O$500,"OK")=0,"",MAXIFS(Sessoes!$A$6:$A$500,Sessoes!$B$6:$B$500,A167,Sessoes!$O$6:$O$500,"OK")))</f>
        <v/>
      </c>
      <c r="N167" s="11" t="str">
        <f>IF(L167="","",IFERROR(VLOOKUP(L167,Configuracoes!$A$15:$B$19,2,FALSE),""))</f>
        <v/>
      </c>
      <c r="O167" s="13" t="str">
        <f t="shared" si="2"/>
        <v/>
      </c>
      <c r="P167" s="14" t="str">
        <f t="shared" si="3"/>
        <v/>
      </c>
      <c r="Q167" s="11" t="str">
        <f>IF(S167="","",IF(S167&lt;&gt;"OK",S167,IF(K167="Cancelada","OK",IF(AND(K167&lt;&gt;"Concluída",G167&lt;&gt;"",G167&lt;TODAY()),"ATRASADA",IF(AND(O167&lt;&gt;"",O167+Configuracoes!$B$7&lt;=TODAY()),"REVISAR",IF(AND(P167&lt;&gt;"",P167&lt;=3,K167&lt;&gt;"Concluída"),"PRIORIDADE","OK"))))))</f>
        <v/>
      </c>
      <c r="R167" s="4"/>
      <c r="S167" s="15" t="str">
        <f>IF(COUNTA(A167:H167,K167:L167)=0,"",IF(OR(A167="",B167="",C167="",F167="",H167="",K167=""),"INCOMPLETO",IFERROR(IF(OR(COUNTIF($A$6:$A$400,A167)&lt;&gt;1,NOT(ISNUMBER(F167)),F167&lt;=0,F167&lt;&gt;INT(F167),NOT(ISNUMBER(H167)),H167&lt;0,COUNTIF(Configuracoes!$H$6:$H$10,K167)=0,AND(G167&lt;&gt;"",OR(NOT(ISNUMBER(G167)),G167&lt;=0,G167&lt;&gt;INT(G167))),AND(L167&lt;&gt;"",OR(NOT(ISNUMBER(L167)),L167&lt;1,L167&gt;5,L167&lt;&gt;INT(L167)))),"VERIFICAR","OK"),"VERIFICAR")))</f>
        <v/>
      </c>
      <c r="T167" s="15">
        <f t="shared" si="4"/>
        <v>0</v>
      </c>
    </row>
    <row r="168">
      <c r="A168" s="4"/>
      <c r="B168" s="4"/>
      <c r="C168" s="4"/>
      <c r="D168" s="4"/>
      <c r="E168" s="4"/>
      <c r="F168" s="7"/>
      <c r="G168" s="7"/>
      <c r="H168" s="5"/>
      <c r="I168" s="8" t="str">
        <f>IF(S168&lt;&gt;"OK","",SUMIFS(Sessoes!$I$6:$I$500,Sessoes!$B$6:$B$500,A168,Sessoes!$O$6:$O$500,"OK"))</f>
        <v/>
      </c>
      <c r="J168" s="9">
        <f t="shared" si="1"/>
        <v>0</v>
      </c>
      <c r="K168" s="4"/>
      <c r="L168" s="4"/>
      <c r="M168" s="13" t="str">
        <f>IF(S168&lt;&gt;"OK","",IF(COUNTIFS(Sessoes!$B$6:$B$500,A168,Sessoes!$O$6:$O$500,"OK")=0,"",MAXIFS(Sessoes!$A$6:$A$500,Sessoes!$B$6:$B$500,A168,Sessoes!$O$6:$O$500,"OK")))</f>
        <v/>
      </c>
      <c r="N168" s="11" t="str">
        <f>IF(L168="","",IFERROR(VLOOKUP(L168,Configuracoes!$A$15:$B$19,2,FALSE),""))</f>
        <v/>
      </c>
      <c r="O168" s="13" t="str">
        <f t="shared" si="2"/>
        <v/>
      </c>
      <c r="P168" s="14" t="str">
        <f t="shared" si="3"/>
        <v/>
      </c>
      <c r="Q168" s="11" t="str">
        <f>IF(S168="","",IF(S168&lt;&gt;"OK",S168,IF(K168="Cancelada","OK",IF(AND(K168&lt;&gt;"Concluída",G168&lt;&gt;"",G168&lt;TODAY()),"ATRASADA",IF(AND(O168&lt;&gt;"",O168+Configuracoes!$B$7&lt;=TODAY()),"REVISAR",IF(AND(P168&lt;&gt;"",P168&lt;=3,K168&lt;&gt;"Concluída"),"PRIORIDADE","OK"))))))</f>
        <v/>
      </c>
      <c r="R168" s="4"/>
      <c r="S168" s="15" t="str">
        <f>IF(COUNTA(A168:H168,K168:L168)=0,"",IF(OR(A168="",B168="",C168="",F168="",H168="",K168=""),"INCOMPLETO",IFERROR(IF(OR(COUNTIF($A$6:$A$400,A168)&lt;&gt;1,NOT(ISNUMBER(F168)),F168&lt;=0,F168&lt;&gt;INT(F168),NOT(ISNUMBER(H168)),H168&lt;0,COUNTIF(Configuracoes!$H$6:$H$10,K168)=0,AND(G168&lt;&gt;"",OR(NOT(ISNUMBER(G168)),G168&lt;=0,G168&lt;&gt;INT(G168))),AND(L168&lt;&gt;"",OR(NOT(ISNUMBER(L168)),L168&lt;1,L168&gt;5,L168&lt;&gt;INT(L168)))),"VERIFICAR","OK"),"VERIFICAR")))</f>
        <v/>
      </c>
      <c r="T168" s="15">
        <f t="shared" si="4"/>
        <v>0</v>
      </c>
    </row>
    <row r="169">
      <c r="A169" s="4"/>
      <c r="B169" s="4"/>
      <c r="C169" s="4"/>
      <c r="D169" s="4"/>
      <c r="E169" s="4"/>
      <c r="F169" s="7"/>
      <c r="G169" s="7"/>
      <c r="H169" s="5"/>
      <c r="I169" s="8" t="str">
        <f>IF(S169&lt;&gt;"OK","",SUMIFS(Sessoes!$I$6:$I$500,Sessoes!$B$6:$B$500,A169,Sessoes!$O$6:$O$500,"OK"))</f>
        <v/>
      </c>
      <c r="J169" s="9">
        <f t="shared" si="1"/>
        <v>0</v>
      </c>
      <c r="K169" s="4"/>
      <c r="L169" s="4"/>
      <c r="M169" s="13" t="str">
        <f>IF(S169&lt;&gt;"OK","",IF(COUNTIFS(Sessoes!$B$6:$B$500,A169,Sessoes!$O$6:$O$500,"OK")=0,"",MAXIFS(Sessoes!$A$6:$A$500,Sessoes!$B$6:$B$500,A169,Sessoes!$O$6:$O$500,"OK")))</f>
        <v/>
      </c>
      <c r="N169" s="11" t="str">
        <f>IF(L169="","",IFERROR(VLOOKUP(L169,Configuracoes!$A$15:$B$19,2,FALSE),""))</f>
        <v/>
      </c>
      <c r="O169" s="13" t="str">
        <f t="shared" si="2"/>
        <v/>
      </c>
      <c r="P169" s="14" t="str">
        <f t="shared" si="3"/>
        <v/>
      </c>
      <c r="Q169" s="11" t="str">
        <f>IF(S169="","",IF(S169&lt;&gt;"OK",S169,IF(K169="Cancelada","OK",IF(AND(K169&lt;&gt;"Concluída",G169&lt;&gt;"",G169&lt;TODAY()),"ATRASADA",IF(AND(O169&lt;&gt;"",O169+Configuracoes!$B$7&lt;=TODAY()),"REVISAR",IF(AND(P169&lt;&gt;"",P169&lt;=3,K169&lt;&gt;"Concluída"),"PRIORIDADE","OK"))))))</f>
        <v/>
      </c>
      <c r="R169" s="4"/>
      <c r="S169" s="15" t="str">
        <f>IF(COUNTA(A169:H169,K169:L169)=0,"",IF(OR(A169="",B169="",C169="",F169="",H169="",K169=""),"INCOMPLETO",IFERROR(IF(OR(COUNTIF($A$6:$A$400,A169)&lt;&gt;1,NOT(ISNUMBER(F169)),F169&lt;=0,F169&lt;&gt;INT(F169),NOT(ISNUMBER(H169)),H169&lt;0,COUNTIF(Configuracoes!$H$6:$H$10,K169)=0,AND(G169&lt;&gt;"",OR(NOT(ISNUMBER(G169)),G169&lt;=0,G169&lt;&gt;INT(G169))),AND(L169&lt;&gt;"",OR(NOT(ISNUMBER(L169)),L169&lt;1,L169&gt;5,L169&lt;&gt;INT(L169)))),"VERIFICAR","OK"),"VERIFICAR")))</f>
        <v/>
      </c>
      <c r="T169" s="15">
        <f t="shared" si="4"/>
        <v>0</v>
      </c>
    </row>
    <row r="170">
      <c r="A170" s="4"/>
      <c r="B170" s="4"/>
      <c r="C170" s="4"/>
      <c r="D170" s="4"/>
      <c r="E170" s="4"/>
      <c r="F170" s="7"/>
      <c r="G170" s="7"/>
      <c r="H170" s="5"/>
      <c r="I170" s="8" t="str">
        <f>IF(S170&lt;&gt;"OK","",SUMIFS(Sessoes!$I$6:$I$500,Sessoes!$B$6:$B$500,A170,Sessoes!$O$6:$O$500,"OK"))</f>
        <v/>
      </c>
      <c r="J170" s="9">
        <f t="shared" si="1"/>
        <v>0</v>
      </c>
      <c r="K170" s="4"/>
      <c r="L170" s="4"/>
      <c r="M170" s="13" t="str">
        <f>IF(S170&lt;&gt;"OK","",IF(COUNTIFS(Sessoes!$B$6:$B$500,A170,Sessoes!$O$6:$O$500,"OK")=0,"",MAXIFS(Sessoes!$A$6:$A$500,Sessoes!$B$6:$B$500,A170,Sessoes!$O$6:$O$500,"OK")))</f>
        <v/>
      </c>
      <c r="N170" s="11" t="str">
        <f>IF(L170="","",IFERROR(VLOOKUP(L170,Configuracoes!$A$15:$B$19,2,FALSE),""))</f>
        <v/>
      </c>
      <c r="O170" s="13" t="str">
        <f t="shared" si="2"/>
        <v/>
      </c>
      <c r="P170" s="14" t="str">
        <f t="shared" si="3"/>
        <v/>
      </c>
      <c r="Q170" s="11" t="str">
        <f>IF(S170="","",IF(S170&lt;&gt;"OK",S170,IF(K170="Cancelada","OK",IF(AND(K170&lt;&gt;"Concluída",G170&lt;&gt;"",G170&lt;TODAY()),"ATRASADA",IF(AND(O170&lt;&gt;"",O170+Configuracoes!$B$7&lt;=TODAY()),"REVISAR",IF(AND(P170&lt;&gt;"",P170&lt;=3,K170&lt;&gt;"Concluída"),"PRIORIDADE","OK"))))))</f>
        <v/>
      </c>
      <c r="R170" s="4"/>
      <c r="S170" s="15" t="str">
        <f>IF(COUNTA(A170:H170,K170:L170)=0,"",IF(OR(A170="",B170="",C170="",F170="",H170="",K170=""),"INCOMPLETO",IFERROR(IF(OR(COUNTIF($A$6:$A$400,A170)&lt;&gt;1,NOT(ISNUMBER(F170)),F170&lt;=0,F170&lt;&gt;INT(F170),NOT(ISNUMBER(H170)),H170&lt;0,COUNTIF(Configuracoes!$H$6:$H$10,K170)=0,AND(G170&lt;&gt;"",OR(NOT(ISNUMBER(G170)),G170&lt;=0,G170&lt;&gt;INT(G170))),AND(L170&lt;&gt;"",OR(NOT(ISNUMBER(L170)),L170&lt;1,L170&gt;5,L170&lt;&gt;INT(L170)))),"VERIFICAR","OK"),"VERIFICAR")))</f>
        <v/>
      </c>
      <c r="T170" s="15">
        <f t="shared" si="4"/>
        <v>0</v>
      </c>
    </row>
    <row r="171">
      <c r="A171" s="4"/>
      <c r="B171" s="4"/>
      <c r="C171" s="4"/>
      <c r="D171" s="4"/>
      <c r="E171" s="4"/>
      <c r="F171" s="7"/>
      <c r="G171" s="7"/>
      <c r="H171" s="5"/>
      <c r="I171" s="8" t="str">
        <f>IF(S171&lt;&gt;"OK","",SUMIFS(Sessoes!$I$6:$I$500,Sessoes!$B$6:$B$500,A171,Sessoes!$O$6:$O$500,"OK"))</f>
        <v/>
      </c>
      <c r="J171" s="9">
        <f t="shared" si="1"/>
        <v>0</v>
      </c>
      <c r="K171" s="4"/>
      <c r="L171" s="4"/>
      <c r="M171" s="13" t="str">
        <f>IF(S171&lt;&gt;"OK","",IF(COUNTIFS(Sessoes!$B$6:$B$500,A171,Sessoes!$O$6:$O$500,"OK")=0,"",MAXIFS(Sessoes!$A$6:$A$500,Sessoes!$B$6:$B$500,A171,Sessoes!$O$6:$O$500,"OK")))</f>
        <v/>
      </c>
      <c r="N171" s="11" t="str">
        <f>IF(L171="","",IFERROR(VLOOKUP(L171,Configuracoes!$A$15:$B$19,2,FALSE),""))</f>
        <v/>
      </c>
      <c r="O171" s="13" t="str">
        <f t="shared" si="2"/>
        <v/>
      </c>
      <c r="P171" s="14" t="str">
        <f t="shared" si="3"/>
        <v/>
      </c>
      <c r="Q171" s="11" t="str">
        <f>IF(S171="","",IF(S171&lt;&gt;"OK",S171,IF(K171="Cancelada","OK",IF(AND(K171&lt;&gt;"Concluída",G171&lt;&gt;"",G171&lt;TODAY()),"ATRASADA",IF(AND(O171&lt;&gt;"",O171+Configuracoes!$B$7&lt;=TODAY()),"REVISAR",IF(AND(P171&lt;&gt;"",P171&lt;=3,K171&lt;&gt;"Concluída"),"PRIORIDADE","OK"))))))</f>
        <v/>
      </c>
      <c r="R171" s="4"/>
      <c r="S171" s="15" t="str">
        <f>IF(COUNTA(A171:H171,K171:L171)=0,"",IF(OR(A171="",B171="",C171="",F171="",H171="",K171=""),"INCOMPLETO",IFERROR(IF(OR(COUNTIF($A$6:$A$400,A171)&lt;&gt;1,NOT(ISNUMBER(F171)),F171&lt;=0,F171&lt;&gt;INT(F171),NOT(ISNUMBER(H171)),H171&lt;0,COUNTIF(Configuracoes!$H$6:$H$10,K171)=0,AND(G171&lt;&gt;"",OR(NOT(ISNUMBER(G171)),G171&lt;=0,G171&lt;&gt;INT(G171))),AND(L171&lt;&gt;"",OR(NOT(ISNUMBER(L171)),L171&lt;1,L171&gt;5,L171&lt;&gt;INT(L171)))),"VERIFICAR","OK"),"VERIFICAR")))</f>
        <v/>
      </c>
      <c r="T171" s="15">
        <f t="shared" si="4"/>
        <v>0</v>
      </c>
    </row>
    <row r="172">
      <c r="A172" s="4"/>
      <c r="B172" s="4"/>
      <c r="C172" s="4"/>
      <c r="D172" s="4"/>
      <c r="E172" s="4"/>
      <c r="F172" s="7"/>
      <c r="G172" s="7"/>
      <c r="H172" s="5"/>
      <c r="I172" s="8" t="str">
        <f>IF(S172&lt;&gt;"OK","",SUMIFS(Sessoes!$I$6:$I$500,Sessoes!$B$6:$B$500,A172,Sessoes!$O$6:$O$500,"OK"))</f>
        <v/>
      </c>
      <c r="J172" s="9">
        <f t="shared" si="1"/>
        <v>0</v>
      </c>
      <c r="K172" s="4"/>
      <c r="L172" s="4"/>
      <c r="M172" s="13" t="str">
        <f>IF(S172&lt;&gt;"OK","",IF(COUNTIFS(Sessoes!$B$6:$B$500,A172,Sessoes!$O$6:$O$500,"OK")=0,"",MAXIFS(Sessoes!$A$6:$A$500,Sessoes!$B$6:$B$500,A172,Sessoes!$O$6:$O$500,"OK")))</f>
        <v/>
      </c>
      <c r="N172" s="11" t="str">
        <f>IF(L172="","",IFERROR(VLOOKUP(L172,Configuracoes!$A$15:$B$19,2,FALSE),""))</f>
        <v/>
      </c>
      <c r="O172" s="13" t="str">
        <f t="shared" si="2"/>
        <v/>
      </c>
      <c r="P172" s="14" t="str">
        <f t="shared" si="3"/>
        <v/>
      </c>
      <c r="Q172" s="11" t="str">
        <f>IF(S172="","",IF(S172&lt;&gt;"OK",S172,IF(K172="Cancelada","OK",IF(AND(K172&lt;&gt;"Concluída",G172&lt;&gt;"",G172&lt;TODAY()),"ATRASADA",IF(AND(O172&lt;&gt;"",O172+Configuracoes!$B$7&lt;=TODAY()),"REVISAR",IF(AND(P172&lt;&gt;"",P172&lt;=3,K172&lt;&gt;"Concluída"),"PRIORIDADE","OK"))))))</f>
        <v/>
      </c>
      <c r="R172" s="4"/>
      <c r="S172" s="15" t="str">
        <f>IF(COUNTA(A172:H172,K172:L172)=0,"",IF(OR(A172="",B172="",C172="",F172="",H172="",K172=""),"INCOMPLETO",IFERROR(IF(OR(COUNTIF($A$6:$A$400,A172)&lt;&gt;1,NOT(ISNUMBER(F172)),F172&lt;=0,F172&lt;&gt;INT(F172),NOT(ISNUMBER(H172)),H172&lt;0,COUNTIF(Configuracoes!$H$6:$H$10,K172)=0,AND(G172&lt;&gt;"",OR(NOT(ISNUMBER(G172)),G172&lt;=0,G172&lt;&gt;INT(G172))),AND(L172&lt;&gt;"",OR(NOT(ISNUMBER(L172)),L172&lt;1,L172&gt;5,L172&lt;&gt;INT(L172)))),"VERIFICAR","OK"),"VERIFICAR")))</f>
        <v/>
      </c>
      <c r="T172" s="15">
        <f t="shared" si="4"/>
        <v>0</v>
      </c>
    </row>
    <row r="173">
      <c r="A173" s="4"/>
      <c r="B173" s="4"/>
      <c r="C173" s="4"/>
      <c r="D173" s="4"/>
      <c r="E173" s="4"/>
      <c r="F173" s="7"/>
      <c r="G173" s="7"/>
      <c r="H173" s="5"/>
      <c r="I173" s="8" t="str">
        <f>IF(S173&lt;&gt;"OK","",SUMIFS(Sessoes!$I$6:$I$500,Sessoes!$B$6:$B$500,A173,Sessoes!$O$6:$O$500,"OK"))</f>
        <v/>
      </c>
      <c r="J173" s="9">
        <f t="shared" si="1"/>
        <v>0</v>
      </c>
      <c r="K173" s="4"/>
      <c r="L173" s="4"/>
      <c r="M173" s="13" t="str">
        <f>IF(S173&lt;&gt;"OK","",IF(COUNTIFS(Sessoes!$B$6:$B$500,A173,Sessoes!$O$6:$O$500,"OK")=0,"",MAXIFS(Sessoes!$A$6:$A$500,Sessoes!$B$6:$B$500,A173,Sessoes!$O$6:$O$500,"OK")))</f>
        <v/>
      </c>
      <c r="N173" s="11" t="str">
        <f>IF(L173="","",IFERROR(VLOOKUP(L173,Configuracoes!$A$15:$B$19,2,FALSE),""))</f>
        <v/>
      </c>
      <c r="O173" s="13" t="str">
        <f t="shared" si="2"/>
        <v/>
      </c>
      <c r="P173" s="14" t="str">
        <f t="shared" si="3"/>
        <v/>
      </c>
      <c r="Q173" s="11" t="str">
        <f>IF(S173="","",IF(S173&lt;&gt;"OK",S173,IF(K173="Cancelada","OK",IF(AND(K173&lt;&gt;"Concluída",G173&lt;&gt;"",G173&lt;TODAY()),"ATRASADA",IF(AND(O173&lt;&gt;"",O173+Configuracoes!$B$7&lt;=TODAY()),"REVISAR",IF(AND(P173&lt;&gt;"",P173&lt;=3,K173&lt;&gt;"Concluída"),"PRIORIDADE","OK"))))))</f>
        <v/>
      </c>
      <c r="R173" s="4"/>
      <c r="S173" s="15" t="str">
        <f>IF(COUNTA(A173:H173,K173:L173)=0,"",IF(OR(A173="",B173="",C173="",F173="",H173="",K173=""),"INCOMPLETO",IFERROR(IF(OR(COUNTIF($A$6:$A$400,A173)&lt;&gt;1,NOT(ISNUMBER(F173)),F173&lt;=0,F173&lt;&gt;INT(F173),NOT(ISNUMBER(H173)),H173&lt;0,COUNTIF(Configuracoes!$H$6:$H$10,K173)=0,AND(G173&lt;&gt;"",OR(NOT(ISNUMBER(G173)),G173&lt;=0,G173&lt;&gt;INT(G173))),AND(L173&lt;&gt;"",OR(NOT(ISNUMBER(L173)),L173&lt;1,L173&gt;5,L173&lt;&gt;INT(L173)))),"VERIFICAR","OK"),"VERIFICAR")))</f>
        <v/>
      </c>
      <c r="T173" s="15">
        <f t="shared" si="4"/>
        <v>0</v>
      </c>
    </row>
    <row r="174">
      <c r="A174" s="4"/>
      <c r="B174" s="4"/>
      <c r="C174" s="4"/>
      <c r="D174" s="4"/>
      <c r="E174" s="4"/>
      <c r="F174" s="7"/>
      <c r="G174" s="7"/>
      <c r="H174" s="5"/>
      <c r="I174" s="8" t="str">
        <f>IF(S174&lt;&gt;"OK","",SUMIFS(Sessoes!$I$6:$I$500,Sessoes!$B$6:$B$500,A174,Sessoes!$O$6:$O$500,"OK"))</f>
        <v/>
      </c>
      <c r="J174" s="9">
        <f t="shared" si="1"/>
        <v>0</v>
      </c>
      <c r="K174" s="4"/>
      <c r="L174" s="4"/>
      <c r="M174" s="13" t="str">
        <f>IF(S174&lt;&gt;"OK","",IF(COUNTIFS(Sessoes!$B$6:$B$500,A174,Sessoes!$O$6:$O$500,"OK")=0,"",MAXIFS(Sessoes!$A$6:$A$500,Sessoes!$B$6:$B$500,A174,Sessoes!$O$6:$O$500,"OK")))</f>
        <v/>
      </c>
      <c r="N174" s="11" t="str">
        <f>IF(L174="","",IFERROR(VLOOKUP(L174,Configuracoes!$A$15:$B$19,2,FALSE),""))</f>
        <v/>
      </c>
      <c r="O174" s="13" t="str">
        <f t="shared" si="2"/>
        <v/>
      </c>
      <c r="P174" s="14" t="str">
        <f t="shared" si="3"/>
        <v/>
      </c>
      <c r="Q174" s="11" t="str">
        <f>IF(S174="","",IF(S174&lt;&gt;"OK",S174,IF(K174="Cancelada","OK",IF(AND(K174&lt;&gt;"Concluída",G174&lt;&gt;"",G174&lt;TODAY()),"ATRASADA",IF(AND(O174&lt;&gt;"",O174+Configuracoes!$B$7&lt;=TODAY()),"REVISAR",IF(AND(P174&lt;&gt;"",P174&lt;=3,K174&lt;&gt;"Concluída"),"PRIORIDADE","OK"))))))</f>
        <v/>
      </c>
      <c r="R174" s="4"/>
      <c r="S174" s="15" t="str">
        <f>IF(COUNTA(A174:H174,K174:L174)=0,"",IF(OR(A174="",B174="",C174="",F174="",H174="",K174=""),"INCOMPLETO",IFERROR(IF(OR(COUNTIF($A$6:$A$400,A174)&lt;&gt;1,NOT(ISNUMBER(F174)),F174&lt;=0,F174&lt;&gt;INT(F174),NOT(ISNUMBER(H174)),H174&lt;0,COUNTIF(Configuracoes!$H$6:$H$10,K174)=0,AND(G174&lt;&gt;"",OR(NOT(ISNUMBER(G174)),G174&lt;=0,G174&lt;&gt;INT(G174))),AND(L174&lt;&gt;"",OR(NOT(ISNUMBER(L174)),L174&lt;1,L174&gt;5,L174&lt;&gt;INT(L174)))),"VERIFICAR","OK"),"VERIFICAR")))</f>
        <v/>
      </c>
      <c r="T174" s="15">
        <f t="shared" si="4"/>
        <v>0</v>
      </c>
    </row>
    <row r="175">
      <c r="A175" s="4"/>
      <c r="B175" s="4"/>
      <c r="C175" s="4"/>
      <c r="D175" s="4"/>
      <c r="E175" s="4"/>
      <c r="F175" s="7"/>
      <c r="G175" s="7"/>
      <c r="H175" s="5"/>
      <c r="I175" s="8" t="str">
        <f>IF(S175&lt;&gt;"OK","",SUMIFS(Sessoes!$I$6:$I$500,Sessoes!$B$6:$B$500,A175,Sessoes!$O$6:$O$500,"OK"))</f>
        <v/>
      </c>
      <c r="J175" s="9">
        <f t="shared" si="1"/>
        <v>0</v>
      </c>
      <c r="K175" s="4"/>
      <c r="L175" s="4"/>
      <c r="M175" s="13" t="str">
        <f>IF(S175&lt;&gt;"OK","",IF(COUNTIFS(Sessoes!$B$6:$B$500,A175,Sessoes!$O$6:$O$500,"OK")=0,"",MAXIFS(Sessoes!$A$6:$A$500,Sessoes!$B$6:$B$500,A175,Sessoes!$O$6:$O$500,"OK")))</f>
        <v/>
      </c>
      <c r="N175" s="11" t="str">
        <f>IF(L175="","",IFERROR(VLOOKUP(L175,Configuracoes!$A$15:$B$19,2,FALSE),""))</f>
        <v/>
      </c>
      <c r="O175" s="13" t="str">
        <f t="shared" si="2"/>
        <v/>
      </c>
      <c r="P175" s="14" t="str">
        <f t="shared" si="3"/>
        <v/>
      </c>
      <c r="Q175" s="11" t="str">
        <f>IF(S175="","",IF(S175&lt;&gt;"OK",S175,IF(K175="Cancelada","OK",IF(AND(K175&lt;&gt;"Concluída",G175&lt;&gt;"",G175&lt;TODAY()),"ATRASADA",IF(AND(O175&lt;&gt;"",O175+Configuracoes!$B$7&lt;=TODAY()),"REVISAR",IF(AND(P175&lt;&gt;"",P175&lt;=3,K175&lt;&gt;"Concluída"),"PRIORIDADE","OK"))))))</f>
        <v/>
      </c>
      <c r="R175" s="4"/>
      <c r="S175" s="15" t="str">
        <f>IF(COUNTA(A175:H175,K175:L175)=0,"",IF(OR(A175="",B175="",C175="",F175="",H175="",K175=""),"INCOMPLETO",IFERROR(IF(OR(COUNTIF($A$6:$A$400,A175)&lt;&gt;1,NOT(ISNUMBER(F175)),F175&lt;=0,F175&lt;&gt;INT(F175),NOT(ISNUMBER(H175)),H175&lt;0,COUNTIF(Configuracoes!$H$6:$H$10,K175)=0,AND(G175&lt;&gt;"",OR(NOT(ISNUMBER(G175)),G175&lt;=0,G175&lt;&gt;INT(G175))),AND(L175&lt;&gt;"",OR(NOT(ISNUMBER(L175)),L175&lt;1,L175&gt;5,L175&lt;&gt;INT(L175)))),"VERIFICAR","OK"),"VERIFICAR")))</f>
        <v/>
      </c>
      <c r="T175" s="15">
        <f t="shared" si="4"/>
        <v>0</v>
      </c>
    </row>
    <row r="176">
      <c r="A176" s="4"/>
      <c r="B176" s="4"/>
      <c r="C176" s="4"/>
      <c r="D176" s="4"/>
      <c r="E176" s="4"/>
      <c r="F176" s="7"/>
      <c r="G176" s="7"/>
      <c r="H176" s="5"/>
      <c r="I176" s="8" t="str">
        <f>IF(S176&lt;&gt;"OK","",SUMIFS(Sessoes!$I$6:$I$500,Sessoes!$B$6:$B$500,A176,Sessoes!$O$6:$O$500,"OK"))</f>
        <v/>
      </c>
      <c r="J176" s="9">
        <f t="shared" si="1"/>
        <v>0</v>
      </c>
      <c r="K176" s="4"/>
      <c r="L176" s="4"/>
      <c r="M176" s="13" t="str">
        <f>IF(S176&lt;&gt;"OK","",IF(COUNTIFS(Sessoes!$B$6:$B$500,A176,Sessoes!$O$6:$O$500,"OK")=0,"",MAXIFS(Sessoes!$A$6:$A$500,Sessoes!$B$6:$B$500,A176,Sessoes!$O$6:$O$500,"OK")))</f>
        <v/>
      </c>
      <c r="N176" s="11" t="str">
        <f>IF(L176="","",IFERROR(VLOOKUP(L176,Configuracoes!$A$15:$B$19,2,FALSE),""))</f>
        <v/>
      </c>
      <c r="O176" s="13" t="str">
        <f t="shared" si="2"/>
        <v/>
      </c>
      <c r="P176" s="14" t="str">
        <f t="shared" si="3"/>
        <v/>
      </c>
      <c r="Q176" s="11" t="str">
        <f>IF(S176="","",IF(S176&lt;&gt;"OK",S176,IF(K176="Cancelada","OK",IF(AND(K176&lt;&gt;"Concluída",G176&lt;&gt;"",G176&lt;TODAY()),"ATRASADA",IF(AND(O176&lt;&gt;"",O176+Configuracoes!$B$7&lt;=TODAY()),"REVISAR",IF(AND(P176&lt;&gt;"",P176&lt;=3,K176&lt;&gt;"Concluída"),"PRIORIDADE","OK"))))))</f>
        <v/>
      </c>
      <c r="R176" s="4"/>
      <c r="S176" s="15" t="str">
        <f>IF(COUNTA(A176:H176,K176:L176)=0,"",IF(OR(A176="",B176="",C176="",F176="",H176="",K176=""),"INCOMPLETO",IFERROR(IF(OR(COUNTIF($A$6:$A$400,A176)&lt;&gt;1,NOT(ISNUMBER(F176)),F176&lt;=0,F176&lt;&gt;INT(F176),NOT(ISNUMBER(H176)),H176&lt;0,COUNTIF(Configuracoes!$H$6:$H$10,K176)=0,AND(G176&lt;&gt;"",OR(NOT(ISNUMBER(G176)),G176&lt;=0,G176&lt;&gt;INT(G176))),AND(L176&lt;&gt;"",OR(NOT(ISNUMBER(L176)),L176&lt;1,L176&gt;5,L176&lt;&gt;INT(L176)))),"VERIFICAR","OK"),"VERIFICAR")))</f>
        <v/>
      </c>
      <c r="T176" s="15">
        <f t="shared" si="4"/>
        <v>0</v>
      </c>
    </row>
    <row r="177">
      <c r="A177" s="4"/>
      <c r="B177" s="4"/>
      <c r="C177" s="4"/>
      <c r="D177" s="4"/>
      <c r="E177" s="4"/>
      <c r="F177" s="7"/>
      <c r="G177" s="7"/>
      <c r="H177" s="5"/>
      <c r="I177" s="8" t="str">
        <f>IF(S177&lt;&gt;"OK","",SUMIFS(Sessoes!$I$6:$I$500,Sessoes!$B$6:$B$500,A177,Sessoes!$O$6:$O$500,"OK"))</f>
        <v/>
      </c>
      <c r="J177" s="9">
        <f t="shared" si="1"/>
        <v>0</v>
      </c>
      <c r="K177" s="4"/>
      <c r="L177" s="4"/>
      <c r="M177" s="13" t="str">
        <f>IF(S177&lt;&gt;"OK","",IF(COUNTIFS(Sessoes!$B$6:$B$500,A177,Sessoes!$O$6:$O$500,"OK")=0,"",MAXIFS(Sessoes!$A$6:$A$500,Sessoes!$B$6:$B$500,A177,Sessoes!$O$6:$O$500,"OK")))</f>
        <v/>
      </c>
      <c r="N177" s="11" t="str">
        <f>IF(L177="","",IFERROR(VLOOKUP(L177,Configuracoes!$A$15:$B$19,2,FALSE),""))</f>
        <v/>
      </c>
      <c r="O177" s="13" t="str">
        <f t="shared" si="2"/>
        <v/>
      </c>
      <c r="P177" s="14" t="str">
        <f t="shared" si="3"/>
        <v/>
      </c>
      <c r="Q177" s="11" t="str">
        <f>IF(S177="","",IF(S177&lt;&gt;"OK",S177,IF(K177="Cancelada","OK",IF(AND(K177&lt;&gt;"Concluída",G177&lt;&gt;"",G177&lt;TODAY()),"ATRASADA",IF(AND(O177&lt;&gt;"",O177+Configuracoes!$B$7&lt;=TODAY()),"REVISAR",IF(AND(P177&lt;&gt;"",P177&lt;=3,K177&lt;&gt;"Concluída"),"PRIORIDADE","OK"))))))</f>
        <v/>
      </c>
      <c r="R177" s="4"/>
      <c r="S177" s="15" t="str">
        <f>IF(COUNTA(A177:H177,K177:L177)=0,"",IF(OR(A177="",B177="",C177="",F177="",H177="",K177=""),"INCOMPLETO",IFERROR(IF(OR(COUNTIF($A$6:$A$400,A177)&lt;&gt;1,NOT(ISNUMBER(F177)),F177&lt;=0,F177&lt;&gt;INT(F177),NOT(ISNUMBER(H177)),H177&lt;0,COUNTIF(Configuracoes!$H$6:$H$10,K177)=0,AND(G177&lt;&gt;"",OR(NOT(ISNUMBER(G177)),G177&lt;=0,G177&lt;&gt;INT(G177))),AND(L177&lt;&gt;"",OR(NOT(ISNUMBER(L177)),L177&lt;1,L177&gt;5,L177&lt;&gt;INT(L177)))),"VERIFICAR","OK"),"VERIFICAR")))</f>
        <v/>
      </c>
      <c r="T177" s="15">
        <f t="shared" si="4"/>
        <v>0</v>
      </c>
    </row>
    <row r="178">
      <c r="A178" s="4"/>
      <c r="B178" s="4"/>
      <c r="C178" s="4"/>
      <c r="D178" s="4"/>
      <c r="E178" s="4"/>
      <c r="F178" s="7"/>
      <c r="G178" s="7"/>
      <c r="H178" s="5"/>
      <c r="I178" s="8" t="str">
        <f>IF(S178&lt;&gt;"OK","",SUMIFS(Sessoes!$I$6:$I$500,Sessoes!$B$6:$B$500,A178,Sessoes!$O$6:$O$500,"OK"))</f>
        <v/>
      </c>
      <c r="J178" s="9">
        <f t="shared" si="1"/>
        <v>0</v>
      </c>
      <c r="K178" s="4"/>
      <c r="L178" s="4"/>
      <c r="M178" s="13" t="str">
        <f>IF(S178&lt;&gt;"OK","",IF(COUNTIFS(Sessoes!$B$6:$B$500,A178,Sessoes!$O$6:$O$500,"OK")=0,"",MAXIFS(Sessoes!$A$6:$A$500,Sessoes!$B$6:$B$500,A178,Sessoes!$O$6:$O$500,"OK")))</f>
        <v/>
      </c>
      <c r="N178" s="11" t="str">
        <f>IF(L178="","",IFERROR(VLOOKUP(L178,Configuracoes!$A$15:$B$19,2,FALSE),""))</f>
        <v/>
      </c>
      <c r="O178" s="13" t="str">
        <f t="shared" si="2"/>
        <v/>
      </c>
      <c r="P178" s="14" t="str">
        <f t="shared" si="3"/>
        <v/>
      </c>
      <c r="Q178" s="11" t="str">
        <f>IF(S178="","",IF(S178&lt;&gt;"OK",S178,IF(K178="Cancelada","OK",IF(AND(K178&lt;&gt;"Concluída",G178&lt;&gt;"",G178&lt;TODAY()),"ATRASADA",IF(AND(O178&lt;&gt;"",O178+Configuracoes!$B$7&lt;=TODAY()),"REVISAR",IF(AND(P178&lt;&gt;"",P178&lt;=3,K178&lt;&gt;"Concluída"),"PRIORIDADE","OK"))))))</f>
        <v/>
      </c>
      <c r="R178" s="4"/>
      <c r="S178" s="15" t="str">
        <f>IF(COUNTA(A178:H178,K178:L178)=0,"",IF(OR(A178="",B178="",C178="",F178="",H178="",K178=""),"INCOMPLETO",IFERROR(IF(OR(COUNTIF($A$6:$A$400,A178)&lt;&gt;1,NOT(ISNUMBER(F178)),F178&lt;=0,F178&lt;&gt;INT(F178),NOT(ISNUMBER(H178)),H178&lt;0,COUNTIF(Configuracoes!$H$6:$H$10,K178)=0,AND(G178&lt;&gt;"",OR(NOT(ISNUMBER(G178)),G178&lt;=0,G178&lt;&gt;INT(G178))),AND(L178&lt;&gt;"",OR(NOT(ISNUMBER(L178)),L178&lt;1,L178&gt;5,L178&lt;&gt;INT(L178)))),"VERIFICAR","OK"),"VERIFICAR")))</f>
        <v/>
      </c>
      <c r="T178" s="15">
        <f t="shared" si="4"/>
        <v>0</v>
      </c>
    </row>
    <row r="179">
      <c r="A179" s="4"/>
      <c r="B179" s="4"/>
      <c r="C179" s="4"/>
      <c r="D179" s="4"/>
      <c r="E179" s="4"/>
      <c r="F179" s="7"/>
      <c r="G179" s="7"/>
      <c r="H179" s="5"/>
      <c r="I179" s="8" t="str">
        <f>IF(S179&lt;&gt;"OK","",SUMIFS(Sessoes!$I$6:$I$500,Sessoes!$B$6:$B$500,A179,Sessoes!$O$6:$O$500,"OK"))</f>
        <v/>
      </c>
      <c r="J179" s="9">
        <f t="shared" si="1"/>
        <v>0</v>
      </c>
      <c r="K179" s="4"/>
      <c r="L179" s="4"/>
      <c r="M179" s="13" t="str">
        <f>IF(S179&lt;&gt;"OK","",IF(COUNTIFS(Sessoes!$B$6:$B$500,A179,Sessoes!$O$6:$O$500,"OK")=0,"",MAXIFS(Sessoes!$A$6:$A$500,Sessoes!$B$6:$B$500,A179,Sessoes!$O$6:$O$500,"OK")))</f>
        <v/>
      </c>
      <c r="N179" s="11" t="str">
        <f>IF(L179="","",IFERROR(VLOOKUP(L179,Configuracoes!$A$15:$B$19,2,FALSE),""))</f>
        <v/>
      </c>
      <c r="O179" s="13" t="str">
        <f t="shared" si="2"/>
        <v/>
      </c>
      <c r="P179" s="14" t="str">
        <f t="shared" si="3"/>
        <v/>
      </c>
      <c r="Q179" s="11" t="str">
        <f>IF(S179="","",IF(S179&lt;&gt;"OK",S179,IF(K179="Cancelada","OK",IF(AND(K179&lt;&gt;"Concluída",G179&lt;&gt;"",G179&lt;TODAY()),"ATRASADA",IF(AND(O179&lt;&gt;"",O179+Configuracoes!$B$7&lt;=TODAY()),"REVISAR",IF(AND(P179&lt;&gt;"",P179&lt;=3,K179&lt;&gt;"Concluída"),"PRIORIDADE","OK"))))))</f>
        <v/>
      </c>
      <c r="R179" s="4"/>
      <c r="S179" s="15" t="str">
        <f>IF(COUNTA(A179:H179,K179:L179)=0,"",IF(OR(A179="",B179="",C179="",F179="",H179="",K179=""),"INCOMPLETO",IFERROR(IF(OR(COUNTIF($A$6:$A$400,A179)&lt;&gt;1,NOT(ISNUMBER(F179)),F179&lt;=0,F179&lt;&gt;INT(F179),NOT(ISNUMBER(H179)),H179&lt;0,COUNTIF(Configuracoes!$H$6:$H$10,K179)=0,AND(G179&lt;&gt;"",OR(NOT(ISNUMBER(G179)),G179&lt;=0,G179&lt;&gt;INT(G179))),AND(L179&lt;&gt;"",OR(NOT(ISNUMBER(L179)),L179&lt;1,L179&gt;5,L179&lt;&gt;INT(L179)))),"VERIFICAR","OK"),"VERIFICAR")))</f>
        <v/>
      </c>
      <c r="T179" s="15">
        <f t="shared" si="4"/>
        <v>0</v>
      </c>
    </row>
    <row r="180">
      <c r="A180" s="4"/>
      <c r="B180" s="4"/>
      <c r="C180" s="4"/>
      <c r="D180" s="4"/>
      <c r="E180" s="4"/>
      <c r="F180" s="7"/>
      <c r="G180" s="7"/>
      <c r="H180" s="5"/>
      <c r="I180" s="8" t="str">
        <f>IF(S180&lt;&gt;"OK","",SUMIFS(Sessoes!$I$6:$I$500,Sessoes!$B$6:$B$500,A180,Sessoes!$O$6:$O$500,"OK"))</f>
        <v/>
      </c>
      <c r="J180" s="9">
        <f t="shared" si="1"/>
        <v>0</v>
      </c>
      <c r="K180" s="4"/>
      <c r="L180" s="4"/>
      <c r="M180" s="13" t="str">
        <f>IF(S180&lt;&gt;"OK","",IF(COUNTIFS(Sessoes!$B$6:$B$500,A180,Sessoes!$O$6:$O$500,"OK")=0,"",MAXIFS(Sessoes!$A$6:$A$500,Sessoes!$B$6:$B$500,A180,Sessoes!$O$6:$O$500,"OK")))</f>
        <v/>
      </c>
      <c r="N180" s="11" t="str">
        <f>IF(L180="","",IFERROR(VLOOKUP(L180,Configuracoes!$A$15:$B$19,2,FALSE),""))</f>
        <v/>
      </c>
      <c r="O180" s="13" t="str">
        <f t="shared" si="2"/>
        <v/>
      </c>
      <c r="P180" s="14" t="str">
        <f t="shared" si="3"/>
        <v/>
      </c>
      <c r="Q180" s="11" t="str">
        <f>IF(S180="","",IF(S180&lt;&gt;"OK",S180,IF(K180="Cancelada","OK",IF(AND(K180&lt;&gt;"Concluída",G180&lt;&gt;"",G180&lt;TODAY()),"ATRASADA",IF(AND(O180&lt;&gt;"",O180+Configuracoes!$B$7&lt;=TODAY()),"REVISAR",IF(AND(P180&lt;&gt;"",P180&lt;=3,K180&lt;&gt;"Concluída"),"PRIORIDADE","OK"))))))</f>
        <v/>
      </c>
      <c r="R180" s="4"/>
      <c r="S180" s="15" t="str">
        <f>IF(COUNTA(A180:H180,K180:L180)=0,"",IF(OR(A180="",B180="",C180="",F180="",H180="",K180=""),"INCOMPLETO",IFERROR(IF(OR(COUNTIF($A$6:$A$400,A180)&lt;&gt;1,NOT(ISNUMBER(F180)),F180&lt;=0,F180&lt;&gt;INT(F180),NOT(ISNUMBER(H180)),H180&lt;0,COUNTIF(Configuracoes!$H$6:$H$10,K180)=0,AND(G180&lt;&gt;"",OR(NOT(ISNUMBER(G180)),G180&lt;=0,G180&lt;&gt;INT(G180))),AND(L180&lt;&gt;"",OR(NOT(ISNUMBER(L180)),L180&lt;1,L180&gt;5,L180&lt;&gt;INT(L180)))),"VERIFICAR","OK"),"VERIFICAR")))</f>
        <v/>
      </c>
      <c r="T180" s="15">
        <f t="shared" si="4"/>
        <v>0</v>
      </c>
    </row>
    <row r="181">
      <c r="A181" s="4"/>
      <c r="B181" s="4"/>
      <c r="C181" s="4"/>
      <c r="D181" s="4"/>
      <c r="E181" s="4"/>
      <c r="F181" s="7"/>
      <c r="G181" s="7"/>
      <c r="H181" s="5"/>
      <c r="I181" s="8" t="str">
        <f>IF(S181&lt;&gt;"OK","",SUMIFS(Sessoes!$I$6:$I$500,Sessoes!$B$6:$B$500,A181,Sessoes!$O$6:$O$500,"OK"))</f>
        <v/>
      </c>
      <c r="J181" s="9">
        <f t="shared" si="1"/>
        <v>0</v>
      </c>
      <c r="K181" s="4"/>
      <c r="L181" s="4"/>
      <c r="M181" s="13" t="str">
        <f>IF(S181&lt;&gt;"OK","",IF(COUNTIFS(Sessoes!$B$6:$B$500,A181,Sessoes!$O$6:$O$500,"OK")=0,"",MAXIFS(Sessoes!$A$6:$A$500,Sessoes!$B$6:$B$500,A181,Sessoes!$O$6:$O$500,"OK")))</f>
        <v/>
      </c>
      <c r="N181" s="11" t="str">
        <f>IF(L181="","",IFERROR(VLOOKUP(L181,Configuracoes!$A$15:$B$19,2,FALSE),""))</f>
        <v/>
      </c>
      <c r="O181" s="13" t="str">
        <f t="shared" si="2"/>
        <v/>
      </c>
      <c r="P181" s="14" t="str">
        <f t="shared" si="3"/>
        <v/>
      </c>
      <c r="Q181" s="11" t="str">
        <f>IF(S181="","",IF(S181&lt;&gt;"OK",S181,IF(K181="Cancelada","OK",IF(AND(K181&lt;&gt;"Concluída",G181&lt;&gt;"",G181&lt;TODAY()),"ATRASADA",IF(AND(O181&lt;&gt;"",O181+Configuracoes!$B$7&lt;=TODAY()),"REVISAR",IF(AND(P181&lt;&gt;"",P181&lt;=3,K181&lt;&gt;"Concluída"),"PRIORIDADE","OK"))))))</f>
        <v/>
      </c>
      <c r="R181" s="4"/>
      <c r="S181" s="15" t="str">
        <f>IF(COUNTA(A181:H181,K181:L181)=0,"",IF(OR(A181="",B181="",C181="",F181="",H181="",K181=""),"INCOMPLETO",IFERROR(IF(OR(COUNTIF($A$6:$A$400,A181)&lt;&gt;1,NOT(ISNUMBER(F181)),F181&lt;=0,F181&lt;&gt;INT(F181),NOT(ISNUMBER(H181)),H181&lt;0,COUNTIF(Configuracoes!$H$6:$H$10,K181)=0,AND(G181&lt;&gt;"",OR(NOT(ISNUMBER(G181)),G181&lt;=0,G181&lt;&gt;INT(G181))),AND(L181&lt;&gt;"",OR(NOT(ISNUMBER(L181)),L181&lt;1,L181&gt;5,L181&lt;&gt;INT(L181)))),"VERIFICAR","OK"),"VERIFICAR")))</f>
        <v/>
      </c>
      <c r="T181" s="15">
        <f t="shared" si="4"/>
        <v>0</v>
      </c>
    </row>
    <row r="182">
      <c r="A182" s="4"/>
      <c r="B182" s="4"/>
      <c r="C182" s="4"/>
      <c r="D182" s="4"/>
      <c r="E182" s="4"/>
      <c r="F182" s="7"/>
      <c r="G182" s="7"/>
      <c r="H182" s="5"/>
      <c r="I182" s="8" t="str">
        <f>IF(S182&lt;&gt;"OK","",SUMIFS(Sessoes!$I$6:$I$500,Sessoes!$B$6:$B$500,A182,Sessoes!$O$6:$O$500,"OK"))</f>
        <v/>
      </c>
      <c r="J182" s="9">
        <f t="shared" si="1"/>
        <v>0</v>
      </c>
      <c r="K182" s="4"/>
      <c r="L182" s="4"/>
      <c r="M182" s="13" t="str">
        <f>IF(S182&lt;&gt;"OK","",IF(COUNTIFS(Sessoes!$B$6:$B$500,A182,Sessoes!$O$6:$O$500,"OK")=0,"",MAXIFS(Sessoes!$A$6:$A$500,Sessoes!$B$6:$B$500,A182,Sessoes!$O$6:$O$500,"OK")))</f>
        <v/>
      </c>
      <c r="N182" s="11" t="str">
        <f>IF(L182="","",IFERROR(VLOOKUP(L182,Configuracoes!$A$15:$B$19,2,FALSE),""))</f>
        <v/>
      </c>
      <c r="O182" s="13" t="str">
        <f t="shared" si="2"/>
        <v/>
      </c>
      <c r="P182" s="14" t="str">
        <f t="shared" si="3"/>
        <v/>
      </c>
      <c r="Q182" s="11" t="str">
        <f>IF(S182="","",IF(S182&lt;&gt;"OK",S182,IF(K182="Cancelada","OK",IF(AND(K182&lt;&gt;"Concluída",G182&lt;&gt;"",G182&lt;TODAY()),"ATRASADA",IF(AND(O182&lt;&gt;"",O182+Configuracoes!$B$7&lt;=TODAY()),"REVISAR",IF(AND(P182&lt;&gt;"",P182&lt;=3,K182&lt;&gt;"Concluída"),"PRIORIDADE","OK"))))))</f>
        <v/>
      </c>
      <c r="R182" s="4"/>
      <c r="S182" s="15" t="str">
        <f>IF(COUNTA(A182:H182,K182:L182)=0,"",IF(OR(A182="",B182="",C182="",F182="",H182="",K182=""),"INCOMPLETO",IFERROR(IF(OR(COUNTIF($A$6:$A$400,A182)&lt;&gt;1,NOT(ISNUMBER(F182)),F182&lt;=0,F182&lt;&gt;INT(F182),NOT(ISNUMBER(H182)),H182&lt;0,COUNTIF(Configuracoes!$H$6:$H$10,K182)=0,AND(G182&lt;&gt;"",OR(NOT(ISNUMBER(G182)),G182&lt;=0,G182&lt;&gt;INT(G182))),AND(L182&lt;&gt;"",OR(NOT(ISNUMBER(L182)),L182&lt;1,L182&gt;5,L182&lt;&gt;INT(L182)))),"VERIFICAR","OK"),"VERIFICAR")))</f>
        <v/>
      </c>
      <c r="T182" s="15">
        <f t="shared" si="4"/>
        <v>0</v>
      </c>
    </row>
    <row r="183">
      <c r="A183" s="4"/>
      <c r="B183" s="4"/>
      <c r="C183" s="4"/>
      <c r="D183" s="4"/>
      <c r="E183" s="4"/>
      <c r="F183" s="7"/>
      <c r="G183" s="7"/>
      <c r="H183" s="5"/>
      <c r="I183" s="8" t="str">
        <f>IF(S183&lt;&gt;"OK","",SUMIFS(Sessoes!$I$6:$I$500,Sessoes!$B$6:$B$500,A183,Sessoes!$O$6:$O$500,"OK"))</f>
        <v/>
      </c>
      <c r="J183" s="9">
        <f t="shared" si="1"/>
        <v>0</v>
      </c>
      <c r="K183" s="4"/>
      <c r="L183" s="4"/>
      <c r="M183" s="13" t="str">
        <f>IF(S183&lt;&gt;"OK","",IF(COUNTIFS(Sessoes!$B$6:$B$500,A183,Sessoes!$O$6:$O$500,"OK")=0,"",MAXIFS(Sessoes!$A$6:$A$500,Sessoes!$B$6:$B$500,A183,Sessoes!$O$6:$O$500,"OK")))</f>
        <v/>
      </c>
      <c r="N183" s="11" t="str">
        <f>IF(L183="","",IFERROR(VLOOKUP(L183,Configuracoes!$A$15:$B$19,2,FALSE),""))</f>
        <v/>
      </c>
      <c r="O183" s="13" t="str">
        <f t="shared" si="2"/>
        <v/>
      </c>
      <c r="P183" s="14" t="str">
        <f t="shared" si="3"/>
        <v/>
      </c>
      <c r="Q183" s="11" t="str">
        <f>IF(S183="","",IF(S183&lt;&gt;"OK",S183,IF(K183="Cancelada","OK",IF(AND(K183&lt;&gt;"Concluída",G183&lt;&gt;"",G183&lt;TODAY()),"ATRASADA",IF(AND(O183&lt;&gt;"",O183+Configuracoes!$B$7&lt;=TODAY()),"REVISAR",IF(AND(P183&lt;&gt;"",P183&lt;=3,K183&lt;&gt;"Concluída"),"PRIORIDADE","OK"))))))</f>
        <v/>
      </c>
      <c r="R183" s="4"/>
      <c r="S183" s="15" t="str">
        <f>IF(COUNTA(A183:H183,K183:L183)=0,"",IF(OR(A183="",B183="",C183="",F183="",H183="",K183=""),"INCOMPLETO",IFERROR(IF(OR(COUNTIF($A$6:$A$400,A183)&lt;&gt;1,NOT(ISNUMBER(F183)),F183&lt;=0,F183&lt;&gt;INT(F183),NOT(ISNUMBER(H183)),H183&lt;0,COUNTIF(Configuracoes!$H$6:$H$10,K183)=0,AND(G183&lt;&gt;"",OR(NOT(ISNUMBER(G183)),G183&lt;=0,G183&lt;&gt;INT(G183))),AND(L183&lt;&gt;"",OR(NOT(ISNUMBER(L183)),L183&lt;1,L183&gt;5,L183&lt;&gt;INT(L183)))),"VERIFICAR","OK"),"VERIFICAR")))</f>
        <v/>
      </c>
      <c r="T183" s="15">
        <f t="shared" si="4"/>
        <v>0</v>
      </c>
    </row>
    <row r="184">
      <c r="A184" s="4"/>
      <c r="B184" s="4"/>
      <c r="C184" s="4"/>
      <c r="D184" s="4"/>
      <c r="E184" s="4"/>
      <c r="F184" s="7"/>
      <c r="G184" s="7"/>
      <c r="H184" s="5"/>
      <c r="I184" s="8" t="str">
        <f>IF(S184&lt;&gt;"OK","",SUMIFS(Sessoes!$I$6:$I$500,Sessoes!$B$6:$B$500,A184,Sessoes!$O$6:$O$500,"OK"))</f>
        <v/>
      </c>
      <c r="J184" s="9">
        <f t="shared" si="1"/>
        <v>0</v>
      </c>
      <c r="K184" s="4"/>
      <c r="L184" s="4"/>
      <c r="M184" s="13" t="str">
        <f>IF(S184&lt;&gt;"OK","",IF(COUNTIFS(Sessoes!$B$6:$B$500,A184,Sessoes!$O$6:$O$500,"OK")=0,"",MAXIFS(Sessoes!$A$6:$A$500,Sessoes!$B$6:$B$500,A184,Sessoes!$O$6:$O$500,"OK")))</f>
        <v/>
      </c>
      <c r="N184" s="11" t="str">
        <f>IF(L184="","",IFERROR(VLOOKUP(L184,Configuracoes!$A$15:$B$19,2,FALSE),""))</f>
        <v/>
      </c>
      <c r="O184" s="13" t="str">
        <f t="shared" si="2"/>
        <v/>
      </c>
      <c r="P184" s="14" t="str">
        <f t="shared" si="3"/>
        <v/>
      </c>
      <c r="Q184" s="11" t="str">
        <f>IF(S184="","",IF(S184&lt;&gt;"OK",S184,IF(K184="Cancelada","OK",IF(AND(K184&lt;&gt;"Concluída",G184&lt;&gt;"",G184&lt;TODAY()),"ATRASADA",IF(AND(O184&lt;&gt;"",O184+Configuracoes!$B$7&lt;=TODAY()),"REVISAR",IF(AND(P184&lt;&gt;"",P184&lt;=3,K184&lt;&gt;"Concluída"),"PRIORIDADE","OK"))))))</f>
        <v/>
      </c>
      <c r="R184" s="4"/>
      <c r="S184" s="15" t="str">
        <f>IF(COUNTA(A184:H184,K184:L184)=0,"",IF(OR(A184="",B184="",C184="",F184="",H184="",K184=""),"INCOMPLETO",IFERROR(IF(OR(COUNTIF($A$6:$A$400,A184)&lt;&gt;1,NOT(ISNUMBER(F184)),F184&lt;=0,F184&lt;&gt;INT(F184),NOT(ISNUMBER(H184)),H184&lt;0,COUNTIF(Configuracoes!$H$6:$H$10,K184)=0,AND(G184&lt;&gt;"",OR(NOT(ISNUMBER(G184)),G184&lt;=0,G184&lt;&gt;INT(G184))),AND(L184&lt;&gt;"",OR(NOT(ISNUMBER(L184)),L184&lt;1,L184&gt;5,L184&lt;&gt;INT(L184)))),"VERIFICAR","OK"),"VERIFICAR")))</f>
        <v/>
      </c>
      <c r="T184" s="15">
        <f t="shared" si="4"/>
        <v>0</v>
      </c>
    </row>
    <row r="185">
      <c r="A185" s="4"/>
      <c r="B185" s="4"/>
      <c r="C185" s="4"/>
      <c r="D185" s="4"/>
      <c r="E185" s="4"/>
      <c r="F185" s="7"/>
      <c r="G185" s="7"/>
      <c r="H185" s="5"/>
      <c r="I185" s="8" t="str">
        <f>IF(S185&lt;&gt;"OK","",SUMIFS(Sessoes!$I$6:$I$500,Sessoes!$B$6:$B$500,A185,Sessoes!$O$6:$O$500,"OK"))</f>
        <v/>
      </c>
      <c r="J185" s="9">
        <f t="shared" si="1"/>
        <v>0</v>
      </c>
      <c r="K185" s="4"/>
      <c r="L185" s="4"/>
      <c r="M185" s="13" t="str">
        <f>IF(S185&lt;&gt;"OK","",IF(COUNTIFS(Sessoes!$B$6:$B$500,A185,Sessoes!$O$6:$O$500,"OK")=0,"",MAXIFS(Sessoes!$A$6:$A$500,Sessoes!$B$6:$B$500,A185,Sessoes!$O$6:$O$500,"OK")))</f>
        <v/>
      </c>
      <c r="N185" s="11" t="str">
        <f>IF(L185="","",IFERROR(VLOOKUP(L185,Configuracoes!$A$15:$B$19,2,FALSE),""))</f>
        <v/>
      </c>
      <c r="O185" s="13" t="str">
        <f t="shared" si="2"/>
        <v/>
      </c>
      <c r="P185" s="14" t="str">
        <f t="shared" si="3"/>
        <v/>
      </c>
      <c r="Q185" s="11" t="str">
        <f>IF(S185="","",IF(S185&lt;&gt;"OK",S185,IF(K185="Cancelada","OK",IF(AND(K185&lt;&gt;"Concluída",G185&lt;&gt;"",G185&lt;TODAY()),"ATRASADA",IF(AND(O185&lt;&gt;"",O185+Configuracoes!$B$7&lt;=TODAY()),"REVISAR",IF(AND(P185&lt;&gt;"",P185&lt;=3,K185&lt;&gt;"Concluída"),"PRIORIDADE","OK"))))))</f>
        <v/>
      </c>
      <c r="R185" s="4"/>
      <c r="S185" s="15" t="str">
        <f>IF(COUNTA(A185:H185,K185:L185)=0,"",IF(OR(A185="",B185="",C185="",F185="",H185="",K185=""),"INCOMPLETO",IFERROR(IF(OR(COUNTIF($A$6:$A$400,A185)&lt;&gt;1,NOT(ISNUMBER(F185)),F185&lt;=0,F185&lt;&gt;INT(F185),NOT(ISNUMBER(H185)),H185&lt;0,COUNTIF(Configuracoes!$H$6:$H$10,K185)=0,AND(G185&lt;&gt;"",OR(NOT(ISNUMBER(G185)),G185&lt;=0,G185&lt;&gt;INT(G185))),AND(L185&lt;&gt;"",OR(NOT(ISNUMBER(L185)),L185&lt;1,L185&gt;5,L185&lt;&gt;INT(L185)))),"VERIFICAR","OK"),"VERIFICAR")))</f>
        <v/>
      </c>
      <c r="T185" s="15">
        <f t="shared" si="4"/>
        <v>0</v>
      </c>
    </row>
    <row r="186">
      <c r="A186" s="4"/>
      <c r="B186" s="4"/>
      <c r="C186" s="4"/>
      <c r="D186" s="4"/>
      <c r="E186" s="4"/>
      <c r="F186" s="7"/>
      <c r="G186" s="7"/>
      <c r="H186" s="5"/>
      <c r="I186" s="8" t="str">
        <f>IF(S186&lt;&gt;"OK","",SUMIFS(Sessoes!$I$6:$I$500,Sessoes!$B$6:$B$500,A186,Sessoes!$O$6:$O$500,"OK"))</f>
        <v/>
      </c>
      <c r="J186" s="9">
        <f t="shared" si="1"/>
        <v>0</v>
      </c>
      <c r="K186" s="4"/>
      <c r="L186" s="4"/>
      <c r="M186" s="13" t="str">
        <f>IF(S186&lt;&gt;"OK","",IF(COUNTIFS(Sessoes!$B$6:$B$500,A186,Sessoes!$O$6:$O$500,"OK")=0,"",MAXIFS(Sessoes!$A$6:$A$500,Sessoes!$B$6:$B$500,A186,Sessoes!$O$6:$O$500,"OK")))</f>
        <v/>
      </c>
      <c r="N186" s="11" t="str">
        <f>IF(L186="","",IFERROR(VLOOKUP(L186,Configuracoes!$A$15:$B$19,2,FALSE),""))</f>
        <v/>
      </c>
      <c r="O186" s="13" t="str">
        <f t="shared" si="2"/>
        <v/>
      </c>
      <c r="P186" s="14" t="str">
        <f t="shared" si="3"/>
        <v/>
      </c>
      <c r="Q186" s="11" t="str">
        <f>IF(S186="","",IF(S186&lt;&gt;"OK",S186,IF(K186="Cancelada","OK",IF(AND(K186&lt;&gt;"Concluída",G186&lt;&gt;"",G186&lt;TODAY()),"ATRASADA",IF(AND(O186&lt;&gt;"",O186+Configuracoes!$B$7&lt;=TODAY()),"REVISAR",IF(AND(P186&lt;&gt;"",P186&lt;=3,K186&lt;&gt;"Concluída"),"PRIORIDADE","OK"))))))</f>
        <v/>
      </c>
      <c r="R186" s="4"/>
      <c r="S186" s="15" t="str">
        <f>IF(COUNTA(A186:H186,K186:L186)=0,"",IF(OR(A186="",B186="",C186="",F186="",H186="",K186=""),"INCOMPLETO",IFERROR(IF(OR(COUNTIF($A$6:$A$400,A186)&lt;&gt;1,NOT(ISNUMBER(F186)),F186&lt;=0,F186&lt;&gt;INT(F186),NOT(ISNUMBER(H186)),H186&lt;0,COUNTIF(Configuracoes!$H$6:$H$10,K186)=0,AND(G186&lt;&gt;"",OR(NOT(ISNUMBER(G186)),G186&lt;=0,G186&lt;&gt;INT(G186))),AND(L186&lt;&gt;"",OR(NOT(ISNUMBER(L186)),L186&lt;1,L186&gt;5,L186&lt;&gt;INT(L186)))),"VERIFICAR","OK"),"VERIFICAR")))</f>
        <v/>
      </c>
      <c r="T186" s="15">
        <f t="shared" si="4"/>
        <v>0</v>
      </c>
    </row>
    <row r="187">
      <c r="A187" s="4"/>
      <c r="B187" s="4"/>
      <c r="C187" s="4"/>
      <c r="D187" s="4"/>
      <c r="E187" s="4"/>
      <c r="F187" s="7"/>
      <c r="G187" s="7"/>
      <c r="H187" s="5"/>
      <c r="I187" s="8" t="str">
        <f>IF(S187&lt;&gt;"OK","",SUMIFS(Sessoes!$I$6:$I$500,Sessoes!$B$6:$B$500,A187,Sessoes!$O$6:$O$500,"OK"))</f>
        <v/>
      </c>
      <c r="J187" s="9">
        <f t="shared" si="1"/>
        <v>0</v>
      </c>
      <c r="K187" s="4"/>
      <c r="L187" s="4"/>
      <c r="M187" s="13" t="str">
        <f>IF(S187&lt;&gt;"OK","",IF(COUNTIFS(Sessoes!$B$6:$B$500,A187,Sessoes!$O$6:$O$500,"OK")=0,"",MAXIFS(Sessoes!$A$6:$A$500,Sessoes!$B$6:$B$500,A187,Sessoes!$O$6:$O$500,"OK")))</f>
        <v/>
      </c>
      <c r="N187" s="11" t="str">
        <f>IF(L187="","",IFERROR(VLOOKUP(L187,Configuracoes!$A$15:$B$19,2,FALSE),""))</f>
        <v/>
      </c>
      <c r="O187" s="13" t="str">
        <f t="shared" si="2"/>
        <v/>
      </c>
      <c r="P187" s="14" t="str">
        <f t="shared" si="3"/>
        <v/>
      </c>
      <c r="Q187" s="11" t="str">
        <f>IF(S187="","",IF(S187&lt;&gt;"OK",S187,IF(K187="Cancelada","OK",IF(AND(K187&lt;&gt;"Concluída",G187&lt;&gt;"",G187&lt;TODAY()),"ATRASADA",IF(AND(O187&lt;&gt;"",O187+Configuracoes!$B$7&lt;=TODAY()),"REVISAR",IF(AND(P187&lt;&gt;"",P187&lt;=3,K187&lt;&gt;"Concluída"),"PRIORIDADE","OK"))))))</f>
        <v/>
      </c>
      <c r="R187" s="4"/>
      <c r="S187" s="15" t="str">
        <f>IF(COUNTA(A187:H187,K187:L187)=0,"",IF(OR(A187="",B187="",C187="",F187="",H187="",K187=""),"INCOMPLETO",IFERROR(IF(OR(COUNTIF($A$6:$A$400,A187)&lt;&gt;1,NOT(ISNUMBER(F187)),F187&lt;=0,F187&lt;&gt;INT(F187),NOT(ISNUMBER(H187)),H187&lt;0,COUNTIF(Configuracoes!$H$6:$H$10,K187)=0,AND(G187&lt;&gt;"",OR(NOT(ISNUMBER(G187)),G187&lt;=0,G187&lt;&gt;INT(G187))),AND(L187&lt;&gt;"",OR(NOT(ISNUMBER(L187)),L187&lt;1,L187&gt;5,L187&lt;&gt;INT(L187)))),"VERIFICAR","OK"),"VERIFICAR")))</f>
        <v/>
      </c>
      <c r="T187" s="15">
        <f t="shared" si="4"/>
        <v>0</v>
      </c>
    </row>
    <row r="188">
      <c r="A188" s="4"/>
      <c r="B188" s="4"/>
      <c r="C188" s="4"/>
      <c r="D188" s="4"/>
      <c r="E188" s="4"/>
      <c r="F188" s="7"/>
      <c r="G188" s="7"/>
      <c r="H188" s="5"/>
      <c r="I188" s="8" t="str">
        <f>IF(S188&lt;&gt;"OK","",SUMIFS(Sessoes!$I$6:$I$500,Sessoes!$B$6:$B$500,A188,Sessoes!$O$6:$O$500,"OK"))</f>
        <v/>
      </c>
      <c r="J188" s="9">
        <f t="shared" si="1"/>
        <v>0</v>
      </c>
      <c r="K188" s="4"/>
      <c r="L188" s="4"/>
      <c r="M188" s="13" t="str">
        <f>IF(S188&lt;&gt;"OK","",IF(COUNTIFS(Sessoes!$B$6:$B$500,A188,Sessoes!$O$6:$O$500,"OK")=0,"",MAXIFS(Sessoes!$A$6:$A$500,Sessoes!$B$6:$B$500,A188,Sessoes!$O$6:$O$500,"OK")))</f>
        <v/>
      </c>
      <c r="N188" s="11" t="str">
        <f>IF(L188="","",IFERROR(VLOOKUP(L188,Configuracoes!$A$15:$B$19,2,FALSE),""))</f>
        <v/>
      </c>
      <c r="O188" s="13" t="str">
        <f t="shared" si="2"/>
        <v/>
      </c>
      <c r="P188" s="14" t="str">
        <f t="shared" si="3"/>
        <v/>
      </c>
      <c r="Q188" s="11" t="str">
        <f>IF(S188="","",IF(S188&lt;&gt;"OK",S188,IF(K188="Cancelada","OK",IF(AND(K188&lt;&gt;"Concluída",G188&lt;&gt;"",G188&lt;TODAY()),"ATRASADA",IF(AND(O188&lt;&gt;"",O188+Configuracoes!$B$7&lt;=TODAY()),"REVISAR",IF(AND(P188&lt;&gt;"",P188&lt;=3,K188&lt;&gt;"Concluída"),"PRIORIDADE","OK"))))))</f>
        <v/>
      </c>
      <c r="R188" s="4"/>
      <c r="S188" s="15" t="str">
        <f>IF(COUNTA(A188:H188,K188:L188)=0,"",IF(OR(A188="",B188="",C188="",F188="",H188="",K188=""),"INCOMPLETO",IFERROR(IF(OR(COUNTIF($A$6:$A$400,A188)&lt;&gt;1,NOT(ISNUMBER(F188)),F188&lt;=0,F188&lt;&gt;INT(F188),NOT(ISNUMBER(H188)),H188&lt;0,COUNTIF(Configuracoes!$H$6:$H$10,K188)=0,AND(G188&lt;&gt;"",OR(NOT(ISNUMBER(G188)),G188&lt;=0,G188&lt;&gt;INT(G188))),AND(L188&lt;&gt;"",OR(NOT(ISNUMBER(L188)),L188&lt;1,L188&gt;5,L188&lt;&gt;INT(L188)))),"VERIFICAR","OK"),"VERIFICAR")))</f>
        <v/>
      </c>
      <c r="T188" s="15">
        <f t="shared" si="4"/>
        <v>0</v>
      </c>
    </row>
    <row r="189">
      <c r="A189" s="4"/>
      <c r="B189" s="4"/>
      <c r="C189" s="4"/>
      <c r="D189" s="4"/>
      <c r="E189" s="4"/>
      <c r="F189" s="7"/>
      <c r="G189" s="7"/>
      <c r="H189" s="5"/>
      <c r="I189" s="8" t="str">
        <f>IF(S189&lt;&gt;"OK","",SUMIFS(Sessoes!$I$6:$I$500,Sessoes!$B$6:$B$500,A189,Sessoes!$O$6:$O$500,"OK"))</f>
        <v/>
      </c>
      <c r="J189" s="9">
        <f t="shared" si="1"/>
        <v>0</v>
      </c>
      <c r="K189" s="4"/>
      <c r="L189" s="4"/>
      <c r="M189" s="13" t="str">
        <f>IF(S189&lt;&gt;"OK","",IF(COUNTIFS(Sessoes!$B$6:$B$500,A189,Sessoes!$O$6:$O$500,"OK")=0,"",MAXIFS(Sessoes!$A$6:$A$500,Sessoes!$B$6:$B$500,A189,Sessoes!$O$6:$O$500,"OK")))</f>
        <v/>
      </c>
      <c r="N189" s="11" t="str">
        <f>IF(L189="","",IFERROR(VLOOKUP(L189,Configuracoes!$A$15:$B$19,2,FALSE),""))</f>
        <v/>
      </c>
      <c r="O189" s="13" t="str">
        <f t="shared" si="2"/>
        <v/>
      </c>
      <c r="P189" s="14" t="str">
        <f t="shared" si="3"/>
        <v/>
      </c>
      <c r="Q189" s="11" t="str">
        <f>IF(S189="","",IF(S189&lt;&gt;"OK",S189,IF(K189="Cancelada","OK",IF(AND(K189&lt;&gt;"Concluída",G189&lt;&gt;"",G189&lt;TODAY()),"ATRASADA",IF(AND(O189&lt;&gt;"",O189+Configuracoes!$B$7&lt;=TODAY()),"REVISAR",IF(AND(P189&lt;&gt;"",P189&lt;=3,K189&lt;&gt;"Concluída"),"PRIORIDADE","OK"))))))</f>
        <v/>
      </c>
      <c r="R189" s="4"/>
      <c r="S189" s="15" t="str">
        <f>IF(COUNTA(A189:H189,K189:L189)=0,"",IF(OR(A189="",B189="",C189="",F189="",H189="",K189=""),"INCOMPLETO",IFERROR(IF(OR(COUNTIF($A$6:$A$400,A189)&lt;&gt;1,NOT(ISNUMBER(F189)),F189&lt;=0,F189&lt;&gt;INT(F189),NOT(ISNUMBER(H189)),H189&lt;0,COUNTIF(Configuracoes!$H$6:$H$10,K189)=0,AND(G189&lt;&gt;"",OR(NOT(ISNUMBER(G189)),G189&lt;=0,G189&lt;&gt;INT(G189))),AND(L189&lt;&gt;"",OR(NOT(ISNUMBER(L189)),L189&lt;1,L189&gt;5,L189&lt;&gt;INT(L189)))),"VERIFICAR","OK"),"VERIFICAR")))</f>
        <v/>
      </c>
      <c r="T189" s="15">
        <f t="shared" si="4"/>
        <v>0</v>
      </c>
    </row>
    <row r="190">
      <c r="A190" s="4"/>
      <c r="B190" s="4"/>
      <c r="C190" s="4"/>
      <c r="D190" s="4"/>
      <c r="E190" s="4"/>
      <c r="F190" s="7"/>
      <c r="G190" s="7"/>
      <c r="H190" s="5"/>
      <c r="I190" s="8" t="str">
        <f>IF(S190&lt;&gt;"OK","",SUMIFS(Sessoes!$I$6:$I$500,Sessoes!$B$6:$B$500,A190,Sessoes!$O$6:$O$500,"OK"))</f>
        <v/>
      </c>
      <c r="J190" s="9">
        <f t="shared" si="1"/>
        <v>0</v>
      </c>
      <c r="K190" s="4"/>
      <c r="L190" s="4"/>
      <c r="M190" s="13" t="str">
        <f>IF(S190&lt;&gt;"OK","",IF(COUNTIFS(Sessoes!$B$6:$B$500,A190,Sessoes!$O$6:$O$500,"OK")=0,"",MAXIFS(Sessoes!$A$6:$A$500,Sessoes!$B$6:$B$500,A190,Sessoes!$O$6:$O$500,"OK")))</f>
        <v/>
      </c>
      <c r="N190" s="11" t="str">
        <f>IF(L190="","",IFERROR(VLOOKUP(L190,Configuracoes!$A$15:$B$19,2,FALSE),""))</f>
        <v/>
      </c>
      <c r="O190" s="13" t="str">
        <f t="shared" si="2"/>
        <v/>
      </c>
      <c r="P190" s="14" t="str">
        <f t="shared" si="3"/>
        <v/>
      </c>
      <c r="Q190" s="11" t="str">
        <f>IF(S190="","",IF(S190&lt;&gt;"OK",S190,IF(K190="Cancelada","OK",IF(AND(K190&lt;&gt;"Concluída",G190&lt;&gt;"",G190&lt;TODAY()),"ATRASADA",IF(AND(O190&lt;&gt;"",O190+Configuracoes!$B$7&lt;=TODAY()),"REVISAR",IF(AND(P190&lt;&gt;"",P190&lt;=3,K190&lt;&gt;"Concluída"),"PRIORIDADE","OK"))))))</f>
        <v/>
      </c>
      <c r="R190" s="4"/>
      <c r="S190" s="15" t="str">
        <f>IF(COUNTA(A190:H190,K190:L190)=0,"",IF(OR(A190="",B190="",C190="",F190="",H190="",K190=""),"INCOMPLETO",IFERROR(IF(OR(COUNTIF($A$6:$A$400,A190)&lt;&gt;1,NOT(ISNUMBER(F190)),F190&lt;=0,F190&lt;&gt;INT(F190),NOT(ISNUMBER(H190)),H190&lt;0,COUNTIF(Configuracoes!$H$6:$H$10,K190)=0,AND(G190&lt;&gt;"",OR(NOT(ISNUMBER(G190)),G190&lt;=0,G190&lt;&gt;INT(G190))),AND(L190&lt;&gt;"",OR(NOT(ISNUMBER(L190)),L190&lt;1,L190&gt;5,L190&lt;&gt;INT(L190)))),"VERIFICAR","OK"),"VERIFICAR")))</f>
        <v/>
      </c>
      <c r="T190" s="15">
        <f t="shared" si="4"/>
        <v>0</v>
      </c>
    </row>
    <row r="191">
      <c r="A191" s="4"/>
      <c r="B191" s="4"/>
      <c r="C191" s="4"/>
      <c r="D191" s="4"/>
      <c r="E191" s="4"/>
      <c r="F191" s="7"/>
      <c r="G191" s="7"/>
      <c r="H191" s="5"/>
      <c r="I191" s="8" t="str">
        <f>IF(S191&lt;&gt;"OK","",SUMIFS(Sessoes!$I$6:$I$500,Sessoes!$B$6:$B$500,A191,Sessoes!$O$6:$O$500,"OK"))</f>
        <v/>
      </c>
      <c r="J191" s="9">
        <f t="shared" si="1"/>
        <v>0</v>
      </c>
      <c r="K191" s="4"/>
      <c r="L191" s="4"/>
      <c r="M191" s="13" t="str">
        <f>IF(S191&lt;&gt;"OK","",IF(COUNTIFS(Sessoes!$B$6:$B$500,A191,Sessoes!$O$6:$O$500,"OK")=0,"",MAXIFS(Sessoes!$A$6:$A$500,Sessoes!$B$6:$B$500,A191,Sessoes!$O$6:$O$500,"OK")))</f>
        <v/>
      </c>
      <c r="N191" s="11" t="str">
        <f>IF(L191="","",IFERROR(VLOOKUP(L191,Configuracoes!$A$15:$B$19,2,FALSE),""))</f>
        <v/>
      </c>
      <c r="O191" s="13" t="str">
        <f t="shared" si="2"/>
        <v/>
      </c>
      <c r="P191" s="14" t="str">
        <f t="shared" si="3"/>
        <v/>
      </c>
      <c r="Q191" s="11" t="str">
        <f>IF(S191="","",IF(S191&lt;&gt;"OK",S191,IF(K191="Cancelada","OK",IF(AND(K191&lt;&gt;"Concluída",G191&lt;&gt;"",G191&lt;TODAY()),"ATRASADA",IF(AND(O191&lt;&gt;"",O191+Configuracoes!$B$7&lt;=TODAY()),"REVISAR",IF(AND(P191&lt;&gt;"",P191&lt;=3,K191&lt;&gt;"Concluída"),"PRIORIDADE","OK"))))))</f>
        <v/>
      </c>
      <c r="R191" s="4"/>
      <c r="S191" s="15" t="str">
        <f>IF(COUNTA(A191:H191,K191:L191)=0,"",IF(OR(A191="",B191="",C191="",F191="",H191="",K191=""),"INCOMPLETO",IFERROR(IF(OR(COUNTIF($A$6:$A$400,A191)&lt;&gt;1,NOT(ISNUMBER(F191)),F191&lt;=0,F191&lt;&gt;INT(F191),NOT(ISNUMBER(H191)),H191&lt;0,COUNTIF(Configuracoes!$H$6:$H$10,K191)=0,AND(G191&lt;&gt;"",OR(NOT(ISNUMBER(G191)),G191&lt;=0,G191&lt;&gt;INT(G191))),AND(L191&lt;&gt;"",OR(NOT(ISNUMBER(L191)),L191&lt;1,L191&gt;5,L191&lt;&gt;INT(L191)))),"VERIFICAR","OK"),"VERIFICAR")))</f>
        <v/>
      </c>
      <c r="T191" s="15">
        <f t="shared" si="4"/>
        <v>0</v>
      </c>
    </row>
    <row r="192">
      <c r="A192" s="4"/>
      <c r="B192" s="4"/>
      <c r="C192" s="4"/>
      <c r="D192" s="4"/>
      <c r="E192" s="4"/>
      <c r="F192" s="7"/>
      <c r="G192" s="7"/>
      <c r="H192" s="5"/>
      <c r="I192" s="8" t="str">
        <f>IF(S192&lt;&gt;"OK","",SUMIFS(Sessoes!$I$6:$I$500,Sessoes!$B$6:$B$500,A192,Sessoes!$O$6:$O$500,"OK"))</f>
        <v/>
      </c>
      <c r="J192" s="9">
        <f t="shared" si="1"/>
        <v>0</v>
      </c>
      <c r="K192" s="4"/>
      <c r="L192" s="4"/>
      <c r="M192" s="13" t="str">
        <f>IF(S192&lt;&gt;"OK","",IF(COUNTIFS(Sessoes!$B$6:$B$500,A192,Sessoes!$O$6:$O$500,"OK")=0,"",MAXIFS(Sessoes!$A$6:$A$500,Sessoes!$B$6:$B$500,A192,Sessoes!$O$6:$O$500,"OK")))</f>
        <v/>
      </c>
      <c r="N192" s="11" t="str">
        <f>IF(L192="","",IFERROR(VLOOKUP(L192,Configuracoes!$A$15:$B$19,2,FALSE),""))</f>
        <v/>
      </c>
      <c r="O192" s="13" t="str">
        <f t="shared" si="2"/>
        <v/>
      </c>
      <c r="P192" s="14" t="str">
        <f t="shared" si="3"/>
        <v/>
      </c>
      <c r="Q192" s="11" t="str">
        <f>IF(S192="","",IF(S192&lt;&gt;"OK",S192,IF(K192="Cancelada","OK",IF(AND(K192&lt;&gt;"Concluída",G192&lt;&gt;"",G192&lt;TODAY()),"ATRASADA",IF(AND(O192&lt;&gt;"",O192+Configuracoes!$B$7&lt;=TODAY()),"REVISAR",IF(AND(P192&lt;&gt;"",P192&lt;=3,K192&lt;&gt;"Concluída"),"PRIORIDADE","OK"))))))</f>
        <v/>
      </c>
      <c r="R192" s="4"/>
      <c r="S192" s="15" t="str">
        <f>IF(COUNTA(A192:H192,K192:L192)=0,"",IF(OR(A192="",B192="",C192="",F192="",H192="",K192=""),"INCOMPLETO",IFERROR(IF(OR(COUNTIF($A$6:$A$400,A192)&lt;&gt;1,NOT(ISNUMBER(F192)),F192&lt;=0,F192&lt;&gt;INT(F192),NOT(ISNUMBER(H192)),H192&lt;0,COUNTIF(Configuracoes!$H$6:$H$10,K192)=0,AND(G192&lt;&gt;"",OR(NOT(ISNUMBER(G192)),G192&lt;=0,G192&lt;&gt;INT(G192))),AND(L192&lt;&gt;"",OR(NOT(ISNUMBER(L192)),L192&lt;1,L192&gt;5,L192&lt;&gt;INT(L192)))),"VERIFICAR","OK"),"VERIFICAR")))</f>
        <v/>
      </c>
      <c r="T192" s="15">
        <f t="shared" si="4"/>
        <v>0</v>
      </c>
    </row>
    <row r="193">
      <c r="A193" s="4"/>
      <c r="B193" s="4"/>
      <c r="C193" s="4"/>
      <c r="D193" s="4"/>
      <c r="E193" s="4"/>
      <c r="F193" s="7"/>
      <c r="G193" s="7"/>
      <c r="H193" s="5"/>
      <c r="I193" s="8" t="str">
        <f>IF(S193&lt;&gt;"OK","",SUMIFS(Sessoes!$I$6:$I$500,Sessoes!$B$6:$B$500,A193,Sessoes!$O$6:$O$500,"OK"))</f>
        <v/>
      </c>
      <c r="J193" s="9">
        <f t="shared" si="1"/>
        <v>0</v>
      </c>
      <c r="K193" s="4"/>
      <c r="L193" s="4"/>
      <c r="M193" s="13" t="str">
        <f>IF(S193&lt;&gt;"OK","",IF(COUNTIFS(Sessoes!$B$6:$B$500,A193,Sessoes!$O$6:$O$500,"OK")=0,"",MAXIFS(Sessoes!$A$6:$A$500,Sessoes!$B$6:$B$500,A193,Sessoes!$O$6:$O$500,"OK")))</f>
        <v/>
      </c>
      <c r="N193" s="11" t="str">
        <f>IF(L193="","",IFERROR(VLOOKUP(L193,Configuracoes!$A$15:$B$19,2,FALSE),""))</f>
        <v/>
      </c>
      <c r="O193" s="13" t="str">
        <f t="shared" si="2"/>
        <v/>
      </c>
      <c r="P193" s="14" t="str">
        <f t="shared" si="3"/>
        <v/>
      </c>
      <c r="Q193" s="11" t="str">
        <f>IF(S193="","",IF(S193&lt;&gt;"OK",S193,IF(K193="Cancelada","OK",IF(AND(K193&lt;&gt;"Concluída",G193&lt;&gt;"",G193&lt;TODAY()),"ATRASADA",IF(AND(O193&lt;&gt;"",O193+Configuracoes!$B$7&lt;=TODAY()),"REVISAR",IF(AND(P193&lt;&gt;"",P193&lt;=3,K193&lt;&gt;"Concluída"),"PRIORIDADE","OK"))))))</f>
        <v/>
      </c>
      <c r="R193" s="4"/>
      <c r="S193" s="15" t="str">
        <f>IF(COUNTA(A193:H193,K193:L193)=0,"",IF(OR(A193="",B193="",C193="",F193="",H193="",K193=""),"INCOMPLETO",IFERROR(IF(OR(COUNTIF($A$6:$A$400,A193)&lt;&gt;1,NOT(ISNUMBER(F193)),F193&lt;=0,F193&lt;&gt;INT(F193),NOT(ISNUMBER(H193)),H193&lt;0,COUNTIF(Configuracoes!$H$6:$H$10,K193)=0,AND(G193&lt;&gt;"",OR(NOT(ISNUMBER(G193)),G193&lt;=0,G193&lt;&gt;INT(G193))),AND(L193&lt;&gt;"",OR(NOT(ISNUMBER(L193)),L193&lt;1,L193&gt;5,L193&lt;&gt;INT(L193)))),"VERIFICAR","OK"),"VERIFICAR")))</f>
        <v/>
      </c>
      <c r="T193" s="15">
        <f t="shared" si="4"/>
        <v>0</v>
      </c>
    </row>
    <row r="194">
      <c r="A194" s="4"/>
      <c r="B194" s="4"/>
      <c r="C194" s="4"/>
      <c r="D194" s="4"/>
      <c r="E194" s="4"/>
      <c r="F194" s="7"/>
      <c r="G194" s="7"/>
      <c r="H194" s="5"/>
      <c r="I194" s="8" t="str">
        <f>IF(S194&lt;&gt;"OK","",SUMIFS(Sessoes!$I$6:$I$500,Sessoes!$B$6:$B$500,A194,Sessoes!$O$6:$O$500,"OK"))</f>
        <v/>
      </c>
      <c r="J194" s="9">
        <f t="shared" si="1"/>
        <v>0</v>
      </c>
      <c r="K194" s="4"/>
      <c r="L194" s="4"/>
      <c r="M194" s="13" t="str">
        <f>IF(S194&lt;&gt;"OK","",IF(COUNTIFS(Sessoes!$B$6:$B$500,A194,Sessoes!$O$6:$O$500,"OK")=0,"",MAXIFS(Sessoes!$A$6:$A$500,Sessoes!$B$6:$B$500,A194,Sessoes!$O$6:$O$500,"OK")))</f>
        <v/>
      </c>
      <c r="N194" s="11" t="str">
        <f>IF(L194="","",IFERROR(VLOOKUP(L194,Configuracoes!$A$15:$B$19,2,FALSE),""))</f>
        <v/>
      </c>
      <c r="O194" s="13" t="str">
        <f t="shared" si="2"/>
        <v/>
      </c>
      <c r="P194" s="14" t="str">
        <f t="shared" si="3"/>
        <v/>
      </c>
      <c r="Q194" s="11" t="str">
        <f>IF(S194="","",IF(S194&lt;&gt;"OK",S194,IF(K194="Cancelada","OK",IF(AND(K194&lt;&gt;"Concluída",G194&lt;&gt;"",G194&lt;TODAY()),"ATRASADA",IF(AND(O194&lt;&gt;"",O194+Configuracoes!$B$7&lt;=TODAY()),"REVISAR",IF(AND(P194&lt;&gt;"",P194&lt;=3,K194&lt;&gt;"Concluída"),"PRIORIDADE","OK"))))))</f>
        <v/>
      </c>
      <c r="R194" s="4"/>
      <c r="S194" s="15" t="str">
        <f>IF(COUNTA(A194:H194,K194:L194)=0,"",IF(OR(A194="",B194="",C194="",F194="",H194="",K194=""),"INCOMPLETO",IFERROR(IF(OR(COUNTIF($A$6:$A$400,A194)&lt;&gt;1,NOT(ISNUMBER(F194)),F194&lt;=0,F194&lt;&gt;INT(F194),NOT(ISNUMBER(H194)),H194&lt;0,COUNTIF(Configuracoes!$H$6:$H$10,K194)=0,AND(G194&lt;&gt;"",OR(NOT(ISNUMBER(G194)),G194&lt;=0,G194&lt;&gt;INT(G194))),AND(L194&lt;&gt;"",OR(NOT(ISNUMBER(L194)),L194&lt;1,L194&gt;5,L194&lt;&gt;INT(L194)))),"VERIFICAR","OK"),"VERIFICAR")))</f>
        <v/>
      </c>
      <c r="T194" s="15">
        <f t="shared" si="4"/>
        <v>0</v>
      </c>
    </row>
    <row r="195">
      <c r="A195" s="4"/>
      <c r="B195" s="4"/>
      <c r="C195" s="4"/>
      <c r="D195" s="4"/>
      <c r="E195" s="4"/>
      <c r="F195" s="7"/>
      <c r="G195" s="7"/>
      <c r="H195" s="5"/>
      <c r="I195" s="8" t="str">
        <f>IF(S195&lt;&gt;"OK","",SUMIFS(Sessoes!$I$6:$I$500,Sessoes!$B$6:$B$500,A195,Sessoes!$O$6:$O$500,"OK"))</f>
        <v/>
      </c>
      <c r="J195" s="9">
        <f t="shared" si="1"/>
        <v>0</v>
      </c>
      <c r="K195" s="4"/>
      <c r="L195" s="4"/>
      <c r="M195" s="13" t="str">
        <f>IF(S195&lt;&gt;"OK","",IF(COUNTIFS(Sessoes!$B$6:$B$500,A195,Sessoes!$O$6:$O$500,"OK")=0,"",MAXIFS(Sessoes!$A$6:$A$500,Sessoes!$B$6:$B$500,A195,Sessoes!$O$6:$O$500,"OK")))</f>
        <v/>
      </c>
      <c r="N195" s="11" t="str">
        <f>IF(L195="","",IFERROR(VLOOKUP(L195,Configuracoes!$A$15:$B$19,2,FALSE),""))</f>
        <v/>
      </c>
      <c r="O195" s="13" t="str">
        <f t="shared" si="2"/>
        <v/>
      </c>
      <c r="P195" s="14" t="str">
        <f t="shared" si="3"/>
        <v/>
      </c>
      <c r="Q195" s="11" t="str">
        <f>IF(S195="","",IF(S195&lt;&gt;"OK",S195,IF(K195="Cancelada","OK",IF(AND(K195&lt;&gt;"Concluída",G195&lt;&gt;"",G195&lt;TODAY()),"ATRASADA",IF(AND(O195&lt;&gt;"",O195+Configuracoes!$B$7&lt;=TODAY()),"REVISAR",IF(AND(P195&lt;&gt;"",P195&lt;=3,K195&lt;&gt;"Concluída"),"PRIORIDADE","OK"))))))</f>
        <v/>
      </c>
      <c r="R195" s="4"/>
      <c r="S195" s="15" t="str">
        <f>IF(COUNTA(A195:H195,K195:L195)=0,"",IF(OR(A195="",B195="",C195="",F195="",H195="",K195=""),"INCOMPLETO",IFERROR(IF(OR(COUNTIF($A$6:$A$400,A195)&lt;&gt;1,NOT(ISNUMBER(F195)),F195&lt;=0,F195&lt;&gt;INT(F195),NOT(ISNUMBER(H195)),H195&lt;0,COUNTIF(Configuracoes!$H$6:$H$10,K195)=0,AND(G195&lt;&gt;"",OR(NOT(ISNUMBER(G195)),G195&lt;=0,G195&lt;&gt;INT(G195))),AND(L195&lt;&gt;"",OR(NOT(ISNUMBER(L195)),L195&lt;1,L195&gt;5,L195&lt;&gt;INT(L195)))),"VERIFICAR","OK"),"VERIFICAR")))</f>
        <v/>
      </c>
      <c r="T195" s="15">
        <f t="shared" si="4"/>
        <v>0</v>
      </c>
    </row>
    <row r="196">
      <c r="A196" s="4"/>
      <c r="B196" s="4"/>
      <c r="C196" s="4"/>
      <c r="D196" s="4"/>
      <c r="E196" s="4"/>
      <c r="F196" s="7"/>
      <c r="G196" s="7"/>
      <c r="H196" s="5"/>
      <c r="I196" s="8" t="str">
        <f>IF(S196&lt;&gt;"OK","",SUMIFS(Sessoes!$I$6:$I$500,Sessoes!$B$6:$B$500,A196,Sessoes!$O$6:$O$500,"OK"))</f>
        <v/>
      </c>
      <c r="J196" s="9">
        <f t="shared" si="1"/>
        <v>0</v>
      </c>
      <c r="K196" s="4"/>
      <c r="L196" s="4"/>
      <c r="M196" s="13" t="str">
        <f>IF(S196&lt;&gt;"OK","",IF(COUNTIFS(Sessoes!$B$6:$B$500,A196,Sessoes!$O$6:$O$500,"OK")=0,"",MAXIFS(Sessoes!$A$6:$A$500,Sessoes!$B$6:$B$500,A196,Sessoes!$O$6:$O$500,"OK")))</f>
        <v/>
      </c>
      <c r="N196" s="11" t="str">
        <f>IF(L196="","",IFERROR(VLOOKUP(L196,Configuracoes!$A$15:$B$19,2,FALSE),""))</f>
        <v/>
      </c>
      <c r="O196" s="13" t="str">
        <f t="shared" si="2"/>
        <v/>
      </c>
      <c r="P196" s="14" t="str">
        <f t="shared" si="3"/>
        <v/>
      </c>
      <c r="Q196" s="11" t="str">
        <f>IF(S196="","",IF(S196&lt;&gt;"OK",S196,IF(K196="Cancelada","OK",IF(AND(K196&lt;&gt;"Concluída",G196&lt;&gt;"",G196&lt;TODAY()),"ATRASADA",IF(AND(O196&lt;&gt;"",O196+Configuracoes!$B$7&lt;=TODAY()),"REVISAR",IF(AND(P196&lt;&gt;"",P196&lt;=3,K196&lt;&gt;"Concluída"),"PRIORIDADE","OK"))))))</f>
        <v/>
      </c>
      <c r="R196" s="4"/>
      <c r="S196" s="15" t="str">
        <f>IF(COUNTA(A196:H196,K196:L196)=0,"",IF(OR(A196="",B196="",C196="",F196="",H196="",K196=""),"INCOMPLETO",IFERROR(IF(OR(COUNTIF($A$6:$A$400,A196)&lt;&gt;1,NOT(ISNUMBER(F196)),F196&lt;=0,F196&lt;&gt;INT(F196),NOT(ISNUMBER(H196)),H196&lt;0,COUNTIF(Configuracoes!$H$6:$H$10,K196)=0,AND(G196&lt;&gt;"",OR(NOT(ISNUMBER(G196)),G196&lt;=0,G196&lt;&gt;INT(G196))),AND(L196&lt;&gt;"",OR(NOT(ISNUMBER(L196)),L196&lt;1,L196&gt;5,L196&lt;&gt;INT(L196)))),"VERIFICAR","OK"),"VERIFICAR")))</f>
        <v/>
      </c>
      <c r="T196" s="15">
        <f t="shared" si="4"/>
        <v>0</v>
      </c>
    </row>
    <row r="197">
      <c r="A197" s="4"/>
      <c r="B197" s="4"/>
      <c r="C197" s="4"/>
      <c r="D197" s="4"/>
      <c r="E197" s="4"/>
      <c r="F197" s="7"/>
      <c r="G197" s="7"/>
      <c r="H197" s="5"/>
      <c r="I197" s="8" t="str">
        <f>IF(S197&lt;&gt;"OK","",SUMIFS(Sessoes!$I$6:$I$500,Sessoes!$B$6:$B$500,A197,Sessoes!$O$6:$O$500,"OK"))</f>
        <v/>
      </c>
      <c r="J197" s="9">
        <f t="shared" si="1"/>
        <v>0</v>
      </c>
      <c r="K197" s="4"/>
      <c r="L197" s="4"/>
      <c r="M197" s="13" t="str">
        <f>IF(S197&lt;&gt;"OK","",IF(COUNTIFS(Sessoes!$B$6:$B$500,A197,Sessoes!$O$6:$O$500,"OK")=0,"",MAXIFS(Sessoes!$A$6:$A$500,Sessoes!$B$6:$B$500,A197,Sessoes!$O$6:$O$500,"OK")))</f>
        <v/>
      </c>
      <c r="N197" s="11" t="str">
        <f>IF(L197="","",IFERROR(VLOOKUP(L197,Configuracoes!$A$15:$B$19,2,FALSE),""))</f>
        <v/>
      </c>
      <c r="O197" s="13" t="str">
        <f t="shared" si="2"/>
        <v/>
      </c>
      <c r="P197" s="14" t="str">
        <f t="shared" si="3"/>
        <v/>
      </c>
      <c r="Q197" s="11" t="str">
        <f>IF(S197="","",IF(S197&lt;&gt;"OK",S197,IF(K197="Cancelada","OK",IF(AND(K197&lt;&gt;"Concluída",G197&lt;&gt;"",G197&lt;TODAY()),"ATRASADA",IF(AND(O197&lt;&gt;"",O197+Configuracoes!$B$7&lt;=TODAY()),"REVISAR",IF(AND(P197&lt;&gt;"",P197&lt;=3,K197&lt;&gt;"Concluída"),"PRIORIDADE","OK"))))))</f>
        <v/>
      </c>
      <c r="R197" s="4"/>
      <c r="S197" s="15" t="str">
        <f>IF(COUNTA(A197:H197,K197:L197)=0,"",IF(OR(A197="",B197="",C197="",F197="",H197="",K197=""),"INCOMPLETO",IFERROR(IF(OR(COUNTIF($A$6:$A$400,A197)&lt;&gt;1,NOT(ISNUMBER(F197)),F197&lt;=0,F197&lt;&gt;INT(F197),NOT(ISNUMBER(H197)),H197&lt;0,COUNTIF(Configuracoes!$H$6:$H$10,K197)=0,AND(G197&lt;&gt;"",OR(NOT(ISNUMBER(G197)),G197&lt;=0,G197&lt;&gt;INT(G197))),AND(L197&lt;&gt;"",OR(NOT(ISNUMBER(L197)),L197&lt;1,L197&gt;5,L197&lt;&gt;INT(L197)))),"VERIFICAR","OK"),"VERIFICAR")))</f>
        <v/>
      </c>
      <c r="T197" s="15">
        <f t="shared" si="4"/>
        <v>0</v>
      </c>
    </row>
    <row r="198">
      <c r="A198" s="4"/>
      <c r="B198" s="4"/>
      <c r="C198" s="4"/>
      <c r="D198" s="4"/>
      <c r="E198" s="4"/>
      <c r="F198" s="7"/>
      <c r="G198" s="7"/>
      <c r="H198" s="5"/>
      <c r="I198" s="8" t="str">
        <f>IF(S198&lt;&gt;"OK","",SUMIFS(Sessoes!$I$6:$I$500,Sessoes!$B$6:$B$500,A198,Sessoes!$O$6:$O$500,"OK"))</f>
        <v/>
      </c>
      <c r="J198" s="9">
        <f t="shared" si="1"/>
        <v>0</v>
      </c>
      <c r="K198" s="4"/>
      <c r="L198" s="4"/>
      <c r="M198" s="13" t="str">
        <f>IF(S198&lt;&gt;"OK","",IF(COUNTIFS(Sessoes!$B$6:$B$500,A198,Sessoes!$O$6:$O$500,"OK")=0,"",MAXIFS(Sessoes!$A$6:$A$500,Sessoes!$B$6:$B$500,A198,Sessoes!$O$6:$O$500,"OK")))</f>
        <v/>
      </c>
      <c r="N198" s="11" t="str">
        <f>IF(L198="","",IFERROR(VLOOKUP(L198,Configuracoes!$A$15:$B$19,2,FALSE),""))</f>
        <v/>
      </c>
      <c r="O198" s="13" t="str">
        <f t="shared" si="2"/>
        <v/>
      </c>
      <c r="P198" s="14" t="str">
        <f t="shared" si="3"/>
        <v/>
      </c>
      <c r="Q198" s="11" t="str">
        <f>IF(S198="","",IF(S198&lt;&gt;"OK",S198,IF(K198="Cancelada","OK",IF(AND(K198&lt;&gt;"Concluída",G198&lt;&gt;"",G198&lt;TODAY()),"ATRASADA",IF(AND(O198&lt;&gt;"",O198+Configuracoes!$B$7&lt;=TODAY()),"REVISAR",IF(AND(P198&lt;&gt;"",P198&lt;=3,K198&lt;&gt;"Concluída"),"PRIORIDADE","OK"))))))</f>
        <v/>
      </c>
      <c r="R198" s="4"/>
      <c r="S198" s="15" t="str">
        <f>IF(COUNTA(A198:H198,K198:L198)=0,"",IF(OR(A198="",B198="",C198="",F198="",H198="",K198=""),"INCOMPLETO",IFERROR(IF(OR(COUNTIF($A$6:$A$400,A198)&lt;&gt;1,NOT(ISNUMBER(F198)),F198&lt;=0,F198&lt;&gt;INT(F198),NOT(ISNUMBER(H198)),H198&lt;0,COUNTIF(Configuracoes!$H$6:$H$10,K198)=0,AND(G198&lt;&gt;"",OR(NOT(ISNUMBER(G198)),G198&lt;=0,G198&lt;&gt;INT(G198))),AND(L198&lt;&gt;"",OR(NOT(ISNUMBER(L198)),L198&lt;1,L198&gt;5,L198&lt;&gt;INT(L198)))),"VERIFICAR","OK"),"VERIFICAR")))</f>
        <v/>
      </c>
      <c r="T198" s="15">
        <f t="shared" si="4"/>
        <v>0</v>
      </c>
    </row>
    <row r="199">
      <c r="A199" s="4"/>
      <c r="B199" s="4"/>
      <c r="C199" s="4"/>
      <c r="D199" s="4"/>
      <c r="E199" s="4"/>
      <c r="F199" s="7"/>
      <c r="G199" s="7"/>
      <c r="H199" s="5"/>
      <c r="I199" s="8" t="str">
        <f>IF(S199&lt;&gt;"OK","",SUMIFS(Sessoes!$I$6:$I$500,Sessoes!$B$6:$B$500,A199,Sessoes!$O$6:$O$500,"OK"))</f>
        <v/>
      </c>
      <c r="J199" s="9">
        <f t="shared" si="1"/>
        <v>0</v>
      </c>
      <c r="K199" s="4"/>
      <c r="L199" s="4"/>
      <c r="M199" s="13" t="str">
        <f>IF(S199&lt;&gt;"OK","",IF(COUNTIFS(Sessoes!$B$6:$B$500,A199,Sessoes!$O$6:$O$500,"OK")=0,"",MAXIFS(Sessoes!$A$6:$A$500,Sessoes!$B$6:$B$500,A199,Sessoes!$O$6:$O$500,"OK")))</f>
        <v/>
      </c>
      <c r="N199" s="11" t="str">
        <f>IF(L199="","",IFERROR(VLOOKUP(L199,Configuracoes!$A$15:$B$19,2,FALSE),""))</f>
        <v/>
      </c>
      <c r="O199" s="13" t="str">
        <f t="shared" si="2"/>
        <v/>
      </c>
      <c r="P199" s="14" t="str">
        <f t="shared" si="3"/>
        <v/>
      </c>
      <c r="Q199" s="11" t="str">
        <f>IF(S199="","",IF(S199&lt;&gt;"OK",S199,IF(K199="Cancelada","OK",IF(AND(K199&lt;&gt;"Concluída",G199&lt;&gt;"",G199&lt;TODAY()),"ATRASADA",IF(AND(O199&lt;&gt;"",O199+Configuracoes!$B$7&lt;=TODAY()),"REVISAR",IF(AND(P199&lt;&gt;"",P199&lt;=3,K199&lt;&gt;"Concluída"),"PRIORIDADE","OK"))))))</f>
        <v/>
      </c>
      <c r="R199" s="4"/>
      <c r="S199" s="15" t="str">
        <f>IF(COUNTA(A199:H199,K199:L199)=0,"",IF(OR(A199="",B199="",C199="",F199="",H199="",K199=""),"INCOMPLETO",IFERROR(IF(OR(COUNTIF($A$6:$A$400,A199)&lt;&gt;1,NOT(ISNUMBER(F199)),F199&lt;=0,F199&lt;&gt;INT(F199),NOT(ISNUMBER(H199)),H199&lt;0,COUNTIF(Configuracoes!$H$6:$H$10,K199)=0,AND(G199&lt;&gt;"",OR(NOT(ISNUMBER(G199)),G199&lt;=0,G199&lt;&gt;INT(G199))),AND(L199&lt;&gt;"",OR(NOT(ISNUMBER(L199)),L199&lt;1,L199&gt;5,L199&lt;&gt;INT(L199)))),"VERIFICAR","OK"),"VERIFICAR")))</f>
        <v/>
      </c>
      <c r="T199" s="15">
        <f t="shared" si="4"/>
        <v>0</v>
      </c>
    </row>
    <row r="200">
      <c r="A200" s="4"/>
      <c r="B200" s="4"/>
      <c r="C200" s="4"/>
      <c r="D200" s="4"/>
      <c r="E200" s="4"/>
      <c r="F200" s="7"/>
      <c r="G200" s="7"/>
      <c r="H200" s="5"/>
      <c r="I200" s="8" t="str">
        <f>IF(S200&lt;&gt;"OK","",SUMIFS(Sessoes!$I$6:$I$500,Sessoes!$B$6:$B$500,A200,Sessoes!$O$6:$O$500,"OK"))</f>
        <v/>
      </c>
      <c r="J200" s="9">
        <f t="shared" si="1"/>
        <v>0</v>
      </c>
      <c r="K200" s="4"/>
      <c r="L200" s="4"/>
      <c r="M200" s="13" t="str">
        <f>IF(S200&lt;&gt;"OK","",IF(COUNTIFS(Sessoes!$B$6:$B$500,A200,Sessoes!$O$6:$O$500,"OK")=0,"",MAXIFS(Sessoes!$A$6:$A$500,Sessoes!$B$6:$B$500,A200,Sessoes!$O$6:$O$500,"OK")))</f>
        <v/>
      </c>
      <c r="N200" s="11" t="str">
        <f>IF(L200="","",IFERROR(VLOOKUP(L200,Configuracoes!$A$15:$B$19,2,FALSE),""))</f>
        <v/>
      </c>
      <c r="O200" s="13" t="str">
        <f t="shared" si="2"/>
        <v/>
      </c>
      <c r="P200" s="14" t="str">
        <f t="shared" si="3"/>
        <v/>
      </c>
      <c r="Q200" s="11" t="str">
        <f>IF(S200="","",IF(S200&lt;&gt;"OK",S200,IF(K200="Cancelada","OK",IF(AND(K200&lt;&gt;"Concluída",G200&lt;&gt;"",G200&lt;TODAY()),"ATRASADA",IF(AND(O200&lt;&gt;"",O200+Configuracoes!$B$7&lt;=TODAY()),"REVISAR",IF(AND(P200&lt;&gt;"",P200&lt;=3,K200&lt;&gt;"Concluída"),"PRIORIDADE","OK"))))))</f>
        <v/>
      </c>
      <c r="R200" s="4"/>
      <c r="S200" s="15" t="str">
        <f>IF(COUNTA(A200:H200,K200:L200)=0,"",IF(OR(A200="",B200="",C200="",F200="",H200="",K200=""),"INCOMPLETO",IFERROR(IF(OR(COUNTIF($A$6:$A$400,A200)&lt;&gt;1,NOT(ISNUMBER(F200)),F200&lt;=0,F200&lt;&gt;INT(F200),NOT(ISNUMBER(H200)),H200&lt;0,COUNTIF(Configuracoes!$H$6:$H$10,K200)=0,AND(G200&lt;&gt;"",OR(NOT(ISNUMBER(G200)),G200&lt;=0,G200&lt;&gt;INT(G200))),AND(L200&lt;&gt;"",OR(NOT(ISNUMBER(L200)),L200&lt;1,L200&gt;5,L200&lt;&gt;INT(L200)))),"VERIFICAR","OK"),"VERIFICAR")))</f>
        <v/>
      </c>
      <c r="T200" s="15">
        <f t="shared" si="4"/>
        <v>0</v>
      </c>
    </row>
    <row r="201">
      <c r="A201" s="4"/>
      <c r="B201" s="4"/>
      <c r="C201" s="4"/>
      <c r="D201" s="4"/>
      <c r="E201" s="4"/>
      <c r="F201" s="7"/>
      <c r="G201" s="7"/>
      <c r="H201" s="5"/>
      <c r="I201" s="8" t="str">
        <f>IF(S201&lt;&gt;"OK","",SUMIFS(Sessoes!$I$6:$I$500,Sessoes!$B$6:$B$500,A201,Sessoes!$O$6:$O$500,"OK"))</f>
        <v/>
      </c>
      <c r="J201" s="9">
        <f t="shared" si="1"/>
        <v>0</v>
      </c>
      <c r="K201" s="4"/>
      <c r="L201" s="4"/>
      <c r="M201" s="13" t="str">
        <f>IF(S201&lt;&gt;"OK","",IF(COUNTIFS(Sessoes!$B$6:$B$500,A201,Sessoes!$O$6:$O$500,"OK")=0,"",MAXIFS(Sessoes!$A$6:$A$500,Sessoes!$B$6:$B$500,A201,Sessoes!$O$6:$O$500,"OK")))</f>
        <v/>
      </c>
      <c r="N201" s="11" t="str">
        <f>IF(L201="","",IFERROR(VLOOKUP(L201,Configuracoes!$A$15:$B$19,2,FALSE),""))</f>
        <v/>
      </c>
      <c r="O201" s="13" t="str">
        <f t="shared" si="2"/>
        <v/>
      </c>
      <c r="P201" s="14" t="str">
        <f t="shared" si="3"/>
        <v/>
      </c>
      <c r="Q201" s="11" t="str">
        <f>IF(S201="","",IF(S201&lt;&gt;"OK",S201,IF(K201="Cancelada","OK",IF(AND(K201&lt;&gt;"Concluída",G201&lt;&gt;"",G201&lt;TODAY()),"ATRASADA",IF(AND(O201&lt;&gt;"",O201+Configuracoes!$B$7&lt;=TODAY()),"REVISAR",IF(AND(P201&lt;&gt;"",P201&lt;=3,K201&lt;&gt;"Concluída"),"PRIORIDADE","OK"))))))</f>
        <v/>
      </c>
      <c r="R201" s="4"/>
      <c r="S201" s="15" t="str">
        <f>IF(COUNTA(A201:H201,K201:L201)=0,"",IF(OR(A201="",B201="",C201="",F201="",H201="",K201=""),"INCOMPLETO",IFERROR(IF(OR(COUNTIF($A$6:$A$400,A201)&lt;&gt;1,NOT(ISNUMBER(F201)),F201&lt;=0,F201&lt;&gt;INT(F201),NOT(ISNUMBER(H201)),H201&lt;0,COUNTIF(Configuracoes!$H$6:$H$10,K201)=0,AND(G201&lt;&gt;"",OR(NOT(ISNUMBER(G201)),G201&lt;=0,G201&lt;&gt;INT(G201))),AND(L201&lt;&gt;"",OR(NOT(ISNUMBER(L201)),L201&lt;1,L201&gt;5,L201&lt;&gt;INT(L201)))),"VERIFICAR","OK"),"VERIFICAR")))</f>
        <v/>
      </c>
      <c r="T201" s="15">
        <f t="shared" si="4"/>
        <v>0</v>
      </c>
    </row>
    <row r="202">
      <c r="A202" s="4"/>
      <c r="B202" s="4"/>
      <c r="C202" s="4"/>
      <c r="D202" s="4"/>
      <c r="E202" s="4"/>
      <c r="F202" s="7"/>
      <c r="G202" s="7"/>
      <c r="H202" s="5"/>
      <c r="I202" s="8" t="str">
        <f>IF(S202&lt;&gt;"OK","",SUMIFS(Sessoes!$I$6:$I$500,Sessoes!$B$6:$B$500,A202,Sessoes!$O$6:$O$500,"OK"))</f>
        <v/>
      </c>
      <c r="J202" s="9">
        <f t="shared" si="1"/>
        <v>0</v>
      </c>
      <c r="K202" s="4"/>
      <c r="L202" s="4"/>
      <c r="M202" s="13" t="str">
        <f>IF(S202&lt;&gt;"OK","",IF(COUNTIFS(Sessoes!$B$6:$B$500,A202,Sessoes!$O$6:$O$500,"OK")=0,"",MAXIFS(Sessoes!$A$6:$A$500,Sessoes!$B$6:$B$500,A202,Sessoes!$O$6:$O$500,"OK")))</f>
        <v/>
      </c>
      <c r="N202" s="11" t="str">
        <f>IF(L202="","",IFERROR(VLOOKUP(L202,Configuracoes!$A$15:$B$19,2,FALSE),""))</f>
        <v/>
      </c>
      <c r="O202" s="13" t="str">
        <f t="shared" si="2"/>
        <v/>
      </c>
      <c r="P202" s="14" t="str">
        <f t="shared" si="3"/>
        <v/>
      </c>
      <c r="Q202" s="11" t="str">
        <f>IF(S202="","",IF(S202&lt;&gt;"OK",S202,IF(K202="Cancelada","OK",IF(AND(K202&lt;&gt;"Concluída",G202&lt;&gt;"",G202&lt;TODAY()),"ATRASADA",IF(AND(O202&lt;&gt;"",O202+Configuracoes!$B$7&lt;=TODAY()),"REVISAR",IF(AND(P202&lt;&gt;"",P202&lt;=3,K202&lt;&gt;"Concluída"),"PRIORIDADE","OK"))))))</f>
        <v/>
      </c>
      <c r="R202" s="4"/>
      <c r="S202" s="15" t="str">
        <f>IF(COUNTA(A202:H202,K202:L202)=0,"",IF(OR(A202="",B202="",C202="",F202="",H202="",K202=""),"INCOMPLETO",IFERROR(IF(OR(COUNTIF($A$6:$A$400,A202)&lt;&gt;1,NOT(ISNUMBER(F202)),F202&lt;=0,F202&lt;&gt;INT(F202),NOT(ISNUMBER(H202)),H202&lt;0,COUNTIF(Configuracoes!$H$6:$H$10,K202)=0,AND(G202&lt;&gt;"",OR(NOT(ISNUMBER(G202)),G202&lt;=0,G202&lt;&gt;INT(G202))),AND(L202&lt;&gt;"",OR(NOT(ISNUMBER(L202)),L202&lt;1,L202&gt;5,L202&lt;&gt;INT(L202)))),"VERIFICAR","OK"),"VERIFICAR")))</f>
        <v/>
      </c>
      <c r="T202" s="15">
        <f t="shared" si="4"/>
        <v>0</v>
      </c>
    </row>
    <row r="203">
      <c r="A203" s="4"/>
      <c r="B203" s="4"/>
      <c r="C203" s="4"/>
      <c r="D203" s="4"/>
      <c r="E203" s="4"/>
      <c r="F203" s="7"/>
      <c r="G203" s="7"/>
      <c r="H203" s="5"/>
      <c r="I203" s="8" t="str">
        <f>IF(S203&lt;&gt;"OK","",SUMIFS(Sessoes!$I$6:$I$500,Sessoes!$B$6:$B$500,A203,Sessoes!$O$6:$O$500,"OK"))</f>
        <v/>
      </c>
      <c r="J203" s="9">
        <f t="shared" si="1"/>
        <v>0</v>
      </c>
      <c r="K203" s="4"/>
      <c r="L203" s="4"/>
      <c r="M203" s="13" t="str">
        <f>IF(S203&lt;&gt;"OK","",IF(COUNTIFS(Sessoes!$B$6:$B$500,A203,Sessoes!$O$6:$O$500,"OK")=0,"",MAXIFS(Sessoes!$A$6:$A$500,Sessoes!$B$6:$B$500,A203,Sessoes!$O$6:$O$500,"OK")))</f>
        <v/>
      </c>
      <c r="N203" s="11" t="str">
        <f>IF(L203="","",IFERROR(VLOOKUP(L203,Configuracoes!$A$15:$B$19,2,FALSE),""))</f>
        <v/>
      </c>
      <c r="O203" s="13" t="str">
        <f t="shared" si="2"/>
        <v/>
      </c>
      <c r="P203" s="14" t="str">
        <f t="shared" si="3"/>
        <v/>
      </c>
      <c r="Q203" s="11" t="str">
        <f>IF(S203="","",IF(S203&lt;&gt;"OK",S203,IF(K203="Cancelada","OK",IF(AND(K203&lt;&gt;"Concluída",G203&lt;&gt;"",G203&lt;TODAY()),"ATRASADA",IF(AND(O203&lt;&gt;"",O203+Configuracoes!$B$7&lt;=TODAY()),"REVISAR",IF(AND(P203&lt;&gt;"",P203&lt;=3,K203&lt;&gt;"Concluída"),"PRIORIDADE","OK"))))))</f>
        <v/>
      </c>
      <c r="R203" s="4"/>
      <c r="S203" s="15" t="str">
        <f>IF(COUNTA(A203:H203,K203:L203)=0,"",IF(OR(A203="",B203="",C203="",F203="",H203="",K203=""),"INCOMPLETO",IFERROR(IF(OR(COUNTIF($A$6:$A$400,A203)&lt;&gt;1,NOT(ISNUMBER(F203)),F203&lt;=0,F203&lt;&gt;INT(F203),NOT(ISNUMBER(H203)),H203&lt;0,COUNTIF(Configuracoes!$H$6:$H$10,K203)=0,AND(G203&lt;&gt;"",OR(NOT(ISNUMBER(G203)),G203&lt;=0,G203&lt;&gt;INT(G203))),AND(L203&lt;&gt;"",OR(NOT(ISNUMBER(L203)),L203&lt;1,L203&gt;5,L203&lt;&gt;INT(L203)))),"VERIFICAR","OK"),"VERIFICAR")))</f>
        <v/>
      </c>
      <c r="T203" s="15">
        <f t="shared" si="4"/>
        <v>0</v>
      </c>
    </row>
    <row r="204">
      <c r="A204" s="4"/>
      <c r="B204" s="4"/>
      <c r="C204" s="4"/>
      <c r="D204" s="4"/>
      <c r="E204" s="4"/>
      <c r="F204" s="7"/>
      <c r="G204" s="7"/>
      <c r="H204" s="5"/>
      <c r="I204" s="8" t="str">
        <f>IF(S204&lt;&gt;"OK","",SUMIFS(Sessoes!$I$6:$I$500,Sessoes!$B$6:$B$500,A204,Sessoes!$O$6:$O$500,"OK"))</f>
        <v/>
      </c>
      <c r="J204" s="9">
        <f t="shared" si="1"/>
        <v>0</v>
      </c>
      <c r="K204" s="4"/>
      <c r="L204" s="4"/>
      <c r="M204" s="13" t="str">
        <f>IF(S204&lt;&gt;"OK","",IF(COUNTIFS(Sessoes!$B$6:$B$500,A204,Sessoes!$O$6:$O$500,"OK")=0,"",MAXIFS(Sessoes!$A$6:$A$500,Sessoes!$B$6:$B$500,A204,Sessoes!$O$6:$O$500,"OK")))</f>
        <v/>
      </c>
      <c r="N204" s="11" t="str">
        <f>IF(L204="","",IFERROR(VLOOKUP(L204,Configuracoes!$A$15:$B$19,2,FALSE),""))</f>
        <v/>
      </c>
      <c r="O204" s="13" t="str">
        <f t="shared" si="2"/>
        <v/>
      </c>
      <c r="P204" s="14" t="str">
        <f t="shared" si="3"/>
        <v/>
      </c>
      <c r="Q204" s="11" t="str">
        <f>IF(S204="","",IF(S204&lt;&gt;"OK",S204,IF(K204="Cancelada","OK",IF(AND(K204&lt;&gt;"Concluída",G204&lt;&gt;"",G204&lt;TODAY()),"ATRASADA",IF(AND(O204&lt;&gt;"",O204+Configuracoes!$B$7&lt;=TODAY()),"REVISAR",IF(AND(P204&lt;&gt;"",P204&lt;=3,K204&lt;&gt;"Concluída"),"PRIORIDADE","OK"))))))</f>
        <v/>
      </c>
      <c r="R204" s="4"/>
      <c r="S204" s="15" t="str">
        <f>IF(COUNTA(A204:H204,K204:L204)=0,"",IF(OR(A204="",B204="",C204="",F204="",H204="",K204=""),"INCOMPLETO",IFERROR(IF(OR(COUNTIF($A$6:$A$400,A204)&lt;&gt;1,NOT(ISNUMBER(F204)),F204&lt;=0,F204&lt;&gt;INT(F204),NOT(ISNUMBER(H204)),H204&lt;0,COUNTIF(Configuracoes!$H$6:$H$10,K204)=0,AND(G204&lt;&gt;"",OR(NOT(ISNUMBER(G204)),G204&lt;=0,G204&lt;&gt;INT(G204))),AND(L204&lt;&gt;"",OR(NOT(ISNUMBER(L204)),L204&lt;1,L204&gt;5,L204&lt;&gt;INT(L204)))),"VERIFICAR","OK"),"VERIFICAR")))</f>
        <v/>
      </c>
      <c r="T204" s="15">
        <f t="shared" si="4"/>
        <v>0</v>
      </c>
    </row>
    <row r="205">
      <c r="A205" s="4"/>
      <c r="B205" s="4"/>
      <c r="C205" s="4"/>
      <c r="D205" s="4"/>
      <c r="E205" s="4"/>
      <c r="F205" s="7"/>
      <c r="G205" s="7"/>
      <c r="H205" s="5"/>
      <c r="I205" s="8" t="str">
        <f>IF(S205&lt;&gt;"OK","",SUMIFS(Sessoes!$I$6:$I$500,Sessoes!$B$6:$B$500,A205,Sessoes!$O$6:$O$500,"OK"))</f>
        <v/>
      </c>
      <c r="J205" s="9">
        <f t="shared" si="1"/>
        <v>0</v>
      </c>
      <c r="K205" s="4"/>
      <c r="L205" s="4"/>
      <c r="M205" s="13" t="str">
        <f>IF(S205&lt;&gt;"OK","",IF(COUNTIFS(Sessoes!$B$6:$B$500,A205,Sessoes!$O$6:$O$500,"OK")=0,"",MAXIFS(Sessoes!$A$6:$A$500,Sessoes!$B$6:$B$500,A205,Sessoes!$O$6:$O$500,"OK")))</f>
        <v/>
      </c>
      <c r="N205" s="11" t="str">
        <f>IF(L205="","",IFERROR(VLOOKUP(L205,Configuracoes!$A$15:$B$19,2,FALSE),""))</f>
        <v/>
      </c>
      <c r="O205" s="13" t="str">
        <f t="shared" si="2"/>
        <v/>
      </c>
      <c r="P205" s="14" t="str">
        <f t="shared" si="3"/>
        <v/>
      </c>
      <c r="Q205" s="11" t="str">
        <f>IF(S205="","",IF(S205&lt;&gt;"OK",S205,IF(K205="Cancelada","OK",IF(AND(K205&lt;&gt;"Concluída",G205&lt;&gt;"",G205&lt;TODAY()),"ATRASADA",IF(AND(O205&lt;&gt;"",O205+Configuracoes!$B$7&lt;=TODAY()),"REVISAR",IF(AND(P205&lt;&gt;"",P205&lt;=3,K205&lt;&gt;"Concluída"),"PRIORIDADE","OK"))))))</f>
        <v/>
      </c>
      <c r="R205" s="4"/>
      <c r="S205" s="15" t="str">
        <f>IF(COUNTA(A205:H205,K205:L205)=0,"",IF(OR(A205="",B205="",C205="",F205="",H205="",K205=""),"INCOMPLETO",IFERROR(IF(OR(COUNTIF($A$6:$A$400,A205)&lt;&gt;1,NOT(ISNUMBER(F205)),F205&lt;=0,F205&lt;&gt;INT(F205),NOT(ISNUMBER(H205)),H205&lt;0,COUNTIF(Configuracoes!$H$6:$H$10,K205)=0,AND(G205&lt;&gt;"",OR(NOT(ISNUMBER(G205)),G205&lt;=0,G205&lt;&gt;INT(G205))),AND(L205&lt;&gt;"",OR(NOT(ISNUMBER(L205)),L205&lt;1,L205&gt;5,L205&lt;&gt;INT(L205)))),"VERIFICAR","OK"),"VERIFICAR")))</f>
        <v/>
      </c>
      <c r="T205" s="15">
        <f t="shared" si="4"/>
        <v>0</v>
      </c>
    </row>
    <row r="206">
      <c r="A206" s="4"/>
      <c r="B206" s="4"/>
      <c r="C206" s="4"/>
      <c r="D206" s="4"/>
      <c r="E206" s="4"/>
      <c r="F206" s="7"/>
      <c r="G206" s="7"/>
      <c r="H206" s="5"/>
      <c r="I206" s="8" t="str">
        <f>IF(S206&lt;&gt;"OK","",SUMIFS(Sessoes!$I$6:$I$500,Sessoes!$B$6:$B$500,A206,Sessoes!$O$6:$O$500,"OK"))</f>
        <v/>
      </c>
      <c r="J206" s="9">
        <f t="shared" si="1"/>
        <v>0</v>
      </c>
      <c r="K206" s="4"/>
      <c r="L206" s="4"/>
      <c r="M206" s="13" t="str">
        <f>IF(S206&lt;&gt;"OK","",IF(COUNTIFS(Sessoes!$B$6:$B$500,A206,Sessoes!$O$6:$O$500,"OK")=0,"",MAXIFS(Sessoes!$A$6:$A$500,Sessoes!$B$6:$B$500,A206,Sessoes!$O$6:$O$500,"OK")))</f>
        <v/>
      </c>
      <c r="N206" s="11" t="str">
        <f>IF(L206="","",IFERROR(VLOOKUP(L206,Configuracoes!$A$15:$B$19,2,FALSE),""))</f>
        <v/>
      </c>
      <c r="O206" s="13" t="str">
        <f t="shared" si="2"/>
        <v/>
      </c>
      <c r="P206" s="14" t="str">
        <f t="shared" si="3"/>
        <v/>
      </c>
      <c r="Q206" s="11" t="str">
        <f>IF(S206="","",IF(S206&lt;&gt;"OK",S206,IF(K206="Cancelada","OK",IF(AND(K206&lt;&gt;"Concluída",G206&lt;&gt;"",G206&lt;TODAY()),"ATRASADA",IF(AND(O206&lt;&gt;"",O206+Configuracoes!$B$7&lt;=TODAY()),"REVISAR",IF(AND(P206&lt;&gt;"",P206&lt;=3,K206&lt;&gt;"Concluída"),"PRIORIDADE","OK"))))))</f>
        <v/>
      </c>
      <c r="R206" s="4"/>
      <c r="S206" s="15" t="str">
        <f>IF(COUNTA(A206:H206,K206:L206)=0,"",IF(OR(A206="",B206="",C206="",F206="",H206="",K206=""),"INCOMPLETO",IFERROR(IF(OR(COUNTIF($A$6:$A$400,A206)&lt;&gt;1,NOT(ISNUMBER(F206)),F206&lt;=0,F206&lt;&gt;INT(F206),NOT(ISNUMBER(H206)),H206&lt;0,COUNTIF(Configuracoes!$H$6:$H$10,K206)=0,AND(G206&lt;&gt;"",OR(NOT(ISNUMBER(G206)),G206&lt;=0,G206&lt;&gt;INT(G206))),AND(L206&lt;&gt;"",OR(NOT(ISNUMBER(L206)),L206&lt;1,L206&gt;5,L206&lt;&gt;INT(L206)))),"VERIFICAR","OK"),"VERIFICAR")))</f>
        <v/>
      </c>
      <c r="T206" s="15">
        <f t="shared" si="4"/>
        <v>0</v>
      </c>
    </row>
    <row r="207">
      <c r="A207" s="4"/>
      <c r="B207" s="4"/>
      <c r="C207" s="4"/>
      <c r="D207" s="4"/>
      <c r="E207" s="4"/>
      <c r="F207" s="7"/>
      <c r="G207" s="7"/>
      <c r="H207" s="5"/>
      <c r="I207" s="8" t="str">
        <f>IF(S207&lt;&gt;"OK","",SUMIFS(Sessoes!$I$6:$I$500,Sessoes!$B$6:$B$500,A207,Sessoes!$O$6:$O$500,"OK"))</f>
        <v/>
      </c>
      <c r="J207" s="9">
        <f t="shared" si="1"/>
        <v>0</v>
      </c>
      <c r="K207" s="4"/>
      <c r="L207" s="4"/>
      <c r="M207" s="13" t="str">
        <f>IF(S207&lt;&gt;"OK","",IF(COUNTIFS(Sessoes!$B$6:$B$500,A207,Sessoes!$O$6:$O$500,"OK")=0,"",MAXIFS(Sessoes!$A$6:$A$500,Sessoes!$B$6:$B$500,A207,Sessoes!$O$6:$O$500,"OK")))</f>
        <v/>
      </c>
      <c r="N207" s="11" t="str">
        <f>IF(L207="","",IFERROR(VLOOKUP(L207,Configuracoes!$A$15:$B$19,2,FALSE),""))</f>
        <v/>
      </c>
      <c r="O207" s="13" t="str">
        <f t="shared" si="2"/>
        <v/>
      </c>
      <c r="P207" s="14" t="str">
        <f t="shared" si="3"/>
        <v/>
      </c>
      <c r="Q207" s="11" t="str">
        <f>IF(S207="","",IF(S207&lt;&gt;"OK",S207,IF(K207="Cancelada","OK",IF(AND(K207&lt;&gt;"Concluída",G207&lt;&gt;"",G207&lt;TODAY()),"ATRASADA",IF(AND(O207&lt;&gt;"",O207+Configuracoes!$B$7&lt;=TODAY()),"REVISAR",IF(AND(P207&lt;&gt;"",P207&lt;=3,K207&lt;&gt;"Concluída"),"PRIORIDADE","OK"))))))</f>
        <v/>
      </c>
      <c r="R207" s="4"/>
      <c r="S207" s="15" t="str">
        <f>IF(COUNTA(A207:H207,K207:L207)=0,"",IF(OR(A207="",B207="",C207="",F207="",H207="",K207=""),"INCOMPLETO",IFERROR(IF(OR(COUNTIF($A$6:$A$400,A207)&lt;&gt;1,NOT(ISNUMBER(F207)),F207&lt;=0,F207&lt;&gt;INT(F207),NOT(ISNUMBER(H207)),H207&lt;0,COUNTIF(Configuracoes!$H$6:$H$10,K207)=0,AND(G207&lt;&gt;"",OR(NOT(ISNUMBER(G207)),G207&lt;=0,G207&lt;&gt;INT(G207))),AND(L207&lt;&gt;"",OR(NOT(ISNUMBER(L207)),L207&lt;1,L207&gt;5,L207&lt;&gt;INT(L207)))),"VERIFICAR","OK"),"VERIFICAR")))</f>
        <v/>
      </c>
      <c r="T207" s="15">
        <f t="shared" si="4"/>
        <v>0</v>
      </c>
    </row>
    <row r="208">
      <c r="A208" s="4"/>
      <c r="B208" s="4"/>
      <c r="C208" s="4"/>
      <c r="D208" s="4"/>
      <c r="E208" s="4"/>
      <c r="F208" s="7"/>
      <c r="G208" s="7"/>
      <c r="H208" s="5"/>
      <c r="I208" s="8" t="str">
        <f>IF(S208&lt;&gt;"OK","",SUMIFS(Sessoes!$I$6:$I$500,Sessoes!$B$6:$B$500,A208,Sessoes!$O$6:$O$500,"OK"))</f>
        <v/>
      </c>
      <c r="J208" s="9">
        <f t="shared" si="1"/>
        <v>0</v>
      </c>
      <c r="K208" s="4"/>
      <c r="L208" s="4"/>
      <c r="M208" s="13" t="str">
        <f>IF(S208&lt;&gt;"OK","",IF(COUNTIFS(Sessoes!$B$6:$B$500,A208,Sessoes!$O$6:$O$500,"OK")=0,"",MAXIFS(Sessoes!$A$6:$A$500,Sessoes!$B$6:$B$500,A208,Sessoes!$O$6:$O$500,"OK")))</f>
        <v/>
      </c>
      <c r="N208" s="11" t="str">
        <f>IF(L208="","",IFERROR(VLOOKUP(L208,Configuracoes!$A$15:$B$19,2,FALSE),""))</f>
        <v/>
      </c>
      <c r="O208" s="13" t="str">
        <f t="shared" si="2"/>
        <v/>
      </c>
      <c r="P208" s="14" t="str">
        <f t="shared" si="3"/>
        <v/>
      </c>
      <c r="Q208" s="11" t="str">
        <f>IF(S208="","",IF(S208&lt;&gt;"OK",S208,IF(K208="Cancelada","OK",IF(AND(K208&lt;&gt;"Concluída",G208&lt;&gt;"",G208&lt;TODAY()),"ATRASADA",IF(AND(O208&lt;&gt;"",O208+Configuracoes!$B$7&lt;=TODAY()),"REVISAR",IF(AND(P208&lt;&gt;"",P208&lt;=3,K208&lt;&gt;"Concluída"),"PRIORIDADE","OK"))))))</f>
        <v/>
      </c>
      <c r="R208" s="4"/>
      <c r="S208" s="15" t="str">
        <f>IF(COUNTA(A208:H208,K208:L208)=0,"",IF(OR(A208="",B208="",C208="",F208="",H208="",K208=""),"INCOMPLETO",IFERROR(IF(OR(COUNTIF($A$6:$A$400,A208)&lt;&gt;1,NOT(ISNUMBER(F208)),F208&lt;=0,F208&lt;&gt;INT(F208),NOT(ISNUMBER(H208)),H208&lt;0,COUNTIF(Configuracoes!$H$6:$H$10,K208)=0,AND(G208&lt;&gt;"",OR(NOT(ISNUMBER(G208)),G208&lt;=0,G208&lt;&gt;INT(G208))),AND(L208&lt;&gt;"",OR(NOT(ISNUMBER(L208)),L208&lt;1,L208&gt;5,L208&lt;&gt;INT(L208)))),"VERIFICAR","OK"),"VERIFICAR")))</f>
        <v/>
      </c>
      <c r="T208" s="15">
        <f t="shared" si="4"/>
        <v>0</v>
      </c>
    </row>
    <row r="209">
      <c r="A209" s="4"/>
      <c r="B209" s="4"/>
      <c r="C209" s="4"/>
      <c r="D209" s="4"/>
      <c r="E209" s="4"/>
      <c r="F209" s="7"/>
      <c r="G209" s="7"/>
      <c r="H209" s="5"/>
      <c r="I209" s="8" t="str">
        <f>IF(S209&lt;&gt;"OK","",SUMIFS(Sessoes!$I$6:$I$500,Sessoes!$B$6:$B$500,A209,Sessoes!$O$6:$O$500,"OK"))</f>
        <v/>
      </c>
      <c r="J209" s="9">
        <f t="shared" si="1"/>
        <v>0</v>
      </c>
      <c r="K209" s="4"/>
      <c r="L209" s="4"/>
      <c r="M209" s="13" t="str">
        <f>IF(S209&lt;&gt;"OK","",IF(COUNTIFS(Sessoes!$B$6:$B$500,A209,Sessoes!$O$6:$O$500,"OK")=0,"",MAXIFS(Sessoes!$A$6:$A$500,Sessoes!$B$6:$B$500,A209,Sessoes!$O$6:$O$500,"OK")))</f>
        <v/>
      </c>
      <c r="N209" s="11" t="str">
        <f>IF(L209="","",IFERROR(VLOOKUP(L209,Configuracoes!$A$15:$B$19,2,FALSE),""))</f>
        <v/>
      </c>
      <c r="O209" s="13" t="str">
        <f t="shared" si="2"/>
        <v/>
      </c>
      <c r="P209" s="14" t="str">
        <f t="shared" si="3"/>
        <v/>
      </c>
      <c r="Q209" s="11" t="str">
        <f>IF(S209="","",IF(S209&lt;&gt;"OK",S209,IF(K209="Cancelada","OK",IF(AND(K209&lt;&gt;"Concluída",G209&lt;&gt;"",G209&lt;TODAY()),"ATRASADA",IF(AND(O209&lt;&gt;"",O209+Configuracoes!$B$7&lt;=TODAY()),"REVISAR",IF(AND(P209&lt;&gt;"",P209&lt;=3,K209&lt;&gt;"Concluída"),"PRIORIDADE","OK"))))))</f>
        <v/>
      </c>
      <c r="R209" s="4"/>
      <c r="S209" s="15" t="str">
        <f>IF(COUNTA(A209:H209,K209:L209)=0,"",IF(OR(A209="",B209="",C209="",F209="",H209="",K209=""),"INCOMPLETO",IFERROR(IF(OR(COUNTIF($A$6:$A$400,A209)&lt;&gt;1,NOT(ISNUMBER(F209)),F209&lt;=0,F209&lt;&gt;INT(F209),NOT(ISNUMBER(H209)),H209&lt;0,COUNTIF(Configuracoes!$H$6:$H$10,K209)=0,AND(G209&lt;&gt;"",OR(NOT(ISNUMBER(G209)),G209&lt;=0,G209&lt;&gt;INT(G209))),AND(L209&lt;&gt;"",OR(NOT(ISNUMBER(L209)),L209&lt;1,L209&gt;5,L209&lt;&gt;INT(L209)))),"VERIFICAR","OK"),"VERIFICAR")))</f>
        <v/>
      </c>
      <c r="T209" s="15">
        <f t="shared" si="4"/>
        <v>0</v>
      </c>
    </row>
    <row r="210">
      <c r="A210" s="4"/>
      <c r="B210" s="4"/>
      <c r="C210" s="4"/>
      <c r="D210" s="4"/>
      <c r="E210" s="4"/>
      <c r="F210" s="7"/>
      <c r="G210" s="7"/>
      <c r="H210" s="5"/>
      <c r="I210" s="8" t="str">
        <f>IF(S210&lt;&gt;"OK","",SUMIFS(Sessoes!$I$6:$I$500,Sessoes!$B$6:$B$500,A210,Sessoes!$O$6:$O$500,"OK"))</f>
        <v/>
      </c>
      <c r="J210" s="9">
        <f t="shared" si="1"/>
        <v>0</v>
      </c>
      <c r="K210" s="4"/>
      <c r="L210" s="4"/>
      <c r="M210" s="13" t="str">
        <f>IF(S210&lt;&gt;"OK","",IF(COUNTIFS(Sessoes!$B$6:$B$500,A210,Sessoes!$O$6:$O$500,"OK")=0,"",MAXIFS(Sessoes!$A$6:$A$500,Sessoes!$B$6:$B$500,A210,Sessoes!$O$6:$O$500,"OK")))</f>
        <v/>
      </c>
      <c r="N210" s="11" t="str">
        <f>IF(L210="","",IFERROR(VLOOKUP(L210,Configuracoes!$A$15:$B$19,2,FALSE),""))</f>
        <v/>
      </c>
      <c r="O210" s="13" t="str">
        <f t="shared" si="2"/>
        <v/>
      </c>
      <c r="P210" s="14" t="str">
        <f t="shared" si="3"/>
        <v/>
      </c>
      <c r="Q210" s="11" t="str">
        <f>IF(S210="","",IF(S210&lt;&gt;"OK",S210,IF(K210="Cancelada","OK",IF(AND(K210&lt;&gt;"Concluída",G210&lt;&gt;"",G210&lt;TODAY()),"ATRASADA",IF(AND(O210&lt;&gt;"",O210+Configuracoes!$B$7&lt;=TODAY()),"REVISAR",IF(AND(P210&lt;&gt;"",P210&lt;=3,K210&lt;&gt;"Concluída"),"PRIORIDADE","OK"))))))</f>
        <v/>
      </c>
      <c r="R210" s="4"/>
      <c r="S210" s="15" t="str">
        <f>IF(COUNTA(A210:H210,K210:L210)=0,"",IF(OR(A210="",B210="",C210="",F210="",H210="",K210=""),"INCOMPLETO",IFERROR(IF(OR(COUNTIF($A$6:$A$400,A210)&lt;&gt;1,NOT(ISNUMBER(F210)),F210&lt;=0,F210&lt;&gt;INT(F210),NOT(ISNUMBER(H210)),H210&lt;0,COUNTIF(Configuracoes!$H$6:$H$10,K210)=0,AND(G210&lt;&gt;"",OR(NOT(ISNUMBER(G210)),G210&lt;=0,G210&lt;&gt;INT(G210))),AND(L210&lt;&gt;"",OR(NOT(ISNUMBER(L210)),L210&lt;1,L210&gt;5,L210&lt;&gt;INT(L210)))),"VERIFICAR","OK"),"VERIFICAR")))</f>
        <v/>
      </c>
      <c r="T210" s="15">
        <f t="shared" si="4"/>
        <v>0</v>
      </c>
    </row>
    <row r="211">
      <c r="A211" s="4"/>
      <c r="B211" s="4"/>
      <c r="C211" s="4"/>
      <c r="D211" s="4"/>
      <c r="E211" s="4"/>
      <c r="F211" s="7"/>
      <c r="G211" s="7"/>
      <c r="H211" s="5"/>
      <c r="I211" s="8" t="str">
        <f>IF(S211&lt;&gt;"OK","",SUMIFS(Sessoes!$I$6:$I$500,Sessoes!$B$6:$B$500,A211,Sessoes!$O$6:$O$500,"OK"))</f>
        <v/>
      </c>
      <c r="J211" s="9">
        <f t="shared" si="1"/>
        <v>0</v>
      </c>
      <c r="K211" s="4"/>
      <c r="L211" s="4"/>
      <c r="M211" s="13" t="str">
        <f>IF(S211&lt;&gt;"OK","",IF(COUNTIFS(Sessoes!$B$6:$B$500,A211,Sessoes!$O$6:$O$500,"OK")=0,"",MAXIFS(Sessoes!$A$6:$A$500,Sessoes!$B$6:$B$500,A211,Sessoes!$O$6:$O$500,"OK")))</f>
        <v/>
      </c>
      <c r="N211" s="11" t="str">
        <f>IF(L211="","",IFERROR(VLOOKUP(L211,Configuracoes!$A$15:$B$19,2,FALSE),""))</f>
        <v/>
      </c>
      <c r="O211" s="13" t="str">
        <f t="shared" si="2"/>
        <v/>
      </c>
      <c r="P211" s="14" t="str">
        <f t="shared" si="3"/>
        <v/>
      </c>
      <c r="Q211" s="11" t="str">
        <f>IF(S211="","",IF(S211&lt;&gt;"OK",S211,IF(K211="Cancelada","OK",IF(AND(K211&lt;&gt;"Concluída",G211&lt;&gt;"",G211&lt;TODAY()),"ATRASADA",IF(AND(O211&lt;&gt;"",O211+Configuracoes!$B$7&lt;=TODAY()),"REVISAR",IF(AND(P211&lt;&gt;"",P211&lt;=3,K211&lt;&gt;"Concluída"),"PRIORIDADE","OK"))))))</f>
        <v/>
      </c>
      <c r="R211" s="4"/>
      <c r="S211" s="15" t="str">
        <f>IF(COUNTA(A211:H211,K211:L211)=0,"",IF(OR(A211="",B211="",C211="",F211="",H211="",K211=""),"INCOMPLETO",IFERROR(IF(OR(COUNTIF($A$6:$A$400,A211)&lt;&gt;1,NOT(ISNUMBER(F211)),F211&lt;=0,F211&lt;&gt;INT(F211),NOT(ISNUMBER(H211)),H211&lt;0,COUNTIF(Configuracoes!$H$6:$H$10,K211)=0,AND(G211&lt;&gt;"",OR(NOT(ISNUMBER(G211)),G211&lt;=0,G211&lt;&gt;INT(G211))),AND(L211&lt;&gt;"",OR(NOT(ISNUMBER(L211)),L211&lt;1,L211&gt;5,L211&lt;&gt;INT(L211)))),"VERIFICAR","OK"),"VERIFICAR")))</f>
        <v/>
      </c>
      <c r="T211" s="15">
        <f t="shared" si="4"/>
        <v>0</v>
      </c>
    </row>
    <row r="212">
      <c r="A212" s="4"/>
      <c r="B212" s="4"/>
      <c r="C212" s="4"/>
      <c r="D212" s="4"/>
      <c r="E212" s="4"/>
      <c r="F212" s="7"/>
      <c r="G212" s="7"/>
      <c r="H212" s="5"/>
      <c r="I212" s="8" t="str">
        <f>IF(S212&lt;&gt;"OK","",SUMIFS(Sessoes!$I$6:$I$500,Sessoes!$B$6:$B$500,A212,Sessoes!$O$6:$O$500,"OK"))</f>
        <v/>
      </c>
      <c r="J212" s="9">
        <f t="shared" si="1"/>
        <v>0</v>
      </c>
      <c r="K212" s="4"/>
      <c r="L212" s="4"/>
      <c r="M212" s="13" t="str">
        <f>IF(S212&lt;&gt;"OK","",IF(COUNTIFS(Sessoes!$B$6:$B$500,A212,Sessoes!$O$6:$O$500,"OK")=0,"",MAXIFS(Sessoes!$A$6:$A$500,Sessoes!$B$6:$B$500,A212,Sessoes!$O$6:$O$500,"OK")))</f>
        <v/>
      </c>
      <c r="N212" s="11" t="str">
        <f>IF(L212="","",IFERROR(VLOOKUP(L212,Configuracoes!$A$15:$B$19,2,FALSE),""))</f>
        <v/>
      </c>
      <c r="O212" s="13" t="str">
        <f t="shared" si="2"/>
        <v/>
      </c>
      <c r="P212" s="14" t="str">
        <f t="shared" si="3"/>
        <v/>
      </c>
      <c r="Q212" s="11" t="str">
        <f>IF(S212="","",IF(S212&lt;&gt;"OK",S212,IF(K212="Cancelada","OK",IF(AND(K212&lt;&gt;"Concluída",G212&lt;&gt;"",G212&lt;TODAY()),"ATRASADA",IF(AND(O212&lt;&gt;"",O212+Configuracoes!$B$7&lt;=TODAY()),"REVISAR",IF(AND(P212&lt;&gt;"",P212&lt;=3,K212&lt;&gt;"Concluída"),"PRIORIDADE","OK"))))))</f>
        <v/>
      </c>
      <c r="R212" s="4"/>
      <c r="S212" s="15" t="str">
        <f>IF(COUNTA(A212:H212,K212:L212)=0,"",IF(OR(A212="",B212="",C212="",F212="",H212="",K212=""),"INCOMPLETO",IFERROR(IF(OR(COUNTIF($A$6:$A$400,A212)&lt;&gt;1,NOT(ISNUMBER(F212)),F212&lt;=0,F212&lt;&gt;INT(F212),NOT(ISNUMBER(H212)),H212&lt;0,COUNTIF(Configuracoes!$H$6:$H$10,K212)=0,AND(G212&lt;&gt;"",OR(NOT(ISNUMBER(G212)),G212&lt;=0,G212&lt;&gt;INT(G212))),AND(L212&lt;&gt;"",OR(NOT(ISNUMBER(L212)),L212&lt;1,L212&gt;5,L212&lt;&gt;INT(L212)))),"VERIFICAR","OK"),"VERIFICAR")))</f>
        <v/>
      </c>
      <c r="T212" s="15">
        <f t="shared" si="4"/>
        <v>0</v>
      </c>
    </row>
    <row r="213">
      <c r="A213" s="4"/>
      <c r="B213" s="4"/>
      <c r="C213" s="4"/>
      <c r="D213" s="4"/>
      <c r="E213" s="4"/>
      <c r="F213" s="7"/>
      <c r="G213" s="7"/>
      <c r="H213" s="5"/>
      <c r="I213" s="8" t="str">
        <f>IF(S213&lt;&gt;"OK","",SUMIFS(Sessoes!$I$6:$I$500,Sessoes!$B$6:$B$500,A213,Sessoes!$O$6:$O$500,"OK"))</f>
        <v/>
      </c>
      <c r="J213" s="9">
        <f t="shared" si="1"/>
        <v>0</v>
      </c>
      <c r="K213" s="4"/>
      <c r="L213" s="4"/>
      <c r="M213" s="13" t="str">
        <f>IF(S213&lt;&gt;"OK","",IF(COUNTIFS(Sessoes!$B$6:$B$500,A213,Sessoes!$O$6:$O$500,"OK")=0,"",MAXIFS(Sessoes!$A$6:$A$500,Sessoes!$B$6:$B$500,A213,Sessoes!$O$6:$O$500,"OK")))</f>
        <v/>
      </c>
      <c r="N213" s="11" t="str">
        <f>IF(L213="","",IFERROR(VLOOKUP(L213,Configuracoes!$A$15:$B$19,2,FALSE),""))</f>
        <v/>
      </c>
      <c r="O213" s="13" t="str">
        <f t="shared" si="2"/>
        <v/>
      </c>
      <c r="P213" s="14" t="str">
        <f t="shared" si="3"/>
        <v/>
      </c>
      <c r="Q213" s="11" t="str">
        <f>IF(S213="","",IF(S213&lt;&gt;"OK",S213,IF(K213="Cancelada","OK",IF(AND(K213&lt;&gt;"Concluída",G213&lt;&gt;"",G213&lt;TODAY()),"ATRASADA",IF(AND(O213&lt;&gt;"",O213+Configuracoes!$B$7&lt;=TODAY()),"REVISAR",IF(AND(P213&lt;&gt;"",P213&lt;=3,K213&lt;&gt;"Concluída"),"PRIORIDADE","OK"))))))</f>
        <v/>
      </c>
      <c r="R213" s="4"/>
      <c r="S213" s="15" t="str">
        <f>IF(COUNTA(A213:H213,K213:L213)=0,"",IF(OR(A213="",B213="",C213="",F213="",H213="",K213=""),"INCOMPLETO",IFERROR(IF(OR(COUNTIF($A$6:$A$400,A213)&lt;&gt;1,NOT(ISNUMBER(F213)),F213&lt;=0,F213&lt;&gt;INT(F213),NOT(ISNUMBER(H213)),H213&lt;0,COUNTIF(Configuracoes!$H$6:$H$10,K213)=0,AND(G213&lt;&gt;"",OR(NOT(ISNUMBER(G213)),G213&lt;=0,G213&lt;&gt;INT(G213))),AND(L213&lt;&gt;"",OR(NOT(ISNUMBER(L213)),L213&lt;1,L213&gt;5,L213&lt;&gt;INT(L213)))),"VERIFICAR","OK"),"VERIFICAR")))</f>
        <v/>
      </c>
      <c r="T213" s="15">
        <f t="shared" si="4"/>
        <v>0</v>
      </c>
    </row>
    <row r="214">
      <c r="A214" s="4"/>
      <c r="B214" s="4"/>
      <c r="C214" s="4"/>
      <c r="D214" s="4"/>
      <c r="E214" s="4"/>
      <c r="F214" s="7"/>
      <c r="G214" s="7"/>
      <c r="H214" s="5"/>
      <c r="I214" s="8" t="str">
        <f>IF(S214&lt;&gt;"OK","",SUMIFS(Sessoes!$I$6:$I$500,Sessoes!$B$6:$B$500,A214,Sessoes!$O$6:$O$500,"OK"))</f>
        <v/>
      </c>
      <c r="J214" s="9">
        <f t="shared" si="1"/>
        <v>0</v>
      </c>
      <c r="K214" s="4"/>
      <c r="L214" s="4"/>
      <c r="M214" s="13" t="str">
        <f>IF(S214&lt;&gt;"OK","",IF(COUNTIFS(Sessoes!$B$6:$B$500,A214,Sessoes!$O$6:$O$500,"OK")=0,"",MAXIFS(Sessoes!$A$6:$A$500,Sessoes!$B$6:$B$500,A214,Sessoes!$O$6:$O$500,"OK")))</f>
        <v/>
      </c>
      <c r="N214" s="11" t="str">
        <f>IF(L214="","",IFERROR(VLOOKUP(L214,Configuracoes!$A$15:$B$19,2,FALSE),""))</f>
        <v/>
      </c>
      <c r="O214" s="13" t="str">
        <f t="shared" si="2"/>
        <v/>
      </c>
      <c r="P214" s="14" t="str">
        <f t="shared" si="3"/>
        <v/>
      </c>
      <c r="Q214" s="11" t="str">
        <f>IF(S214="","",IF(S214&lt;&gt;"OK",S214,IF(K214="Cancelada","OK",IF(AND(K214&lt;&gt;"Concluída",G214&lt;&gt;"",G214&lt;TODAY()),"ATRASADA",IF(AND(O214&lt;&gt;"",O214+Configuracoes!$B$7&lt;=TODAY()),"REVISAR",IF(AND(P214&lt;&gt;"",P214&lt;=3,K214&lt;&gt;"Concluída"),"PRIORIDADE","OK"))))))</f>
        <v/>
      </c>
      <c r="R214" s="4"/>
      <c r="S214" s="15" t="str">
        <f>IF(COUNTA(A214:H214,K214:L214)=0,"",IF(OR(A214="",B214="",C214="",F214="",H214="",K214=""),"INCOMPLETO",IFERROR(IF(OR(COUNTIF($A$6:$A$400,A214)&lt;&gt;1,NOT(ISNUMBER(F214)),F214&lt;=0,F214&lt;&gt;INT(F214),NOT(ISNUMBER(H214)),H214&lt;0,COUNTIF(Configuracoes!$H$6:$H$10,K214)=0,AND(G214&lt;&gt;"",OR(NOT(ISNUMBER(G214)),G214&lt;=0,G214&lt;&gt;INT(G214))),AND(L214&lt;&gt;"",OR(NOT(ISNUMBER(L214)),L214&lt;1,L214&gt;5,L214&lt;&gt;INT(L214)))),"VERIFICAR","OK"),"VERIFICAR")))</f>
        <v/>
      </c>
      <c r="T214" s="15">
        <f t="shared" si="4"/>
        <v>0</v>
      </c>
    </row>
    <row r="215">
      <c r="A215" s="4"/>
      <c r="B215" s="4"/>
      <c r="C215" s="4"/>
      <c r="D215" s="4"/>
      <c r="E215" s="4"/>
      <c r="F215" s="7"/>
      <c r="G215" s="7"/>
      <c r="H215" s="5"/>
      <c r="I215" s="8" t="str">
        <f>IF(S215&lt;&gt;"OK","",SUMIFS(Sessoes!$I$6:$I$500,Sessoes!$B$6:$B$500,A215,Sessoes!$O$6:$O$500,"OK"))</f>
        <v/>
      </c>
      <c r="J215" s="9">
        <f t="shared" si="1"/>
        <v>0</v>
      </c>
      <c r="K215" s="4"/>
      <c r="L215" s="4"/>
      <c r="M215" s="13" t="str">
        <f>IF(S215&lt;&gt;"OK","",IF(COUNTIFS(Sessoes!$B$6:$B$500,A215,Sessoes!$O$6:$O$500,"OK")=0,"",MAXIFS(Sessoes!$A$6:$A$500,Sessoes!$B$6:$B$500,A215,Sessoes!$O$6:$O$500,"OK")))</f>
        <v/>
      </c>
      <c r="N215" s="11" t="str">
        <f>IF(L215="","",IFERROR(VLOOKUP(L215,Configuracoes!$A$15:$B$19,2,FALSE),""))</f>
        <v/>
      </c>
      <c r="O215" s="13" t="str">
        <f t="shared" si="2"/>
        <v/>
      </c>
      <c r="P215" s="14" t="str">
        <f t="shared" si="3"/>
        <v/>
      </c>
      <c r="Q215" s="11" t="str">
        <f>IF(S215="","",IF(S215&lt;&gt;"OK",S215,IF(K215="Cancelada","OK",IF(AND(K215&lt;&gt;"Concluída",G215&lt;&gt;"",G215&lt;TODAY()),"ATRASADA",IF(AND(O215&lt;&gt;"",O215+Configuracoes!$B$7&lt;=TODAY()),"REVISAR",IF(AND(P215&lt;&gt;"",P215&lt;=3,K215&lt;&gt;"Concluída"),"PRIORIDADE","OK"))))))</f>
        <v/>
      </c>
      <c r="R215" s="4"/>
      <c r="S215" s="15" t="str">
        <f>IF(COUNTA(A215:H215,K215:L215)=0,"",IF(OR(A215="",B215="",C215="",F215="",H215="",K215=""),"INCOMPLETO",IFERROR(IF(OR(COUNTIF($A$6:$A$400,A215)&lt;&gt;1,NOT(ISNUMBER(F215)),F215&lt;=0,F215&lt;&gt;INT(F215),NOT(ISNUMBER(H215)),H215&lt;0,COUNTIF(Configuracoes!$H$6:$H$10,K215)=0,AND(G215&lt;&gt;"",OR(NOT(ISNUMBER(G215)),G215&lt;=0,G215&lt;&gt;INT(G215))),AND(L215&lt;&gt;"",OR(NOT(ISNUMBER(L215)),L215&lt;1,L215&gt;5,L215&lt;&gt;INT(L215)))),"VERIFICAR","OK"),"VERIFICAR")))</f>
        <v/>
      </c>
      <c r="T215" s="15">
        <f t="shared" si="4"/>
        <v>0</v>
      </c>
    </row>
    <row r="216">
      <c r="A216" s="4"/>
      <c r="B216" s="4"/>
      <c r="C216" s="4"/>
      <c r="D216" s="4"/>
      <c r="E216" s="4"/>
      <c r="F216" s="7"/>
      <c r="G216" s="7"/>
      <c r="H216" s="5"/>
      <c r="I216" s="8" t="str">
        <f>IF(S216&lt;&gt;"OK","",SUMIFS(Sessoes!$I$6:$I$500,Sessoes!$B$6:$B$500,A216,Sessoes!$O$6:$O$500,"OK"))</f>
        <v/>
      </c>
      <c r="J216" s="9">
        <f t="shared" si="1"/>
        <v>0</v>
      </c>
      <c r="K216" s="4"/>
      <c r="L216" s="4"/>
      <c r="M216" s="13" t="str">
        <f>IF(S216&lt;&gt;"OK","",IF(COUNTIFS(Sessoes!$B$6:$B$500,A216,Sessoes!$O$6:$O$500,"OK")=0,"",MAXIFS(Sessoes!$A$6:$A$500,Sessoes!$B$6:$B$500,A216,Sessoes!$O$6:$O$500,"OK")))</f>
        <v/>
      </c>
      <c r="N216" s="11" t="str">
        <f>IF(L216="","",IFERROR(VLOOKUP(L216,Configuracoes!$A$15:$B$19,2,FALSE),""))</f>
        <v/>
      </c>
      <c r="O216" s="13" t="str">
        <f t="shared" si="2"/>
        <v/>
      </c>
      <c r="P216" s="14" t="str">
        <f t="shared" si="3"/>
        <v/>
      </c>
      <c r="Q216" s="11" t="str">
        <f>IF(S216="","",IF(S216&lt;&gt;"OK",S216,IF(K216="Cancelada","OK",IF(AND(K216&lt;&gt;"Concluída",G216&lt;&gt;"",G216&lt;TODAY()),"ATRASADA",IF(AND(O216&lt;&gt;"",O216+Configuracoes!$B$7&lt;=TODAY()),"REVISAR",IF(AND(P216&lt;&gt;"",P216&lt;=3,K216&lt;&gt;"Concluída"),"PRIORIDADE","OK"))))))</f>
        <v/>
      </c>
      <c r="R216" s="4"/>
      <c r="S216" s="15" t="str">
        <f>IF(COUNTA(A216:H216,K216:L216)=0,"",IF(OR(A216="",B216="",C216="",F216="",H216="",K216=""),"INCOMPLETO",IFERROR(IF(OR(COUNTIF($A$6:$A$400,A216)&lt;&gt;1,NOT(ISNUMBER(F216)),F216&lt;=0,F216&lt;&gt;INT(F216),NOT(ISNUMBER(H216)),H216&lt;0,COUNTIF(Configuracoes!$H$6:$H$10,K216)=0,AND(G216&lt;&gt;"",OR(NOT(ISNUMBER(G216)),G216&lt;=0,G216&lt;&gt;INT(G216))),AND(L216&lt;&gt;"",OR(NOT(ISNUMBER(L216)),L216&lt;1,L216&gt;5,L216&lt;&gt;INT(L216)))),"VERIFICAR","OK"),"VERIFICAR")))</f>
        <v/>
      </c>
      <c r="T216" s="15">
        <f t="shared" si="4"/>
        <v>0</v>
      </c>
    </row>
    <row r="217">
      <c r="A217" s="4"/>
      <c r="B217" s="4"/>
      <c r="C217" s="4"/>
      <c r="D217" s="4"/>
      <c r="E217" s="4"/>
      <c r="F217" s="7"/>
      <c r="G217" s="7"/>
      <c r="H217" s="5"/>
      <c r="I217" s="8" t="str">
        <f>IF(S217&lt;&gt;"OK","",SUMIFS(Sessoes!$I$6:$I$500,Sessoes!$B$6:$B$500,A217,Sessoes!$O$6:$O$500,"OK"))</f>
        <v/>
      </c>
      <c r="J217" s="9">
        <f t="shared" si="1"/>
        <v>0</v>
      </c>
      <c r="K217" s="4"/>
      <c r="L217" s="4"/>
      <c r="M217" s="13" t="str">
        <f>IF(S217&lt;&gt;"OK","",IF(COUNTIFS(Sessoes!$B$6:$B$500,A217,Sessoes!$O$6:$O$500,"OK")=0,"",MAXIFS(Sessoes!$A$6:$A$500,Sessoes!$B$6:$B$500,A217,Sessoes!$O$6:$O$500,"OK")))</f>
        <v/>
      </c>
      <c r="N217" s="11" t="str">
        <f>IF(L217="","",IFERROR(VLOOKUP(L217,Configuracoes!$A$15:$B$19,2,FALSE),""))</f>
        <v/>
      </c>
      <c r="O217" s="13" t="str">
        <f t="shared" si="2"/>
        <v/>
      </c>
      <c r="P217" s="14" t="str">
        <f t="shared" si="3"/>
        <v/>
      </c>
      <c r="Q217" s="11" t="str">
        <f>IF(S217="","",IF(S217&lt;&gt;"OK",S217,IF(K217="Cancelada","OK",IF(AND(K217&lt;&gt;"Concluída",G217&lt;&gt;"",G217&lt;TODAY()),"ATRASADA",IF(AND(O217&lt;&gt;"",O217+Configuracoes!$B$7&lt;=TODAY()),"REVISAR",IF(AND(P217&lt;&gt;"",P217&lt;=3,K217&lt;&gt;"Concluída"),"PRIORIDADE","OK"))))))</f>
        <v/>
      </c>
      <c r="R217" s="4"/>
      <c r="S217" s="15" t="str">
        <f>IF(COUNTA(A217:H217,K217:L217)=0,"",IF(OR(A217="",B217="",C217="",F217="",H217="",K217=""),"INCOMPLETO",IFERROR(IF(OR(COUNTIF($A$6:$A$400,A217)&lt;&gt;1,NOT(ISNUMBER(F217)),F217&lt;=0,F217&lt;&gt;INT(F217),NOT(ISNUMBER(H217)),H217&lt;0,COUNTIF(Configuracoes!$H$6:$H$10,K217)=0,AND(G217&lt;&gt;"",OR(NOT(ISNUMBER(G217)),G217&lt;=0,G217&lt;&gt;INT(G217))),AND(L217&lt;&gt;"",OR(NOT(ISNUMBER(L217)),L217&lt;1,L217&gt;5,L217&lt;&gt;INT(L217)))),"VERIFICAR","OK"),"VERIFICAR")))</f>
        <v/>
      </c>
      <c r="T217" s="15">
        <f t="shared" si="4"/>
        <v>0</v>
      </c>
    </row>
    <row r="218">
      <c r="A218" s="4"/>
      <c r="B218" s="4"/>
      <c r="C218" s="4"/>
      <c r="D218" s="4"/>
      <c r="E218" s="4"/>
      <c r="F218" s="7"/>
      <c r="G218" s="7"/>
      <c r="H218" s="5"/>
      <c r="I218" s="8" t="str">
        <f>IF(S218&lt;&gt;"OK","",SUMIFS(Sessoes!$I$6:$I$500,Sessoes!$B$6:$B$500,A218,Sessoes!$O$6:$O$500,"OK"))</f>
        <v/>
      </c>
      <c r="J218" s="9">
        <f t="shared" si="1"/>
        <v>0</v>
      </c>
      <c r="K218" s="4"/>
      <c r="L218" s="4"/>
      <c r="M218" s="13" t="str">
        <f>IF(S218&lt;&gt;"OK","",IF(COUNTIFS(Sessoes!$B$6:$B$500,A218,Sessoes!$O$6:$O$500,"OK")=0,"",MAXIFS(Sessoes!$A$6:$A$500,Sessoes!$B$6:$B$500,A218,Sessoes!$O$6:$O$500,"OK")))</f>
        <v/>
      </c>
      <c r="N218" s="11" t="str">
        <f>IF(L218="","",IFERROR(VLOOKUP(L218,Configuracoes!$A$15:$B$19,2,FALSE),""))</f>
        <v/>
      </c>
      <c r="O218" s="13" t="str">
        <f t="shared" si="2"/>
        <v/>
      </c>
      <c r="P218" s="14" t="str">
        <f t="shared" si="3"/>
        <v/>
      </c>
      <c r="Q218" s="11" t="str">
        <f>IF(S218="","",IF(S218&lt;&gt;"OK",S218,IF(K218="Cancelada","OK",IF(AND(K218&lt;&gt;"Concluída",G218&lt;&gt;"",G218&lt;TODAY()),"ATRASADA",IF(AND(O218&lt;&gt;"",O218+Configuracoes!$B$7&lt;=TODAY()),"REVISAR",IF(AND(P218&lt;&gt;"",P218&lt;=3,K218&lt;&gt;"Concluída"),"PRIORIDADE","OK"))))))</f>
        <v/>
      </c>
      <c r="R218" s="4"/>
      <c r="S218" s="15" t="str">
        <f>IF(COUNTA(A218:H218,K218:L218)=0,"",IF(OR(A218="",B218="",C218="",F218="",H218="",K218=""),"INCOMPLETO",IFERROR(IF(OR(COUNTIF($A$6:$A$400,A218)&lt;&gt;1,NOT(ISNUMBER(F218)),F218&lt;=0,F218&lt;&gt;INT(F218),NOT(ISNUMBER(H218)),H218&lt;0,COUNTIF(Configuracoes!$H$6:$H$10,K218)=0,AND(G218&lt;&gt;"",OR(NOT(ISNUMBER(G218)),G218&lt;=0,G218&lt;&gt;INT(G218))),AND(L218&lt;&gt;"",OR(NOT(ISNUMBER(L218)),L218&lt;1,L218&gt;5,L218&lt;&gt;INT(L218)))),"VERIFICAR","OK"),"VERIFICAR")))</f>
        <v/>
      </c>
      <c r="T218" s="15">
        <f t="shared" si="4"/>
        <v>0</v>
      </c>
    </row>
    <row r="219">
      <c r="A219" s="4"/>
      <c r="B219" s="4"/>
      <c r="C219" s="4"/>
      <c r="D219" s="4"/>
      <c r="E219" s="4"/>
      <c r="F219" s="7"/>
      <c r="G219" s="7"/>
      <c r="H219" s="5"/>
      <c r="I219" s="8" t="str">
        <f>IF(S219&lt;&gt;"OK","",SUMIFS(Sessoes!$I$6:$I$500,Sessoes!$B$6:$B$500,A219,Sessoes!$O$6:$O$500,"OK"))</f>
        <v/>
      </c>
      <c r="J219" s="9">
        <f t="shared" si="1"/>
        <v>0</v>
      </c>
      <c r="K219" s="4"/>
      <c r="L219" s="4"/>
      <c r="M219" s="13" t="str">
        <f>IF(S219&lt;&gt;"OK","",IF(COUNTIFS(Sessoes!$B$6:$B$500,A219,Sessoes!$O$6:$O$500,"OK")=0,"",MAXIFS(Sessoes!$A$6:$A$500,Sessoes!$B$6:$B$500,A219,Sessoes!$O$6:$O$500,"OK")))</f>
        <v/>
      </c>
      <c r="N219" s="11" t="str">
        <f>IF(L219="","",IFERROR(VLOOKUP(L219,Configuracoes!$A$15:$B$19,2,FALSE),""))</f>
        <v/>
      </c>
      <c r="O219" s="13" t="str">
        <f t="shared" si="2"/>
        <v/>
      </c>
      <c r="P219" s="14" t="str">
        <f t="shared" si="3"/>
        <v/>
      </c>
      <c r="Q219" s="11" t="str">
        <f>IF(S219="","",IF(S219&lt;&gt;"OK",S219,IF(K219="Cancelada","OK",IF(AND(K219&lt;&gt;"Concluída",G219&lt;&gt;"",G219&lt;TODAY()),"ATRASADA",IF(AND(O219&lt;&gt;"",O219+Configuracoes!$B$7&lt;=TODAY()),"REVISAR",IF(AND(P219&lt;&gt;"",P219&lt;=3,K219&lt;&gt;"Concluída"),"PRIORIDADE","OK"))))))</f>
        <v/>
      </c>
      <c r="R219" s="4"/>
      <c r="S219" s="15" t="str">
        <f>IF(COUNTA(A219:H219,K219:L219)=0,"",IF(OR(A219="",B219="",C219="",F219="",H219="",K219=""),"INCOMPLETO",IFERROR(IF(OR(COUNTIF($A$6:$A$400,A219)&lt;&gt;1,NOT(ISNUMBER(F219)),F219&lt;=0,F219&lt;&gt;INT(F219),NOT(ISNUMBER(H219)),H219&lt;0,COUNTIF(Configuracoes!$H$6:$H$10,K219)=0,AND(G219&lt;&gt;"",OR(NOT(ISNUMBER(G219)),G219&lt;=0,G219&lt;&gt;INT(G219))),AND(L219&lt;&gt;"",OR(NOT(ISNUMBER(L219)),L219&lt;1,L219&gt;5,L219&lt;&gt;INT(L219)))),"VERIFICAR","OK"),"VERIFICAR")))</f>
        <v/>
      </c>
      <c r="T219" s="15">
        <f t="shared" si="4"/>
        <v>0</v>
      </c>
    </row>
    <row r="220">
      <c r="A220" s="4"/>
      <c r="B220" s="4"/>
      <c r="C220" s="4"/>
      <c r="D220" s="4"/>
      <c r="E220" s="4"/>
      <c r="F220" s="7"/>
      <c r="G220" s="7"/>
      <c r="H220" s="5"/>
      <c r="I220" s="8" t="str">
        <f>IF(S220&lt;&gt;"OK","",SUMIFS(Sessoes!$I$6:$I$500,Sessoes!$B$6:$B$500,A220,Sessoes!$O$6:$O$500,"OK"))</f>
        <v/>
      </c>
      <c r="J220" s="9">
        <f t="shared" si="1"/>
        <v>0</v>
      </c>
      <c r="K220" s="4"/>
      <c r="L220" s="4"/>
      <c r="M220" s="13" t="str">
        <f>IF(S220&lt;&gt;"OK","",IF(COUNTIFS(Sessoes!$B$6:$B$500,A220,Sessoes!$O$6:$O$500,"OK")=0,"",MAXIFS(Sessoes!$A$6:$A$500,Sessoes!$B$6:$B$500,A220,Sessoes!$O$6:$O$500,"OK")))</f>
        <v/>
      </c>
      <c r="N220" s="11" t="str">
        <f>IF(L220="","",IFERROR(VLOOKUP(L220,Configuracoes!$A$15:$B$19,2,FALSE),""))</f>
        <v/>
      </c>
      <c r="O220" s="13" t="str">
        <f t="shared" si="2"/>
        <v/>
      </c>
      <c r="P220" s="14" t="str">
        <f t="shared" si="3"/>
        <v/>
      </c>
      <c r="Q220" s="11" t="str">
        <f>IF(S220="","",IF(S220&lt;&gt;"OK",S220,IF(K220="Cancelada","OK",IF(AND(K220&lt;&gt;"Concluída",G220&lt;&gt;"",G220&lt;TODAY()),"ATRASADA",IF(AND(O220&lt;&gt;"",O220+Configuracoes!$B$7&lt;=TODAY()),"REVISAR",IF(AND(P220&lt;&gt;"",P220&lt;=3,K220&lt;&gt;"Concluída"),"PRIORIDADE","OK"))))))</f>
        <v/>
      </c>
      <c r="R220" s="4"/>
      <c r="S220" s="15" t="str">
        <f>IF(COUNTA(A220:H220,K220:L220)=0,"",IF(OR(A220="",B220="",C220="",F220="",H220="",K220=""),"INCOMPLETO",IFERROR(IF(OR(COUNTIF($A$6:$A$400,A220)&lt;&gt;1,NOT(ISNUMBER(F220)),F220&lt;=0,F220&lt;&gt;INT(F220),NOT(ISNUMBER(H220)),H220&lt;0,COUNTIF(Configuracoes!$H$6:$H$10,K220)=0,AND(G220&lt;&gt;"",OR(NOT(ISNUMBER(G220)),G220&lt;=0,G220&lt;&gt;INT(G220))),AND(L220&lt;&gt;"",OR(NOT(ISNUMBER(L220)),L220&lt;1,L220&gt;5,L220&lt;&gt;INT(L220)))),"VERIFICAR","OK"),"VERIFICAR")))</f>
        <v/>
      </c>
      <c r="T220" s="15">
        <f t="shared" si="4"/>
        <v>0</v>
      </c>
    </row>
    <row r="221">
      <c r="A221" s="4"/>
      <c r="B221" s="4"/>
      <c r="C221" s="4"/>
      <c r="D221" s="4"/>
      <c r="E221" s="4"/>
      <c r="F221" s="7"/>
      <c r="G221" s="7"/>
      <c r="H221" s="5"/>
      <c r="I221" s="8" t="str">
        <f>IF(S221&lt;&gt;"OK","",SUMIFS(Sessoes!$I$6:$I$500,Sessoes!$B$6:$B$500,A221,Sessoes!$O$6:$O$500,"OK"))</f>
        <v/>
      </c>
      <c r="J221" s="9">
        <f t="shared" si="1"/>
        <v>0</v>
      </c>
      <c r="K221" s="4"/>
      <c r="L221" s="4"/>
      <c r="M221" s="13" t="str">
        <f>IF(S221&lt;&gt;"OK","",IF(COUNTIFS(Sessoes!$B$6:$B$500,A221,Sessoes!$O$6:$O$500,"OK")=0,"",MAXIFS(Sessoes!$A$6:$A$500,Sessoes!$B$6:$B$500,A221,Sessoes!$O$6:$O$500,"OK")))</f>
        <v/>
      </c>
      <c r="N221" s="11" t="str">
        <f>IF(L221="","",IFERROR(VLOOKUP(L221,Configuracoes!$A$15:$B$19,2,FALSE),""))</f>
        <v/>
      </c>
      <c r="O221" s="13" t="str">
        <f t="shared" si="2"/>
        <v/>
      </c>
      <c r="P221" s="14" t="str">
        <f t="shared" si="3"/>
        <v/>
      </c>
      <c r="Q221" s="11" t="str">
        <f>IF(S221="","",IF(S221&lt;&gt;"OK",S221,IF(K221="Cancelada","OK",IF(AND(K221&lt;&gt;"Concluída",G221&lt;&gt;"",G221&lt;TODAY()),"ATRASADA",IF(AND(O221&lt;&gt;"",O221+Configuracoes!$B$7&lt;=TODAY()),"REVISAR",IF(AND(P221&lt;&gt;"",P221&lt;=3,K221&lt;&gt;"Concluída"),"PRIORIDADE","OK"))))))</f>
        <v/>
      </c>
      <c r="R221" s="4"/>
      <c r="S221" s="15" t="str">
        <f>IF(COUNTA(A221:H221,K221:L221)=0,"",IF(OR(A221="",B221="",C221="",F221="",H221="",K221=""),"INCOMPLETO",IFERROR(IF(OR(COUNTIF($A$6:$A$400,A221)&lt;&gt;1,NOT(ISNUMBER(F221)),F221&lt;=0,F221&lt;&gt;INT(F221),NOT(ISNUMBER(H221)),H221&lt;0,COUNTIF(Configuracoes!$H$6:$H$10,K221)=0,AND(G221&lt;&gt;"",OR(NOT(ISNUMBER(G221)),G221&lt;=0,G221&lt;&gt;INT(G221))),AND(L221&lt;&gt;"",OR(NOT(ISNUMBER(L221)),L221&lt;1,L221&gt;5,L221&lt;&gt;INT(L221)))),"VERIFICAR","OK"),"VERIFICAR")))</f>
        <v/>
      </c>
      <c r="T221" s="15">
        <f t="shared" si="4"/>
        <v>0</v>
      </c>
    </row>
    <row r="222">
      <c r="A222" s="4"/>
      <c r="B222" s="4"/>
      <c r="C222" s="4"/>
      <c r="D222" s="4"/>
      <c r="E222" s="4"/>
      <c r="F222" s="7"/>
      <c r="G222" s="7"/>
      <c r="H222" s="5"/>
      <c r="I222" s="8" t="str">
        <f>IF(S222&lt;&gt;"OK","",SUMIFS(Sessoes!$I$6:$I$500,Sessoes!$B$6:$B$500,A222,Sessoes!$O$6:$O$500,"OK"))</f>
        <v/>
      </c>
      <c r="J222" s="9">
        <f t="shared" si="1"/>
        <v>0</v>
      </c>
      <c r="K222" s="4"/>
      <c r="L222" s="4"/>
      <c r="M222" s="13" t="str">
        <f>IF(S222&lt;&gt;"OK","",IF(COUNTIFS(Sessoes!$B$6:$B$500,A222,Sessoes!$O$6:$O$500,"OK")=0,"",MAXIFS(Sessoes!$A$6:$A$500,Sessoes!$B$6:$B$500,A222,Sessoes!$O$6:$O$500,"OK")))</f>
        <v/>
      </c>
      <c r="N222" s="11" t="str">
        <f>IF(L222="","",IFERROR(VLOOKUP(L222,Configuracoes!$A$15:$B$19,2,FALSE),""))</f>
        <v/>
      </c>
      <c r="O222" s="13" t="str">
        <f t="shared" si="2"/>
        <v/>
      </c>
      <c r="P222" s="14" t="str">
        <f t="shared" si="3"/>
        <v/>
      </c>
      <c r="Q222" s="11" t="str">
        <f>IF(S222="","",IF(S222&lt;&gt;"OK",S222,IF(K222="Cancelada","OK",IF(AND(K222&lt;&gt;"Concluída",G222&lt;&gt;"",G222&lt;TODAY()),"ATRASADA",IF(AND(O222&lt;&gt;"",O222+Configuracoes!$B$7&lt;=TODAY()),"REVISAR",IF(AND(P222&lt;&gt;"",P222&lt;=3,K222&lt;&gt;"Concluída"),"PRIORIDADE","OK"))))))</f>
        <v/>
      </c>
      <c r="R222" s="4"/>
      <c r="S222" s="15" t="str">
        <f>IF(COUNTA(A222:H222,K222:L222)=0,"",IF(OR(A222="",B222="",C222="",F222="",H222="",K222=""),"INCOMPLETO",IFERROR(IF(OR(COUNTIF($A$6:$A$400,A222)&lt;&gt;1,NOT(ISNUMBER(F222)),F222&lt;=0,F222&lt;&gt;INT(F222),NOT(ISNUMBER(H222)),H222&lt;0,COUNTIF(Configuracoes!$H$6:$H$10,K222)=0,AND(G222&lt;&gt;"",OR(NOT(ISNUMBER(G222)),G222&lt;=0,G222&lt;&gt;INT(G222))),AND(L222&lt;&gt;"",OR(NOT(ISNUMBER(L222)),L222&lt;1,L222&gt;5,L222&lt;&gt;INT(L222)))),"VERIFICAR","OK"),"VERIFICAR")))</f>
        <v/>
      </c>
      <c r="T222" s="15">
        <f t="shared" si="4"/>
        <v>0</v>
      </c>
    </row>
    <row r="223">
      <c r="A223" s="4"/>
      <c r="B223" s="4"/>
      <c r="C223" s="4"/>
      <c r="D223" s="4"/>
      <c r="E223" s="4"/>
      <c r="F223" s="7"/>
      <c r="G223" s="7"/>
      <c r="H223" s="5"/>
      <c r="I223" s="8" t="str">
        <f>IF(S223&lt;&gt;"OK","",SUMIFS(Sessoes!$I$6:$I$500,Sessoes!$B$6:$B$500,A223,Sessoes!$O$6:$O$500,"OK"))</f>
        <v/>
      </c>
      <c r="J223" s="9">
        <f t="shared" si="1"/>
        <v>0</v>
      </c>
      <c r="K223" s="4"/>
      <c r="L223" s="4"/>
      <c r="M223" s="13" t="str">
        <f>IF(S223&lt;&gt;"OK","",IF(COUNTIFS(Sessoes!$B$6:$B$500,A223,Sessoes!$O$6:$O$500,"OK")=0,"",MAXIFS(Sessoes!$A$6:$A$500,Sessoes!$B$6:$B$500,A223,Sessoes!$O$6:$O$500,"OK")))</f>
        <v/>
      </c>
      <c r="N223" s="11" t="str">
        <f>IF(L223="","",IFERROR(VLOOKUP(L223,Configuracoes!$A$15:$B$19,2,FALSE),""))</f>
        <v/>
      </c>
      <c r="O223" s="13" t="str">
        <f t="shared" si="2"/>
        <v/>
      </c>
      <c r="P223" s="14" t="str">
        <f t="shared" si="3"/>
        <v/>
      </c>
      <c r="Q223" s="11" t="str">
        <f>IF(S223="","",IF(S223&lt;&gt;"OK",S223,IF(K223="Cancelada","OK",IF(AND(K223&lt;&gt;"Concluída",G223&lt;&gt;"",G223&lt;TODAY()),"ATRASADA",IF(AND(O223&lt;&gt;"",O223+Configuracoes!$B$7&lt;=TODAY()),"REVISAR",IF(AND(P223&lt;&gt;"",P223&lt;=3,K223&lt;&gt;"Concluída"),"PRIORIDADE","OK"))))))</f>
        <v/>
      </c>
      <c r="R223" s="4"/>
      <c r="S223" s="15" t="str">
        <f>IF(COUNTA(A223:H223,K223:L223)=0,"",IF(OR(A223="",B223="",C223="",F223="",H223="",K223=""),"INCOMPLETO",IFERROR(IF(OR(COUNTIF($A$6:$A$400,A223)&lt;&gt;1,NOT(ISNUMBER(F223)),F223&lt;=0,F223&lt;&gt;INT(F223),NOT(ISNUMBER(H223)),H223&lt;0,COUNTIF(Configuracoes!$H$6:$H$10,K223)=0,AND(G223&lt;&gt;"",OR(NOT(ISNUMBER(G223)),G223&lt;=0,G223&lt;&gt;INT(G223))),AND(L223&lt;&gt;"",OR(NOT(ISNUMBER(L223)),L223&lt;1,L223&gt;5,L223&lt;&gt;INT(L223)))),"VERIFICAR","OK"),"VERIFICAR")))</f>
        <v/>
      </c>
      <c r="T223" s="15">
        <f t="shared" si="4"/>
        <v>0</v>
      </c>
    </row>
    <row r="224">
      <c r="A224" s="4"/>
      <c r="B224" s="4"/>
      <c r="C224" s="4"/>
      <c r="D224" s="4"/>
      <c r="E224" s="4"/>
      <c r="F224" s="7"/>
      <c r="G224" s="7"/>
      <c r="H224" s="5"/>
      <c r="I224" s="8" t="str">
        <f>IF(S224&lt;&gt;"OK","",SUMIFS(Sessoes!$I$6:$I$500,Sessoes!$B$6:$B$500,A224,Sessoes!$O$6:$O$500,"OK"))</f>
        <v/>
      </c>
      <c r="J224" s="9">
        <f t="shared" si="1"/>
        <v>0</v>
      </c>
      <c r="K224" s="4"/>
      <c r="L224" s="4"/>
      <c r="M224" s="13" t="str">
        <f>IF(S224&lt;&gt;"OK","",IF(COUNTIFS(Sessoes!$B$6:$B$500,A224,Sessoes!$O$6:$O$500,"OK")=0,"",MAXIFS(Sessoes!$A$6:$A$500,Sessoes!$B$6:$B$500,A224,Sessoes!$O$6:$O$500,"OK")))</f>
        <v/>
      </c>
      <c r="N224" s="11" t="str">
        <f>IF(L224="","",IFERROR(VLOOKUP(L224,Configuracoes!$A$15:$B$19,2,FALSE),""))</f>
        <v/>
      </c>
      <c r="O224" s="13" t="str">
        <f t="shared" si="2"/>
        <v/>
      </c>
      <c r="P224" s="14" t="str">
        <f t="shared" si="3"/>
        <v/>
      </c>
      <c r="Q224" s="11" t="str">
        <f>IF(S224="","",IF(S224&lt;&gt;"OK",S224,IF(K224="Cancelada","OK",IF(AND(K224&lt;&gt;"Concluída",G224&lt;&gt;"",G224&lt;TODAY()),"ATRASADA",IF(AND(O224&lt;&gt;"",O224+Configuracoes!$B$7&lt;=TODAY()),"REVISAR",IF(AND(P224&lt;&gt;"",P224&lt;=3,K224&lt;&gt;"Concluída"),"PRIORIDADE","OK"))))))</f>
        <v/>
      </c>
      <c r="R224" s="4"/>
      <c r="S224" s="15" t="str">
        <f>IF(COUNTA(A224:H224,K224:L224)=0,"",IF(OR(A224="",B224="",C224="",F224="",H224="",K224=""),"INCOMPLETO",IFERROR(IF(OR(COUNTIF($A$6:$A$400,A224)&lt;&gt;1,NOT(ISNUMBER(F224)),F224&lt;=0,F224&lt;&gt;INT(F224),NOT(ISNUMBER(H224)),H224&lt;0,COUNTIF(Configuracoes!$H$6:$H$10,K224)=0,AND(G224&lt;&gt;"",OR(NOT(ISNUMBER(G224)),G224&lt;=0,G224&lt;&gt;INT(G224))),AND(L224&lt;&gt;"",OR(NOT(ISNUMBER(L224)),L224&lt;1,L224&gt;5,L224&lt;&gt;INT(L224)))),"VERIFICAR","OK"),"VERIFICAR")))</f>
        <v/>
      </c>
      <c r="T224" s="15">
        <f t="shared" si="4"/>
        <v>0</v>
      </c>
    </row>
    <row r="225">
      <c r="A225" s="4"/>
      <c r="B225" s="4"/>
      <c r="C225" s="4"/>
      <c r="D225" s="4"/>
      <c r="E225" s="4"/>
      <c r="F225" s="7"/>
      <c r="G225" s="7"/>
      <c r="H225" s="5"/>
      <c r="I225" s="8" t="str">
        <f>IF(S225&lt;&gt;"OK","",SUMIFS(Sessoes!$I$6:$I$500,Sessoes!$B$6:$B$500,A225,Sessoes!$O$6:$O$500,"OK"))</f>
        <v/>
      </c>
      <c r="J225" s="9">
        <f t="shared" si="1"/>
        <v>0</v>
      </c>
      <c r="K225" s="4"/>
      <c r="L225" s="4"/>
      <c r="M225" s="13" t="str">
        <f>IF(S225&lt;&gt;"OK","",IF(COUNTIFS(Sessoes!$B$6:$B$500,A225,Sessoes!$O$6:$O$500,"OK")=0,"",MAXIFS(Sessoes!$A$6:$A$500,Sessoes!$B$6:$B$500,A225,Sessoes!$O$6:$O$500,"OK")))</f>
        <v/>
      </c>
      <c r="N225" s="11" t="str">
        <f>IF(L225="","",IFERROR(VLOOKUP(L225,Configuracoes!$A$15:$B$19,2,FALSE),""))</f>
        <v/>
      </c>
      <c r="O225" s="13" t="str">
        <f t="shared" si="2"/>
        <v/>
      </c>
      <c r="P225" s="14" t="str">
        <f t="shared" si="3"/>
        <v/>
      </c>
      <c r="Q225" s="11" t="str">
        <f>IF(S225="","",IF(S225&lt;&gt;"OK",S225,IF(K225="Cancelada","OK",IF(AND(K225&lt;&gt;"Concluída",G225&lt;&gt;"",G225&lt;TODAY()),"ATRASADA",IF(AND(O225&lt;&gt;"",O225+Configuracoes!$B$7&lt;=TODAY()),"REVISAR",IF(AND(P225&lt;&gt;"",P225&lt;=3,K225&lt;&gt;"Concluída"),"PRIORIDADE","OK"))))))</f>
        <v/>
      </c>
      <c r="R225" s="4"/>
      <c r="S225" s="15" t="str">
        <f>IF(COUNTA(A225:H225,K225:L225)=0,"",IF(OR(A225="",B225="",C225="",F225="",H225="",K225=""),"INCOMPLETO",IFERROR(IF(OR(COUNTIF($A$6:$A$400,A225)&lt;&gt;1,NOT(ISNUMBER(F225)),F225&lt;=0,F225&lt;&gt;INT(F225),NOT(ISNUMBER(H225)),H225&lt;0,COUNTIF(Configuracoes!$H$6:$H$10,K225)=0,AND(G225&lt;&gt;"",OR(NOT(ISNUMBER(G225)),G225&lt;=0,G225&lt;&gt;INT(G225))),AND(L225&lt;&gt;"",OR(NOT(ISNUMBER(L225)),L225&lt;1,L225&gt;5,L225&lt;&gt;INT(L225)))),"VERIFICAR","OK"),"VERIFICAR")))</f>
        <v/>
      </c>
      <c r="T225" s="15">
        <f t="shared" si="4"/>
        <v>0</v>
      </c>
    </row>
    <row r="226">
      <c r="A226" s="4"/>
      <c r="B226" s="4"/>
      <c r="C226" s="4"/>
      <c r="D226" s="4"/>
      <c r="E226" s="4"/>
      <c r="F226" s="7"/>
      <c r="G226" s="7"/>
      <c r="H226" s="5"/>
      <c r="I226" s="8" t="str">
        <f>IF(S226&lt;&gt;"OK","",SUMIFS(Sessoes!$I$6:$I$500,Sessoes!$B$6:$B$500,A226,Sessoes!$O$6:$O$500,"OK"))</f>
        <v/>
      </c>
      <c r="J226" s="9">
        <f t="shared" si="1"/>
        <v>0</v>
      </c>
      <c r="K226" s="4"/>
      <c r="L226" s="4"/>
      <c r="M226" s="13" t="str">
        <f>IF(S226&lt;&gt;"OK","",IF(COUNTIFS(Sessoes!$B$6:$B$500,A226,Sessoes!$O$6:$O$500,"OK")=0,"",MAXIFS(Sessoes!$A$6:$A$500,Sessoes!$B$6:$B$500,A226,Sessoes!$O$6:$O$500,"OK")))</f>
        <v/>
      </c>
      <c r="N226" s="11" t="str">
        <f>IF(L226="","",IFERROR(VLOOKUP(L226,Configuracoes!$A$15:$B$19,2,FALSE),""))</f>
        <v/>
      </c>
      <c r="O226" s="13" t="str">
        <f t="shared" si="2"/>
        <v/>
      </c>
      <c r="P226" s="14" t="str">
        <f t="shared" si="3"/>
        <v/>
      </c>
      <c r="Q226" s="11" t="str">
        <f>IF(S226="","",IF(S226&lt;&gt;"OK",S226,IF(K226="Cancelada","OK",IF(AND(K226&lt;&gt;"Concluída",G226&lt;&gt;"",G226&lt;TODAY()),"ATRASADA",IF(AND(O226&lt;&gt;"",O226+Configuracoes!$B$7&lt;=TODAY()),"REVISAR",IF(AND(P226&lt;&gt;"",P226&lt;=3,K226&lt;&gt;"Concluída"),"PRIORIDADE","OK"))))))</f>
        <v/>
      </c>
      <c r="R226" s="4"/>
      <c r="S226" s="15" t="str">
        <f>IF(COUNTA(A226:H226,K226:L226)=0,"",IF(OR(A226="",B226="",C226="",F226="",H226="",K226=""),"INCOMPLETO",IFERROR(IF(OR(COUNTIF($A$6:$A$400,A226)&lt;&gt;1,NOT(ISNUMBER(F226)),F226&lt;=0,F226&lt;&gt;INT(F226),NOT(ISNUMBER(H226)),H226&lt;0,COUNTIF(Configuracoes!$H$6:$H$10,K226)=0,AND(G226&lt;&gt;"",OR(NOT(ISNUMBER(G226)),G226&lt;=0,G226&lt;&gt;INT(G226))),AND(L226&lt;&gt;"",OR(NOT(ISNUMBER(L226)),L226&lt;1,L226&gt;5,L226&lt;&gt;INT(L226)))),"VERIFICAR","OK"),"VERIFICAR")))</f>
        <v/>
      </c>
      <c r="T226" s="15">
        <f t="shared" si="4"/>
        <v>0</v>
      </c>
    </row>
    <row r="227">
      <c r="A227" s="4"/>
      <c r="B227" s="4"/>
      <c r="C227" s="4"/>
      <c r="D227" s="4"/>
      <c r="E227" s="4"/>
      <c r="F227" s="7"/>
      <c r="G227" s="7"/>
      <c r="H227" s="5"/>
      <c r="I227" s="8" t="str">
        <f>IF(S227&lt;&gt;"OK","",SUMIFS(Sessoes!$I$6:$I$500,Sessoes!$B$6:$B$500,A227,Sessoes!$O$6:$O$500,"OK"))</f>
        <v/>
      </c>
      <c r="J227" s="9">
        <f t="shared" si="1"/>
        <v>0</v>
      </c>
      <c r="K227" s="4"/>
      <c r="L227" s="4"/>
      <c r="M227" s="13" t="str">
        <f>IF(S227&lt;&gt;"OK","",IF(COUNTIFS(Sessoes!$B$6:$B$500,A227,Sessoes!$O$6:$O$500,"OK")=0,"",MAXIFS(Sessoes!$A$6:$A$500,Sessoes!$B$6:$B$500,A227,Sessoes!$O$6:$O$500,"OK")))</f>
        <v/>
      </c>
      <c r="N227" s="11" t="str">
        <f>IF(L227="","",IFERROR(VLOOKUP(L227,Configuracoes!$A$15:$B$19,2,FALSE),""))</f>
        <v/>
      </c>
      <c r="O227" s="13" t="str">
        <f t="shared" si="2"/>
        <v/>
      </c>
      <c r="P227" s="14" t="str">
        <f t="shared" si="3"/>
        <v/>
      </c>
      <c r="Q227" s="11" t="str">
        <f>IF(S227="","",IF(S227&lt;&gt;"OK",S227,IF(K227="Cancelada","OK",IF(AND(K227&lt;&gt;"Concluída",G227&lt;&gt;"",G227&lt;TODAY()),"ATRASADA",IF(AND(O227&lt;&gt;"",O227+Configuracoes!$B$7&lt;=TODAY()),"REVISAR",IF(AND(P227&lt;&gt;"",P227&lt;=3,K227&lt;&gt;"Concluída"),"PRIORIDADE","OK"))))))</f>
        <v/>
      </c>
      <c r="R227" s="4"/>
      <c r="S227" s="15" t="str">
        <f>IF(COUNTA(A227:H227,K227:L227)=0,"",IF(OR(A227="",B227="",C227="",F227="",H227="",K227=""),"INCOMPLETO",IFERROR(IF(OR(COUNTIF($A$6:$A$400,A227)&lt;&gt;1,NOT(ISNUMBER(F227)),F227&lt;=0,F227&lt;&gt;INT(F227),NOT(ISNUMBER(H227)),H227&lt;0,COUNTIF(Configuracoes!$H$6:$H$10,K227)=0,AND(G227&lt;&gt;"",OR(NOT(ISNUMBER(G227)),G227&lt;=0,G227&lt;&gt;INT(G227))),AND(L227&lt;&gt;"",OR(NOT(ISNUMBER(L227)),L227&lt;1,L227&gt;5,L227&lt;&gt;INT(L227)))),"VERIFICAR","OK"),"VERIFICAR")))</f>
        <v/>
      </c>
      <c r="T227" s="15">
        <f t="shared" si="4"/>
        <v>0</v>
      </c>
    </row>
    <row r="228">
      <c r="A228" s="4"/>
      <c r="B228" s="4"/>
      <c r="C228" s="4"/>
      <c r="D228" s="4"/>
      <c r="E228" s="4"/>
      <c r="F228" s="7"/>
      <c r="G228" s="7"/>
      <c r="H228" s="5"/>
      <c r="I228" s="8" t="str">
        <f>IF(S228&lt;&gt;"OK","",SUMIFS(Sessoes!$I$6:$I$500,Sessoes!$B$6:$B$500,A228,Sessoes!$O$6:$O$500,"OK"))</f>
        <v/>
      </c>
      <c r="J228" s="9">
        <f t="shared" si="1"/>
        <v>0</v>
      </c>
      <c r="K228" s="4"/>
      <c r="L228" s="4"/>
      <c r="M228" s="13" t="str">
        <f>IF(S228&lt;&gt;"OK","",IF(COUNTIFS(Sessoes!$B$6:$B$500,A228,Sessoes!$O$6:$O$500,"OK")=0,"",MAXIFS(Sessoes!$A$6:$A$500,Sessoes!$B$6:$B$500,A228,Sessoes!$O$6:$O$500,"OK")))</f>
        <v/>
      </c>
      <c r="N228" s="11" t="str">
        <f>IF(L228="","",IFERROR(VLOOKUP(L228,Configuracoes!$A$15:$B$19,2,FALSE),""))</f>
        <v/>
      </c>
      <c r="O228" s="13" t="str">
        <f t="shared" si="2"/>
        <v/>
      </c>
      <c r="P228" s="14" t="str">
        <f t="shared" si="3"/>
        <v/>
      </c>
      <c r="Q228" s="11" t="str">
        <f>IF(S228="","",IF(S228&lt;&gt;"OK",S228,IF(K228="Cancelada","OK",IF(AND(K228&lt;&gt;"Concluída",G228&lt;&gt;"",G228&lt;TODAY()),"ATRASADA",IF(AND(O228&lt;&gt;"",O228+Configuracoes!$B$7&lt;=TODAY()),"REVISAR",IF(AND(P228&lt;&gt;"",P228&lt;=3,K228&lt;&gt;"Concluída"),"PRIORIDADE","OK"))))))</f>
        <v/>
      </c>
      <c r="R228" s="4"/>
      <c r="S228" s="15" t="str">
        <f>IF(COUNTA(A228:H228,K228:L228)=0,"",IF(OR(A228="",B228="",C228="",F228="",H228="",K228=""),"INCOMPLETO",IFERROR(IF(OR(COUNTIF($A$6:$A$400,A228)&lt;&gt;1,NOT(ISNUMBER(F228)),F228&lt;=0,F228&lt;&gt;INT(F228),NOT(ISNUMBER(H228)),H228&lt;0,COUNTIF(Configuracoes!$H$6:$H$10,K228)=0,AND(G228&lt;&gt;"",OR(NOT(ISNUMBER(G228)),G228&lt;=0,G228&lt;&gt;INT(G228))),AND(L228&lt;&gt;"",OR(NOT(ISNUMBER(L228)),L228&lt;1,L228&gt;5,L228&lt;&gt;INT(L228)))),"VERIFICAR","OK"),"VERIFICAR")))</f>
        <v/>
      </c>
      <c r="T228" s="15">
        <f t="shared" si="4"/>
        <v>0</v>
      </c>
    </row>
    <row r="229">
      <c r="A229" s="4"/>
      <c r="B229" s="4"/>
      <c r="C229" s="4"/>
      <c r="D229" s="4"/>
      <c r="E229" s="4"/>
      <c r="F229" s="7"/>
      <c r="G229" s="7"/>
      <c r="H229" s="5"/>
      <c r="I229" s="8" t="str">
        <f>IF(S229&lt;&gt;"OK","",SUMIFS(Sessoes!$I$6:$I$500,Sessoes!$B$6:$B$500,A229,Sessoes!$O$6:$O$500,"OK"))</f>
        <v/>
      </c>
      <c r="J229" s="9">
        <f t="shared" si="1"/>
        <v>0</v>
      </c>
      <c r="K229" s="4"/>
      <c r="L229" s="4"/>
      <c r="M229" s="13" t="str">
        <f>IF(S229&lt;&gt;"OK","",IF(COUNTIFS(Sessoes!$B$6:$B$500,A229,Sessoes!$O$6:$O$500,"OK")=0,"",MAXIFS(Sessoes!$A$6:$A$500,Sessoes!$B$6:$B$500,A229,Sessoes!$O$6:$O$500,"OK")))</f>
        <v/>
      </c>
      <c r="N229" s="11" t="str">
        <f>IF(L229="","",IFERROR(VLOOKUP(L229,Configuracoes!$A$15:$B$19,2,FALSE),""))</f>
        <v/>
      </c>
      <c r="O229" s="13" t="str">
        <f t="shared" si="2"/>
        <v/>
      </c>
      <c r="P229" s="14" t="str">
        <f t="shared" si="3"/>
        <v/>
      </c>
      <c r="Q229" s="11" t="str">
        <f>IF(S229="","",IF(S229&lt;&gt;"OK",S229,IF(K229="Cancelada","OK",IF(AND(K229&lt;&gt;"Concluída",G229&lt;&gt;"",G229&lt;TODAY()),"ATRASADA",IF(AND(O229&lt;&gt;"",O229+Configuracoes!$B$7&lt;=TODAY()),"REVISAR",IF(AND(P229&lt;&gt;"",P229&lt;=3,K229&lt;&gt;"Concluída"),"PRIORIDADE","OK"))))))</f>
        <v/>
      </c>
      <c r="R229" s="4"/>
      <c r="S229" s="15" t="str">
        <f>IF(COUNTA(A229:H229,K229:L229)=0,"",IF(OR(A229="",B229="",C229="",F229="",H229="",K229=""),"INCOMPLETO",IFERROR(IF(OR(COUNTIF($A$6:$A$400,A229)&lt;&gt;1,NOT(ISNUMBER(F229)),F229&lt;=0,F229&lt;&gt;INT(F229),NOT(ISNUMBER(H229)),H229&lt;0,COUNTIF(Configuracoes!$H$6:$H$10,K229)=0,AND(G229&lt;&gt;"",OR(NOT(ISNUMBER(G229)),G229&lt;=0,G229&lt;&gt;INT(G229))),AND(L229&lt;&gt;"",OR(NOT(ISNUMBER(L229)),L229&lt;1,L229&gt;5,L229&lt;&gt;INT(L229)))),"VERIFICAR","OK"),"VERIFICAR")))</f>
        <v/>
      </c>
      <c r="T229" s="15">
        <f t="shared" si="4"/>
        <v>0</v>
      </c>
    </row>
    <row r="230">
      <c r="A230" s="4"/>
      <c r="B230" s="4"/>
      <c r="C230" s="4"/>
      <c r="D230" s="4"/>
      <c r="E230" s="4"/>
      <c r="F230" s="7"/>
      <c r="G230" s="7"/>
      <c r="H230" s="5"/>
      <c r="I230" s="8" t="str">
        <f>IF(S230&lt;&gt;"OK","",SUMIFS(Sessoes!$I$6:$I$500,Sessoes!$B$6:$B$500,A230,Sessoes!$O$6:$O$500,"OK"))</f>
        <v/>
      </c>
      <c r="J230" s="9">
        <f t="shared" si="1"/>
        <v>0</v>
      </c>
      <c r="K230" s="4"/>
      <c r="L230" s="4"/>
      <c r="M230" s="13" t="str">
        <f>IF(S230&lt;&gt;"OK","",IF(COUNTIFS(Sessoes!$B$6:$B$500,A230,Sessoes!$O$6:$O$500,"OK")=0,"",MAXIFS(Sessoes!$A$6:$A$500,Sessoes!$B$6:$B$500,A230,Sessoes!$O$6:$O$500,"OK")))</f>
        <v/>
      </c>
      <c r="N230" s="11" t="str">
        <f>IF(L230="","",IFERROR(VLOOKUP(L230,Configuracoes!$A$15:$B$19,2,FALSE),""))</f>
        <v/>
      </c>
      <c r="O230" s="13" t="str">
        <f t="shared" si="2"/>
        <v/>
      </c>
      <c r="P230" s="14" t="str">
        <f t="shared" si="3"/>
        <v/>
      </c>
      <c r="Q230" s="11" t="str">
        <f>IF(S230="","",IF(S230&lt;&gt;"OK",S230,IF(K230="Cancelada","OK",IF(AND(K230&lt;&gt;"Concluída",G230&lt;&gt;"",G230&lt;TODAY()),"ATRASADA",IF(AND(O230&lt;&gt;"",O230+Configuracoes!$B$7&lt;=TODAY()),"REVISAR",IF(AND(P230&lt;&gt;"",P230&lt;=3,K230&lt;&gt;"Concluída"),"PRIORIDADE","OK"))))))</f>
        <v/>
      </c>
      <c r="R230" s="4"/>
      <c r="S230" s="15" t="str">
        <f>IF(COUNTA(A230:H230,K230:L230)=0,"",IF(OR(A230="",B230="",C230="",F230="",H230="",K230=""),"INCOMPLETO",IFERROR(IF(OR(COUNTIF($A$6:$A$400,A230)&lt;&gt;1,NOT(ISNUMBER(F230)),F230&lt;=0,F230&lt;&gt;INT(F230),NOT(ISNUMBER(H230)),H230&lt;0,COUNTIF(Configuracoes!$H$6:$H$10,K230)=0,AND(G230&lt;&gt;"",OR(NOT(ISNUMBER(G230)),G230&lt;=0,G230&lt;&gt;INT(G230))),AND(L230&lt;&gt;"",OR(NOT(ISNUMBER(L230)),L230&lt;1,L230&gt;5,L230&lt;&gt;INT(L230)))),"VERIFICAR","OK"),"VERIFICAR")))</f>
        <v/>
      </c>
      <c r="T230" s="15">
        <f t="shared" si="4"/>
        <v>0</v>
      </c>
    </row>
    <row r="231">
      <c r="A231" s="4"/>
      <c r="B231" s="4"/>
      <c r="C231" s="4"/>
      <c r="D231" s="4"/>
      <c r="E231" s="4"/>
      <c r="F231" s="7"/>
      <c r="G231" s="7"/>
      <c r="H231" s="5"/>
      <c r="I231" s="8" t="str">
        <f>IF(S231&lt;&gt;"OK","",SUMIFS(Sessoes!$I$6:$I$500,Sessoes!$B$6:$B$500,A231,Sessoes!$O$6:$O$500,"OK"))</f>
        <v/>
      </c>
      <c r="J231" s="9">
        <f t="shared" si="1"/>
        <v>0</v>
      </c>
      <c r="K231" s="4"/>
      <c r="L231" s="4"/>
      <c r="M231" s="13" t="str">
        <f>IF(S231&lt;&gt;"OK","",IF(COUNTIFS(Sessoes!$B$6:$B$500,A231,Sessoes!$O$6:$O$500,"OK")=0,"",MAXIFS(Sessoes!$A$6:$A$500,Sessoes!$B$6:$B$500,A231,Sessoes!$O$6:$O$500,"OK")))</f>
        <v/>
      </c>
      <c r="N231" s="11" t="str">
        <f>IF(L231="","",IFERROR(VLOOKUP(L231,Configuracoes!$A$15:$B$19,2,FALSE),""))</f>
        <v/>
      </c>
      <c r="O231" s="13" t="str">
        <f t="shared" si="2"/>
        <v/>
      </c>
      <c r="P231" s="14" t="str">
        <f t="shared" si="3"/>
        <v/>
      </c>
      <c r="Q231" s="11" t="str">
        <f>IF(S231="","",IF(S231&lt;&gt;"OK",S231,IF(K231="Cancelada","OK",IF(AND(K231&lt;&gt;"Concluída",G231&lt;&gt;"",G231&lt;TODAY()),"ATRASADA",IF(AND(O231&lt;&gt;"",O231+Configuracoes!$B$7&lt;=TODAY()),"REVISAR",IF(AND(P231&lt;&gt;"",P231&lt;=3,K231&lt;&gt;"Concluída"),"PRIORIDADE","OK"))))))</f>
        <v/>
      </c>
      <c r="R231" s="4"/>
      <c r="S231" s="15" t="str">
        <f>IF(COUNTA(A231:H231,K231:L231)=0,"",IF(OR(A231="",B231="",C231="",F231="",H231="",K231=""),"INCOMPLETO",IFERROR(IF(OR(COUNTIF($A$6:$A$400,A231)&lt;&gt;1,NOT(ISNUMBER(F231)),F231&lt;=0,F231&lt;&gt;INT(F231),NOT(ISNUMBER(H231)),H231&lt;0,COUNTIF(Configuracoes!$H$6:$H$10,K231)=0,AND(G231&lt;&gt;"",OR(NOT(ISNUMBER(G231)),G231&lt;=0,G231&lt;&gt;INT(G231))),AND(L231&lt;&gt;"",OR(NOT(ISNUMBER(L231)),L231&lt;1,L231&gt;5,L231&lt;&gt;INT(L231)))),"VERIFICAR","OK"),"VERIFICAR")))</f>
        <v/>
      </c>
      <c r="T231" s="15">
        <f t="shared" si="4"/>
        <v>0</v>
      </c>
    </row>
    <row r="232">
      <c r="A232" s="4"/>
      <c r="B232" s="4"/>
      <c r="C232" s="4"/>
      <c r="D232" s="4"/>
      <c r="E232" s="4"/>
      <c r="F232" s="7"/>
      <c r="G232" s="7"/>
      <c r="H232" s="5"/>
      <c r="I232" s="8" t="str">
        <f>IF(S232&lt;&gt;"OK","",SUMIFS(Sessoes!$I$6:$I$500,Sessoes!$B$6:$B$500,A232,Sessoes!$O$6:$O$500,"OK"))</f>
        <v/>
      </c>
      <c r="J232" s="9">
        <f t="shared" si="1"/>
        <v>0</v>
      </c>
      <c r="K232" s="4"/>
      <c r="L232" s="4"/>
      <c r="M232" s="13" t="str">
        <f>IF(S232&lt;&gt;"OK","",IF(COUNTIFS(Sessoes!$B$6:$B$500,A232,Sessoes!$O$6:$O$500,"OK")=0,"",MAXIFS(Sessoes!$A$6:$A$500,Sessoes!$B$6:$B$500,A232,Sessoes!$O$6:$O$500,"OK")))</f>
        <v/>
      </c>
      <c r="N232" s="11" t="str">
        <f>IF(L232="","",IFERROR(VLOOKUP(L232,Configuracoes!$A$15:$B$19,2,FALSE),""))</f>
        <v/>
      </c>
      <c r="O232" s="13" t="str">
        <f t="shared" si="2"/>
        <v/>
      </c>
      <c r="P232" s="14" t="str">
        <f t="shared" si="3"/>
        <v/>
      </c>
      <c r="Q232" s="11" t="str">
        <f>IF(S232="","",IF(S232&lt;&gt;"OK",S232,IF(K232="Cancelada","OK",IF(AND(K232&lt;&gt;"Concluída",G232&lt;&gt;"",G232&lt;TODAY()),"ATRASADA",IF(AND(O232&lt;&gt;"",O232+Configuracoes!$B$7&lt;=TODAY()),"REVISAR",IF(AND(P232&lt;&gt;"",P232&lt;=3,K232&lt;&gt;"Concluída"),"PRIORIDADE","OK"))))))</f>
        <v/>
      </c>
      <c r="R232" s="4"/>
      <c r="S232" s="15" t="str">
        <f>IF(COUNTA(A232:H232,K232:L232)=0,"",IF(OR(A232="",B232="",C232="",F232="",H232="",K232=""),"INCOMPLETO",IFERROR(IF(OR(COUNTIF($A$6:$A$400,A232)&lt;&gt;1,NOT(ISNUMBER(F232)),F232&lt;=0,F232&lt;&gt;INT(F232),NOT(ISNUMBER(H232)),H232&lt;0,COUNTIF(Configuracoes!$H$6:$H$10,K232)=0,AND(G232&lt;&gt;"",OR(NOT(ISNUMBER(G232)),G232&lt;=0,G232&lt;&gt;INT(G232))),AND(L232&lt;&gt;"",OR(NOT(ISNUMBER(L232)),L232&lt;1,L232&gt;5,L232&lt;&gt;INT(L232)))),"VERIFICAR","OK"),"VERIFICAR")))</f>
        <v/>
      </c>
      <c r="T232" s="15">
        <f t="shared" si="4"/>
        <v>0</v>
      </c>
    </row>
    <row r="233">
      <c r="A233" s="4"/>
      <c r="B233" s="4"/>
      <c r="C233" s="4"/>
      <c r="D233" s="4"/>
      <c r="E233" s="4"/>
      <c r="F233" s="7"/>
      <c r="G233" s="7"/>
      <c r="H233" s="5"/>
      <c r="I233" s="8" t="str">
        <f>IF(S233&lt;&gt;"OK","",SUMIFS(Sessoes!$I$6:$I$500,Sessoes!$B$6:$B$500,A233,Sessoes!$O$6:$O$500,"OK"))</f>
        <v/>
      </c>
      <c r="J233" s="9">
        <f t="shared" si="1"/>
        <v>0</v>
      </c>
      <c r="K233" s="4"/>
      <c r="L233" s="4"/>
      <c r="M233" s="13" t="str">
        <f>IF(S233&lt;&gt;"OK","",IF(COUNTIFS(Sessoes!$B$6:$B$500,A233,Sessoes!$O$6:$O$500,"OK")=0,"",MAXIFS(Sessoes!$A$6:$A$500,Sessoes!$B$6:$B$500,A233,Sessoes!$O$6:$O$500,"OK")))</f>
        <v/>
      </c>
      <c r="N233" s="11" t="str">
        <f>IF(L233="","",IFERROR(VLOOKUP(L233,Configuracoes!$A$15:$B$19,2,FALSE),""))</f>
        <v/>
      </c>
      <c r="O233" s="13" t="str">
        <f t="shared" si="2"/>
        <v/>
      </c>
      <c r="P233" s="14" t="str">
        <f t="shared" si="3"/>
        <v/>
      </c>
      <c r="Q233" s="11" t="str">
        <f>IF(S233="","",IF(S233&lt;&gt;"OK",S233,IF(K233="Cancelada","OK",IF(AND(K233&lt;&gt;"Concluída",G233&lt;&gt;"",G233&lt;TODAY()),"ATRASADA",IF(AND(O233&lt;&gt;"",O233+Configuracoes!$B$7&lt;=TODAY()),"REVISAR",IF(AND(P233&lt;&gt;"",P233&lt;=3,K233&lt;&gt;"Concluída"),"PRIORIDADE","OK"))))))</f>
        <v/>
      </c>
      <c r="R233" s="4"/>
      <c r="S233" s="15" t="str">
        <f>IF(COUNTA(A233:H233,K233:L233)=0,"",IF(OR(A233="",B233="",C233="",F233="",H233="",K233=""),"INCOMPLETO",IFERROR(IF(OR(COUNTIF($A$6:$A$400,A233)&lt;&gt;1,NOT(ISNUMBER(F233)),F233&lt;=0,F233&lt;&gt;INT(F233),NOT(ISNUMBER(H233)),H233&lt;0,COUNTIF(Configuracoes!$H$6:$H$10,K233)=0,AND(G233&lt;&gt;"",OR(NOT(ISNUMBER(G233)),G233&lt;=0,G233&lt;&gt;INT(G233))),AND(L233&lt;&gt;"",OR(NOT(ISNUMBER(L233)),L233&lt;1,L233&gt;5,L233&lt;&gt;INT(L233)))),"VERIFICAR","OK"),"VERIFICAR")))</f>
        <v/>
      </c>
      <c r="T233" s="15">
        <f t="shared" si="4"/>
        <v>0</v>
      </c>
    </row>
    <row r="234">
      <c r="A234" s="4"/>
      <c r="B234" s="4"/>
      <c r="C234" s="4"/>
      <c r="D234" s="4"/>
      <c r="E234" s="4"/>
      <c r="F234" s="7"/>
      <c r="G234" s="7"/>
      <c r="H234" s="5"/>
      <c r="I234" s="8" t="str">
        <f>IF(S234&lt;&gt;"OK","",SUMIFS(Sessoes!$I$6:$I$500,Sessoes!$B$6:$B$500,A234,Sessoes!$O$6:$O$500,"OK"))</f>
        <v/>
      </c>
      <c r="J234" s="9">
        <f t="shared" si="1"/>
        <v>0</v>
      </c>
      <c r="K234" s="4"/>
      <c r="L234" s="4"/>
      <c r="M234" s="13" t="str">
        <f>IF(S234&lt;&gt;"OK","",IF(COUNTIFS(Sessoes!$B$6:$B$500,A234,Sessoes!$O$6:$O$500,"OK")=0,"",MAXIFS(Sessoes!$A$6:$A$500,Sessoes!$B$6:$B$500,A234,Sessoes!$O$6:$O$500,"OK")))</f>
        <v/>
      </c>
      <c r="N234" s="11" t="str">
        <f>IF(L234="","",IFERROR(VLOOKUP(L234,Configuracoes!$A$15:$B$19,2,FALSE),""))</f>
        <v/>
      </c>
      <c r="O234" s="13" t="str">
        <f t="shared" si="2"/>
        <v/>
      </c>
      <c r="P234" s="14" t="str">
        <f t="shared" si="3"/>
        <v/>
      </c>
      <c r="Q234" s="11" t="str">
        <f>IF(S234="","",IF(S234&lt;&gt;"OK",S234,IF(K234="Cancelada","OK",IF(AND(K234&lt;&gt;"Concluída",G234&lt;&gt;"",G234&lt;TODAY()),"ATRASADA",IF(AND(O234&lt;&gt;"",O234+Configuracoes!$B$7&lt;=TODAY()),"REVISAR",IF(AND(P234&lt;&gt;"",P234&lt;=3,K234&lt;&gt;"Concluída"),"PRIORIDADE","OK"))))))</f>
        <v/>
      </c>
      <c r="R234" s="4"/>
      <c r="S234" s="15" t="str">
        <f>IF(COUNTA(A234:H234,K234:L234)=0,"",IF(OR(A234="",B234="",C234="",F234="",H234="",K234=""),"INCOMPLETO",IFERROR(IF(OR(COUNTIF($A$6:$A$400,A234)&lt;&gt;1,NOT(ISNUMBER(F234)),F234&lt;=0,F234&lt;&gt;INT(F234),NOT(ISNUMBER(H234)),H234&lt;0,COUNTIF(Configuracoes!$H$6:$H$10,K234)=0,AND(G234&lt;&gt;"",OR(NOT(ISNUMBER(G234)),G234&lt;=0,G234&lt;&gt;INT(G234))),AND(L234&lt;&gt;"",OR(NOT(ISNUMBER(L234)),L234&lt;1,L234&gt;5,L234&lt;&gt;INT(L234)))),"VERIFICAR","OK"),"VERIFICAR")))</f>
        <v/>
      </c>
      <c r="T234" s="15">
        <f t="shared" si="4"/>
        <v>0</v>
      </c>
    </row>
    <row r="235">
      <c r="A235" s="4"/>
      <c r="B235" s="4"/>
      <c r="C235" s="4"/>
      <c r="D235" s="4"/>
      <c r="E235" s="4"/>
      <c r="F235" s="7"/>
      <c r="G235" s="7"/>
      <c r="H235" s="5"/>
      <c r="I235" s="8" t="str">
        <f>IF(S235&lt;&gt;"OK","",SUMIFS(Sessoes!$I$6:$I$500,Sessoes!$B$6:$B$500,A235,Sessoes!$O$6:$O$500,"OK"))</f>
        <v/>
      </c>
      <c r="J235" s="9">
        <f t="shared" si="1"/>
        <v>0</v>
      </c>
      <c r="K235" s="4"/>
      <c r="L235" s="4"/>
      <c r="M235" s="13" t="str">
        <f>IF(S235&lt;&gt;"OK","",IF(COUNTIFS(Sessoes!$B$6:$B$500,A235,Sessoes!$O$6:$O$500,"OK")=0,"",MAXIFS(Sessoes!$A$6:$A$500,Sessoes!$B$6:$B$500,A235,Sessoes!$O$6:$O$500,"OK")))</f>
        <v/>
      </c>
      <c r="N235" s="11" t="str">
        <f>IF(L235="","",IFERROR(VLOOKUP(L235,Configuracoes!$A$15:$B$19,2,FALSE),""))</f>
        <v/>
      </c>
      <c r="O235" s="13" t="str">
        <f t="shared" si="2"/>
        <v/>
      </c>
      <c r="P235" s="14" t="str">
        <f t="shared" si="3"/>
        <v/>
      </c>
      <c r="Q235" s="11" t="str">
        <f>IF(S235="","",IF(S235&lt;&gt;"OK",S235,IF(K235="Cancelada","OK",IF(AND(K235&lt;&gt;"Concluída",G235&lt;&gt;"",G235&lt;TODAY()),"ATRASADA",IF(AND(O235&lt;&gt;"",O235+Configuracoes!$B$7&lt;=TODAY()),"REVISAR",IF(AND(P235&lt;&gt;"",P235&lt;=3,K235&lt;&gt;"Concluída"),"PRIORIDADE","OK"))))))</f>
        <v/>
      </c>
      <c r="R235" s="4"/>
      <c r="S235" s="15" t="str">
        <f>IF(COUNTA(A235:H235,K235:L235)=0,"",IF(OR(A235="",B235="",C235="",F235="",H235="",K235=""),"INCOMPLETO",IFERROR(IF(OR(COUNTIF($A$6:$A$400,A235)&lt;&gt;1,NOT(ISNUMBER(F235)),F235&lt;=0,F235&lt;&gt;INT(F235),NOT(ISNUMBER(H235)),H235&lt;0,COUNTIF(Configuracoes!$H$6:$H$10,K235)=0,AND(G235&lt;&gt;"",OR(NOT(ISNUMBER(G235)),G235&lt;=0,G235&lt;&gt;INT(G235))),AND(L235&lt;&gt;"",OR(NOT(ISNUMBER(L235)),L235&lt;1,L235&gt;5,L235&lt;&gt;INT(L235)))),"VERIFICAR","OK"),"VERIFICAR")))</f>
        <v/>
      </c>
      <c r="T235" s="15">
        <f t="shared" si="4"/>
        <v>0</v>
      </c>
    </row>
    <row r="236">
      <c r="A236" s="4"/>
      <c r="B236" s="4"/>
      <c r="C236" s="4"/>
      <c r="D236" s="4"/>
      <c r="E236" s="4"/>
      <c r="F236" s="7"/>
      <c r="G236" s="7"/>
      <c r="H236" s="5"/>
      <c r="I236" s="8" t="str">
        <f>IF(S236&lt;&gt;"OK","",SUMIFS(Sessoes!$I$6:$I$500,Sessoes!$B$6:$B$500,A236,Sessoes!$O$6:$O$500,"OK"))</f>
        <v/>
      </c>
      <c r="J236" s="9">
        <f t="shared" si="1"/>
        <v>0</v>
      </c>
      <c r="K236" s="4"/>
      <c r="L236" s="4"/>
      <c r="M236" s="13" t="str">
        <f>IF(S236&lt;&gt;"OK","",IF(COUNTIFS(Sessoes!$B$6:$B$500,A236,Sessoes!$O$6:$O$500,"OK")=0,"",MAXIFS(Sessoes!$A$6:$A$500,Sessoes!$B$6:$B$500,A236,Sessoes!$O$6:$O$500,"OK")))</f>
        <v/>
      </c>
      <c r="N236" s="11" t="str">
        <f>IF(L236="","",IFERROR(VLOOKUP(L236,Configuracoes!$A$15:$B$19,2,FALSE),""))</f>
        <v/>
      </c>
      <c r="O236" s="13" t="str">
        <f t="shared" si="2"/>
        <v/>
      </c>
      <c r="P236" s="14" t="str">
        <f t="shared" si="3"/>
        <v/>
      </c>
      <c r="Q236" s="11" t="str">
        <f>IF(S236="","",IF(S236&lt;&gt;"OK",S236,IF(K236="Cancelada","OK",IF(AND(K236&lt;&gt;"Concluída",G236&lt;&gt;"",G236&lt;TODAY()),"ATRASADA",IF(AND(O236&lt;&gt;"",O236+Configuracoes!$B$7&lt;=TODAY()),"REVISAR",IF(AND(P236&lt;&gt;"",P236&lt;=3,K236&lt;&gt;"Concluída"),"PRIORIDADE","OK"))))))</f>
        <v/>
      </c>
      <c r="R236" s="4"/>
      <c r="S236" s="15" t="str">
        <f>IF(COUNTA(A236:H236,K236:L236)=0,"",IF(OR(A236="",B236="",C236="",F236="",H236="",K236=""),"INCOMPLETO",IFERROR(IF(OR(COUNTIF($A$6:$A$400,A236)&lt;&gt;1,NOT(ISNUMBER(F236)),F236&lt;=0,F236&lt;&gt;INT(F236),NOT(ISNUMBER(H236)),H236&lt;0,COUNTIF(Configuracoes!$H$6:$H$10,K236)=0,AND(G236&lt;&gt;"",OR(NOT(ISNUMBER(G236)),G236&lt;=0,G236&lt;&gt;INT(G236))),AND(L236&lt;&gt;"",OR(NOT(ISNUMBER(L236)),L236&lt;1,L236&gt;5,L236&lt;&gt;INT(L236)))),"VERIFICAR","OK"),"VERIFICAR")))</f>
        <v/>
      </c>
      <c r="T236" s="15">
        <f t="shared" si="4"/>
        <v>0</v>
      </c>
    </row>
    <row r="237">
      <c r="A237" s="4"/>
      <c r="B237" s="4"/>
      <c r="C237" s="4"/>
      <c r="D237" s="4"/>
      <c r="E237" s="4"/>
      <c r="F237" s="7"/>
      <c r="G237" s="7"/>
      <c r="H237" s="5"/>
      <c r="I237" s="8" t="str">
        <f>IF(S237&lt;&gt;"OK","",SUMIFS(Sessoes!$I$6:$I$500,Sessoes!$B$6:$B$500,A237,Sessoes!$O$6:$O$500,"OK"))</f>
        <v/>
      </c>
      <c r="J237" s="9">
        <f t="shared" si="1"/>
        <v>0</v>
      </c>
      <c r="K237" s="4"/>
      <c r="L237" s="4"/>
      <c r="M237" s="13" t="str">
        <f>IF(S237&lt;&gt;"OK","",IF(COUNTIFS(Sessoes!$B$6:$B$500,A237,Sessoes!$O$6:$O$500,"OK")=0,"",MAXIFS(Sessoes!$A$6:$A$500,Sessoes!$B$6:$B$500,A237,Sessoes!$O$6:$O$500,"OK")))</f>
        <v/>
      </c>
      <c r="N237" s="11" t="str">
        <f>IF(L237="","",IFERROR(VLOOKUP(L237,Configuracoes!$A$15:$B$19,2,FALSE),""))</f>
        <v/>
      </c>
      <c r="O237" s="13" t="str">
        <f t="shared" si="2"/>
        <v/>
      </c>
      <c r="P237" s="14" t="str">
        <f t="shared" si="3"/>
        <v/>
      </c>
      <c r="Q237" s="11" t="str">
        <f>IF(S237="","",IF(S237&lt;&gt;"OK",S237,IF(K237="Cancelada","OK",IF(AND(K237&lt;&gt;"Concluída",G237&lt;&gt;"",G237&lt;TODAY()),"ATRASADA",IF(AND(O237&lt;&gt;"",O237+Configuracoes!$B$7&lt;=TODAY()),"REVISAR",IF(AND(P237&lt;&gt;"",P237&lt;=3,K237&lt;&gt;"Concluída"),"PRIORIDADE","OK"))))))</f>
        <v/>
      </c>
      <c r="R237" s="4"/>
      <c r="S237" s="15" t="str">
        <f>IF(COUNTA(A237:H237,K237:L237)=0,"",IF(OR(A237="",B237="",C237="",F237="",H237="",K237=""),"INCOMPLETO",IFERROR(IF(OR(COUNTIF($A$6:$A$400,A237)&lt;&gt;1,NOT(ISNUMBER(F237)),F237&lt;=0,F237&lt;&gt;INT(F237),NOT(ISNUMBER(H237)),H237&lt;0,COUNTIF(Configuracoes!$H$6:$H$10,K237)=0,AND(G237&lt;&gt;"",OR(NOT(ISNUMBER(G237)),G237&lt;=0,G237&lt;&gt;INT(G237))),AND(L237&lt;&gt;"",OR(NOT(ISNUMBER(L237)),L237&lt;1,L237&gt;5,L237&lt;&gt;INT(L237)))),"VERIFICAR","OK"),"VERIFICAR")))</f>
        <v/>
      </c>
      <c r="T237" s="15">
        <f t="shared" si="4"/>
        <v>0</v>
      </c>
    </row>
    <row r="238">
      <c r="A238" s="4"/>
      <c r="B238" s="4"/>
      <c r="C238" s="4"/>
      <c r="D238" s="4"/>
      <c r="E238" s="4"/>
      <c r="F238" s="7"/>
      <c r="G238" s="7"/>
      <c r="H238" s="5"/>
      <c r="I238" s="8" t="str">
        <f>IF(S238&lt;&gt;"OK","",SUMIFS(Sessoes!$I$6:$I$500,Sessoes!$B$6:$B$500,A238,Sessoes!$O$6:$O$500,"OK"))</f>
        <v/>
      </c>
      <c r="J238" s="9">
        <f t="shared" si="1"/>
        <v>0</v>
      </c>
      <c r="K238" s="4"/>
      <c r="L238" s="4"/>
      <c r="M238" s="13" t="str">
        <f>IF(S238&lt;&gt;"OK","",IF(COUNTIFS(Sessoes!$B$6:$B$500,A238,Sessoes!$O$6:$O$500,"OK")=0,"",MAXIFS(Sessoes!$A$6:$A$500,Sessoes!$B$6:$B$500,A238,Sessoes!$O$6:$O$500,"OK")))</f>
        <v/>
      </c>
      <c r="N238" s="11" t="str">
        <f>IF(L238="","",IFERROR(VLOOKUP(L238,Configuracoes!$A$15:$B$19,2,FALSE),""))</f>
        <v/>
      </c>
      <c r="O238" s="13" t="str">
        <f t="shared" si="2"/>
        <v/>
      </c>
      <c r="P238" s="14" t="str">
        <f t="shared" si="3"/>
        <v/>
      </c>
      <c r="Q238" s="11" t="str">
        <f>IF(S238="","",IF(S238&lt;&gt;"OK",S238,IF(K238="Cancelada","OK",IF(AND(K238&lt;&gt;"Concluída",G238&lt;&gt;"",G238&lt;TODAY()),"ATRASADA",IF(AND(O238&lt;&gt;"",O238+Configuracoes!$B$7&lt;=TODAY()),"REVISAR",IF(AND(P238&lt;&gt;"",P238&lt;=3,K238&lt;&gt;"Concluída"),"PRIORIDADE","OK"))))))</f>
        <v/>
      </c>
      <c r="R238" s="4"/>
      <c r="S238" s="15" t="str">
        <f>IF(COUNTA(A238:H238,K238:L238)=0,"",IF(OR(A238="",B238="",C238="",F238="",H238="",K238=""),"INCOMPLETO",IFERROR(IF(OR(COUNTIF($A$6:$A$400,A238)&lt;&gt;1,NOT(ISNUMBER(F238)),F238&lt;=0,F238&lt;&gt;INT(F238),NOT(ISNUMBER(H238)),H238&lt;0,COUNTIF(Configuracoes!$H$6:$H$10,K238)=0,AND(G238&lt;&gt;"",OR(NOT(ISNUMBER(G238)),G238&lt;=0,G238&lt;&gt;INT(G238))),AND(L238&lt;&gt;"",OR(NOT(ISNUMBER(L238)),L238&lt;1,L238&gt;5,L238&lt;&gt;INT(L238)))),"VERIFICAR","OK"),"VERIFICAR")))</f>
        <v/>
      </c>
      <c r="T238" s="15">
        <f t="shared" si="4"/>
        <v>0</v>
      </c>
    </row>
    <row r="239">
      <c r="A239" s="4"/>
      <c r="B239" s="4"/>
      <c r="C239" s="4"/>
      <c r="D239" s="4"/>
      <c r="E239" s="4"/>
      <c r="F239" s="7"/>
      <c r="G239" s="7"/>
      <c r="H239" s="5"/>
      <c r="I239" s="8" t="str">
        <f>IF(S239&lt;&gt;"OK","",SUMIFS(Sessoes!$I$6:$I$500,Sessoes!$B$6:$B$500,A239,Sessoes!$O$6:$O$500,"OK"))</f>
        <v/>
      </c>
      <c r="J239" s="9">
        <f t="shared" si="1"/>
        <v>0</v>
      </c>
      <c r="K239" s="4"/>
      <c r="L239" s="4"/>
      <c r="M239" s="13" t="str">
        <f>IF(S239&lt;&gt;"OK","",IF(COUNTIFS(Sessoes!$B$6:$B$500,A239,Sessoes!$O$6:$O$500,"OK")=0,"",MAXIFS(Sessoes!$A$6:$A$500,Sessoes!$B$6:$B$500,A239,Sessoes!$O$6:$O$500,"OK")))</f>
        <v/>
      </c>
      <c r="N239" s="11" t="str">
        <f>IF(L239="","",IFERROR(VLOOKUP(L239,Configuracoes!$A$15:$B$19,2,FALSE),""))</f>
        <v/>
      </c>
      <c r="O239" s="13" t="str">
        <f t="shared" si="2"/>
        <v/>
      </c>
      <c r="P239" s="14" t="str">
        <f t="shared" si="3"/>
        <v/>
      </c>
      <c r="Q239" s="11" t="str">
        <f>IF(S239="","",IF(S239&lt;&gt;"OK",S239,IF(K239="Cancelada","OK",IF(AND(K239&lt;&gt;"Concluída",G239&lt;&gt;"",G239&lt;TODAY()),"ATRASADA",IF(AND(O239&lt;&gt;"",O239+Configuracoes!$B$7&lt;=TODAY()),"REVISAR",IF(AND(P239&lt;&gt;"",P239&lt;=3,K239&lt;&gt;"Concluída"),"PRIORIDADE","OK"))))))</f>
        <v/>
      </c>
      <c r="R239" s="4"/>
      <c r="S239" s="15" t="str">
        <f>IF(COUNTA(A239:H239,K239:L239)=0,"",IF(OR(A239="",B239="",C239="",F239="",H239="",K239=""),"INCOMPLETO",IFERROR(IF(OR(COUNTIF($A$6:$A$400,A239)&lt;&gt;1,NOT(ISNUMBER(F239)),F239&lt;=0,F239&lt;&gt;INT(F239),NOT(ISNUMBER(H239)),H239&lt;0,COUNTIF(Configuracoes!$H$6:$H$10,K239)=0,AND(G239&lt;&gt;"",OR(NOT(ISNUMBER(G239)),G239&lt;=0,G239&lt;&gt;INT(G239))),AND(L239&lt;&gt;"",OR(NOT(ISNUMBER(L239)),L239&lt;1,L239&gt;5,L239&lt;&gt;INT(L239)))),"VERIFICAR","OK"),"VERIFICAR")))</f>
        <v/>
      </c>
      <c r="T239" s="15">
        <f t="shared" si="4"/>
        <v>0</v>
      </c>
    </row>
    <row r="240">
      <c r="A240" s="4"/>
      <c r="B240" s="4"/>
      <c r="C240" s="4"/>
      <c r="D240" s="4"/>
      <c r="E240" s="4"/>
      <c r="F240" s="7"/>
      <c r="G240" s="7"/>
      <c r="H240" s="5"/>
      <c r="I240" s="8" t="str">
        <f>IF(S240&lt;&gt;"OK","",SUMIFS(Sessoes!$I$6:$I$500,Sessoes!$B$6:$B$500,A240,Sessoes!$O$6:$O$500,"OK"))</f>
        <v/>
      </c>
      <c r="J240" s="9">
        <f t="shared" si="1"/>
        <v>0</v>
      </c>
      <c r="K240" s="4"/>
      <c r="L240" s="4"/>
      <c r="M240" s="13" t="str">
        <f>IF(S240&lt;&gt;"OK","",IF(COUNTIFS(Sessoes!$B$6:$B$500,A240,Sessoes!$O$6:$O$500,"OK")=0,"",MAXIFS(Sessoes!$A$6:$A$500,Sessoes!$B$6:$B$500,A240,Sessoes!$O$6:$O$500,"OK")))</f>
        <v/>
      </c>
      <c r="N240" s="11" t="str">
        <f>IF(L240="","",IFERROR(VLOOKUP(L240,Configuracoes!$A$15:$B$19,2,FALSE),""))</f>
        <v/>
      </c>
      <c r="O240" s="13" t="str">
        <f t="shared" si="2"/>
        <v/>
      </c>
      <c r="P240" s="14" t="str">
        <f t="shared" si="3"/>
        <v/>
      </c>
      <c r="Q240" s="11" t="str">
        <f>IF(S240="","",IF(S240&lt;&gt;"OK",S240,IF(K240="Cancelada","OK",IF(AND(K240&lt;&gt;"Concluída",G240&lt;&gt;"",G240&lt;TODAY()),"ATRASADA",IF(AND(O240&lt;&gt;"",O240+Configuracoes!$B$7&lt;=TODAY()),"REVISAR",IF(AND(P240&lt;&gt;"",P240&lt;=3,K240&lt;&gt;"Concluída"),"PRIORIDADE","OK"))))))</f>
        <v/>
      </c>
      <c r="R240" s="4"/>
      <c r="S240" s="15" t="str">
        <f>IF(COUNTA(A240:H240,K240:L240)=0,"",IF(OR(A240="",B240="",C240="",F240="",H240="",K240=""),"INCOMPLETO",IFERROR(IF(OR(COUNTIF($A$6:$A$400,A240)&lt;&gt;1,NOT(ISNUMBER(F240)),F240&lt;=0,F240&lt;&gt;INT(F240),NOT(ISNUMBER(H240)),H240&lt;0,COUNTIF(Configuracoes!$H$6:$H$10,K240)=0,AND(G240&lt;&gt;"",OR(NOT(ISNUMBER(G240)),G240&lt;=0,G240&lt;&gt;INT(G240))),AND(L240&lt;&gt;"",OR(NOT(ISNUMBER(L240)),L240&lt;1,L240&gt;5,L240&lt;&gt;INT(L240)))),"VERIFICAR","OK"),"VERIFICAR")))</f>
        <v/>
      </c>
      <c r="T240" s="15">
        <f t="shared" si="4"/>
        <v>0</v>
      </c>
    </row>
    <row r="241">
      <c r="A241" s="4"/>
      <c r="B241" s="4"/>
      <c r="C241" s="4"/>
      <c r="D241" s="4"/>
      <c r="E241" s="4"/>
      <c r="F241" s="7"/>
      <c r="G241" s="7"/>
      <c r="H241" s="5"/>
      <c r="I241" s="8" t="str">
        <f>IF(S241&lt;&gt;"OK","",SUMIFS(Sessoes!$I$6:$I$500,Sessoes!$B$6:$B$500,A241,Sessoes!$O$6:$O$500,"OK"))</f>
        <v/>
      </c>
      <c r="J241" s="9">
        <f t="shared" si="1"/>
        <v>0</v>
      </c>
      <c r="K241" s="4"/>
      <c r="L241" s="4"/>
      <c r="M241" s="13" t="str">
        <f>IF(S241&lt;&gt;"OK","",IF(COUNTIFS(Sessoes!$B$6:$B$500,A241,Sessoes!$O$6:$O$500,"OK")=0,"",MAXIFS(Sessoes!$A$6:$A$500,Sessoes!$B$6:$B$500,A241,Sessoes!$O$6:$O$500,"OK")))</f>
        <v/>
      </c>
      <c r="N241" s="11" t="str">
        <f>IF(L241="","",IFERROR(VLOOKUP(L241,Configuracoes!$A$15:$B$19,2,FALSE),""))</f>
        <v/>
      </c>
      <c r="O241" s="13" t="str">
        <f t="shared" si="2"/>
        <v/>
      </c>
      <c r="P241" s="14" t="str">
        <f t="shared" si="3"/>
        <v/>
      </c>
      <c r="Q241" s="11" t="str">
        <f>IF(S241="","",IF(S241&lt;&gt;"OK",S241,IF(K241="Cancelada","OK",IF(AND(K241&lt;&gt;"Concluída",G241&lt;&gt;"",G241&lt;TODAY()),"ATRASADA",IF(AND(O241&lt;&gt;"",O241+Configuracoes!$B$7&lt;=TODAY()),"REVISAR",IF(AND(P241&lt;&gt;"",P241&lt;=3,K241&lt;&gt;"Concluída"),"PRIORIDADE","OK"))))))</f>
        <v/>
      </c>
      <c r="R241" s="4"/>
      <c r="S241" s="15" t="str">
        <f>IF(COUNTA(A241:H241,K241:L241)=0,"",IF(OR(A241="",B241="",C241="",F241="",H241="",K241=""),"INCOMPLETO",IFERROR(IF(OR(COUNTIF($A$6:$A$400,A241)&lt;&gt;1,NOT(ISNUMBER(F241)),F241&lt;=0,F241&lt;&gt;INT(F241),NOT(ISNUMBER(H241)),H241&lt;0,COUNTIF(Configuracoes!$H$6:$H$10,K241)=0,AND(G241&lt;&gt;"",OR(NOT(ISNUMBER(G241)),G241&lt;=0,G241&lt;&gt;INT(G241))),AND(L241&lt;&gt;"",OR(NOT(ISNUMBER(L241)),L241&lt;1,L241&gt;5,L241&lt;&gt;INT(L241)))),"VERIFICAR","OK"),"VERIFICAR")))</f>
        <v/>
      </c>
      <c r="T241" s="15">
        <f t="shared" si="4"/>
        <v>0</v>
      </c>
    </row>
    <row r="242">
      <c r="A242" s="4"/>
      <c r="B242" s="4"/>
      <c r="C242" s="4"/>
      <c r="D242" s="4"/>
      <c r="E242" s="4"/>
      <c r="F242" s="7"/>
      <c r="G242" s="7"/>
      <c r="H242" s="5"/>
      <c r="I242" s="8" t="str">
        <f>IF(S242&lt;&gt;"OK","",SUMIFS(Sessoes!$I$6:$I$500,Sessoes!$B$6:$B$500,A242,Sessoes!$O$6:$O$500,"OK"))</f>
        <v/>
      </c>
      <c r="J242" s="9">
        <f t="shared" si="1"/>
        <v>0</v>
      </c>
      <c r="K242" s="4"/>
      <c r="L242" s="4"/>
      <c r="M242" s="13" t="str">
        <f>IF(S242&lt;&gt;"OK","",IF(COUNTIFS(Sessoes!$B$6:$B$500,A242,Sessoes!$O$6:$O$500,"OK")=0,"",MAXIFS(Sessoes!$A$6:$A$500,Sessoes!$B$6:$B$500,A242,Sessoes!$O$6:$O$500,"OK")))</f>
        <v/>
      </c>
      <c r="N242" s="11" t="str">
        <f>IF(L242="","",IFERROR(VLOOKUP(L242,Configuracoes!$A$15:$B$19,2,FALSE),""))</f>
        <v/>
      </c>
      <c r="O242" s="13" t="str">
        <f t="shared" si="2"/>
        <v/>
      </c>
      <c r="P242" s="14" t="str">
        <f t="shared" si="3"/>
        <v/>
      </c>
      <c r="Q242" s="11" t="str">
        <f>IF(S242="","",IF(S242&lt;&gt;"OK",S242,IF(K242="Cancelada","OK",IF(AND(K242&lt;&gt;"Concluída",G242&lt;&gt;"",G242&lt;TODAY()),"ATRASADA",IF(AND(O242&lt;&gt;"",O242+Configuracoes!$B$7&lt;=TODAY()),"REVISAR",IF(AND(P242&lt;&gt;"",P242&lt;=3,K242&lt;&gt;"Concluída"),"PRIORIDADE","OK"))))))</f>
        <v/>
      </c>
      <c r="R242" s="4"/>
      <c r="S242" s="15" t="str">
        <f>IF(COUNTA(A242:H242,K242:L242)=0,"",IF(OR(A242="",B242="",C242="",F242="",H242="",K242=""),"INCOMPLETO",IFERROR(IF(OR(COUNTIF($A$6:$A$400,A242)&lt;&gt;1,NOT(ISNUMBER(F242)),F242&lt;=0,F242&lt;&gt;INT(F242),NOT(ISNUMBER(H242)),H242&lt;0,COUNTIF(Configuracoes!$H$6:$H$10,K242)=0,AND(G242&lt;&gt;"",OR(NOT(ISNUMBER(G242)),G242&lt;=0,G242&lt;&gt;INT(G242))),AND(L242&lt;&gt;"",OR(NOT(ISNUMBER(L242)),L242&lt;1,L242&gt;5,L242&lt;&gt;INT(L242)))),"VERIFICAR","OK"),"VERIFICAR")))</f>
        <v/>
      </c>
      <c r="T242" s="15">
        <f t="shared" si="4"/>
        <v>0</v>
      </c>
    </row>
    <row r="243">
      <c r="A243" s="4"/>
      <c r="B243" s="4"/>
      <c r="C243" s="4"/>
      <c r="D243" s="4"/>
      <c r="E243" s="4"/>
      <c r="F243" s="7"/>
      <c r="G243" s="7"/>
      <c r="H243" s="5"/>
      <c r="I243" s="8" t="str">
        <f>IF(S243&lt;&gt;"OK","",SUMIFS(Sessoes!$I$6:$I$500,Sessoes!$B$6:$B$500,A243,Sessoes!$O$6:$O$500,"OK"))</f>
        <v/>
      </c>
      <c r="J243" s="9">
        <f t="shared" si="1"/>
        <v>0</v>
      </c>
      <c r="K243" s="4"/>
      <c r="L243" s="4"/>
      <c r="M243" s="13" t="str">
        <f>IF(S243&lt;&gt;"OK","",IF(COUNTIFS(Sessoes!$B$6:$B$500,A243,Sessoes!$O$6:$O$500,"OK")=0,"",MAXIFS(Sessoes!$A$6:$A$500,Sessoes!$B$6:$B$500,A243,Sessoes!$O$6:$O$500,"OK")))</f>
        <v/>
      </c>
      <c r="N243" s="11" t="str">
        <f>IF(L243="","",IFERROR(VLOOKUP(L243,Configuracoes!$A$15:$B$19,2,FALSE),""))</f>
        <v/>
      </c>
      <c r="O243" s="13" t="str">
        <f t="shared" si="2"/>
        <v/>
      </c>
      <c r="P243" s="14" t="str">
        <f t="shared" si="3"/>
        <v/>
      </c>
      <c r="Q243" s="11" t="str">
        <f>IF(S243="","",IF(S243&lt;&gt;"OK",S243,IF(K243="Cancelada","OK",IF(AND(K243&lt;&gt;"Concluída",G243&lt;&gt;"",G243&lt;TODAY()),"ATRASADA",IF(AND(O243&lt;&gt;"",O243+Configuracoes!$B$7&lt;=TODAY()),"REVISAR",IF(AND(P243&lt;&gt;"",P243&lt;=3,K243&lt;&gt;"Concluída"),"PRIORIDADE","OK"))))))</f>
        <v/>
      </c>
      <c r="R243" s="4"/>
      <c r="S243" s="15" t="str">
        <f>IF(COUNTA(A243:H243,K243:L243)=0,"",IF(OR(A243="",B243="",C243="",F243="",H243="",K243=""),"INCOMPLETO",IFERROR(IF(OR(COUNTIF($A$6:$A$400,A243)&lt;&gt;1,NOT(ISNUMBER(F243)),F243&lt;=0,F243&lt;&gt;INT(F243),NOT(ISNUMBER(H243)),H243&lt;0,COUNTIF(Configuracoes!$H$6:$H$10,K243)=0,AND(G243&lt;&gt;"",OR(NOT(ISNUMBER(G243)),G243&lt;=0,G243&lt;&gt;INT(G243))),AND(L243&lt;&gt;"",OR(NOT(ISNUMBER(L243)),L243&lt;1,L243&gt;5,L243&lt;&gt;INT(L243)))),"VERIFICAR","OK"),"VERIFICAR")))</f>
        <v/>
      </c>
      <c r="T243" s="15">
        <f t="shared" si="4"/>
        <v>0</v>
      </c>
    </row>
    <row r="244">
      <c r="A244" s="4"/>
      <c r="B244" s="4"/>
      <c r="C244" s="4"/>
      <c r="D244" s="4"/>
      <c r="E244" s="4"/>
      <c r="F244" s="7"/>
      <c r="G244" s="7"/>
      <c r="H244" s="5"/>
      <c r="I244" s="8" t="str">
        <f>IF(S244&lt;&gt;"OK","",SUMIFS(Sessoes!$I$6:$I$500,Sessoes!$B$6:$B$500,A244,Sessoes!$O$6:$O$500,"OK"))</f>
        <v/>
      </c>
      <c r="J244" s="9">
        <f t="shared" si="1"/>
        <v>0</v>
      </c>
      <c r="K244" s="4"/>
      <c r="L244" s="4"/>
      <c r="M244" s="13" t="str">
        <f>IF(S244&lt;&gt;"OK","",IF(COUNTIFS(Sessoes!$B$6:$B$500,A244,Sessoes!$O$6:$O$500,"OK")=0,"",MAXIFS(Sessoes!$A$6:$A$500,Sessoes!$B$6:$B$500,A244,Sessoes!$O$6:$O$500,"OK")))</f>
        <v/>
      </c>
      <c r="N244" s="11" t="str">
        <f>IF(L244="","",IFERROR(VLOOKUP(L244,Configuracoes!$A$15:$B$19,2,FALSE),""))</f>
        <v/>
      </c>
      <c r="O244" s="13" t="str">
        <f t="shared" si="2"/>
        <v/>
      </c>
      <c r="P244" s="14" t="str">
        <f t="shared" si="3"/>
        <v/>
      </c>
      <c r="Q244" s="11" t="str">
        <f>IF(S244="","",IF(S244&lt;&gt;"OK",S244,IF(K244="Cancelada","OK",IF(AND(K244&lt;&gt;"Concluída",G244&lt;&gt;"",G244&lt;TODAY()),"ATRASADA",IF(AND(O244&lt;&gt;"",O244+Configuracoes!$B$7&lt;=TODAY()),"REVISAR",IF(AND(P244&lt;&gt;"",P244&lt;=3,K244&lt;&gt;"Concluída"),"PRIORIDADE","OK"))))))</f>
        <v/>
      </c>
      <c r="R244" s="4"/>
      <c r="S244" s="15" t="str">
        <f>IF(COUNTA(A244:H244,K244:L244)=0,"",IF(OR(A244="",B244="",C244="",F244="",H244="",K244=""),"INCOMPLETO",IFERROR(IF(OR(COUNTIF($A$6:$A$400,A244)&lt;&gt;1,NOT(ISNUMBER(F244)),F244&lt;=0,F244&lt;&gt;INT(F244),NOT(ISNUMBER(H244)),H244&lt;0,COUNTIF(Configuracoes!$H$6:$H$10,K244)=0,AND(G244&lt;&gt;"",OR(NOT(ISNUMBER(G244)),G244&lt;=0,G244&lt;&gt;INT(G244))),AND(L244&lt;&gt;"",OR(NOT(ISNUMBER(L244)),L244&lt;1,L244&gt;5,L244&lt;&gt;INT(L244)))),"VERIFICAR","OK"),"VERIFICAR")))</f>
        <v/>
      </c>
      <c r="T244" s="15">
        <f t="shared" si="4"/>
        <v>0</v>
      </c>
    </row>
    <row r="245">
      <c r="A245" s="4"/>
      <c r="B245" s="4"/>
      <c r="C245" s="4"/>
      <c r="D245" s="4"/>
      <c r="E245" s="4"/>
      <c r="F245" s="7"/>
      <c r="G245" s="7"/>
      <c r="H245" s="5"/>
      <c r="I245" s="8" t="str">
        <f>IF(S245&lt;&gt;"OK","",SUMIFS(Sessoes!$I$6:$I$500,Sessoes!$B$6:$B$500,A245,Sessoes!$O$6:$O$500,"OK"))</f>
        <v/>
      </c>
      <c r="J245" s="9">
        <f t="shared" si="1"/>
        <v>0</v>
      </c>
      <c r="K245" s="4"/>
      <c r="L245" s="4"/>
      <c r="M245" s="13" t="str">
        <f>IF(S245&lt;&gt;"OK","",IF(COUNTIFS(Sessoes!$B$6:$B$500,A245,Sessoes!$O$6:$O$500,"OK")=0,"",MAXIFS(Sessoes!$A$6:$A$500,Sessoes!$B$6:$B$500,A245,Sessoes!$O$6:$O$500,"OK")))</f>
        <v/>
      </c>
      <c r="N245" s="11" t="str">
        <f>IF(L245="","",IFERROR(VLOOKUP(L245,Configuracoes!$A$15:$B$19,2,FALSE),""))</f>
        <v/>
      </c>
      <c r="O245" s="13" t="str">
        <f t="shared" si="2"/>
        <v/>
      </c>
      <c r="P245" s="14" t="str">
        <f t="shared" si="3"/>
        <v/>
      </c>
      <c r="Q245" s="11" t="str">
        <f>IF(S245="","",IF(S245&lt;&gt;"OK",S245,IF(K245="Cancelada","OK",IF(AND(K245&lt;&gt;"Concluída",G245&lt;&gt;"",G245&lt;TODAY()),"ATRASADA",IF(AND(O245&lt;&gt;"",O245+Configuracoes!$B$7&lt;=TODAY()),"REVISAR",IF(AND(P245&lt;&gt;"",P245&lt;=3,K245&lt;&gt;"Concluída"),"PRIORIDADE","OK"))))))</f>
        <v/>
      </c>
      <c r="R245" s="4"/>
      <c r="S245" s="15" t="str">
        <f>IF(COUNTA(A245:H245,K245:L245)=0,"",IF(OR(A245="",B245="",C245="",F245="",H245="",K245=""),"INCOMPLETO",IFERROR(IF(OR(COUNTIF($A$6:$A$400,A245)&lt;&gt;1,NOT(ISNUMBER(F245)),F245&lt;=0,F245&lt;&gt;INT(F245),NOT(ISNUMBER(H245)),H245&lt;0,COUNTIF(Configuracoes!$H$6:$H$10,K245)=0,AND(G245&lt;&gt;"",OR(NOT(ISNUMBER(G245)),G245&lt;=0,G245&lt;&gt;INT(G245))),AND(L245&lt;&gt;"",OR(NOT(ISNUMBER(L245)),L245&lt;1,L245&gt;5,L245&lt;&gt;INT(L245)))),"VERIFICAR","OK"),"VERIFICAR")))</f>
        <v/>
      </c>
      <c r="T245" s="15">
        <f t="shared" si="4"/>
        <v>0</v>
      </c>
    </row>
    <row r="246">
      <c r="A246" s="4"/>
      <c r="B246" s="4"/>
      <c r="C246" s="4"/>
      <c r="D246" s="4"/>
      <c r="E246" s="4"/>
      <c r="F246" s="7"/>
      <c r="G246" s="7"/>
      <c r="H246" s="5"/>
      <c r="I246" s="8" t="str">
        <f>IF(S246&lt;&gt;"OK","",SUMIFS(Sessoes!$I$6:$I$500,Sessoes!$B$6:$B$500,A246,Sessoes!$O$6:$O$500,"OK"))</f>
        <v/>
      </c>
      <c r="J246" s="9">
        <f t="shared" si="1"/>
        <v>0</v>
      </c>
      <c r="K246" s="4"/>
      <c r="L246" s="4"/>
      <c r="M246" s="13" t="str">
        <f>IF(S246&lt;&gt;"OK","",IF(COUNTIFS(Sessoes!$B$6:$B$500,A246,Sessoes!$O$6:$O$500,"OK")=0,"",MAXIFS(Sessoes!$A$6:$A$500,Sessoes!$B$6:$B$500,A246,Sessoes!$O$6:$O$500,"OK")))</f>
        <v/>
      </c>
      <c r="N246" s="11" t="str">
        <f>IF(L246="","",IFERROR(VLOOKUP(L246,Configuracoes!$A$15:$B$19,2,FALSE),""))</f>
        <v/>
      </c>
      <c r="O246" s="13" t="str">
        <f t="shared" si="2"/>
        <v/>
      </c>
      <c r="P246" s="14" t="str">
        <f t="shared" si="3"/>
        <v/>
      </c>
      <c r="Q246" s="11" t="str">
        <f>IF(S246="","",IF(S246&lt;&gt;"OK",S246,IF(K246="Cancelada","OK",IF(AND(K246&lt;&gt;"Concluída",G246&lt;&gt;"",G246&lt;TODAY()),"ATRASADA",IF(AND(O246&lt;&gt;"",O246+Configuracoes!$B$7&lt;=TODAY()),"REVISAR",IF(AND(P246&lt;&gt;"",P246&lt;=3,K246&lt;&gt;"Concluída"),"PRIORIDADE","OK"))))))</f>
        <v/>
      </c>
      <c r="R246" s="4"/>
      <c r="S246" s="15" t="str">
        <f>IF(COUNTA(A246:H246,K246:L246)=0,"",IF(OR(A246="",B246="",C246="",F246="",H246="",K246=""),"INCOMPLETO",IFERROR(IF(OR(COUNTIF($A$6:$A$400,A246)&lt;&gt;1,NOT(ISNUMBER(F246)),F246&lt;=0,F246&lt;&gt;INT(F246),NOT(ISNUMBER(H246)),H246&lt;0,COUNTIF(Configuracoes!$H$6:$H$10,K246)=0,AND(G246&lt;&gt;"",OR(NOT(ISNUMBER(G246)),G246&lt;=0,G246&lt;&gt;INT(G246))),AND(L246&lt;&gt;"",OR(NOT(ISNUMBER(L246)),L246&lt;1,L246&gt;5,L246&lt;&gt;INT(L246)))),"VERIFICAR","OK"),"VERIFICAR")))</f>
        <v/>
      </c>
      <c r="T246" s="15">
        <f t="shared" si="4"/>
        <v>0</v>
      </c>
    </row>
    <row r="247">
      <c r="A247" s="4"/>
      <c r="B247" s="4"/>
      <c r="C247" s="4"/>
      <c r="D247" s="4"/>
      <c r="E247" s="4"/>
      <c r="F247" s="7"/>
      <c r="G247" s="7"/>
      <c r="H247" s="5"/>
      <c r="I247" s="8" t="str">
        <f>IF(S247&lt;&gt;"OK","",SUMIFS(Sessoes!$I$6:$I$500,Sessoes!$B$6:$B$500,A247,Sessoes!$O$6:$O$500,"OK"))</f>
        <v/>
      </c>
      <c r="J247" s="9">
        <f t="shared" si="1"/>
        <v>0</v>
      </c>
      <c r="K247" s="4"/>
      <c r="L247" s="4"/>
      <c r="M247" s="13" t="str">
        <f>IF(S247&lt;&gt;"OK","",IF(COUNTIFS(Sessoes!$B$6:$B$500,A247,Sessoes!$O$6:$O$500,"OK")=0,"",MAXIFS(Sessoes!$A$6:$A$500,Sessoes!$B$6:$B$500,A247,Sessoes!$O$6:$O$500,"OK")))</f>
        <v/>
      </c>
      <c r="N247" s="11" t="str">
        <f>IF(L247="","",IFERROR(VLOOKUP(L247,Configuracoes!$A$15:$B$19,2,FALSE),""))</f>
        <v/>
      </c>
      <c r="O247" s="13" t="str">
        <f t="shared" si="2"/>
        <v/>
      </c>
      <c r="P247" s="14" t="str">
        <f t="shared" si="3"/>
        <v/>
      </c>
      <c r="Q247" s="11" t="str">
        <f>IF(S247="","",IF(S247&lt;&gt;"OK",S247,IF(K247="Cancelada","OK",IF(AND(K247&lt;&gt;"Concluída",G247&lt;&gt;"",G247&lt;TODAY()),"ATRASADA",IF(AND(O247&lt;&gt;"",O247+Configuracoes!$B$7&lt;=TODAY()),"REVISAR",IF(AND(P247&lt;&gt;"",P247&lt;=3,K247&lt;&gt;"Concluída"),"PRIORIDADE","OK"))))))</f>
        <v/>
      </c>
      <c r="R247" s="4"/>
      <c r="S247" s="15" t="str">
        <f>IF(COUNTA(A247:H247,K247:L247)=0,"",IF(OR(A247="",B247="",C247="",F247="",H247="",K247=""),"INCOMPLETO",IFERROR(IF(OR(COUNTIF($A$6:$A$400,A247)&lt;&gt;1,NOT(ISNUMBER(F247)),F247&lt;=0,F247&lt;&gt;INT(F247),NOT(ISNUMBER(H247)),H247&lt;0,COUNTIF(Configuracoes!$H$6:$H$10,K247)=0,AND(G247&lt;&gt;"",OR(NOT(ISNUMBER(G247)),G247&lt;=0,G247&lt;&gt;INT(G247))),AND(L247&lt;&gt;"",OR(NOT(ISNUMBER(L247)),L247&lt;1,L247&gt;5,L247&lt;&gt;INT(L247)))),"VERIFICAR","OK"),"VERIFICAR")))</f>
        <v/>
      </c>
      <c r="T247" s="15">
        <f t="shared" si="4"/>
        <v>0</v>
      </c>
    </row>
    <row r="248">
      <c r="A248" s="4"/>
      <c r="B248" s="4"/>
      <c r="C248" s="4"/>
      <c r="D248" s="4"/>
      <c r="E248" s="4"/>
      <c r="F248" s="7"/>
      <c r="G248" s="7"/>
      <c r="H248" s="5"/>
      <c r="I248" s="8" t="str">
        <f>IF(S248&lt;&gt;"OK","",SUMIFS(Sessoes!$I$6:$I$500,Sessoes!$B$6:$B$500,A248,Sessoes!$O$6:$O$500,"OK"))</f>
        <v/>
      </c>
      <c r="J248" s="9">
        <f t="shared" si="1"/>
        <v>0</v>
      </c>
      <c r="K248" s="4"/>
      <c r="L248" s="4"/>
      <c r="M248" s="13" t="str">
        <f>IF(S248&lt;&gt;"OK","",IF(COUNTIFS(Sessoes!$B$6:$B$500,A248,Sessoes!$O$6:$O$500,"OK")=0,"",MAXIFS(Sessoes!$A$6:$A$500,Sessoes!$B$6:$B$500,A248,Sessoes!$O$6:$O$500,"OK")))</f>
        <v/>
      </c>
      <c r="N248" s="11" t="str">
        <f>IF(L248="","",IFERROR(VLOOKUP(L248,Configuracoes!$A$15:$B$19,2,FALSE),""))</f>
        <v/>
      </c>
      <c r="O248" s="13" t="str">
        <f t="shared" si="2"/>
        <v/>
      </c>
      <c r="P248" s="14" t="str">
        <f t="shared" si="3"/>
        <v/>
      </c>
      <c r="Q248" s="11" t="str">
        <f>IF(S248="","",IF(S248&lt;&gt;"OK",S248,IF(K248="Cancelada","OK",IF(AND(K248&lt;&gt;"Concluída",G248&lt;&gt;"",G248&lt;TODAY()),"ATRASADA",IF(AND(O248&lt;&gt;"",O248+Configuracoes!$B$7&lt;=TODAY()),"REVISAR",IF(AND(P248&lt;&gt;"",P248&lt;=3,K248&lt;&gt;"Concluída"),"PRIORIDADE","OK"))))))</f>
        <v/>
      </c>
      <c r="R248" s="4"/>
      <c r="S248" s="15" t="str">
        <f>IF(COUNTA(A248:H248,K248:L248)=0,"",IF(OR(A248="",B248="",C248="",F248="",H248="",K248=""),"INCOMPLETO",IFERROR(IF(OR(COUNTIF($A$6:$A$400,A248)&lt;&gt;1,NOT(ISNUMBER(F248)),F248&lt;=0,F248&lt;&gt;INT(F248),NOT(ISNUMBER(H248)),H248&lt;0,COUNTIF(Configuracoes!$H$6:$H$10,K248)=0,AND(G248&lt;&gt;"",OR(NOT(ISNUMBER(G248)),G248&lt;=0,G248&lt;&gt;INT(G248))),AND(L248&lt;&gt;"",OR(NOT(ISNUMBER(L248)),L248&lt;1,L248&gt;5,L248&lt;&gt;INT(L248)))),"VERIFICAR","OK"),"VERIFICAR")))</f>
        <v/>
      </c>
      <c r="T248" s="15">
        <f t="shared" si="4"/>
        <v>0</v>
      </c>
    </row>
    <row r="249">
      <c r="A249" s="4"/>
      <c r="B249" s="4"/>
      <c r="C249" s="4"/>
      <c r="D249" s="4"/>
      <c r="E249" s="4"/>
      <c r="F249" s="7"/>
      <c r="G249" s="7"/>
      <c r="H249" s="5"/>
      <c r="I249" s="8" t="str">
        <f>IF(S249&lt;&gt;"OK","",SUMIFS(Sessoes!$I$6:$I$500,Sessoes!$B$6:$B$500,A249,Sessoes!$O$6:$O$500,"OK"))</f>
        <v/>
      </c>
      <c r="J249" s="9">
        <f t="shared" si="1"/>
        <v>0</v>
      </c>
      <c r="K249" s="4"/>
      <c r="L249" s="4"/>
      <c r="M249" s="13" t="str">
        <f>IF(S249&lt;&gt;"OK","",IF(COUNTIFS(Sessoes!$B$6:$B$500,A249,Sessoes!$O$6:$O$500,"OK")=0,"",MAXIFS(Sessoes!$A$6:$A$500,Sessoes!$B$6:$B$500,A249,Sessoes!$O$6:$O$500,"OK")))</f>
        <v/>
      </c>
      <c r="N249" s="11" t="str">
        <f>IF(L249="","",IFERROR(VLOOKUP(L249,Configuracoes!$A$15:$B$19,2,FALSE),""))</f>
        <v/>
      </c>
      <c r="O249" s="13" t="str">
        <f t="shared" si="2"/>
        <v/>
      </c>
      <c r="P249" s="14" t="str">
        <f t="shared" si="3"/>
        <v/>
      </c>
      <c r="Q249" s="11" t="str">
        <f>IF(S249="","",IF(S249&lt;&gt;"OK",S249,IF(K249="Cancelada","OK",IF(AND(K249&lt;&gt;"Concluída",G249&lt;&gt;"",G249&lt;TODAY()),"ATRASADA",IF(AND(O249&lt;&gt;"",O249+Configuracoes!$B$7&lt;=TODAY()),"REVISAR",IF(AND(P249&lt;&gt;"",P249&lt;=3,K249&lt;&gt;"Concluída"),"PRIORIDADE","OK"))))))</f>
        <v/>
      </c>
      <c r="R249" s="4"/>
      <c r="S249" s="15" t="str">
        <f>IF(COUNTA(A249:H249,K249:L249)=0,"",IF(OR(A249="",B249="",C249="",F249="",H249="",K249=""),"INCOMPLETO",IFERROR(IF(OR(COUNTIF($A$6:$A$400,A249)&lt;&gt;1,NOT(ISNUMBER(F249)),F249&lt;=0,F249&lt;&gt;INT(F249),NOT(ISNUMBER(H249)),H249&lt;0,COUNTIF(Configuracoes!$H$6:$H$10,K249)=0,AND(G249&lt;&gt;"",OR(NOT(ISNUMBER(G249)),G249&lt;=0,G249&lt;&gt;INT(G249))),AND(L249&lt;&gt;"",OR(NOT(ISNUMBER(L249)),L249&lt;1,L249&gt;5,L249&lt;&gt;INT(L249)))),"VERIFICAR","OK"),"VERIFICAR")))</f>
        <v/>
      </c>
      <c r="T249" s="15">
        <f t="shared" si="4"/>
        <v>0</v>
      </c>
    </row>
    <row r="250">
      <c r="A250" s="4"/>
      <c r="B250" s="4"/>
      <c r="C250" s="4"/>
      <c r="D250" s="4"/>
      <c r="E250" s="4"/>
      <c r="F250" s="7"/>
      <c r="G250" s="7"/>
      <c r="H250" s="5"/>
      <c r="I250" s="8" t="str">
        <f>IF(S250&lt;&gt;"OK","",SUMIFS(Sessoes!$I$6:$I$500,Sessoes!$B$6:$B$500,A250,Sessoes!$O$6:$O$500,"OK"))</f>
        <v/>
      </c>
      <c r="J250" s="9">
        <f t="shared" si="1"/>
        <v>0</v>
      </c>
      <c r="K250" s="4"/>
      <c r="L250" s="4"/>
      <c r="M250" s="13" t="str">
        <f>IF(S250&lt;&gt;"OK","",IF(COUNTIFS(Sessoes!$B$6:$B$500,A250,Sessoes!$O$6:$O$500,"OK")=0,"",MAXIFS(Sessoes!$A$6:$A$500,Sessoes!$B$6:$B$500,A250,Sessoes!$O$6:$O$500,"OK")))</f>
        <v/>
      </c>
      <c r="N250" s="11" t="str">
        <f>IF(L250="","",IFERROR(VLOOKUP(L250,Configuracoes!$A$15:$B$19,2,FALSE),""))</f>
        <v/>
      </c>
      <c r="O250" s="13" t="str">
        <f t="shared" si="2"/>
        <v/>
      </c>
      <c r="P250" s="14" t="str">
        <f t="shared" si="3"/>
        <v/>
      </c>
      <c r="Q250" s="11" t="str">
        <f>IF(S250="","",IF(S250&lt;&gt;"OK",S250,IF(K250="Cancelada","OK",IF(AND(K250&lt;&gt;"Concluída",G250&lt;&gt;"",G250&lt;TODAY()),"ATRASADA",IF(AND(O250&lt;&gt;"",O250+Configuracoes!$B$7&lt;=TODAY()),"REVISAR",IF(AND(P250&lt;&gt;"",P250&lt;=3,K250&lt;&gt;"Concluída"),"PRIORIDADE","OK"))))))</f>
        <v/>
      </c>
      <c r="R250" s="4"/>
      <c r="S250" s="15" t="str">
        <f>IF(COUNTA(A250:H250,K250:L250)=0,"",IF(OR(A250="",B250="",C250="",F250="",H250="",K250=""),"INCOMPLETO",IFERROR(IF(OR(COUNTIF($A$6:$A$400,A250)&lt;&gt;1,NOT(ISNUMBER(F250)),F250&lt;=0,F250&lt;&gt;INT(F250),NOT(ISNUMBER(H250)),H250&lt;0,COUNTIF(Configuracoes!$H$6:$H$10,K250)=0,AND(G250&lt;&gt;"",OR(NOT(ISNUMBER(G250)),G250&lt;=0,G250&lt;&gt;INT(G250))),AND(L250&lt;&gt;"",OR(NOT(ISNUMBER(L250)),L250&lt;1,L250&gt;5,L250&lt;&gt;INT(L250)))),"VERIFICAR","OK"),"VERIFICAR")))</f>
        <v/>
      </c>
      <c r="T250" s="15">
        <f t="shared" si="4"/>
        <v>0</v>
      </c>
    </row>
    <row r="251">
      <c r="A251" s="4"/>
      <c r="B251" s="4"/>
      <c r="C251" s="4"/>
      <c r="D251" s="4"/>
      <c r="E251" s="4"/>
      <c r="F251" s="7"/>
      <c r="G251" s="7"/>
      <c r="H251" s="5"/>
      <c r="I251" s="8" t="str">
        <f>IF(S251&lt;&gt;"OK","",SUMIFS(Sessoes!$I$6:$I$500,Sessoes!$B$6:$B$500,A251,Sessoes!$O$6:$O$500,"OK"))</f>
        <v/>
      </c>
      <c r="J251" s="9">
        <f t="shared" si="1"/>
        <v>0</v>
      </c>
      <c r="K251" s="4"/>
      <c r="L251" s="4"/>
      <c r="M251" s="13" t="str">
        <f>IF(S251&lt;&gt;"OK","",IF(COUNTIFS(Sessoes!$B$6:$B$500,A251,Sessoes!$O$6:$O$500,"OK")=0,"",MAXIFS(Sessoes!$A$6:$A$500,Sessoes!$B$6:$B$500,A251,Sessoes!$O$6:$O$500,"OK")))</f>
        <v/>
      </c>
      <c r="N251" s="11" t="str">
        <f>IF(L251="","",IFERROR(VLOOKUP(L251,Configuracoes!$A$15:$B$19,2,FALSE),""))</f>
        <v/>
      </c>
      <c r="O251" s="13" t="str">
        <f t="shared" si="2"/>
        <v/>
      </c>
      <c r="P251" s="14" t="str">
        <f t="shared" si="3"/>
        <v/>
      </c>
      <c r="Q251" s="11" t="str">
        <f>IF(S251="","",IF(S251&lt;&gt;"OK",S251,IF(K251="Cancelada","OK",IF(AND(K251&lt;&gt;"Concluída",G251&lt;&gt;"",G251&lt;TODAY()),"ATRASADA",IF(AND(O251&lt;&gt;"",O251+Configuracoes!$B$7&lt;=TODAY()),"REVISAR",IF(AND(P251&lt;&gt;"",P251&lt;=3,K251&lt;&gt;"Concluída"),"PRIORIDADE","OK"))))))</f>
        <v/>
      </c>
      <c r="R251" s="4"/>
      <c r="S251" s="15" t="str">
        <f>IF(COUNTA(A251:H251,K251:L251)=0,"",IF(OR(A251="",B251="",C251="",F251="",H251="",K251=""),"INCOMPLETO",IFERROR(IF(OR(COUNTIF($A$6:$A$400,A251)&lt;&gt;1,NOT(ISNUMBER(F251)),F251&lt;=0,F251&lt;&gt;INT(F251),NOT(ISNUMBER(H251)),H251&lt;0,COUNTIF(Configuracoes!$H$6:$H$10,K251)=0,AND(G251&lt;&gt;"",OR(NOT(ISNUMBER(G251)),G251&lt;=0,G251&lt;&gt;INT(G251))),AND(L251&lt;&gt;"",OR(NOT(ISNUMBER(L251)),L251&lt;1,L251&gt;5,L251&lt;&gt;INT(L251)))),"VERIFICAR","OK"),"VERIFICAR")))</f>
        <v/>
      </c>
      <c r="T251" s="15">
        <f t="shared" si="4"/>
        <v>0</v>
      </c>
    </row>
    <row r="252">
      <c r="A252" s="4"/>
      <c r="B252" s="4"/>
      <c r="C252" s="4"/>
      <c r="D252" s="4"/>
      <c r="E252" s="4"/>
      <c r="F252" s="7"/>
      <c r="G252" s="7"/>
      <c r="H252" s="5"/>
      <c r="I252" s="8" t="str">
        <f>IF(S252&lt;&gt;"OK","",SUMIFS(Sessoes!$I$6:$I$500,Sessoes!$B$6:$B$500,A252,Sessoes!$O$6:$O$500,"OK"))</f>
        <v/>
      </c>
      <c r="J252" s="9">
        <f t="shared" si="1"/>
        <v>0</v>
      </c>
      <c r="K252" s="4"/>
      <c r="L252" s="4"/>
      <c r="M252" s="13" t="str">
        <f>IF(S252&lt;&gt;"OK","",IF(COUNTIFS(Sessoes!$B$6:$B$500,A252,Sessoes!$O$6:$O$500,"OK")=0,"",MAXIFS(Sessoes!$A$6:$A$500,Sessoes!$B$6:$B$500,A252,Sessoes!$O$6:$O$500,"OK")))</f>
        <v/>
      </c>
      <c r="N252" s="11" t="str">
        <f>IF(L252="","",IFERROR(VLOOKUP(L252,Configuracoes!$A$15:$B$19,2,FALSE),""))</f>
        <v/>
      </c>
      <c r="O252" s="13" t="str">
        <f t="shared" si="2"/>
        <v/>
      </c>
      <c r="P252" s="14" t="str">
        <f t="shared" si="3"/>
        <v/>
      </c>
      <c r="Q252" s="11" t="str">
        <f>IF(S252="","",IF(S252&lt;&gt;"OK",S252,IF(K252="Cancelada","OK",IF(AND(K252&lt;&gt;"Concluída",G252&lt;&gt;"",G252&lt;TODAY()),"ATRASADA",IF(AND(O252&lt;&gt;"",O252+Configuracoes!$B$7&lt;=TODAY()),"REVISAR",IF(AND(P252&lt;&gt;"",P252&lt;=3,K252&lt;&gt;"Concluída"),"PRIORIDADE","OK"))))))</f>
        <v/>
      </c>
      <c r="R252" s="4"/>
      <c r="S252" s="15" t="str">
        <f>IF(COUNTA(A252:H252,K252:L252)=0,"",IF(OR(A252="",B252="",C252="",F252="",H252="",K252=""),"INCOMPLETO",IFERROR(IF(OR(COUNTIF($A$6:$A$400,A252)&lt;&gt;1,NOT(ISNUMBER(F252)),F252&lt;=0,F252&lt;&gt;INT(F252),NOT(ISNUMBER(H252)),H252&lt;0,COUNTIF(Configuracoes!$H$6:$H$10,K252)=0,AND(G252&lt;&gt;"",OR(NOT(ISNUMBER(G252)),G252&lt;=0,G252&lt;&gt;INT(G252))),AND(L252&lt;&gt;"",OR(NOT(ISNUMBER(L252)),L252&lt;1,L252&gt;5,L252&lt;&gt;INT(L252)))),"VERIFICAR","OK"),"VERIFICAR")))</f>
        <v/>
      </c>
      <c r="T252" s="15">
        <f t="shared" si="4"/>
        <v>0</v>
      </c>
    </row>
    <row r="253">
      <c r="A253" s="4"/>
      <c r="B253" s="4"/>
      <c r="C253" s="4"/>
      <c r="D253" s="4"/>
      <c r="E253" s="4"/>
      <c r="F253" s="7"/>
      <c r="G253" s="7"/>
      <c r="H253" s="5"/>
      <c r="I253" s="8" t="str">
        <f>IF(S253&lt;&gt;"OK","",SUMIFS(Sessoes!$I$6:$I$500,Sessoes!$B$6:$B$500,A253,Sessoes!$O$6:$O$500,"OK"))</f>
        <v/>
      </c>
      <c r="J253" s="9">
        <f t="shared" si="1"/>
        <v>0</v>
      </c>
      <c r="K253" s="4"/>
      <c r="L253" s="4"/>
      <c r="M253" s="13" t="str">
        <f>IF(S253&lt;&gt;"OK","",IF(COUNTIFS(Sessoes!$B$6:$B$500,A253,Sessoes!$O$6:$O$500,"OK")=0,"",MAXIFS(Sessoes!$A$6:$A$500,Sessoes!$B$6:$B$500,A253,Sessoes!$O$6:$O$500,"OK")))</f>
        <v/>
      </c>
      <c r="N253" s="11" t="str">
        <f>IF(L253="","",IFERROR(VLOOKUP(L253,Configuracoes!$A$15:$B$19,2,FALSE),""))</f>
        <v/>
      </c>
      <c r="O253" s="13" t="str">
        <f t="shared" si="2"/>
        <v/>
      </c>
      <c r="P253" s="14" t="str">
        <f t="shared" si="3"/>
        <v/>
      </c>
      <c r="Q253" s="11" t="str">
        <f>IF(S253="","",IF(S253&lt;&gt;"OK",S253,IF(K253="Cancelada","OK",IF(AND(K253&lt;&gt;"Concluída",G253&lt;&gt;"",G253&lt;TODAY()),"ATRASADA",IF(AND(O253&lt;&gt;"",O253+Configuracoes!$B$7&lt;=TODAY()),"REVISAR",IF(AND(P253&lt;&gt;"",P253&lt;=3,K253&lt;&gt;"Concluída"),"PRIORIDADE","OK"))))))</f>
        <v/>
      </c>
      <c r="R253" s="4"/>
      <c r="S253" s="15" t="str">
        <f>IF(COUNTA(A253:H253,K253:L253)=0,"",IF(OR(A253="",B253="",C253="",F253="",H253="",K253=""),"INCOMPLETO",IFERROR(IF(OR(COUNTIF($A$6:$A$400,A253)&lt;&gt;1,NOT(ISNUMBER(F253)),F253&lt;=0,F253&lt;&gt;INT(F253),NOT(ISNUMBER(H253)),H253&lt;0,COUNTIF(Configuracoes!$H$6:$H$10,K253)=0,AND(G253&lt;&gt;"",OR(NOT(ISNUMBER(G253)),G253&lt;=0,G253&lt;&gt;INT(G253))),AND(L253&lt;&gt;"",OR(NOT(ISNUMBER(L253)),L253&lt;1,L253&gt;5,L253&lt;&gt;INT(L253)))),"VERIFICAR","OK"),"VERIFICAR")))</f>
        <v/>
      </c>
      <c r="T253" s="15">
        <f t="shared" si="4"/>
        <v>0</v>
      </c>
    </row>
    <row r="254">
      <c r="A254" s="4"/>
      <c r="B254" s="4"/>
      <c r="C254" s="4"/>
      <c r="D254" s="4"/>
      <c r="E254" s="4"/>
      <c r="F254" s="7"/>
      <c r="G254" s="7"/>
      <c r="H254" s="5"/>
      <c r="I254" s="8" t="str">
        <f>IF(S254&lt;&gt;"OK","",SUMIFS(Sessoes!$I$6:$I$500,Sessoes!$B$6:$B$500,A254,Sessoes!$O$6:$O$500,"OK"))</f>
        <v/>
      </c>
      <c r="J254" s="9">
        <f t="shared" si="1"/>
        <v>0</v>
      </c>
      <c r="K254" s="4"/>
      <c r="L254" s="4"/>
      <c r="M254" s="13" t="str">
        <f>IF(S254&lt;&gt;"OK","",IF(COUNTIFS(Sessoes!$B$6:$B$500,A254,Sessoes!$O$6:$O$500,"OK")=0,"",MAXIFS(Sessoes!$A$6:$A$500,Sessoes!$B$6:$B$500,A254,Sessoes!$O$6:$O$500,"OK")))</f>
        <v/>
      </c>
      <c r="N254" s="11" t="str">
        <f>IF(L254="","",IFERROR(VLOOKUP(L254,Configuracoes!$A$15:$B$19,2,FALSE),""))</f>
        <v/>
      </c>
      <c r="O254" s="13" t="str">
        <f t="shared" si="2"/>
        <v/>
      </c>
      <c r="P254" s="14" t="str">
        <f t="shared" si="3"/>
        <v/>
      </c>
      <c r="Q254" s="11" t="str">
        <f>IF(S254="","",IF(S254&lt;&gt;"OK",S254,IF(K254="Cancelada","OK",IF(AND(K254&lt;&gt;"Concluída",G254&lt;&gt;"",G254&lt;TODAY()),"ATRASADA",IF(AND(O254&lt;&gt;"",O254+Configuracoes!$B$7&lt;=TODAY()),"REVISAR",IF(AND(P254&lt;&gt;"",P254&lt;=3,K254&lt;&gt;"Concluída"),"PRIORIDADE","OK"))))))</f>
        <v/>
      </c>
      <c r="R254" s="4"/>
      <c r="S254" s="15" t="str">
        <f>IF(COUNTA(A254:H254,K254:L254)=0,"",IF(OR(A254="",B254="",C254="",F254="",H254="",K254=""),"INCOMPLETO",IFERROR(IF(OR(COUNTIF($A$6:$A$400,A254)&lt;&gt;1,NOT(ISNUMBER(F254)),F254&lt;=0,F254&lt;&gt;INT(F254),NOT(ISNUMBER(H254)),H254&lt;0,COUNTIF(Configuracoes!$H$6:$H$10,K254)=0,AND(G254&lt;&gt;"",OR(NOT(ISNUMBER(G254)),G254&lt;=0,G254&lt;&gt;INT(G254))),AND(L254&lt;&gt;"",OR(NOT(ISNUMBER(L254)),L254&lt;1,L254&gt;5,L254&lt;&gt;INT(L254)))),"VERIFICAR","OK"),"VERIFICAR")))</f>
        <v/>
      </c>
      <c r="T254" s="15">
        <f t="shared" si="4"/>
        <v>0</v>
      </c>
    </row>
    <row r="255">
      <c r="A255" s="4"/>
      <c r="B255" s="4"/>
      <c r="C255" s="4"/>
      <c r="D255" s="4"/>
      <c r="E255" s="4"/>
      <c r="F255" s="7"/>
      <c r="G255" s="7"/>
      <c r="H255" s="5"/>
      <c r="I255" s="8" t="str">
        <f>IF(S255&lt;&gt;"OK","",SUMIFS(Sessoes!$I$6:$I$500,Sessoes!$B$6:$B$500,A255,Sessoes!$O$6:$O$500,"OK"))</f>
        <v/>
      </c>
      <c r="J255" s="9">
        <f t="shared" si="1"/>
        <v>0</v>
      </c>
      <c r="K255" s="4"/>
      <c r="L255" s="4"/>
      <c r="M255" s="13" t="str">
        <f>IF(S255&lt;&gt;"OK","",IF(COUNTIFS(Sessoes!$B$6:$B$500,A255,Sessoes!$O$6:$O$500,"OK")=0,"",MAXIFS(Sessoes!$A$6:$A$500,Sessoes!$B$6:$B$500,A255,Sessoes!$O$6:$O$500,"OK")))</f>
        <v/>
      </c>
      <c r="N255" s="11" t="str">
        <f>IF(L255="","",IFERROR(VLOOKUP(L255,Configuracoes!$A$15:$B$19,2,FALSE),""))</f>
        <v/>
      </c>
      <c r="O255" s="13" t="str">
        <f t="shared" si="2"/>
        <v/>
      </c>
      <c r="P255" s="14" t="str">
        <f t="shared" si="3"/>
        <v/>
      </c>
      <c r="Q255" s="11" t="str">
        <f>IF(S255="","",IF(S255&lt;&gt;"OK",S255,IF(K255="Cancelada","OK",IF(AND(K255&lt;&gt;"Concluída",G255&lt;&gt;"",G255&lt;TODAY()),"ATRASADA",IF(AND(O255&lt;&gt;"",O255+Configuracoes!$B$7&lt;=TODAY()),"REVISAR",IF(AND(P255&lt;&gt;"",P255&lt;=3,K255&lt;&gt;"Concluída"),"PRIORIDADE","OK"))))))</f>
        <v/>
      </c>
      <c r="R255" s="4"/>
      <c r="S255" s="15" t="str">
        <f>IF(COUNTA(A255:H255,K255:L255)=0,"",IF(OR(A255="",B255="",C255="",F255="",H255="",K255=""),"INCOMPLETO",IFERROR(IF(OR(COUNTIF($A$6:$A$400,A255)&lt;&gt;1,NOT(ISNUMBER(F255)),F255&lt;=0,F255&lt;&gt;INT(F255),NOT(ISNUMBER(H255)),H255&lt;0,COUNTIF(Configuracoes!$H$6:$H$10,K255)=0,AND(G255&lt;&gt;"",OR(NOT(ISNUMBER(G255)),G255&lt;=0,G255&lt;&gt;INT(G255))),AND(L255&lt;&gt;"",OR(NOT(ISNUMBER(L255)),L255&lt;1,L255&gt;5,L255&lt;&gt;INT(L255)))),"VERIFICAR","OK"),"VERIFICAR")))</f>
        <v/>
      </c>
      <c r="T255" s="15">
        <f t="shared" si="4"/>
        <v>0</v>
      </c>
    </row>
    <row r="256">
      <c r="A256" s="4"/>
      <c r="B256" s="4"/>
      <c r="C256" s="4"/>
      <c r="D256" s="4"/>
      <c r="E256" s="4"/>
      <c r="F256" s="7"/>
      <c r="G256" s="7"/>
      <c r="H256" s="5"/>
      <c r="I256" s="8" t="str">
        <f>IF(S256&lt;&gt;"OK","",SUMIFS(Sessoes!$I$6:$I$500,Sessoes!$B$6:$B$500,A256,Sessoes!$O$6:$O$500,"OK"))</f>
        <v/>
      </c>
      <c r="J256" s="9">
        <f t="shared" si="1"/>
        <v>0</v>
      </c>
      <c r="K256" s="4"/>
      <c r="L256" s="4"/>
      <c r="M256" s="13" t="str">
        <f>IF(S256&lt;&gt;"OK","",IF(COUNTIFS(Sessoes!$B$6:$B$500,A256,Sessoes!$O$6:$O$500,"OK")=0,"",MAXIFS(Sessoes!$A$6:$A$500,Sessoes!$B$6:$B$500,A256,Sessoes!$O$6:$O$500,"OK")))</f>
        <v/>
      </c>
      <c r="N256" s="11" t="str">
        <f>IF(L256="","",IFERROR(VLOOKUP(L256,Configuracoes!$A$15:$B$19,2,FALSE),""))</f>
        <v/>
      </c>
      <c r="O256" s="13" t="str">
        <f t="shared" si="2"/>
        <v/>
      </c>
      <c r="P256" s="14" t="str">
        <f t="shared" si="3"/>
        <v/>
      </c>
      <c r="Q256" s="11" t="str">
        <f>IF(S256="","",IF(S256&lt;&gt;"OK",S256,IF(K256="Cancelada","OK",IF(AND(K256&lt;&gt;"Concluída",G256&lt;&gt;"",G256&lt;TODAY()),"ATRASADA",IF(AND(O256&lt;&gt;"",O256+Configuracoes!$B$7&lt;=TODAY()),"REVISAR",IF(AND(P256&lt;&gt;"",P256&lt;=3,K256&lt;&gt;"Concluída"),"PRIORIDADE","OK"))))))</f>
        <v/>
      </c>
      <c r="R256" s="4"/>
      <c r="S256" s="15" t="str">
        <f>IF(COUNTA(A256:H256,K256:L256)=0,"",IF(OR(A256="",B256="",C256="",F256="",H256="",K256=""),"INCOMPLETO",IFERROR(IF(OR(COUNTIF($A$6:$A$400,A256)&lt;&gt;1,NOT(ISNUMBER(F256)),F256&lt;=0,F256&lt;&gt;INT(F256),NOT(ISNUMBER(H256)),H256&lt;0,COUNTIF(Configuracoes!$H$6:$H$10,K256)=0,AND(G256&lt;&gt;"",OR(NOT(ISNUMBER(G256)),G256&lt;=0,G256&lt;&gt;INT(G256))),AND(L256&lt;&gt;"",OR(NOT(ISNUMBER(L256)),L256&lt;1,L256&gt;5,L256&lt;&gt;INT(L256)))),"VERIFICAR","OK"),"VERIFICAR")))</f>
        <v/>
      </c>
      <c r="T256" s="15">
        <f t="shared" si="4"/>
        <v>0</v>
      </c>
    </row>
    <row r="257">
      <c r="A257" s="4"/>
      <c r="B257" s="4"/>
      <c r="C257" s="4"/>
      <c r="D257" s="4"/>
      <c r="E257" s="4"/>
      <c r="F257" s="7"/>
      <c r="G257" s="7"/>
      <c r="H257" s="5"/>
      <c r="I257" s="8" t="str">
        <f>IF(S257&lt;&gt;"OK","",SUMIFS(Sessoes!$I$6:$I$500,Sessoes!$B$6:$B$500,A257,Sessoes!$O$6:$O$500,"OK"))</f>
        <v/>
      </c>
      <c r="J257" s="9">
        <f t="shared" si="1"/>
        <v>0</v>
      </c>
      <c r="K257" s="4"/>
      <c r="L257" s="4"/>
      <c r="M257" s="13" t="str">
        <f>IF(S257&lt;&gt;"OK","",IF(COUNTIFS(Sessoes!$B$6:$B$500,A257,Sessoes!$O$6:$O$500,"OK")=0,"",MAXIFS(Sessoes!$A$6:$A$500,Sessoes!$B$6:$B$500,A257,Sessoes!$O$6:$O$500,"OK")))</f>
        <v/>
      </c>
      <c r="N257" s="11" t="str">
        <f>IF(L257="","",IFERROR(VLOOKUP(L257,Configuracoes!$A$15:$B$19,2,FALSE),""))</f>
        <v/>
      </c>
      <c r="O257" s="13" t="str">
        <f t="shared" si="2"/>
        <v/>
      </c>
      <c r="P257" s="14" t="str">
        <f t="shared" si="3"/>
        <v/>
      </c>
      <c r="Q257" s="11" t="str">
        <f>IF(S257="","",IF(S257&lt;&gt;"OK",S257,IF(K257="Cancelada","OK",IF(AND(K257&lt;&gt;"Concluída",G257&lt;&gt;"",G257&lt;TODAY()),"ATRASADA",IF(AND(O257&lt;&gt;"",O257+Configuracoes!$B$7&lt;=TODAY()),"REVISAR",IF(AND(P257&lt;&gt;"",P257&lt;=3,K257&lt;&gt;"Concluída"),"PRIORIDADE","OK"))))))</f>
        <v/>
      </c>
      <c r="R257" s="4"/>
      <c r="S257" s="15" t="str">
        <f>IF(COUNTA(A257:H257,K257:L257)=0,"",IF(OR(A257="",B257="",C257="",F257="",H257="",K257=""),"INCOMPLETO",IFERROR(IF(OR(COUNTIF($A$6:$A$400,A257)&lt;&gt;1,NOT(ISNUMBER(F257)),F257&lt;=0,F257&lt;&gt;INT(F257),NOT(ISNUMBER(H257)),H257&lt;0,COUNTIF(Configuracoes!$H$6:$H$10,K257)=0,AND(G257&lt;&gt;"",OR(NOT(ISNUMBER(G257)),G257&lt;=0,G257&lt;&gt;INT(G257))),AND(L257&lt;&gt;"",OR(NOT(ISNUMBER(L257)),L257&lt;1,L257&gt;5,L257&lt;&gt;INT(L257)))),"VERIFICAR","OK"),"VERIFICAR")))</f>
        <v/>
      </c>
      <c r="T257" s="15">
        <f t="shared" si="4"/>
        <v>0</v>
      </c>
    </row>
    <row r="258">
      <c r="A258" s="4"/>
      <c r="B258" s="4"/>
      <c r="C258" s="4"/>
      <c r="D258" s="4"/>
      <c r="E258" s="4"/>
      <c r="F258" s="7"/>
      <c r="G258" s="7"/>
      <c r="H258" s="5"/>
      <c r="I258" s="8" t="str">
        <f>IF(S258&lt;&gt;"OK","",SUMIFS(Sessoes!$I$6:$I$500,Sessoes!$B$6:$B$500,A258,Sessoes!$O$6:$O$500,"OK"))</f>
        <v/>
      </c>
      <c r="J258" s="9">
        <f t="shared" si="1"/>
        <v>0</v>
      </c>
      <c r="K258" s="4"/>
      <c r="L258" s="4"/>
      <c r="M258" s="13" t="str">
        <f>IF(S258&lt;&gt;"OK","",IF(COUNTIFS(Sessoes!$B$6:$B$500,A258,Sessoes!$O$6:$O$500,"OK")=0,"",MAXIFS(Sessoes!$A$6:$A$500,Sessoes!$B$6:$B$500,A258,Sessoes!$O$6:$O$500,"OK")))</f>
        <v/>
      </c>
      <c r="N258" s="11" t="str">
        <f>IF(L258="","",IFERROR(VLOOKUP(L258,Configuracoes!$A$15:$B$19,2,FALSE),""))</f>
        <v/>
      </c>
      <c r="O258" s="13" t="str">
        <f t="shared" si="2"/>
        <v/>
      </c>
      <c r="P258" s="14" t="str">
        <f t="shared" si="3"/>
        <v/>
      </c>
      <c r="Q258" s="11" t="str">
        <f>IF(S258="","",IF(S258&lt;&gt;"OK",S258,IF(K258="Cancelada","OK",IF(AND(K258&lt;&gt;"Concluída",G258&lt;&gt;"",G258&lt;TODAY()),"ATRASADA",IF(AND(O258&lt;&gt;"",O258+Configuracoes!$B$7&lt;=TODAY()),"REVISAR",IF(AND(P258&lt;&gt;"",P258&lt;=3,K258&lt;&gt;"Concluída"),"PRIORIDADE","OK"))))))</f>
        <v/>
      </c>
      <c r="R258" s="4"/>
      <c r="S258" s="15" t="str">
        <f>IF(COUNTA(A258:H258,K258:L258)=0,"",IF(OR(A258="",B258="",C258="",F258="",H258="",K258=""),"INCOMPLETO",IFERROR(IF(OR(COUNTIF($A$6:$A$400,A258)&lt;&gt;1,NOT(ISNUMBER(F258)),F258&lt;=0,F258&lt;&gt;INT(F258),NOT(ISNUMBER(H258)),H258&lt;0,COUNTIF(Configuracoes!$H$6:$H$10,K258)=0,AND(G258&lt;&gt;"",OR(NOT(ISNUMBER(G258)),G258&lt;=0,G258&lt;&gt;INT(G258))),AND(L258&lt;&gt;"",OR(NOT(ISNUMBER(L258)),L258&lt;1,L258&gt;5,L258&lt;&gt;INT(L258)))),"VERIFICAR","OK"),"VERIFICAR")))</f>
        <v/>
      </c>
      <c r="T258" s="15">
        <f t="shared" si="4"/>
        <v>0</v>
      </c>
    </row>
    <row r="259">
      <c r="A259" s="4"/>
      <c r="B259" s="4"/>
      <c r="C259" s="4"/>
      <c r="D259" s="4"/>
      <c r="E259" s="4"/>
      <c r="F259" s="7"/>
      <c r="G259" s="7"/>
      <c r="H259" s="5"/>
      <c r="I259" s="8" t="str">
        <f>IF(S259&lt;&gt;"OK","",SUMIFS(Sessoes!$I$6:$I$500,Sessoes!$B$6:$B$500,A259,Sessoes!$O$6:$O$500,"OK"))</f>
        <v/>
      </c>
      <c r="J259" s="9">
        <f t="shared" si="1"/>
        <v>0</v>
      </c>
      <c r="K259" s="4"/>
      <c r="L259" s="4"/>
      <c r="M259" s="13" t="str">
        <f>IF(S259&lt;&gt;"OK","",IF(COUNTIFS(Sessoes!$B$6:$B$500,A259,Sessoes!$O$6:$O$500,"OK")=0,"",MAXIFS(Sessoes!$A$6:$A$500,Sessoes!$B$6:$B$500,A259,Sessoes!$O$6:$O$500,"OK")))</f>
        <v/>
      </c>
      <c r="N259" s="11" t="str">
        <f>IF(L259="","",IFERROR(VLOOKUP(L259,Configuracoes!$A$15:$B$19,2,FALSE),""))</f>
        <v/>
      </c>
      <c r="O259" s="13" t="str">
        <f t="shared" si="2"/>
        <v/>
      </c>
      <c r="P259" s="14" t="str">
        <f t="shared" si="3"/>
        <v/>
      </c>
      <c r="Q259" s="11" t="str">
        <f>IF(S259="","",IF(S259&lt;&gt;"OK",S259,IF(K259="Cancelada","OK",IF(AND(K259&lt;&gt;"Concluída",G259&lt;&gt;"",G259&lt;TODAY()),"ATRASADA",IF(AND(O259&lt;&gt;"",O259+Configuracoes!$B$7&lt;=TODAY()),"REVISAR",IF(AND(P259&lt;&gt;"",P259&lt;=3,K259&lt;&gt;"Concluída"),"PRIORIDADE","OK"))))))</f>
        <v/>
      </c>
      <c r="R259" s="4"/>
      <c r="S259" s="15" t="str">
        <f>IF(COUNTA(A259:H259,K259:L259)=0,"",IF(OR(A259="",B259="",C259="",F259="",H259="",K259=""),"INCOMPLETO",IFERROR(IF(OR(COUNTIF($A$6:$A$400,A259)&lt;&gt;1,NOT(ISNUMBER(F259)),F259&lt;=0,F259&lt;&gt;INT(F259),NOT(ISNUMBER(H259)),H259&lt;0,COUNTIF(Configuracoes!$H$6:$H$10,K259)=0,AND(G259&lt;&gt;"",OR(NOT(ISNUMBER(G259)),G259&lt;=0,G259&lt;&gt;INT(G259))),AND(L259&lt;&gt;"",OR(NOT(ISNUMBER(L259)),L259&lt;1,L259&gt;5,L259&lt;&gt;INT(L259)))),"VERIFICAR","OK"),"VERIFICAR")))</f>
        <v/>
      </c>
      <c r="T259" s="15">
        <f t="shared" si="4"/>
        <v>0</v>
      </c>
    </row>
    <row r="260">
      <c r="A260" s="4"/>
      <c r="B260" s="4"/>
      <c r="C260" s="4"/>
      <c r="D260" s="4"/>
      <c r="E260" s="4"/>
      <c r="F260" s="7"/>
      <c r="G260" s="7"/>
      <c r="H260" s="5"/>
      <c r="I260" s="8" t="str">
        <f>IF(S260&lt;&gt;"OK","",SUMIFS(Sessoes!$I$6:$I$500,Sessoes!$B$6:$B$500,A260,Sessoes!$O$6:$O$500,"OK"))</f>
        <v/>
      </c>
      <c r="J260" s="9">
        <f t="shared" si="1"/>
        <v>0</v>
      </c>
      <c r="K260" s="4"/>
      <c r="L260" s="4"/>
      <c r="M260" s="13" t="str">
        <f>IF(S260&lt;&gt;"OK","",IF(COUNTIFS(Sessoes!$B$6:$B$500,A260,Sessoes!$O$6:$O$500,"OK")=0,"",MAXIFS(Sessoes!$A$6:$A$500,Sessoes!$B$6:$B$500,A260,Sessoes!$O$6:$O$500,"OK")))</f>
        <v/>
      </c>
      <c r="N260" s="11" t="str">
        <f>IF(L260="","",IFERROR(VLOOKUP(L260,Configuracoes!$A$15:$B$19,2,FALSE),""))</f>
        <v/>
      </c>
      <c r="O260" s="13" t="str">
        <f t="shared" si="2"/>
        <v/>
      </c>
      <c r="P260" s="14" t="str">
        <f t="shared" si="3"/>
        <v/>
      </c>
      <c r="Q260" s="11" t="str">
        <f>IF(S260="","",IF(S260&lt;&gt;"OK",S260,IF(K260="Cancelada","OK",IF(AND(K260&lt;&gt;"Concluída",G260&lt;&gt;"",G260&lt;TODAY()),"ATRASADA",IF(AND(O260&lt;&gt;"",O260+Configuracoes!$B$7&lt;=TODAY()),"REVISAR",IF(AND(P260&lt;&gt;"",P260&lt;=3,K260&lt;&gt;"Concluída"),"PRIORIDADE","OK"))))))</f>
        <v/>
      </c>
      <c r="R260" s="4"/>
      <c r="S260" s="15" t="str">
        <f>IF(COUNTA(A260:H260,K260:L260)=0,"",IF(OR(A260="",B260="",C260="",F260="",H260="",K260=""),"INCOMPLETO",IFERROR(IF(OR(COUNTIF($A$6:$A$400,A260)&lt;&gt;1,NOT(ISNUMBER(F260)),F260&lt;=0,F260&lt;&gt;INT(F260),NOT(ISNUMBER(H260)),H260&lt;0,COUNTIF(Configuracoes!$H$6:$H$10,K260)=0,AND(G260&lt;&gt;"",OR(NOT(ISNUMBER(G260)),G260&lt;=0,G260&lt;&gt;INT(G260))),AND(L260&lt;&gt;"",OR(NOT(ISNUMBER(L260)),L260&lt;1,L260&gt;5,L260&lt;&gt;INT(L260)))),"VERIFICAR","OK"),"VERIFICAR")))</f>
        <v/>
      </c>
      <c r="T260" s="15">
        <f t="shared" si="4"/>
        <v>0</v>
      </c>
    </row>
    <row r="261">
      <c r="A261" s="4"/>
      <c r="B261" s="4"/>
      <c r="C261" s="4"/>
      <c r="D261" s="4"/>
      <c r="E261" s="4"/>
      <c r="F261" s="7"/>
      <c r="G261" s="7"/>
      <c r="H261" s="5"/>
      <c r="I261" s="8" t="str">
        <f>IF(S261&lt;&gt;"OK","",SUMIFS(Sessoes!$I$6:$I$500,Sessoes!$B$6:$B$500,A261,Sessoes!$O$6:$O$500,"OK"))</f>
        <v/>
      </c>
      <c r="J261" s="9">
        <f t="shared" si="1"/>
        <v>0</v>
      </c>
      <c r="K261" s="4"/>
      <c r="L261" s="4"/>
      <c r="M261" s="13" t="str">
        <f>IF(S261&lt;&gt;"OK","",IF(COUNTIFS(Sessoes!$B$6:$B$500,A261,Sessoes!$O$6:$O$500,"OK")=0,"",MAXIFS(Sessoes!$A$6:$A$500,Sessoes!$B$6:$B$500,A261,Sessoes!$O$6:$O$500,"OK")))</f>
        <v/>
      </c>
      <c r="N261" s="11" t="str">
        <f>IF(L261="","",IFERROR(VLOOKUP(L261,Configuracoes!$A$15:$B$19,2,FALSE),""))</f>
        <v/>
      </c>
      <c r="O261" s="13" t="str">
        <f t="shared" si="2"/>
        <v/>
      </c>
      <c r="P261" s="14" t="str">
        <f t="shared" si="3"/>
        <v/>
      </c>
      <c r="Q261" s="11" t="str">
        <f>IF(S261="","",IF(S261&lt;&gt;"OK",S261,IF(K261="Cancelada","OK",IF(AND(K261&lt;&gt;"Concluída",G261&lt;&gt;"",G261&lt;TODAY()),"ATRASADA",IF(AND(O261&lt;&gt;"",O261+Configuracoes!$B$7&lt;=TODAY()),"REVISAR",IF(AND(P261&lt;&gt;"",P261&lt;=3,K261&lt;&gt;"Concluída"),"PRIORIDADE","OK"))))))</f>
        <v/>
      </c>
      <c r="R261" s="4"/>
      <c r="S261" s="15" t="str">
        <f>IF(COUNTA(A261:H261,K261:L261)=0,"",IF(OR(A261="",B261="",C261="",F261="",H261="",K261=""),"INCOMPLETO",IFERROR(IF(OR(COUNTIF($A$6:$A$400,A261)&lt;&gt;1,NOT(ISNUMBER(F261)),F261&lt;=0,F261&lt;&gt;INT(F261),NOT(ISNUMBER(H261)),H261&lt;0,COUNTIF(Configuracoes!$H$6:$H$10,K261)=0,AND(G261&lt;&gt;"",OR(NOT(ISNUMBER(G261)),G261&lt;=0,G261&lt;&gt;INT(G261))),AND(L261&lt;&gt;"",OR(NOT(ISNUMBER(L261)),L261&lt;1,L261&gt;5,L261&lt;&gt;INT(L261)))),"VERIFICAR","OK"),"VERIFICAR")))</f>
        <v/>
      </c>
      <c r="T261" s="15">
        <f t="shared" si="4"/>
        <v>0</v>
      </c>
    </row>
    <row r="262">
      <c r="A262" s="4"/>
      <c r="B262" s="4"/>
      <c r="C262" s="4"/>
      <c r="D262" s="4"/>
      <c r="E262" s="4"/>
      <c r="F262" s="7"/>
      <c r="G262" s="7"/>
      <c r="H262" s="5"/>
      <c r="I262" s="8" t="str">
        <f>IF(S262&lt;&gt;"OK","",SUMIFS(Sessoes!$I$6:$I$500,Sessoes!$B$6:$B$500,A262,Sessoes!$O$6:$O$500,"OK"))</f>
        <v/>
      </c>
      <c r="J262" s="9">
        <f t="shared" si="1"/>
        <v>0</v>
      </c>
      <c r="K262" s="4"/>
      <c r="L262" s="4"/>
      <c r="M262" s="13" t="str">
        <f>IF(S262&lt;&gt;"OK","",IF(COUNTIFS(Sessoes!$B$6:$B$500,A262,Sessoes!$O$6:$O$500,"OK")=0,"",MAXIFS(Sessoes!$A$6:$A$500,Sessoes!$B$6:$B$500,A262,Sessoes!$O$6:$O$500,"OK")))</f>
        <v/>
      </c>
      <c r="N262" s="11" t="str">
        <f>IF(L262="","",IFERROR(VLOOKUP(L262,Configuracoes!$A$15:$B$19,2,FALSE),""))</f>
        <v/>
      </c>
      <c r="O262" s="13" t="str">
        <f t="shared" si="2"/>
        <v/>
      </c>
      <c r="P262" s="14" t="str">
        <f t="shared" si="3"/>
        <v/>
      </c>
      <c r="Q262" s="11" t="str">
        <f>IF(S262="","",IF(S262&lt;&gt;"OK",S262,IF(K262="Cancelada","OK",IF(AND(K262&lt;&gt;"Concluída",G262&lt;&gt;"",G262&lt;TODAY()),"ATRASADA",IF(AND(O262&lt;&gt;"",O262+Configuracoes!$B$7&lt;=TODAY()),"REVISAR",IF(AND(P262&lt;&gt;"",P262&lt;=3,K262&lt;&gt;"Concluída"),"PRIORIDADE","OK"))))))</f>
        <v/>
      </c>
      <c r="R262" s="4"/>
      <c r="S262" s="15" t="str">
        <f>IF(COUNTA(A262:H262,K262:L262)=0,"",IF(OR(A262="",B262="",C262="",F262="",H262="",K262=""),"INCOMPLETO",IFERROR(IF(OR(COUNTIF($A$6:$A$400,A262)&lt;&gt;1,NOT(ISNUMBER(F262)),F262&lt;=0,F262&lt;&gt;INT(F262),NOT(ISNUMBER(H262)),H262&lt;0,COUNTIF(Configuracoes!$H$6:$H$10,K262)=0,AND(G262&lt;&gt;"",OR(NOT(ISNUMBER(G262)),G262&lt;=0,G262&lt;&gt;INT(G262))),AND(L262&lt;&gt;"",OR(NOT(ISNUMBER(L262)),L262&lt;1,L262&gt;5,L262&lt;&gt;INT(L262)))),"VERIFICAR","OK"),"VERIFICAR")))</f>
        <v/>
      </c>
      <c r="T262" s="15">
        <f t="shared" si="4"/>
        <v>0</v>
      </c>
    </row>
    <row r="263">
      <c r="A263" s="4"/>
      <c r="B263" s="4"/>
      <c r="C263" s="4"/>
      <c r="D263" s="4"/>
      <c r="E263" s="4"/>
      <c r="F263" s="7"/>
      <c r="G263" s="7"/>
      <c r="H263" s="5"/>
      <c r="I263" s="8" t="str">
        <f>IF(S263&lt;&gt;"OK","",SUMIFS(Sessoes!$I$6:$I$500,Sessoes!$B$6:$B$500,A263,Sessoes!$O$6:$O$500,"OK"))</f>
        <v/>
      </c>
      <c r="J263" s="9">
        <f t="shared" si="1"/>
        <v>0</v>
      </c>
      <c r="K263" s="4"/>
      <c r="L263" s="4"/>
      <c r="M263" s="13" t="str">
        <f>IF(S263&lt;&gt;"OK","",IF(COUNTIFS(Sessoes!$B$6:$B$500,A263,Sessoes!$O$6:$O$500,"OK")=0,"",MAXIFS(Sessoes!$A$6:$A$500,Sessoes!$B$6:$B$500,A263,Sessoes!$O$6:$O$500,"OK")))</f>
        <v/>
      </c>
      <c r="N263" s="11" t="str">
        <f>IF(L263="","",IFERROR(VLOOKUP(L263,Configuracoes!$A$15:$B$19,2,FALSE),""))</f>
        <v/>
      </c>
      <c r="O263" s="13" t="str">
        <f t="shared" si="2"/>
        <v/>
      </c>
      <c r="P263" s="14" t="str">
        <f t="shared" si="3"/>
        <v/>
      </c>
      <c r="Q263" s="11" t="str">
        <f>IF(S263="","",IF(S263&lt;&gt;"OK",S263,IF(K263="Cancelada","OK",IF(AND(K263&lt;&gt;"Concluída",G263&lt;&gt;"",G263&lt;TODAY()),"ATRASADA",IF(AND(O263&lt;&gt;"",O263+Configuracoes!$B$7&lt;=TODAY()),"REVISAR",IF(AND(P263&lt;&gt;"",P263&lt;=3,K263&lt;&gt;"Concluída"),"PRIORIDADE","OK"))))))</f>
        <v/>
      </c>
      <c r="R263" s="4"/>
      <c r="S263" s="15" t="str">
        <f>IF(COUNTA(A263:H263,K263:L263)=0,"",IF(OR(A263="",B263="",C263="",F263="",H263="",K263=""),"INCOMPLETO",IFERROR(IF(OR(COUNTIF($A$6:$A$400,A263)&lt;&gt;1,NOT(ISNUMBER(F263)),F263&lt;=0,F263&lt;&gt;INT(F263),NOT(ISNUMBER(H263)),H263&lt;0,COUNTIF(Configuracoes!$H$6:$H$10,K263)=0,AND(G263&lt;&gt;"",OR(NOT(ISNUMBER(G263)),G263&lt;=0,G263&lt;&gt;INT(G263))),AND(L263&lt;&gt;"",OR(NOT(ISNUMBER(L263)),L263&lt;1,L263&gt;5,L263&lt;&gt;INT(L263)))),"VERIFICAR","OK"),"VERIFICAR")))</f>
        <v/>
      </c>
      <c r="T263" s="15">
        <f t="shared" si="4"/>
        <v>0</v>
      </c>
    </row>
    <row r="264">
      <c r="A264" s="4"/>
      <c r="B264" s="4"/>
      <c r="C264" s="4"/>
      <c r="D264" s="4"/>
      <c r="E264" s="4"/>
      <c r="F264" s="7"/>
      <c r="G264" s="7"/>
      <c r="H264" s="5"/>
      <c r="I264" s="8" t="str">
        <f>IF(S264&lt;&gt;"OK","",SUMIFS(Sessoes!$I$6:$I$500,Sessoes!$B$6:$B$500,A264,Sessoes!$O$6:$O$500,"OK"))</f>
        <v/>
      </c>
      <c r="J264" s="9">
        <f t="shared" si="1"/>
        <v>0</v>
      </c>
      <c r="K264" s="4"/>
      <c r="L264" s="4"/>
      <c r="M264" s="13" t="str">
        <f>IF(S264&lt;&gt;"OK","",IF(COUNTIFS(Sessoes!$B$6:$B$500,A264,Sessoes!$O$6:$O$500,"OK")=0,"",MAXIFS(Sessoes!$A$6:$A$500,Sessoes!$B$6:$B$500,A264,Sessoes!$O$6:$O$500,"OK")))</f>
        <v/>
      </c>
      <c r="N264" s="11" t="str">
        <f>IF(L264="","",IFERROR(VLOOKUP(L264,Configuracoes!$A$15:$B$19,2,FALSE),""))</f>
        <v/>
      </c>
      <c r="O264" s="13" t="str">
        <f t="shared" si="2"/>
        <v/>
      </c>
      <c r="P264" s="14" t="str">
        <f t="shared" si="3"/>
        <v/>
      </c>
      <c r="Q264" s="11" t="str">
        <f>IF(S264="","",IF(S264&lt;&gt;"OK",S264,IF(K264="Cancelada","OK",IF(AND(K264&lt;&gt;"Concluída",G264&lt;&gt;"",G264&lt;TODAY()),"ATRASADA",IF(AND(O264&lt;&gt;"",O264+Configuracoes!$B$7&lt;=TODAY()),"REVISAR",IF(AND(P264&lt;&gt;"",P264&lt;=3,K264&lt;&gt;"Concluída"),"PRIORIDADE","OK"))))))</f>
        <v/>
      </c>
      <c r="R264" s="4"/>
      <c r="S264" s="15" t="str">
        <f>IF(COUNTA(A264:H264,K264:L264)=0,"",IF(OR(A264="",B264="",C264="",F264="",H264="",K264=""),"INCOMPLETO",IFERROR(IF(OR(COUNTIF($A$6:$A$400,A264)&lt;&gt;1,NOT(ISNUMBER(F264)),F264&lt;=0,F264&lt;&gt;INT(F264),NOT(ISNUMBER(H264)),H264&lt;0,COUNTIF(Configuracoes!$H$6:$H$10,K264)=0,AND(G264&lt;&gt;"",OR(NOT(ISNUMBER(G264)),G264&lt;=0,G264&lt;&gt;INT(G264))),AND(L264&lt;&gt;"",OR(NOT(ISNUMBER(L264)),L264&lt;1,L264&gt;5,L264&lt;&gt;INT(L264)))),"VERIFICAR","OK"),"VERIFICAR")))</f>
        <v/>
      </c>
      <c r="T264" s="15">
        <f t="shared" si="4"/>
        <v>0</v>
      </c>
    </row>
    <row r="265">
      <c r="A265" s="4"/>
      <c r="B265" s="4"/>
      <c r="C265" s="4"/>
      <c r="D265" s="4"/>
      <c r="E265" s="4"/>
      <c r="F265" s="7"/>
      <c r="G265" s="7"/>
      <c r="H265" s="5"/>
      <c r="I265" s="8" t="str">
        <f>IF(S265&lt;&gt;"OK","",SUMIFS(Sessoes!$I$6:$I$500,Sessoes!$B$6:$B$500,A265,Sessoes!$O$6:$O$500,"OK"))</f>
        <v/>
      </c>
      <c r="J265" s="9">
        <f t="shared" si="1"/>
        <v>0</v>
      </c>
      <c r="K265" s="4"/>
      <c r="L265" s="4"/>
      <c r="M265" s="13" t="str">
        <f>IF(S265&lt;&gt;"OK","",IF(COUNTIFS(Sessoes!$B$6:$B$500,A265,Sessoes!$O$6:$O$500,"OK")=0,"",MAXIFS(Sessoes!$A$6:$A$500,Sessoes!$B$6:$B$500,A265,Sessoes!$O$6:$O$500,"OK")))</f>
        <v/>
      </c>
      <c r="N265" s="11" t="str">
        <f>IF(L265="","",IFERROR(VLOOKUP(L265,Configuracoes!$A$15:$B$19,2,FALSE),""))</f>
        <v/>
      </c>
      <c r="O265" s="13" t="str">
        <f t="shared" si="2"/>
        <v/>
      </c>
      <c r="P265" s="14" t="str">
        <f t="shared" si="3"/>
        <v/>
      </c>
      <c r="Q265" s="11" t="str">
        <f>IF(S265="","",IF(S265&lt;&gt;"OK",S265,IF(K265="Cancelada","OK",IF(AND(K265&lt;&gt;"Concluída",G265&lt;&gt;"",G265&lt;TODAY()),"ATRASADA",IF(AND(O265&lt;&gt;"",O265+Configuracoes!$B$7&lt;=TODAY()),"REVISAR",IF(AND(P265&lt;&gt;"",P265&lt;=3,K265&lt;&gt;"Concluída"),"PRIORIDADE","OK"))))))</f>
        <v/>
      </c>
      <c r="R265" s="4"/>
      <c r="S265" s="15" t="str">
        <f>IF(COUNTA(A265:H265,K265:L265)=0,"",IF(OR(A265="",B265="",C265="",F265="",H265="",K265=""),"INCOMPLETO",IFERROR(IF(OR(COUNTIF($A$6:$A$400,A265)&lt;&gt;1,NOT(ISNUMBER(F265)),F265&lt;=0,F265&lt;&gt;INT(F265),NOT(ISNUMBER(H265)),H265&lt;0,COUNTIF(Configuracoes!$H$6:$H$10,K265)=0,AND(G265&lt;&gt;"",OR(NOT(ISNUMBER(G265)),G265&lt;=0,G265&lt;&gt;INT(G265))),AND(L265&lt;&gt;"",OR(NOT(ISNUMBER(L265)),L265&lt;1,L265&gt;5,L265&lt;&gt;INT(L265)))),"VERIFICAR","OK"),"VERIFICAR")))</f>
        <v/>
      </c>
      <c r="T265" s="15">
        <f t="shared" si="4"/>
        <v>0</v>
      </c>
    </row>
    <row r="266">
      <c r="A266" s="4"/>
      <c r="B266" s="4"/>
      <c r="C266" s="4"/>
      <c r="D266" s="4"/>
      <c r="E266" s="4"/>
      <c r="F266" s="7"/>
      <c r="G266" s="7"/>
      <c r="H266" s="5"/>
      <c r="I266" s="8" t="str">
        <f>IF(S266&lt;&gt;"OK","",SUMIFS(Sessoes!$I$6:$I$500,Sessoes!$B$6:$B$500,A266,Sessoes!$O$6:$O$500,"OK"))</f>
        <v/>
      </c>
      <c r="J266" s="9">
        <f t="shared" si="1"/>
        <v>0</v>
      </c>
      <c r="K266" s="4"/>
      <c r="L266" s="4"/>
      <c r="M266" s="13" t="str">
        <f>IF(S266&lt;&gt;"OK","",IF(COUNTIFS(Sessoes!$B$6:$B$500,A266,Sessoes!$O$6:$O$500,"OK")=0,"",MAXIFS(Sessoes!$A$6:$A$500,Sessoes!$B$6:$B$500,A266,Sessoes!$O$6:$O$500,"OK")))</f>
        <v/>
      </c>
      <c r="N266" s="11" t="str">
        <f>IF(L266="","",IFERROR(VLOOKUP(L266,Configuracoes!$A$15:$B$19,2,FALSE),""))</f>
        <v/>
      </c>
      <c r="O266" s="13" t="str">
        <f t="shared" si="2"/>
        <v/>
      </c>
      <c r="P266" s="14" t="str">
        <f t="shared" si="3"/>
        <v/>
      </c>
      <c r="Q266" s="11" t="str">
        <f>IF(S266="","",IF(S266&lt;&gt;"OK",S266,IF(K266="Cancelada","OK",IF(AND(K266&lt;&gt;"Concluída",G266&lt;&gt;"",G266&lt;TODAY()),"ATRASADA",IF(AND(O266&lt;&gt;"",O266+Configuracoes!$B$7&lt;=TODAY()),"REVISAR",IF(AND(P266&lt;&gt;"",P266&lt;=3,K266&lt;&gt;"Concluída"),"PRIORIDADE","OK"))))))</f>
        <v/>
      </c>
      <c r="R266" s="4"/>
      <c r="S266" s="15" t="str">
        <f>IF(COUNTA(A266:H266,K266:L266)=0,"",IF(OR(A266="",B266="",C266="",F266="",H266="",K266=""),"INCOMPLETO",IFERROR(IF(OR(COUNTIF($A$6:$A$400,A266)&lt;&gt;1,NOT(ISNUMBER(F266)),F266&lt;=0,F266&lt;&gt;INT(F266),NOT(ISNUMBER(H266)),H266&lt;0,COUNTIF(Configuracoes!$H$6:$H$10,K266)=0,AND(G266&lt;&gt;"",OR(NOT(ISNUMBER(G266)),G266&lt;=0,G266&lt;&gt;INT(G266))),AND(L266&lt;&gt;"",OR(NOT(ISNUMBER(L266)),L266&lt;1,L266&gt;5,L266&lt;&gt;INT(L266)))),"VERIFICAR","OK"),"VERIFICAR")))</f>
        <v/>
      </c>
      <c r="T266" s="15">
        <f t="shared" si="4"/>
        <v>0</v>
      </c>
    </row>
    <row r="267">
      <c r="A267" s="4"/>
      <c r="B267" s="4"/>
      <c r="C267" s="4"/>
      <c r="D267" s="4"/>
      <c r="E267" s="4"/>
      <c r="F267" s="7"/>
      <c r="G267" s="7"/>
      <c r="H267" s="5"/>
      <c r="I267" s="8" t="str">
        <f>IF(S267&lt;&gt;"OK","",SUMIFS(Sessoes!$I$6:$I$500,Sessoes!$B$6:$B$500,A267,Sessoes!$O$6:$O$500,"OK"))</f>
        <v/>
      </c>
      <c r="J267" s="9">
        <f t="shared" si="1"/>
        <v>0</v>
      </c>
      <c r="K267" s="4"/>
      <c r="L267" s="4"/>
      <c r="M267" s="13" t="str">
        <f>IF(S267&lt;&gt;"OK","",IF(COUNTIFS(Sessoes!$B$6:$B$500,A267,Sessoes!$O$6:$O$500,"OK")=0,"",MAXIFS(Sessoes!$A$6:$A$500,Sessoes!$B$6:$B$500,A267,Sessoes!$O$6:$O$500,"OK")))</f>
        <v/>
      </c>
      <c r="N267" s="11" t="str">
        <f>IF(L267="","",IFERROR(VLOOKUP(L267,Configuracoes!$A$15:$B$19,2,FALSE),""))</f>
        <v/>
      </c>
      <c r="O267" s="13" t="str">
        <f t="shared" si="2"/>
        <v/>
      </c>
      <c r="P267" s="14" t="str">
        <f t="shared" si="3"/>
        <v/>
      </c>
      <c r="Q267" s="11" t="str">
        <f>IF(S267="","",IF(S267&lt;&gt;"OK",S267,IF(K267="Cancelada","OK",IF(AND(K267&lt;&gt;"Concluída",G267&lt;&gt;"",G267&lt;TODAY()),"ATRASADA",IF(AND(O267&lt;&gt;"",O267+Configuracoes!$B$7&lt;=TODAY()),"REVISAR",IF(AND(P267&lt;&gt;"",P267&lt;=3,K267&lt;&gt;"Concluída"),"PRIORIDADE","OK"))))))</f>
        <v/>
      </c>
      <c r="R267" s="4"/>
      <c r="S267" s="15" t="str">
        <f>IF(COUNTA(A267:H267,K267:L267)=0,"",IF(OR(A267="",B267="",C267="",F267="",H267="",K267=""),"INCOMPLETO",IFERROR(IF(OR(COUNTIF($A$6:$A$400,A267)&lt;&gt;1,NOT(ISNUMBER(F267)),F267&lt;=0,F267&lt;&gt;INT(F267),NOT(ISNUMBER(H267)),H267&lt;0,COUNTIF(Configuracoes!$H$6:$H$10,K267)=0,AND(G267&lt;&gt;"",OR(NOT(ISNUMBER(G267)),G267&lt;=0,G267&lt;&gt;INT(G267))),AND(L267&lt;&gt;"",OR(NOT(ISNUMBER(L267)),L267&lt;1,L267&gt;5,L267&lt;&gt;INT(L267)))),"VERIFICAR","OK"),"VERIFICAR")))</f>
        <v/>
      </c>
      <c r="T267" s="15">
        <f t="shared" si="4"/>
        <v>0</v>
      </c>
    </row>
    <row r="268">
      <c r="A268" s="4"/>
      <c r="B268" s="4"/>
      <c r="C268" s="4"/>
      <c r="D268" s="4"/>
      <c r="E268" s="4"/>
      <c r="F268" s="7"/>
      <c r="G268" s="7"/>
      <c r="H268" s="5"/>
      <c r="I268" s="8" t="str">
        <f>IF(S268&lt;&gt;"OK","",SUMIFS(Sessoes!$I$6:$I$500,Sessoes!$B$6:$B$500,A268,Sessoes!$O$6:$O$500,"OK"))</f>
        <v/>
      </c>
      <c r="J268" s="9">
        <f t="shared" si="1"/>
        <v>0</v>
      </c>
      <c r="K268" s="4"/>
      <c r="L268" s="4"/>
      <c r="M268" s="13" t="str">
        <f>IF(S268&lt;&gt;"OK","",IF(COUNTIFS(Sessoes!$B$6:$B$500,A268,Sessoes!$O$6:$O$500,"OK")=0,"",MAXIFS(Sessoes!$A$6:$A$500,Sessoes!$B$6:$B$500,A268,Sessoes!$O$6:$O$500,"OK")))</f>
        <v/>
      </c>
      <c r="N268" s="11" t="str">
        <f>IF(L268="","",IFERROR(VLOOKUP(L268,Configuracoes!$A$15:$B$19,2,FALSE),""))</f>
        <v/>
      </c>
      <c r="O268" s="13" t="str">
        <f t="shared" si="2"/>
        <v/>
      </c>
      <c r="P268" s="14" t="str">
        <f t="shared" si="3"/>
        <v/>
      </c>
      <c r="Q268" s="11" t="str">
        <f>IF(S268="","",IF(S268&lt;&gt;"OK",S268,IF(K268="Cancelada","OK",IF(AND(K268&lt;&gt;"Concluída",G268&lt;&gt;"",G268&lt;TODAY()),"ATRASADA",IF(AND(O268&lt;&gt;"",O268+Configuracoes!$B$7&lt;=TODAY()),"REVISAR",IF(AND(P268&lt;&gt;"",P268&lt;=3,K268&lt;&gt;"Concluída"),"PRIORIDADE","OK"))))))</f>
        <v/>
      </c>
      <c r="R268" s="4"/>
      <c r="S268" s="15" t="str">
        <f>IF(COUNTA(A268:H268,K268:L268)=0,"",IF(OR(A268="",B268="",C268="",F268="",H268="",K268=""),"INCOMPLETO",IFERROR(IF(OR(COUNTIF($A$6:$A$400,A268)&lt;&gt;1,NOT(ISNUMBER(F268)),F268&lt;=0,F268&lt;&gt;INT(F268),NOT(ISNUMBER(H268)),H268&lt;0,COUNTIF(Configuracoes!$H$6:$H$10,K268)=0,AND(G268&lt;&gt;"",OR(NOT(ISNUMBER(G268)),G268&lt;=0,G268&lt;&gt;INT(G268))),AND(L268&lt;&gt;"",OR(NOT(ISNUMBER(L268)),L268&lt;1,L268&gt;5,L268&lt;&gt;INT(L268)))),"VERIFICAR","OK"),"VERIFICAR")))</f>
        <v/>
      </c>
      <c r="T268" s="15">
        <f t="shared" si="4"/>
        <v>0</v>
      </c>
    </row>
    <row r="269">
      <c r="A269" s="4"/>
      <c r="B269" s="4"/>
      <c r="C269" s="4"/>
      <c r="D269" s="4"/>
      <c r="E269" s="4"/>
      <c r="F269" s="7"/>
      <c r="G269" s="7"/>
      <c r="H269" s="5"/>
      <c r="I269" s="8" t="str">
        <f>IF(S269&lt;&gt;"OK","",SUMIFS(Sessoes!$I$6:$I$500,Sessoes!$B$6:$B$500,A269,Sessoes!$O$6:$O$500,"OK"))</f>
        <v/>
      </c>
      <c r="J269" s="9">
        <f t="shared" si="1"/>
        <v>0</v>
      </c>
      <c r="K269" s="4"/>
      <c r="L269" s="4"/>
      <c r="M269" s="13" t="str">
        <f>IF(S269&lt;&gt;"OK","",IF(COUNTIFS(Sessoes!$B$6:$B$500,A269,Sessoes!$O$6:$O$500,"OK")=0,"",MAXIFS(Sessoes!$A$6:$A$500,Sessoes!$B$6:$B$500,A269,Sessoes!$O$6:$O$500,"OK")))</f>
        <v/>
      </c>
      <c r="N269" s="11" t="str">
        <f>IF(L269="","",IFERROR(VLOOKUP(L269,Configuracoes!$A$15:$B$19,2,FALSE),""))</f>
        <v/>
      </c>
      <c r="O269" s="13" t="str">
        <f t="shared" si="2"/>
        <v/>
      </c>
      <c r="P269" s="14" t="str">
        <f t="shared" si="3"/>
        <v/>
      </c>
      <c r="Q269" s="11" t="str">
        <f>IF(S269="","",IF(S269&lt;&gt;"OK",S269,IF(K269="Cancelada","OK",IF(AND(K269&lt;&gt;"Concluída",G269&lt;&gt;"",G269&lt;TODAY()),"ATRASADA",IF(AND(O269&lt;&gt;"",O269+Configuracoes!$B$7&lt;=TODAY()),"REVISAR",IF(AND(P269&lt;&gt;"",P269&lt;=3,K269&lt;&gt;"Concluída"),"PRIORIDADE","OK"))))))</f>
        <v/>
      </c>
      <c r="R269" s="4"/>
      <c r="S269" s="15" t="str">
        <f>IF(COUNTA(A269:H269,K269:L269)=0,"",IF(OR(A269="",B269="",C269="",F269="",H269="",K269=""),"INCOMPLETO",IFERROR(IF(OR(COUNTIF($A$6:$A$400,A269)&lt;&gt;1,NOT(ISNUMBER(F269)),F269&lt;=0,F269&lt;&gt;INT(F269),NOT(ISNUMBER(H269)),H269&lt;0,COUNTIF(Configuracoes!$H$6:$H$10,K269)=0,AND(G269&lt;&gt;"",OR(NOT(ISNUMBER(G269)),G269&lt;=0,G269&lt;&gt;INT(G269))),AND(L269&lt;&gt;"",OR(NOT(ISNUMBER(L269)),L269&lt;1,L269&gt;5,L269&lt;&gt;INT(L269)))),"VERIFICAR","OK"),"VERIFICAR")))</f>
        <v/>
      </c>
      <c r="T269" s="15">
        <f t="shared" si="4"/>
        <v>0</v>
      </c>
    </row>
    <row r="270">
      <c r="A270" s="4"/>
      <c r="B270" s="4"/>
      <c r="C270" s="4"/>
      <c r="D270" s="4"/>
      <c r="E270" s="4"/>
      <c r="F270" s="7"/>
      <c r="G270" s="7"/>
      <c r="H270" s="5"/>
      <c r="I270" s="8" t="str">
        <f>IF(S270&lt;&gt;"OK","",SUMIFS(Sessoes!$I$6:$I$500,Sessoes!$B$6:$B$500,A270,Sessoes!$O$6:$O$500,"OK"))</f>
        <v/>
      </c>
      <c r="J270" s="9">
        <f t="shared" si="1"/>
        <v>0</v>
      </c>
      <c r="K270" s="4"/>
      <c r="L270" s="4"/>
      <c r="M270" s="13" t="str">
        <f>IF(S270&lt;&gt;"OK","",IF(COUNTIFS(Sessoes!$B$6:$B$500,A270,Sessoes!$O$6:$O$500,"OK")=0,"",MAXIFS(Sessoes!$A$6:$A$500,Sessoes!$B$6:$B$500,A270,Sessoes!$O$6:$O$500,"OK")))</f>
        <v/>
      </c>
      <c r="N270" s="11" t="str">
        <f>IF(L270="","",IFERROR(VLOOKUP(L270,Configuracoes!$A$15:$B$19,2,FALSE),""))</f>
        <v/>
      </c>
      <c r="O270" s="13" t="str">
        <f t="shared" si="2"/>
        <v/>
      </c>
      <c r="P270" s="14" t="str">
        <f t="shared" si="3"/>
        <v/>
      </c>
      <c r="Q270" s="11" t="str">
        <f>IF(S270="","",IF(S270&lt;&gt;"OK",S270,IF(K270="Cancelada","OK",IF(AND(K270&lt;&gt;"Concluída",G270&lt;&gt;"",G270&lt;TODAY()),"ATRASADA",IF(AND(O270&lt;&gt;"",O270+Configuracoes!$B$7&lt;=TODAY()),"REVISAR",IF(AND(P270&lt;&gt;"",P270&lt;=3,K270&lt;&gt;"Concluída"),"PRIORIDADE","OK"))))))</f>
        <v/>
      </c>
      <c r="R270" s="4"/>
      <c r="S270" s="15" t="str">
        <f>IF(COUNTA(A270:H270,K270:L270)=0,"",IF(OR(A270="",B270="",C270="",F270="",H270="",K270=""),"INCOMPLETO",IFERROR(IF(OR(COUNTIF($A$6:$A$400,A270)&lt;&gt;1,NOT(ISNUMBER(F270)),F270&lt;=0,F270&lt;&gt;INT(F270),NOT(ISNUMBER(H270)),H270&lt;0,COUNTIF(Configuracoes!$H$6:$H$10,K270)=0,AND(G270&lt;&gt;"",OR(NOT(ISNUMBER(G270)),G270&lt;=0,G270&lt;&gt;INT(G270))),AND(L270&lt;&gt;"",OR(NOT(ISNUMBER(L270)),L270&lt;1,L270&gt;5,L270&lt;&gt;INT(L270)))),"VERIFICAR","OK"),"VERIFICAR")))</f>
        <v/>
      </c>
      <c r="T270" s="15">
        <f t="shared" si="4"/>
        <v>0</v>
      </c>
    </row>
    <row r="271">
      <c r="A271" s="4"/>
      <c r="B271" s="4"/>
      <c r="C271" s="4"/>
      <c r="D271" s="4"/>
      <c r="E271" s="4"/>
      <c r="F271" s="7"/>
      <c r="G271" s="7"/>
      <c r="H271" s="5"/>
      <c r="I271" s="8" t="str">
        <f>IF(S271&lt;&gt;"OK","",SUMIFS(Sessoes!$I$6:$I$500,Sessoes!$B$6:$B$500,A271,Sessoes!$O$6:$O$500,"OK"))</f>
        <v/>
      </c>
      <c r="J271" s="9">
        <f t="shared" si="1"/>
        <v>0</v>
      </c>
      <c r="K271" s="4"/>
      <c r="L271" s="4"/>
      <c r="M271" s="13" t="str">
        <f>IF(S271&lt;&gt;"OK","",IF(COUNTIFS(Sessoes!$B$6:$B$500,A271,Sessoes!$O$6:$O$500,"OK")=0,"",MAXIFS(Sessoes!$A$6:$A$500,Sessoes!$B$6:$B$500,A271,Sessoes!$O$6:$O$500,"OK")))</f>
        <v/>
      </c>
      <c r="N271" s="11" t="str">
        <f>IF(L271="","",IFERROR(VLOOKUP(L271,Configuracoes!$A$15:$B$19,2,FALSE),""))</f>
        <v/>
      </c>
      <c r="O271" s="13" t="str">
        <f t="shared" si="2"/>
        <v/>
      </c>
      <c r="P271" s="14" t="str">
        <f t="shared" si="3"/>
        <v/>
      </c>
      <c r="Q271" s="11" t="str">
        <f>IF(S271="","",IF(S271&lt;&gt;"OK",S271,IF(K271="Cancelada","OK",IF(AND(K271&lt;&gt;"Concluída",G271&lt;&gt;"",G271&lt;TODAY()),"ATRASADA",IF(AND(O271&lt;&gt;"",O271+Configuracoes!$B$7&lt;=TODAY()),"REVISAR",IF(AND(P271&lt;&gt;"",P271&lt;=3,K271&lt;&gt;"Concluída"),"PRIORIDADE","OK"))))))</f>
        <v/>
      </c>
      <c r="R271" s="4"/>
      <c r="S271" s="15" t="str">
        <f>IF(COUNTA(A271:H271,K271:L271)=0,"",IF(OR(A271="",B271="",C271="",F271="",H271="",K271=""),"INCOMPLETO",IFERROR(IF(OR(COUNTIF($A$6:$A$400,A271)&lt;&gt;1,NOT(ISNUMBER(F271)),F271&lt;=0,F271&lt;&gt;INT(F271),NOT(ISNUMBER(H271)),H271&lt;0,COUNTIF(Configuracoes!$H$6:$H$10,K271)=0,AND(G271&lt;&gt;"",OR(NOT(ISNUMBER(G271)),G271&lt;=0,G271&lt;&gt;INT(G271))),AND(L271&lt;&gt;"",OR(NOT(ISNUMBER(L271)),L271&lt;1,L271&gt;5,L271&lt;&gt;INT(L271)))),"VERIFICAR","OK"),"VERIFICAR")))</f>
        <v/>
      </c>
      <c r="T271" s="15">
        <f t="shared" si="4"/>
        <v>0</v>
      </c>
    </row>
    <row r="272">
      <c r="A272" s="4"/>
      <c r="B272" s="4"/>
      <c r="C272" s="4"/>
      <c r="D272" s="4"/>
      <c r="E272" s="4"/>
      <c r="F272" s="7"/>
      <c r="G272" s="7"/>
      <c r="H272" s="5"/>
      <c r="I272" s="8" t="str">
        <f>IF(S272&lt;&gt;"OK","",SUMIFS(Sessoes!$I$6:$I$500,Sessoes!$B$6:$B$500,A272,Sessoes!$O$6:$O$500,"OK"))</f>
        <v/>
      </c>
      <c r="J272" s="9">
        <f t="shared" si="1"/>
        <v>0</v>
      </c>
      <c r="K272" s="4"/>
      <c r="L272" s="4"/>
      <c r="M272" s="13" t="str">
        <f>IF(S272&lt;&gt;"OK","",IF(COUNTIFS(Sessoes!$B$6:$B$500,A272,Sessoes!$O$6:$O$500,"OK")=0,"",MAXIFS(Sessoes!$A$6:$A$500,Sessoes!$B$6:$B$500,A272,Sessoes!$O$6:$O$500,"OK")))</f>
        <v/>
      </c>
      <c r="N272" s="11" t="str">
        <f>IF(L272="","",IFERROR(VLOOKUP(L272,Configuracoes!$A$15:$B$19,2,FALSE),""))</f>
        <v/>
      </c>
      <c r="O272" s="13" t="str">
        <f t="shared" si="2"/>
        <v/>
      </c>
      <c r="P272" s="14" t="str">
        <f t="shared" si="3"/>
        <v/>
      </c>
      <c r="Q272" s="11" t="str">
        <f>IF(S272="","",IF(S272&lt;&gt;"OK",S272,IF(K272="Cancelada","OK",IF(AND(K272&lt;&gt;"Concluída",G272&lt;&gt;"",G272&lt;TODAY()),"ATRASADA",IF(AND(O272&lt;&gt;"",O272+Configuracoes!$B$7&lt;=TODAY()),"REVISAR",IF(AND(P272&lt;&gt;"",P272&lt;=3,K272&lt;&gt;"Concluída"),"PRIORIDADE","OK"))))))</f>
        <v/>
      </c>
      <c r="R272" s="4"/>
      <c r="S272" s="15" t="str">
        <f>IF(COUNTA(A272:H272,K272:L272)=0,"",IF(OR(A272="",B272="",C272="",F272="",H272="",K272=""),"INCOMPLETO",IFERROR(IF(OR(COUNTIF($A$6:$A$400,A272)&lt;&gt;1,NOT(ISNUMBER(F272)),F272&lt;=0,F272&lt;&gt;INT(F272),NOT(ISNUMBER(H272)),H272&lt;0,COUNTIF(Configuracoes!$H$6:$H$10,K272)=0,AND(G272&lt;&gt;"",OR(NOT(ISNUMBER(G272)),G272&lt;=0,G272&lt;&gt;INT(G272))),AND(L272&lt;&gt;"",OR(NOT(ISNUMBER(L272)),L272&lt;1,L272&gt;5,L272&lt;&gt;INT(L272)))),"VERIFICAR","OK"),"VERIFICAR")))</f>
        <v/>
      </c>
      <c r="T272" s="15">
        <f t="shared" si="4"/>
        <v>0</v>
      </c>
    </row>
    <row r="273">
      <c r="A273" s="4"/>
      <c r="B273" s="4"/>
      <c r="C273" s="4"/>
      <c r="D273" s="4"/>
      <c r="E273" s="4"/>
      <c r="F273" s="7"/>
      <c r="G273" s="7"/>
      <c r="H273" s="5"/>
      <c r="I273" s="8" t="str">
        <f>IF(S273&lt;&gt;"OK","",SUMIFS(Sessoes!$I$6:$I$500,Sessoes!$B$6:$B$500,A273,Sessoes!$O$6:$O$500,"OK"))</f>
        <v/>
      </c>
      <c r="J273" s="9">
        <f t="shared" si="1"/>
        <v>0</v>
      </c>
      <c r="K273" s="4"/>
      <c r="L273" s="4"/>
      <c r="M273" s="13" t="str">
        <f>IF(S273&lt;&gt;"OK","",IF(COUNTIFS(Sessoes!$B$6:$B$500,A273,Sessoes!$O$6:$O$500,"OK")=0,"",MAXIFS(Sessoes!$A$6:$A$500,Sessoes!$B$6:$B$500,A273,Sessoes!$O$6:$O$500,"OK")))</f>
        <v/>
      </c>
      <c r="N273" s="11" t="str">
        <f>IF(L273="","",IFERROR(VLOOKUP(L273,Configuracoes!$A$15:$B$19,2,FALSE),""))</f>
        <v/>
      </c>
      <c r="O273" s="13" t="str">
        <f t="shared" si="2"/>
        <v/>
      </c>
      <c r="P273" s="14" t="str">
        <f t="shared" si="3"/>
        <v/>
      </c>
      <c r="Q273" s="11" t="str">
        <f>IF(S273="","",IF(S273&lt;&gt;"OK",S273,IF(K273="Cancelada","OK",IF(AND(K273&lt;&gt;"Concluída",G273&lt;&gt;"",G273&lt;TODAY()),"ATRASADA",IF(AND(O273&lt;&gt;"",O273+Configuracoes!$B$7&lt;=TODAY()),"REVISAR",IF(AND(P273&lt;&gt;"",P273&lt;=3,K273&lt;&gt;"Concluída"),"PRIORIDADE","OK"))))))</f>
        <v/>
      </c>
      <c r="R273" s="4"/>
      <c r="S273" s="15" t="str">
        <f>IF(COUNTA(A273:H273,K273:L273)=0,"",IF(OR(A273="",B273="",C273="",F273="",H273="",K273=""),"INCOMPLETO",IFERROR(IF(OR(COUNTIF($A$6:$A$400,A273)&lt;&gt;1,NOT(ISNUMBER(F273)),F273&lt;=0,F273&lt;&gt;INT(F273),NOT(ISNUMBER(H273)),H273&lt;0,COUNTIF(Configuracoes!$H$6:$H$10,K273)=0,AND(G273&lt;&gt;"",OR(NOT(ISNUMBER(G273)),G273&lt;=0,G273&lt;&gt;INT(G273))),AND(L273&lt;&gt;"",OR(NOT(ISNUMBER(L273)),L273&lt;1,L273&gt;5,L273&lt;&gt;INT(L273)))),"VERIFICAR","OK"),"VERIFICAR")))</f>
        <v/>
      </c>
      <c r="T273" s="15">
        <f t="shared" si="4"/>
        <v>0</v>
      </c>
    </row>
    <row r="274">
      <c r="A274" s="4"/>
      <c r="B274" s="4"/>
      <c r="C274" s="4"/>
      <c r="D274" s="4"/>
      <c r="E274" s="4"/>
      <c r="F274" s="7"/>
      <c r="G274" s="7"/>
      <c r="H274" s="5"/>
      <c r="I274" s="8" t="str">
        <f>IF(S274&lt;&gt;"OK","",SUMIFS(Sessoes!$I$6:$I$500,Sessoes!$B$6:$B$500,A274,Sessoes!$O$6:$O$500,"OK"))</f>
        <v/>
      </c>
      <c r="J274" s="9">
        <f t="shared" si="1"/>
        <v>0</v>
      </c>
      <c r="K274" s="4"/>
      <c r="L274" s="4"/>
      <c r="M274" s="13" t="str">
        <f>IF(S274&lt;&gt;"OK","",IF(COUNTIFS(Sessoes!$B$6:$B$500,A274,Sessoes!$O$6:$O$500,"OK")=0,"",MAXIFS(Sessoes!$A$6:$A$500,Sessoes!$B$6:$B$500,A274,Sessoes!$O$6:$O$500,"OK")))</f>
        <v/>
      </c>
      <c r="N274" s="11" t="str">
        <f>IF(L274="","",IFERROR(VLOOKUP(L274,Configuracoes!$A$15:$B$19,2,FALSE),""))</f>
        <v/>
      </c>
      <c r="O274" s="13" t="str">
        <f t="shared" si="2"/>
        <v/>
      </c>
      <c r="P274" s="14" t="str">
        <f t="shared" si="3"/>
        <v/>
      </c>
      <c r="Q274" s="11" t="str">
        <f>IF(S274="","",IF(S274&lt;&gt;"OK",S274,IF(K274="Cancelada","OK",IF(AND(K274&lt;&gt;"Concluída",G274&lt;&gt;"",G274&lt;TODAY()),"ATRASADA",IF(AND(O274&lt;&gt;"",O274+Configuracoes!$B$7&lt;=TODAY()),"REVISAR",IF(AND(P274&lt;&gt;"",P274&lt;=3,K274&lt;&gt;"Concluída"),"PRIORIDADE","OK"))))))</f>
        <v/>
      </c>
      <c r="R274" s="4"/>
      <c r="S274" s="15" t="str">
        <f>IF(COUNTA(A274:H274,K274:L274)=0,"",IF(OR(A274="",B274="",C274="",F274="",H274="",K274=""),"INCOMPLETO",IFERROR(IF(OR(COUNTIF($A$6:$A$400,A274)&lt;&gt;1,NOT(ISNUMBER(F274)),F274&lt;=0,F274&lt;&gt;INT(F274),NOT(ISNUMBER(H274)),H274&lt;0,COUNTIF(Configuracoes!$H$6:$H$10,K274)=0,AND(G274&lt;&gt;"",OR(NOT(ISNUMBER(G274)),G274&lt;=0,G274&lt;&gt;INT(G274))),AND(L274&lt;&gt;"",OR(NOT(ISNUMBER(L274)),L274&lt;1,L274&gt;5,L274&lt;&gt;INT(L274)))),"VERIFICAR","OK"),"VERIFICAR")))</f>
        <v/>
      </c>
      <c r="T274" s="15">
        <f t="shared" si="4"/>
        <v>0</v>
      </c>
    </row>
    <row r="275">
      <c r="A275" s="4"/>
      <c r="B275" s="4"/>
      <c r="C275" s="4"/>
      <c r="D275" s="4"/>
      <c r="E275" s="4"/>
      <c r="F275" s="7"/>
      <c r="G275" s="7"/>
      <c r="H275" s="5"/>
      <c r="I275" s="8" t="str">
        <f>IF(S275&lt;&gt;"OK","",SUMIFS(Sessoes!$I$6:$I$500,Sessoes!$B$6:$B$500,A275,Sessoes!$O$6:$O$500,"OK"))</f>
        <v/>
      </c>
      <c r="J275" s="9">
        <f t="shared" si="1"/>
        <v>0</v>
      </c>
      <c r="K275" s="4"/>
      <c r="L275" s="4"/>
      <c r="M275" s="13" t="str">
        <f>IF(S275&lt;&gt;"OK","",IF(COUNTIFS(Sessoes!$B$6:$B$500,A275,Sessoes!$O$6:$O$500,"OK")=0,"",MAXIFS(Sessoes!$A$6:$A$500,Sessoes!$B$6:$B$500,A275,Sessoes!$O$6:$O$500,"OK")))</f>
        <v/>
      </c>
      <c r="N275" s="11" t="str">
        <f>IF(L275="","",IFERROR(VLOOKUP(L275,Configuracoes!$A$15:$B$19,2,FALSE),""))</f>
        <v/>
      </c>
      <c r="O275" s="13" t="str">
        <f t="shared" si="2"/>
        <v/>
      </c>
      <c r="P275" s="14" t="str">
        <f t="shared" si="3"/>
        <v/>
      </c>
      <c r="Q275" s="11" t="str">
        <f>IF(S275="","",IF(S275&lt;&gt;"OK",S275,IF(K275="Cancelada","OK",IF(AND(K275&lt;&gt;"Concluída",G275&lt;&gt;"",G275&lt;TODAY()),"ATRASADA",IF(AND(O275&lt;&gt;"",O275+Configuracoes!$B$7&lt;=TODAY()),"REVISAR",IF(AND(P275&lt;&gt;"",P275&lt;=3,K275&lt;&gt;"Concluída"),"PRIORIDADE","OK"))))))</f>
        <v/>
      </c>
      <c r="R275" s="4"/>
      <c r="S275" s="15" t="str">
        <f>IF(COUNTA(A275:H275,K275:L275)=0,"",IF(OR(A275="",B275="",C275="",F275="",H275="",K275=""),"INCOMPLETO",IFERROR(IF(OR(COUNTIF($A$6:$A$400,A275)&lt;&gt;1,NOT(ISNUMBER(F275)),F275&lt;=0,F275&lt;&gt;INT(F275),NOT(ISNUMBER(H275)),H275&lt;0,COUNTIF(Configuracoes!$H$6:$H$10,K275)=0,AND(G275&lt;&gt;"",OR(NOT(ISNUMBER(G275)),G275&lt;=0,G275&lt;&gt;INT(G275))),AND(L275&lt;&gt;"",OR(NOT(ISNUMBER(L275)),L275&lt;1,L275&gt;5,L275&lt;&gt;INT(L275)))),"VERIFICAR","OK"),"VERIFICAR")))</f>
        <v/>
      </c>
      <c r="T275" s="15">
        <f t="shared" si="4"/>
        <v>0</v>
      </c>
    </row>
    <row r="276">
      <c r="A276" s="4"/>
      <c r="B276" s="4"/>
      <c r="C276" s="4"/>
      <c r="D276" s="4"/>
      <c r="E276" s="4"/>
      <c r="F276" s="7"/>
      <c r="G276" s="7"/>
      <c r="H276" s="5"/>
      <c r="I276" s="8" t="str">
        <f>IF(S276&lt;&gt;"OK","",SUMIFS(Sessoes!$I$6:$I$500,Sessoes!$B$6:$B$500,A276,Sessoes!$O$6:$O$500,"OK"))</f>
        <v/>
      </c>
      <c r="J276" s="9">
        <f t="shared" si="1"/>
        <v>0</v>
      </c>
      <c r="K276" s="4"/>
      <c r="L276" s="4"/>
      <c r="M276" s="13" t="str">
        <f>IF(S276&lt;&gt;"OK","",IF(COUNTIFS(Sessoes!$B$6:$B$500,A276,Sessoes!$O$6:$O$500,"OK")=0,"",MAXIFS(Sessoes!$A$6:$A$500,Sessoes!$B$6:$B$500,A276,Sessoes!$O$6:$O$500,"OK")))</f>
        <v/>
      </c>
      <c r="N276" s="11" t="str">
        <f>IF(L276="","",IFERROR(VLOOKUP(L276,Configuracoes!$A$15:$B$19,2,FALSE),""))</f>
        <v/>
      </c>
      <c r="O276" s="13" t="str">
        <f t="shared" si="2"/>
        <v/>
      </c>
      <c r="P276" s="14" t="str">
        <f t="shared" si="3"/>
        <v/>
      </c>
      <c r="Q276" s="11" t="str">
        <f>IF(S276="","",IF(S276&lt;&gt;"OK",S276,IF(K276="Cancelada","OK",IF(AND(K276&lt;&gt;"Concluída",G276&lt;&gt;"",G276&lt;TODAY()),"ATRASADA",IF(AND(O276&lt;&gt;"",O276+Configuracoes!$B$7&lt;=TODAY()),"REVISAR",IF(AND(P276&lt;&gt;"",P276&lt;=3,K276&lt;&gt;"Concluída"),"PRIORIDADE","OK"))))))</f>
        <v/>
      </c>
      <c r="R276" s="4"/>
      <c r="S276" s="15" t="str">
        <f>IF(COUNTA(A276:H276,K276:L276)=0,"",IF(OR(A276="",B276="",C276="",F276="",H276="",K276=""),"INCOMPLETO",IFERROR(IF(OR(COUNTIF($A$6:$A$400,A276)&lt;&gt;1,NOT(ISNUMBER(F276)),F276&lt;=0,F276&lt;&gt;INT(F276),NOT(ISNUMBER(H276)),H276&lt;0,COUNTIF(Configuracoes!$H$6:$H$10,K276)=0,AND(G276&lt;&gt;"",OR(NOT(ISNUMBER(G276)),G276&lt;=0,G276&lt;&gt;INT(G276))),AND(L276&lt;&gt;"",OR(NOT(ISNUMBER(L276)),L276&lt;1,L276&gt;5,L276&lt;&gt;INT(L276)))),"VERIFICAR","OK"),"VERIFICAR")))</f>
        <v/>
      </c>
      <c r="T276" s="15">
        <f t="shared" si="4"/>
        <v>0</v>
      </c>
    </row>
    <row r="277">
      <c r="A277" s="4"/>
      <c r="B277" s="4"/>
      <c r="C277" s="4"/>
      <c r="D277" s="4"/>
      <c r="E277" s="4"/>
      <c r="F277" s="7"/>
      <c r="G277" s="7"/>
      <c r="H277" s="5"/>
      <c r="I277" s="8" t="str">
        <f>IF(S277&lt;&gt;"OK","",SUMIFS(Sessoes!$I$6:$I$500,Sessoes!$B$6:$B$500,A277,Sessoes!$O$6:$O$500,"OK"))</f>
        <v/>
      </c>
      <c r="J277" s="9">
        <f t="shared" si="1"/>
        <v>0</v>
      </c>
      <c r="K277" s="4"/>
      <c r="L277" s="4"/>
      <c r="M277" s="13" t="str">
        <f>IF(S277&lt;&gt;"OK","",IF(COUNTIFS(Sessoes!$B$6:$B$500,A277,Sessoes!$O$6:$O$500,"OK")=0,"",MAXIFS(Sessoes!$A$6:$A$500,Sessoes!$B$6:$B$500,A277,Sessoes!$O$6:$O$500,"OK")))</f>
        <v/>
      </c>
      <c r="N277" s="11" t="str">
        <f>IF(L277="","",IFERROR(VLOOKUP(L277,Configuracoes!$A$15:$B$19,2,FALSE),""))</f>
        <v/>
      </c>
      <c r="O277" s="13" t="str">
        <f t="shared" si="2"/>
        <v/>
      </c>
      <c r="P277" s="14" t="str">
        <f t="shared" si="3"/>
        <v/>
      </c>
      <c r="Q277" s="11" t="str">
        <f>IF(S277="","",IF(S277&lt;&gt;"OK",S277,IF(K277="Cancelada","OK",IF(AND(K277&lt;&gt;"Concluída",G277&lt;&gt;"",G277&lt;TODAY()),"ATRASADA",IF(AND(O277&lt;&gt;"",O277+Configuracoes!$B$7&lt;=TODAY()),"REVISAR",IF(AND(P277&lt;&gt;"",P277&lt;=3,K277&lt;&gt;"Concluída"),"PRIORIDADE","OK"))))))</f>
        <v/>
      </c>
      <c r="R277" s="4"/>
      <c r="S277" s="15" t="str">
        <f>IF(COUNTA(A277:H277,K277:L277)=0,"",IF(OR(A277="",B277="",C277="",F277="",H277="",K277=""),"INCOMPLETO",IFERROR(IF(OR(COUNTIF($A$6:$A$400,A277)&lt;&gt;1,NOT(ISNUMBER(F277)),F277&lt;=0,F277&lt;&gt;INT(F277),NOT(ISNUMBER(H277)),H277&lt;0,COUNTIF(Configuracoes!$H$6:$H$10,K277)=0,AND(G277&lt;&gt;"",OR(NOT(ISNUMBER(G277)),G277&lt;=0,G277&lt;&gt;INT(G277))),AND(L277&lt;&gt;"",OR(NOT(ISNUMBER(L277)),L277&lt;1,L277&gt;5,L277&lt;&gt;INT(L277)))),"VERIFICAR","OK"),"VERIFICAR")))</f>
        <v/>
      </c>
      <c r="T277" s="15">
        <f t="shared" si="4"/>
        <v>0</v>
      </c>
    </row>
    <row r="278">
      <c r="A278" s="4"/>
      <c r="B278" s="4"/>
      <c r="C278" s="4"/>
      <c r="D278" s="4"/>
      <c r="E278" s="4"/>
      <c r="F278" s="7"/>
      <c r="G278" s="7"/>
      <c r="H278" s="5"/>
      <c r="I278" s="8" t="str">
        <f>IF(S278&lt;&gt;"OK","",SUMIFS(Sessoes!$I$6:$I$500,Sessoes!$B$6:$B$500,A278,Sessoes!$O$6:$O$500,"OK"))</f>
        <v/>
      </c>
      <c r="J278" s="9">
        <f t="shared" si="1"/>
        <v>0</v>
      </c>
      <c r="K278" s="4"/>
      <c r="L278" s="4"/>
      <c r="M278" s="13" t="str">
        <f>IF(S278&lt;&gt;"OK","",IF(COUNTIFS(Sessoes!$B$6:$B$500,A278,Sessoes!$O$6:$O$500,"OK")=0,"",MAXIFS(Sessoes!$A$6:$A$500,Sessoes!$B$6:$B$500,A278,Sessoes!$O$6:$O$500,"OK")))</f>
        <v/>
      </c>
      <c r="N278" s="11" t="str">
        <f>IF(L278="","",IFERROR(VLOOKUP(L278,Configuracoes!$A$15:$B$19,2,FALSE),""))</f>
        <v/>
      </c>
      <c r="O278" s="13" t="str">
        <f t="shared" si="2"/>
        <v/>
      </c>
      <c r="P278" s="14" t="str">
        <f t="shared" si="3"/>
        <v/>
      </c>
      <c r="Q278" s="11" t="str">
        <f>IF(S278="","",IF(S278&lt;&gt;"OK",S278,IF(K278="Cancelada","OK",IF(AND(K278&lt;&gt;"Concluída",G278&lt;&gt;"",G278&lt;TODAY()),"ATRASADA",IF(AND(O278&lt;&gt;"",O278+Configuracoes!$B$7&lt;=TODAY()),"REVISAR",IF(AND(P278&lt;&gt;"",P278&lt;=3,K278&lt;&gt;"Concluída"),"PRIORIDADE","OK"))))))</f>
        <v/>
      </c>
      <c r="R278" s="4"/>
      <c r="S278" s="15" t="str">
        <f>IF(COUNTA(A278:H278,K278:L278)=0,"",IF(OR(A278="",B278="",C278="",F278="",H278="",K278=""),"INCOMPLETO",IFERROR(IF(OR(COUNTIF($A$6:$A$400,A278)&lt;&gt;1,NOT(ISNUMBER(F278)),F278&lt;=0,F278&lt;&gt;INT(F278),NOT(ISNUMBER(H278)),H278&lt;0,COUNTIF(Configuracoes!$H$6:$H$10,K278)=0,AND(G278&lt;&gt;"",OR(NOT(ISNUMBER(G278)),G278&lt;=0,G278&lt;&gt;INT(G278))),AND(L278&lt;&gt;"",OR(NOT(ISNUMBER(L278)),L278&lt;1,L278&gt;5,L278&lt;&gt;INT(L278)))),"VERIFICAR","OK"),"VERIFICAR")))</f>
        <v/>
      </c>
      <c r="T278" s="15">
        <f t="shared" si="4"/>
        <v>0</v>
      </c>
    </row>
    <row r="279">
      <c r="A279" s="4"/>
      <c r="B279" s="4"/>
      <c r="C279" s="4"/>
      <c r="D279" s="4"/>
      <c r="E279" s="4"/>
      <c r="F279" s="7"/>
      <c r="G279" s="7"/>
      <c r="H279" s="5"/>
      <c r="I279" s="8" t="str">
        <f>IF(S279&lt;&gt;"OK","",SUMIFS(Sessoes!$I$6:$I$500,Sessoes!$B$6:$B$500,A279,Sessoes!$O$6:$O$500,"OK"))</f>
        <v/>
      </c>
      <c r="J279" s="9">
        <f t="shared" si="1"/>
        <v>0</v>
      </c>
      <c r="K279" s="4"/>
      <c r="L279" s="4"/>
      <c r="M279" s="13" t="str">
        <f>IF(S279&lt;&gt;"OK","",IF(COUNTIFS(Sessoes!$B$6:$B$500,A279,Sessoes!$O$6:$O$500,"OK")=0,"",MAXIFS(Sessoes!$A$6:$A$500,Sessoes!$B$6:$B$500,A279,Sessoes!$O$6:$O$500,"OK")))</f>
        <v/>
      </c>
      <c r="N279" s="11" t="str">
        <f>IF(L279="","",IFERROR(VLOOKUP(L279,Configuracoes!$A$15:$B$19,2,FALSE),""))</f>
        <v/>
      </c>
      <c r="O279" s="13" t="str">
        <f t="shared" si="2"/>
        <v/>
      </c>
      <c r="P279" s="14" t="str">
        <f t="shared" si="3"/>
        <v/>
      </c>
      <c r="Q279" s="11" t="str">
        <f>IF(S279="","",IF(S279&lt;&gt;"OK",S279,IF(K279="Cancelada","OK",IF(AND(K279&lt;&gt;"Concluída",G279&lt;&gt;"",G279&lt;TODAY()),"ATRASADA",IF(AND(O279&lt;&gt;"",O279+Configuracoes!$B$7&lt;=TODAY()),"REVISAR",IF(AND(P279&lt;&gt;"",P279&lt;=3,K279&lt;&gt;"Concluída"),"PRIORIDADE","OK"))))))</f>
        <v/>
      </c>
      <c r="R279" s="4"/>
      <c r="S279" s="15" t="str">
        <f>IF(COUNTA(A279:H279,K279:L279)=0,"",IF(OR(A279="",B279="",C279="",F279="",H279="",K279=""),"INCOMPLETO",IFERROR(IF(OR(COUNTIF($A$6:$A$400,A279)&lt;&gt;1,NOT(ISNUMBER(F279)),F279&lt;=0,F279&lt;&gt;INT(F279),NOT(ISNUMBER(H279)),H279&lt;0,COUNTIF(Configuracoes!$H$6:$H$10,K279)=0,AND(G279&lt;&gt;"",OR(NOT(ISNUMBER(G279)),G279&lt;=0,G279&lt;&gt;INT(G279))),AND(L279&lt;&gt;"",OR(NOT(ISNUMBER(L279)),L279&lt;1,L279&gt;5,L279&lt;&gt;INT(L279)))),"VERIFICAR","OK"),"VERIFICAR")))</f>
        <v/>
      </c>
      <c r="T279" s="15">
        <f t="shared" si="4"/>
        <v>0</v>
      </c>
    </row>
    <row r="280">
      <c r="A280" s="4"/>
      <c r="B280" s="4"/>
      <c r="C280" s="4"/>
      <c r="D280" s="4"/>
      <c r="E280" s="4"/>
      <c r="F280" s="7"/>
      <c r="G280" s="7"/>
      <c r="H280" s="5"/>
      <c r="I280" s="8" t="str">
        <f>IF(S280&lt;&gt;"OK","",SUMIFS(Sessoes!$I$6:$I$500,Sessoes!$B$6:$B$500,A280,Sessoes!$O$6:$O$500,"OK"))</f>
        <v/>
      </c>
      <c r="J280" s="9">
        <f t="shared" si="1"/>
        <v>0</v>
      </c>
      <c r="K280" s="4"/>
      <c r="L280" s="4"/>
      <c r="M280" s="13" t="str">
        <f>IF(S280&lt;&gt;"OK","",IF(COUNTIFS(Sessoes!$B$6:$B$500,A280,Sessoes!$O$6:$O$500,"OK")=0,"",MAXIFS(Sessoes!$A$6:$A$500,Sessoes!$B$6:$B$500,A280,Sessoes!$O$6:$O$500,"OK")))</f>
        <v/>
      </c>
      <c r="N280" s="11" t="str">
        <f>IF(L280="","",IFERROR(VLOOKUP(L280,Configuracoes!$A$15:$B$19,2,FALSE),""))</f>
        <v/>
      </c>
      <c r="O280" s="13" t="str">
        <f t="shared" si="2"/>
        <v/>
      </c>
      <c r="P280" s="14" t="str">
        <f t="shared" si="3"/>
        <v/>
      </c>
      <c r="Q280" s="11" t="str">
        <f>IF(S280="","",IF(S280&lt;&gt;"OK",S280,IF(K280="Cancelada","OK",IF(AND(K280&lt;&gt;"Concluída",G280&lt;&gt;"",G280&lt;TODAY()),"ATRASADA",IF(AND(O280&lt;&gt;"",O280+Configuracoes!$B$7&lt;=TODAY()),"REVISAR",IF(AND(P280&lt;&gt;"",P280&lt;=3,K280&lt;&gt;"Concluída"),"PRIORIDADE","OK"))))))</f>
        <v/>
      </c>
      <c r="R280" s="4"/>
      <c r="S280" s="15" t="str">
        <f>IF(COUNTA(A280:H280,K280:L280)=0,"",IF(OR(A280="",B280="",C280="",F280="",H280="",K280=""),"INCOMPLETO",IFERROR(IF(OR(COUNTIF($A$6:$A$400,A280)&lt;&gt;1,NOT(ISNUMBER(F280)),F280&lt;=0,F280&lt;&gt;INT(F280),NOT(ISNUMBER(H280)),H280&lt;0,COUNTIF(Configuracoes!$H$6:$H$10,K280)=0,AND(G280&lt;&gt;"",OR(NOT(ISNUMBER(G280)),G280&lt;=0,G280&lt;&gt;INT(G280))),AND(L280&lt;&gt;"",OR(NOT(ISNUMBER(L280)),L280&lt;1,L280&gt;5,L280&lt;&gt;INT(L280)))),"VERIFICAR","OK"),"VERIFICAR")))</f>
        <v/>
      </c>
      <c r="T280" s="15">
        <f t="shared" si="4"/>
        <v>0</v>
      </c>
    </row>
    <row r="281">
      <c r="A281" s="4"/>
      <c r="B281" s="4"/>
      <c r="C281" s="4"/>
      <c r="D281" s="4"/>
      <c r="E281" s="4"/>
      <c r="F281" s="7"/>
      <c r="G281" s="7"/>
      <c r="H281" s="5"/>
      <c r="I281" s="8" t="str">
        <f>IF(S281&lt;&gt;"OK","",SUMIFS(Sessoes!$I$6:$I$500,Sessoes!$B$6:$B$500,A281,Sessoes!$O$6:$O$500,"OK"))</f>
        <v/>
      </c>
      <c r="J281" s="9">
        <f t="shared" si="1"/>
        <v>0</v>
      </c>
      <c r="K281" s="4"/>
      <c r="L281" s="4"/>
      <c r="M281" s="13" t="str">
        <f>IF(S281&lt;&gt;"OK","",IF(COUNTIFS(Sessoes!$B$6:$B$500,A281,Sessoes!$O$6:$O$500,"OK")=0,"",MAXIFS(Sessoes!$A$6:$A$500,Sessoes!$B$6:$B$500,A281,Sessoes!$O$6:$O$500,"OK")))</f>
        <v/>
      </c>
      <c r="N281" s="11" t="str">
        <f>IF(L281="","",IFERROR(VLOOKUP(L281,Configuracoes!$A$15:$B$19,2,FALSE),""))</f>
        <v/>
      </c>
      <c r="O281" s="13" t="str">
        <f t="shared" si="2"/>
        <v/>
      </c>
      <c r="P281" s="14" t="str">
        <f t="shared" si="3"/>
        <v/>
      </c>
      <c r="Q281" s="11" t="str">
        <f>IF(S281="","",IF(S281&lt;&gt;"OK",S281,IF(K281="Cancelada","OK",IF(AND(K281&lt;&gt;"Concluída",G281&lt;&gt;"",G281&lt;TODAY()),"ATRASADA",IF(AND(O281&lt;&gt;"",O281+Configuracoes!$B$7&lt;=TODAY()),"REVISAR",IF(AND(P281&lt;&gt;"",P281&lt;=3,K281&lt;&gt;"Concluída"),"PRIORIDADE","OK"))))))</f>
        <v/>
      </c>
      <c r="R281" s="4"/>
      <c r="S281" s="15" t="str">
        <f>IF(COUNTA(A281:H281,K281:L281)=0,"",IF(OR(A281="",B281="",C281="",F281="",H281="",K281=""),"INCOMPLETO",IFERROR(IF(OR(COUNTIF($A$6:$A$400,A281)&lt;&gt;1,NOT(ISNUMBER(F281)),F281&lt;=0,F281&lt;&gt;INT(F281),NOT(ISNUMBER(H281)),H281&lt;0,COUNTIF(Configuracoes!$H$6:$H$10,K281)=0,AND(G281&lt;&gt;"",OR(NOT(ISNUMBER(G281)),G281&lt;=0,G281&lt;&gt;INT(G281))),AND(L281&lt;&gt;"",OR(NOT(ISNUMBER(L281)),L281&lt;1,L281&gt;5,L281&lt;&gt;INT(L281)))),"VERIFICAR","OK"),"VERIFICAR")))</f>
        <v/>
      </c>
      <c r="T281" s="15">
        <f t="shared" si="4"/>
        <v>0</v>
      </c>
    </row>
    <row r="282">
      <c r="A282" s="4"/>
      <c r="B282" s="4"/>
      <c r="C282" s="4"/>
      <c r="D282" s="4"/>
      <c r="E282" s="4"/>
      <c r="F282" s="7"/>
      <c r="G282" s="7"/>
      <c r="H282" s="5"/>
      <c r="I282" s="8" t="str">
        <f>IF(S282&lt;&gt;"OK","",SUMIFS(Sessoes!$I$6:$I$500,Sessoes!$B$6:$B$500,A282,Sessoes!$O$6:$O$500,"OK"))</f>
        <v/>
      </c>
      <c r="J282" s="9">
        <f t="shared" si="1"/>
        <v>0</v>
      </c>
      <c r="K282" s="4"/>
      <c r="L282" s="4"/>
      <c r="M282" s="13" t="str">
        <f>IF(S282&lt;&gt;"OK","",IF(COUNTIFS(Sessoes!$B$6:$B$500,A282,Sessoes!$O$6:$O$500,"OK")=0,"",MAXIFS(Sessoes!$A$6:$A$500,Sessoes!$B$6:$B$500,A282,Sessoes!$O$6:$O$500,"OK")))</f>
        <v/>
      </c>
      <c r="N282" s="11" t="str">
        <f>IF(L282="","",IFERROR(VLOOKUP(L282,Configuracoes!$A$15:$B$19,2,FALSE),""))</f>
        <v/>
      </c>
      <c r="O282" s="13" t="str">
        <f t="shared" si="2"/>
        <v/>
      </c>
      <c r="P282" s="14" t="str">
        <f t="shared" si="3"/>
        <v/>
      </c>
      <c r="Q282" s="11" t="str">
        <f>IF(S282="","",IF(S282&lt;&gt;"OK",S282,IF(K282="Cancelada","OK",IF(AND(K282&lt;&gt;"Concluída",G282&lt;&gt;"",G282&lt;TODAY()),"ATRASADA",IF(AND(O282&lt;&gt;"",O282+Configuracoes!$B$7&lt;=TODAY()),"REVISAR",IF(AND(P282&lt;&gt;"",P282&lt;=3,K282&lt;&gt;"Concluída"),"PRIORIDADE","OK"))))))</f>
        <v/>
      </c>
      <c r="R282" s="4"/>
      <c r="S282" s="15" t="str">
        <f>IF(COUNTA(A282:H282,K282:L282)=0,"",IF(OR(A282="",B282="",C282="",F282="",H282="",K282=""),"INCOMPLETO",IFERROR(IF(OR(COUNTIF($A$6:$A$400,A282)&lt;&gt;1,NOT(ISNUMBER(F282)),F282&lt;=0,F282&lt;&gt;INT(F282),NOT(ISNUMBER(H282)),H282&lt;0,COUNTIF(Configuracoes!$H$6:$H$10,K282)=0,AND(G282&lt;&gt;"",OR(NOT(ISNUMBER(G282)),G282&lt;=0,G282&lt;&gt;INT(G282))),AND(L282&lt;&gt;"",OR(NOT(ISNUMBER(L282)),L282&lt;1,L282&gt;5,L282&lt;&gt;INT(L282)))),"VERIFICAR","OK"),"VERIFICAR")))</f>
        <v/>
      </c>
      <c r="T282" s="15">
        <f t="shared" si="4"/>
        <v>0</v>
      </c>
    </row>
    <row r="283">
      <c r="A283" s="4"/>
      <c r="B283" s="4"/>
      <c r="C283" s="4"/>
      <c r="D283" s="4"/>
      <c r="E283" s="4"/>
      <c r="F283" s="7"/>
      <c r="G283" s="7"/>
      <c r="H283" s="5"/>
      <c r="I283" s="8" t="str">
        <f>IF(S283&lt;&gt;"OK","",SUMIFS(Sessoes!$I$6:$I$500,Sessoes!$B$6:$B$500,A283,Sessoes!$O$6:$O$500,"OK"))</f>
        <v/>
      </c>
      <c r="J283" s="9">
        <f t="shared" si="1"/>
        <v>0</v>
      </c>
      <c r="K283" s="4"/>
      <c r="L283" s="4"/>
      <c r="M283" s="13" t="str">
        <f>IF(S283&lt;&gt;"OK","",IF(COUNTIFS(Sessoes!$B$6:$B$500,A283,Sessoes!$O$6:$O$500,"OK")=0,"",MAXIFS(Sessoes!$A$6:$A$500,Sessoes!$B$6:$B$500,A283,Sessoes!$O$6:$O$500,"OK")))</f>
        <v/>
      </c>
      <c r="N283" s="11" t="str">
        <f>IF(L283="","",IFERROR(VLOOKUP(L283,Configuracoes!$A$15:$B$19,2,FALSE),""))</f>
        <v/>
      </c>
      <c r="O283" s="13" t="str">
        <f t="shared" si="2"/>
        <v/>
      </c>
      <c r="P283" s="14" t="str">
        <f t="shared" si="3"/>
        <v/>
      </c>
      <c r="Q283" s="11" t="str">
        <f>IF(S283="","",IF(S283&lt;&gt;"OK",S283,IF(K283="Cancelada","OK",IF(AND(K283&lt;&gt;"Concluída",G283&lt;&gt;"",G283&lt;TODAY()),"ATRASADA",IF(AND(O283&lt;&gt;"",O283+Configuracoes!$B$7&lt;=TODAY()),"REVISAR",IF(AND(P283&lt;&gt;"",P283&lt;=3,K283&lt;&gt;"Concluída"),"PRIORIDADE","OK"))))))</f>
        <v/>
      </c>
      <c r="R283" s="4"/>
      <c r="S283" s="15" t="str">
        <f>IF(COUNTA(A283:H283,K283:L283)=0,"",IF(OR(A283="",B283="",C283="",F283="",H283="",K283=""),"INCOMPLETO",IFERROR(IF(OR(COUNTIF($A$6:$A$400,A283)&lt;&gt;1,NOT(ISNUMBER(F283)),F283&lt;=0,F283&lt;&gt;INT(F283),NOT(ISNUMBER(H283)),H283&lt;0,COUNTIF(Configuracoes!$H$6:$H$10,K283)=0,AND(G283&lt;&gt;"",OR(NOT(ISNUMBER(G283)),G283&lt;=0,G283&lt;&gt;INT(G283))),AND(L283&lt;&gt;"",OR(NOT(ISNUMBER(L283)),L283&lt;1,L283&gt;5,L283&lt;&gt;INT(L283)))),"VERIFICAR","OK"),"VERIFICAR")))</f>
        <v/>
      </c>
      <c r="T283" s="15">
        <f t="shared" si="4"/>
        <v>0</v>
      </c>
    </row>
    <row r="284">
      <c r="A284" s="4"/>
      <c r="B284" s="4"/>
      <c r="C284" s="4"/>
      <c r="D284" s="4"/>
      <c r="E284" s="4"/>
      <c r="F284" s="7"/>
      <c r="G284" s="7"/>
      <c r="H284" s="5"/>
      <c r="I284" s="8" t="str">
        <f>IF(S284&lt;&gt;"OK","",SUMIFS(Sessoes!$I$6:$I$500,Sessoes!$B$6:$B$500,A284,Sessoes!$O$6:$O$500,"OK"))</f>
        <v/>
      </c>
      <c r="J284" s="9">
        <f t="shared" si="1"/>
        <v>0</v>
      </c>
      <c r="K284" s="4"/>
      <c r="L284" s="4"/>
      <c r="M284" s="13" t="str">
        <f>IF(S284&lt;&gt;"OK","",IF(COUNTIFS(Sessoes!$B$6:$B$500,A284,Sessoes!$O$6:$O$500,"OK")=0,"",MAXIFS(Sessoes!$A$6:$A$500,Sessoes!$B$6:$B$500,A284,Sessoes!$O$6:$O$500,"OK")))</f>
        <v/>
      </c>
      <c r="N284" s="11" t="str">
        <f>IF(L284="","",IFERROR(VLOOKUP(L284,Configuracoes!$A$15:$B$19,2,FALSE),""))</f>
        <v/>
      </c>
      <c r="O284" s="13" t="str">
        <f t="shared" si="2"/>
        <v/>
      </c>
      <c r="P284" s="14" t="str">
        <f t="shared" si="3"/>
        <v/>
      </c>
      <c r="Q284" s="11" t="str">
        <f>IF(S284="","",IF(S284&lt;&gt;"OK",S284,IF(K284="Cancelada","OK",IF(AND(K284&lt;&gt;"Concluída",G284&lt;&gt;"",G284&lt;TODAY()),"ATRASADA",IF(AND(O284&lt;&gt;"",O284+Configuracoes!$B$7&lt;=TODAY()),"REVISAR",IF(AND(P284&lt;&gt;"",P284&lt;=3,K284&lt;&gt;"Concluída"),"PRIORIDADE","OK"))))))</f>
        <v/>
      </c>
      <c r="R284" s="4"/>
      <c r="S284" s="15" t="str">
        <f>IF(COUNTA(A284:H284,K284:L284)=0,"",IF(OR(A284="",B284="",C284="",F284="",H284="",K284=""),"INCOMPLETO",IFERROR(IF(OR(COUNTIF($A$6:$A$400,A284)&lt;&gt;1,NOT(ISNUMBER(F284)),F284&lt;=0,F284&lt;&gt;INT(F284),NOT(ISNUMBER(H284)),H284&lt;0,COUNTIF(Configuracoes!$H$6:$H$10,K284)=0,AND(G284&lt;&gt;"",OR(NOT(ISNUMBER(G284)),G284&lt;=0,G284&lt;&gt;INT(G284))),AND(L284&lt;&gt;"",OR(NOT(ISNUMBER(L284)),L284&lt;1,L284&gt;5,L284&lt;&gt;INT(L284)))),"VERIFICAR","OK"),"VERIFICAR")))</f>
        <v/>
      </c>
      <c r="T284" s="15">
        <f t="shared" si="4"/>
        <v>0</v>
      </c>
    </row>
    <row r="285">
      <c r="A285" s="4"/>
      <c r="B285" s="4"/>
      <c r="C285" s="4"/>
      <c r="D285" s="4"/>
      <c r="E285" s="4"/>
      <c r="F285" s="7"/>
      <c r="G285" s="7"/>
      <c r="H285" s="5"/>
      <c r="I285" s="8" t="str">
        <f>IF(S285&lt;&gt;"OK","",SUMIFS(Sessoes!$I$6:$I$500,Sessoes!$B$6:$B$500,A285,Sessoes!$O$6:$O$500,"OK"))</f>
        <v/>
      </c>
      <c r="J285" s="9">
        <f t="shared" si="1"/>
        <v>0</v>
      </c>
      <c r="K285" s="4"/>
      <c r="L285" s="4"/>
      <c r="M285" s="13" t="str">
        <f>IF(S285&lt;&gt;"OK","",IF(COUNTIFS(Sessoes!$B$6:$B$500,A285,Sessoes!$O$6:$O$500,"OK")=0,"",MAXIFS(Sessoes!$A$6:$A$500,Sessoes!$B$6:$B$500,A285,Sessoes!$O$6:$O$500,"OK")))</f>
        <v/>
      </c>
      <c r="N285" s="11" t="str">
        <f>IF(L285="","",IFERROR(VLOOKUP(L285,Configuracoes!$A$15:$B$19,2,FALSE),""))</f>
        <v/>
      </c>
      <c r="O285" s="13" t="str">
        <f t="shared" si="2"/>
        <v/>
      </c>
      <c r="P285" s="14" t="str">
        <f t="shared" si="3"/>
        <v/>
      </c>
      <c r="Q285" s="11" t="str">
        <f>IF(S285="","",IF(S285&lt;&gt;"OK",S285,IF(K285="Cancelada","OK",IF(AND(K285&lt;&gt;"Concluída",G285&lt;&gt;"",G285&lt;TODAY()),"ATRASADA",IF(AND(O285&lt;&gt;"",O285+Configuracoes!$B$7&lt;=TODAY()),"REVISAR",IF(AND(P285&lt;&gt;"",P285&lt;=3,K285&lt;&gt;"Concluída"),"PRIORIDADE","OK"))))))</f>
        <v/>
      </c>
      <c r="R285" s="4"/>
      <c r="S285" s="15" t="str">
        <f>IF(COUNTA(A285:H285,K285:L285)=0,"",IF(OR(A285="",B285="",C285="",F285="",H285="",K285=""),"INCOMPLETO",IFERROR(IF(OR(COUNTIF($A$6:$A$400,A285)&lt;&gt;1,NOT(ISNUMBER(F285)),F285&lt;=0,F285&lt;&gt;INT(F285),NOT(ISNUMBER(H285)),H285&lt;0,COUNTIF(Configuracoes!$H$6:$H$10,K285)=0,AND(G285&lt;&gt;"",OR(NOT(ISNUMBER(G285)),G285&lt;=0,G285&lt;&gt;INT(G285))),AND(L285&lt;&gt;"",OR(NOT(ISNUMBER(L285)),L285&lt;1,L285&gt;5,L285&lt;&gt;INT(L285)))),"VERIFICAR","OK"),"VERIFICAR")))</f>
        <v/>
      </c>
      <c r="T285" s="15">
        <f t="shared" si="4"/>
        <v>0</v>
      </c>
    </row>
    <row r="286">
      <c r="A286" s="4"/>
      <c r="B286" s="4"/>
      <c r="C286" s="4"/>
      <c r="D286" s="4"/>
      <c r="E286" s="4"/>
      <c r="F286" s="7"/>
      <c r="G286" s="7"/>
      <c r="H286" s="5"/>
      <c r="I286" s="8" t="str">
        <f>IF(S286&lt;&gt;"OK","",SUMIFS(Sessoes!$I$6:$I$500,Sessoes!$B$6:$B$500,A286,Sessoes!$O$6:$O$500,"OK"))</f>
        <v/>
      </c>
      <c r="J286" s="9">
        <f t="shared" si="1"/>
        <v>0</v>
      </c>
      <c r="K286" s="4"/>
      <c r="L286" s="4"/>
      <c r="M286" s="13" t="str">
        <f>IF(S286&lt;&gt;"OK","",IF(COUNTIFS(Sessoes!$B$6:$B$500,A286,Sessoes!$O$6:$O$500,"OK")=0,"",MAXIFS(Sessoes!$A$6:$A$500,Sessoes!$B$6:$B$500,A286,Sessoes!$O$6:$O$500,"OK")))</f>
        <v/>
      </c>
      <c r="N286" s="11" t="str">
        <f>IF(L286="","",IFERROR(VLOOKUP(L286,Configuracoes!$A$15:$B$19,2,FALSE),""))</f>
        <v/>
      </c>
      <c r="O286" s="13" t="str">
        <f t="shared" si="2"/>
        <v/>
      </c>
      <c r="P286" s="14" t="str">
        <f t="shared" si="3"/>
        <v/>
      </c>
      <c r="Q286" s="11" t="str">
        <f>IF(S286="","",IF(S286&lt;&gt;"OK",S286,IF(K286="Cancelada","OK",IF(AND(K286&lt;&gt;"Concluída",G286&lt;&gt;"",G286&lt;TODAY()),"ATRASADA",IF(AND(O286&lt;&gt;"",O286+Configuracoes!$B$7&lt;=TODAY()),"REVISAR",IF(AND(P286&lt;&gt;"",P286&lt;=3,K286&lt;&gt;"Concluída"),"PRIORIDADE","OK"))))))</f>
        <v/>
      </c>
      <c r="R286" s="4"/>
      <c r="S286" s="15" t="str">
        <f>IF(COUNTA(A286:H286,K286:L286)=0,"",IF(OR(A286="",B286="",C286="",F286="",H286="",K286=""),"INCOMPLETO",IFERROR(IF(OR(COUNTIF($A$6:$A$400,A286)&lt;&gt;1,NOT(ISNUMBER(F286)),F286&lt;=0,F286&lt;&gt;INT(F286),NOT(ISNUMBER(H286)),H286&lt;0,COUNTIF(Configuracoes!$H$6:$H$10,K286)=0,AND(G286&lt;&gt;"",OR(NOT(ISNUMBER(G286)),G286&lt;=0,G286&lt;&gt;INT(G286))),AND(L286&lt;&gt;"",OR(NOT(ISNUMBER(L286)),L286&lt;1,L286&gt;5,L286&lt;&gt;INT(L286)))),"VERIFICAR","OK"),"VERIFICAR")))</f>
        <v/>
      </c>
      <c r="T286" s="15">
        <f t="shared" si="4"/>
        <v>0</v>
      </c>
    </row>
    <row r="287">
      <c r="A287" s="4"/>
      <c r="B287" s="4"/>
      <c r="C287" s="4"/>
      <c r="D287" s="4"/>
      <c r="E287" s="4"/>
      <c r="F287" s="7"/>
      <c r="G287" s="7"/>
      <c r="H287" s="5"/>
      <c r="I287" s="8" t="str">
        <f>IF(S287&lt;&gt;"OK","",SUMIFS(Sessoes!$I$6:$I$500,Sessoes!$B$6:$B$500,A287,Sessoes!$O$6:$O$500,"OK"))</f>
        <v/>
      </c>
      <c r="J287" s="9">
        <f t="shared" si="1"/>
        <v>0</v>
      </c>
      <c r="K287" s="4"/>
      <c r="L287" s="4"/>
      <c r="M287" s="13" t="str">
        <f>IF(S287&lt;&gt;"OK","",IF(COUNTIFS(Sessoes!$B$6:$B$500,A287,Sessoes!$O$6:$O$500,"OK")=0,"",MAXIFS(Sessoes!$A$6:$A$500,Sessoes!$B$6:$B$500,A287,Sessoes!$O$6:$O$500,"OK")))</f>
        <v/>
      </c>
      <c r="N287" s="11" t="str">
        <f>IF(L287="","",IFERROR(VLOOKUP(L287,Configuracoes!$A$15:$B$19,2,FALSE),""))</f>
        <v/>
      </c>
      <c r="O287" s="13" t="str">
        <f t="shared" si="2"/>
        <v/>
      </c>
      <c r="P287" s="14" t="str">
        <f t="shared" si="3"/>
        <v/>
      </c>
      <c r="Q287" s="11" t="str">
        <f>IF(S287="","",IF(S287&lt;&gt;"OK",S287,IF(K287="Cancelada","OK",IF(AND(K287&lt;&gt;"Concluída",G287&lt;&gt;"",G287&lt;TODAY()),"ATRASADA",IF(AND(O287&lt;&gt;"",O287+Configuracoes!$B$7&lt;=TODAY()),"REVISAR",IF(AND(P287&lt;&gt;"",P287&lt;=3,K287&lt;&gt;"Concluída"),"PRIORIDADE","OK"))))))</f>
        <v/>
      </c>
      <c r="R287" s="4"/>
      <c r="S287" s="15" t="str">
        <f>IF(COUNTA(A287:H287,K287:L287)=0,"",IF(OR(A287="",B287="",C287="",F287="",H287="",K287=""),"INCOMPLETO",IFERROR(IF(OR(COUNTIF($A$6:$A$400,A287)&lt;&gt;1,NOT(ISNUMBER(F287)),F287&lt;=0,F287&lt;&gt;INT(F287),NOT(ISNUMBER(H287)),H287&lt;0,COUNTIF(Configuracoes!$H$6:$H$10,K287)=0,AND(G287&lt;&gt;"",OR(NOT(ISNUMBER(G287)),G287&lt;=0,G287&lt;&gt;INT(G287))),AND(L287&lt;&gt;"",OR(NOT(ISNUMBER(L287)),L287&lt;1,L287&gt;5,L287&lt;&gt;INT(L287)))),"VERIFICAR","OK"),"VERIFICAR")))</f>
        <v/>
      </c>
      <c r="T287" s="15">
        <f t="shared" si="4"/>
        <v>0</v>
      </c>
    </row>
    <row r="288">
      <c r="A288" s="4"/>
      <c r="B288" s="4"/>
      <c r="C288" s="4"/>
      <c r="D288" s="4"/>
      <c r="E288" s="4"/>
      <c r="F288" s="7"/>
      <c r="G288" s="7"/>
      <c r="H288" s="5"/>
      <c r="I288" s="8" t="str">
        <f>IF(S288&lt;&gt;"OK","",SUMIFS(Sessoes!$I$6:$I$500,Sessoes!$B$6:$B$500,A288,Sessoes!$O$6:$O$500,"OK"))</f>
        <v/>
      </c>
      <c r="J288" s="9">
        <f t="shared" si="1"/>
        <v>0</v>
      </c>
      <c r="K288" s="4"/>
      <c r="L288" s="4"/>
      <c r="M288" s="13" t="str">
        <f>IF(S288&lt;&gt;"OK","",IF(COUNTIFS(Sessoes!$B$6:$B$500,A288,Sessoes!$O$6:$O$500,"OK")=0,"",MAXIFS(Sessoes!$A$6:$A$500,Sessoes!$B$6:$B$500,A288,Sessoes!$O$6:$O$500,"OK")))</f>
        <v/>
      </c>
      <c r="N288" s="11" t="str">
        <f>IF(L288="","",IFERROR(VLOOKUP(L288,Configuracoes!$A$15:$B$19,2,FALSE),""))</f>
        <v/>
      </c>
      <c r="O288" s="13" t="str">
        <f t="shared" si="2"/>
        <v/>
      </c>
      <c r="P288" s="14" t="str">
        <f t="shared" si="3"/>
        <v/>
      </c>
      <c r="Q288" s="11" t="str">
        <f>IF(S288="","",IF(S288&lt;&gt;"OK",S288,IF(K288="Cancelada","OK",IF(AND(K288&lt;&gt;"Concluída",G288&lt;&gt;"",G288&lt;TODAY()),"ATRASADA",IF(AND(O288&lt;&gt;"",O288+Configuracoes!$B$7&lt;=TODAY()),"REVISAR",IF(AND(P288&lt;&gt;"",P288&lt;=3,K288&lt;&gt;"Concluída"),"PRIORIDADE","OK"))))))</f>
        <v/>
      </c>
      <c r="R288" s="4"/>
      <c r="S288" s="15" t="str">
        <f>IF(COUNTA(A288:H288,K288:L288)=0,"",IF(OR(A288="",B288="",C288="",F288="",H288="",K288=""),"INCOMPLETO",IFERROR(IF(OR(COUNTIF($A$6:$A$400,A288)&lt;&gt;1,NOT(ISNUMBER(F288)),F288&lt;=0,F288&lt;&gt;INT(F288),NOT(ISNUMBER(H288)),H288&lt;0,COUNTIF(Configuracoes!$H$6:$H$10,K288)=0,AND(G288&lt;&gt;"",OR(NOT(ISNUMBER(G288)),G288&lt;=0,G288&lt;&gt;INT(G288))),AND(L288&lt;&gt;"",OR(NOT(ISNUMBER(L288)),L288&lt;1,L288&gt;5,L288&lt;&gt;INT(L288)))),"VERIFICAR","OK"),"VERIFICAR")))</f>
        <v/>
      </c>
      <c r="T288" s="15">
        <f t="shared" si="4"/>
        <v>0</v>
      </c>
    </row>
    <row r="289">
      <c r="A289" s="4"/>
      <c r="B289" s="4"/>
      <c r="C289" s="4"/>
      <c r="D289" s="4"/>
      <c r="E289" s="4"/>
      <c r="F289" s="7"/>
      <c r="G289" s="7"/>
      <c r="H289" s="5"/>
      <c r="I289" s="8" t="str">
        <f>IF(S289&lt;&gt;"OK","",SUMIFS(Sessoes!$I$6:$I$500,Sessoes!$B$6:$B$500,A289,Sessoes!$O$6:$O$500,"OK"))</f>
        <v/>
      </c>
      <c r="J289" s="9">
        <f t="shared" si="1"/>
        <v>0</v>
      </c>
      <c r="K289" s="4"/>
      <c r="L289" s="4"/>
      <c r="M289" s="13" t="str">
        <f>IF(S289&lt;&gt;"OK","",IF(COUNTIFS(Sessoes!$B$6:$B$500,A289,Sessoes!$O$6:$O$500,"OK")=0,"",MAXIFS(Sessoes!$A$6:$A$500,Sessoes!$B$6:$B$500,A289,Sessoes!$O$6:$O$500,"OK")))</f>
        <v/>
      </c>
      <c r="N289" s="11" t="str">
        <f>IF(L289="","",IFERROR(VLOOKUP(L289,Configuracoes!$A$15:$B$19,2,FALSE),""))</f>
        <v/>
      </c>
      <c r="O289" s="13" t="str">
        <f t="shared" si="2"/>
        <v/>
      </c>
      <c r="P289" s="14" t="str">
        <f t="shared" si="3"/>
        <v/>
      </c>
      <c r="Q289" s="11" t="str">
        <f>IF(S289="","",IF(S289&lt;&gt;"OK",S289,IF(K289="Cancelada","OK",IF(AND(K289&lt;&gt;"Concluída",G289&lt;&gt;"",G289&lt;TODAY()),"ATRASADA",IF(AND(O289&lt;&gt;"",O289+Configuracoes!$B$7&lt;=TODAY()),"REVISAR",IF(AND(P289&lt;&gt;"",P289&lt;=3,K289&lt;&gt;"Concluída"),"PRIORIDADE","OK"))))))</f>
        <v/>
      </c>
      <c r="R289" s="4"/>
      <c r="S289" s="15" t="str">
        <f>IF(COUNTA(A289:H289,K289:L289)=0,"",IF(OR(A289="",B289="",C289="",F289="",H289="",K289=""),"INCOMPLETO",IFERROR(IF(OR(COUNTIF($A$6:$A$400,A289)&lt;&gt;1,NOT(ISNUMBER(F289)),F289&lt;=0,F289&lt;&gt;INT(F289),NOT(ISNUMBER(H289)),H289&lt;0,COUNTIF(Configuracoes!$H$6:$H$10,K289)=0,AND(G289&lt;&gt;"",OR(NOT(ISNUMBER(G289)),G289&lt;=0,G289&lt;&gt;INT(G289))),AND(L289&lt;&gt;"",OR(NOT(ISNUMBER(L289)),L289&lt;1,L289&gt;5,L289&lt;&gt;INT(L289)))),"VERIFICAR","OK"),"VERIFICAR")))</f>
        <v/>
      </c>
      <c r="T289" s="15">
        <f t="shared" si="4"/>
        <v>0</v>
      </c>
    </row>
    <row r="290">
      <c r="A290" s="4"/>
      <c r="B290" s="4"/>
      <c r="C290" s="4"/>
      <c r="D290" s="4"/>
      <c r="E290" s="4"/>
      <c r="F290" s="7"/>
      <c r="G290" s="7"/>
      <c r="H290" s="5"/>
      <c r="I290" s="8" t="str">
        <f>IF(S290&lt;&gt;"OK","",SUMIFS(Sessoes!$I$6:$I$500,Sessoes!$B$6:$B$500,A290,Sessoes!$O$6:$O$500,"OK"))</f>
        <v/>
      </c>
      <c r="J290" s="9">
        <f t="shared" si="1"/>
        <v>0</v>
      </c>
      <c r="K290" s="4"/>
      <c r="L290" s="4"/>
      <c r="M290" s="13" t="str">
        <f>IF(S290&lt;&gt;"OK","",IF(COUNTIFS(Sessoes!$B$6:$B$500,A290,Sessoes!$O$6:$O$500,"OK")=0,"",MAXIFS(Sessoes!$A$6:$A$500,Sessoes!$B$6:$B$500,A290,Sessoes!$O$6:$O$500,"OK")))</f>
        <v/>
      </c>
      <c r="N290" s="11" t="str">
        <f>IF(L290="","",IFERROR(VLOOKUP(L290,Configuracoes!$A$15:$B$19,2,FALSE),""))</f>
        <v/>
      </c>
      <c r="O290" s="13" t="str">
        <f t="shared" si="2"/>
        <v/>
      </c>
      <c r="P290" s="14" t="str">
        <f t="shared" si="3"/>
        <v/>
      </c>
      <c r="Q290" s="11" t="str">
        <f>IF(S290="","",IF(S290&lt;&gt;"OK",S290,IF(K290="Cancelada","OK",IF(AND(K290&lt;&gt;"Concluída",G290&lt;&gt;"",G290&lt;TODAY()),"ATRASADA",IF(AND(O290&lt;&gt;"",O290+Configuracoes!$B$7&lt;=TODAY()),"REVISAR",IF(AND(P290&lt;&gt;"",P290&lt;=3,K290&lt;&gt;"Concluída"),"PRIORIDADE","OK"))))))</f>
        <v/>
      </c>
      <c r="R290" s="4"/>
      <c r="S290" s="15" t="str">
        <f>IF(COUNTA(A290:H290,K290:L290)=0,"",IF(OR(A290="",B290="",C290="",F290="",H290="",K290=""),"INCOMPLETO",IFERROR(IF(OR(COUNTIF($A$6:$A$400,A290)&lt;&gt;1,NOT(ISNUMBER(F290)),F290&lt;=0,F290&lt;&gt;INT(F290),NOT(ISNUMBER(H290)),H290&lt;0,COUNTIF(Configuracoes!$H$6:$H$10,K290)=0,AND(G290&lt;&gt;"",OR(NOT(ISNUMBER(G290)),G290&lt;=0,G290&lt;&gt;INT(G290))),AND(L290&lt;&gt;"",OR(NOT(ISNUMBER(L290)),L290&lt;1,L290&gt;5,L290&lt;&gt;INT(L290)))),"VERIFICAR","OK"),"VERIFICAR")))</f>
        <v/>
      </c>
      <c r="T290" s="15">
        <f t="shared" si="4"/>
        <v>0</v>
      </c>
    </row>
    <row r="291">
      <c r="A291" s="4"/>
      <c r="B291" s="4"/>
      <c r="C291" s="4"/>
      <c r="D291" s="4"/>
      <c r="E291" s="4"/>
      <c r="F291" s="7"/>
      <c r="G291" s="7"/>
      <c r="H291" s="5"/>
      <c r="I291" s="8" t="str">
        <f>IF(S291&lt;&gt;"OK","",SUMIFS(Sessoes!$I$6:$I$500,Sessoes!$B$6:$B$500,A291,Sessoes!$O$6:$O$500,"OK"))</f>
        <v/>
      </c>
      <c r="J291" s="9">
        <f t="shared" si="1"/>
        <v>0</v>
      </c>
      <c r="K291" s="4"/>
      <c r="L291" s="4"/>
      <c r="M291" s="13" t="str">
        <f>IF(S291&lt;&gt;"OK","",IF(COUNTIFS(Sessoes!$B$6:$B$500,A291,Sessoes!$O$6:$O$500,"OK")=0,"",MAXIFS(Sessoes!$A$6:$A$500,Sessoes!$B$6:$B$500,A291,Sessoes!$O$6:$O$500,"OK")))</f>
        <v/>
      </c>
      <c r="N291" s="11" t="str">
        <f>IF(L291="","",IFERROR(VLOOKUP(L291,Configuracoes!$A$15:$B$19,2,FALSE),""))</f>
        <v/>
      </c>
      <c r="O291" s="13" t="str">
        <f t="shared" si="2"/>
        <v/>
      </c>
      <c r="P291" s="14" t="str">
        <f t="shared" si="3"/>
        <v/>
      </c>
      <c r="Q291" s="11" t="str">
        <f>IF(S291="","",IF(S291&lt;&gt;"OK",S291,IF(K291="Cancelada","OK",IF(AND(K291&lt;&gt;"Concluída",G291&lt;&gt;"",G291&lt;TODAY()),"ATRASADA",IF(AND(O291&lt;&gt;"",O291+Configuracoes!$B$7&lt;=TODAY()),"REVISAR",IF(AND(P291&lt;&gt;"",P291&lt;=3,K291&lt;&gt;"Concluída"),"PRIORIDADE","OK"))))))</f>
        <v/>
      </c>
      <c r="R291" s="4"/>
      <c r="S291" s="15" t="str">
        <f>IF(COUNTA(A291:H291,K291:L291)=0,"",IF(OR(A291="",B291="",C291="",F291="",H291="",K291=""),"INCOMPLETO",IFERROR(IF(OR(COUNTIF($A$6:$A$400,A291)&lt;&gt;1,NOT(ISNUMBER(F291)),F291&lt;=0,F291&lt;&gt;INT(F291),NOT(ISNUMBER(H291)),H291&lt;0,COUNTIF(Configuracoes!$H$6:$H$10,K291)=0,AND(G291&lt;&gt;"",OR(NOT(ISNUMBER(G291)),G291&lt;=0,G291&lt;&gt;INT(G291))),AND(L291&lt;&gt;"",OR(NOT(ISNUMBER(L291)),L291&lt;1,L291&gt;5,L291&lt;&gt;INT(L291)))),"VERIFICAR","OK"),"VERIFICAR")))</f>
        <v/>
      </c>
      <c r="T291" s="15">
        <f t="shared" si="4"/>
        <v>0</v>
      </c>
    </row>
    <row r="292">
      <c r="A292" s="4"/>
      <c r="B292" s="4"/>
      <c r="C292" s="4"/>
      <c r="D292" s="4"/>
      <c r="E292" s="4"/>
      <c r="F292" s="7"/>
      <c r="G292" s="7"/>
      <c r="H292" s="5"/>
      <c r="I292" s="8" t="str">
        <f>IF(S292&lt;&gt;"OK","",SUMIFS(Sessoes!$I$6:$I$500,Sessoes!$B$6:$B$500,A292,Sessoes!$O$6:$O$500,"OK"))</f>
        <v/>
      </c>
      <c r="J292" s="9">
        <f t="shared" si="1"/>
        <v>0</v>
      </c>
      <c r="K292" s="4"/>
      <c r="L292" s="4"/>
      <c r="M292" s="13" t="str">
        <f>IF(S292&lt;&gt;"OK","",IF(COUNTIFS(Sessoes!$B$6:$B$500,A292,Sessoes!$O$6:$O$500,"OK")=0,"",MAXIFS(Sessoes!$A$6:$A$500,Sessoes!$B$6:$B$500,A292,Sessoes!$O$6:$O$500,"OK")))</f>
        <v/>
      </c>
      <c r="N292" s="11" t="str">
        <f>IF(L292="","",IFERROR(VLOOKUP(L292,Configuracoes!$A$15:$B$19,2,FALSE),""))</f>
        <v/>
      </c>
      <c r="O292" s="13" t="str">
        <f t="shared" si="2"/>
        <v/>
      </c>
      <c r="P292" s="14" t="str">
        <f t="shared" si="3"/>
        <v/>
      </c>
      <c r="Q292" s="11" t="str">
        <f>IF(S292="","",IF(S292&lt;&gt;"OK",S292,IF(K292="Cancelada","OK",IF(AND(K292&lt;&gt;"Concluída",G292&lt;&gt;"",G292&lt;TODAY()),"ATRASADA",IF(AND(O292&lt;&gt;"",O292+Configuracoes!$B$7&lt;=TODAY()),"REVISAR",IF(AND(P292&lt;&gt;"",P292&lt;=3,K292&lt;&gt;"Concluída"),"PRIORIDADE","OK"))))))</f>
        <v/>
      </c>
      <c r="R292" s="4"/>
      <c r="S292" s="15" t="str">
        <f>IF(COUNTA(A292:H292,K292:L292)=0,"",IF(OR(A292="",B292="",C292="",F292="",H292="",K292=""),"INCOMPLETO",IFERROR(IF(OR(COUNTIF($A$6:$A$400,A292)&lt;&gt;1,NOT(ISNUMBER(F292)),F292&lt;=0,F292&lt;&gt;INT(F292),NOT(ISNUMBER(H292)),H292&lt;0,COUNTIF(Configuracoes!$H$6:$H$10,K292)=0,AND(G292&lt;&gt;"",OR(NOT(ISNUMBER(G292)),G292&lt;=0,G292&lt;&gt;INT(G292))),AND(L292&lt;&gt;"",OR(NOT(ISNUMBER(L292)),L292&lt;1,L292&gt;5,L292&lt;&gt;INT(L292)))),"VERIFICAR","OK"),"VERIFICAR")))</f>
        <v/>
      </c>
      <c r="T292" s="15">
        <f t="shared" si="4"/>
        <v>0</v>
      </c>
    </row>
    <row r="293">
      <c r="A293" s="4"/>
      <c r="B293" s="4"/>
      <c r="C293" s="4"/>
      <c r="D293" s="4"/>
      <c r="E293" s="4"/>
      <c r="F293" s="7"/>
      <c r="G293" s="7"/>
      <c r="H293" s="5"/>
      <c r="I293" s="8" t="str">
        <f>IF(S293&lt;&gt;"OK","",SUMIFS(Sessoes!$I$6:$I$500,Sessoes!$B$6:$B$500,A293,Sessoes!$O$6:$O$500,"OK"))</f>
        <v/>
      </c>
      <c r="J293" s="9">
        <f t="shared" si="1"/>
        <v>0</v>
      </c>
      <c r="K293" s="4"/>
      <c r="L293" s="4"/>
      <c r="M293" s="13" t="str">
        <f>IF(S293&lt;&gt;"OK","",IF(COUNTIFS(Sessoes!$B$6:$B$500,A293,Sessoes!$O$6:$O$500,"OK")=0,"",MAXIFS(Sessoes!$A$6:$A$500,Sessoes!$B$6:$B$500,A293,Sessoes!$O$6:$O$500,"OK")))</f>
        <v/>
      </c>
      <c r="N293" s="11" t="str">
        <f>IF(L293="","",IFERROR(VLOOKUP(L293,Configuracoes!$A$15:$B$19,2,FALSE),""))</f>
        <v/>
      </c>
      <c r="O293" s="13" t="str">
        <f t="shared" si="2"/>
        <v/>
      </c>
      <c r="P293" s="14" t="str">
        <f t="shared" si="3"/>
        <v/>
      </c>
      <c r="Q293" s="11" t="str">
        <f>IF(S293="","",IF(S293&lt;&gt;"OK",S293,IF(K293="Cancelada","OK",IF(AND(K293&lt;&gt;"Concluída",G293&lt;&gt;"",G293&lt;TODAY()),"ATRASADA",IF(AND(O293&lt;&gt;"",O293+Configuracoes!$B$7&lt;=TODAY()),"REVISAR",IF(AND(P293&lt;&gt;"",P293&lt;=3,K293&lt;&gt;"Concluída"),"PRIORIDADE","OK"))))))</f>
        <v/>
      </c>
      <c r="R293" s="4"/>
      <c r="S293" s="15" t="str">
        <f>IF(COUNTA(A293:H293,K293:L293)=0,"",IF(OR(A293="",B293="",C293="",F293="",H293="",K293=""),"INCOMPLETO",IFERROR(IF(OR(COUNTIF($A$6:$A$400,A293)&lt;&gt;1,NOT(ISNUMBER(F293)),F293&lt;=0,F293&lt;&gt;INT(F293),NOT(ISNUMBER(H293)),H293&lt;0,COUNTIF(Configuracoes!$H$6:$H$10,K293)=0,AND(G293&lt;&gt;"",OR(NOT(ISNUMBER(G293)),G293&lt;=0,G293&lt;&gt;INT(G293))),AND(L293&lt;&gt;"",OR(NOT(ISNUMBER(L293)),L293&lt;1,L293&gt;5,L293&lt;&gt;INT(L293)))),"VERIFICAR","OK"),"VERIFICAR")))</f>
        <v/>
      </c>
      <c r="T293" s="15">
        <f t="shared" si="4"/>
        <v>0</v>
      </c>
    </row>
    <row r="294">
      <c r="A294" s="4"/>
      <c r="B294" s="4"/>
      <c r="C294" s="4"/>
      <c r="D294" s="4"/>
      <c r="E294" s="4"/>
      <c r="F294" s="7"/>
      <c r="G294" s="7"/>
      <c r="H294" s="5"/>
      <c r="I294" s="8" t="str">
        <f>IF(S294&lt;&gt;"OK","",SUMIFS(Sessoes!$I$6:$I$500,Sessoes!$B$6:$B$500,A294,Sessoes!$O$6:$O$500,"OK"))</f>
        <v/>
      </c>
      <c r="J294" s="9">
        <f t="shared" si="1"/>
        <v>0</v>
      </c>
      <c r="K294" s="4"/>
      <c r="L294" s="4"/>
      <c r="M294" s="13" t="str">
        <f>IF(S294&lt;&gt;"OK","",IF(COUNTIFS(Sessoes!$B$6:$B$500,A294,Sessoes!$O$6:$O$500,"OK")=0,"",MAXIFS(Sessoes!$A$6:$A$500,Sessoes!$B$6:$B$500,A294,Sessoes!$O$6:$O$500,"OK")))</f>
        <v/>
      </c>
      <c r="N294" s="11" t="str">
        <f>IF(L294="","",IFERROR(VLOOKUP(L294,Configuracoes!$A$15:$B$19,2,FALSE),""))</f>
        <v/>
      </c>
      <c r="O294" s="13" t="str">
        <f t="shared" si="2"/>
        <v/>
      </c>
      <c r="P294" s="14" t="str">
        <f t="shared" si="3"/>
        <v/>
      </c>
      <c r="Q294" s="11" t="str">
        <f>IF(S294="","",IF(S294&lt;&gt;"OK",S294,IF(K294="Cancelada","OK",IF(AND(K294&lt;&gt;"Concluída",G294&lt;&gt;"",G294&lt;TODAY()),"ATRASADA",IF(AND(O294&lt;&gt;"",O294+Configuracoes!$B$7&lt;=TODAY()),"REVISAR",IF(AND(P294&lt;&gt;"",P294&lt;=3,K294&lt;&gt;"Concluída"),"PRIORIDADE","OK"))))))</f>
        <v/>
      </c>
      <c r="R294" s="4"/>
      <c r="S294" s="15" t="str">
        <f>IF(COUNTA(A294:H294,K294:L294)=0,"",IF(OR(A294="",B294="",C294="",F294="",H294="",K294=""),"INCOMPLETO",IFERROR(IF(OR(COUNTIF($A$6:$A$400,A294)&lt;&gt;1,NOT(ISNUMBER(F294)),F294&lt;=0,F294&lt;&gt;INT(F294),NOT(ISNUMBER(H294)),H294&lt;0,COUNTIF(Configuracoes!$H$6:$H$10,K294)=0,AND(G294&lt;&gt;"",OR(NOT(ISNUMBER(G294)),G294&lt;=0,G294&lt;&gt;INT(G294))),AND(L294&lt;&gt;"",OR(NOT(ISNUMBER(L294)),L294&lt;1,L294&gt;5,L294&lt;&gt;INT(L294)))),"VERIFICAR","OK"),"VERIFICAR")))</f>
        <v/>
      </c>
      <c r="T294" s="15">
        <f t="shared" si="4"/>
        <v>0</v>
      </c>
    </row>
    <row r="295">
      <c r="A295" s="4"/>
      <c r="B295" s="4"/>
      <c r="C295" s="4"/>
      <c r="D295" s="4"/>
      <c r="E295" s="4"/>
      <c r="F295" s="7"/>
      <c r="G295" s="7"/>
      <c r="H295" s="5"/>
      <c r="I295" s="8" t="str">
        <f>IF(S295&lt;&gt;"OK","",SUMIFS(Sessoes!$I$6:$I$500,Sessoes!$B$6:$B$500,A295,Sessoes!$O$6:$O$500,"OK"))</f>
        <v/>
      </c>
      <c r="J295" s="9">
        <f t="shared" si="1"/>
        <v>0</v>
      </c>
      <c r="K295" s="4"/>
      <c r="L295" s="4"/>
      <c r="M295" s="13" t="str">
        <f>IF(S295&lt;&gt;"OK","",IF(COUNTIFS(Sessoes!$B$6:$B$500,A295,Sessoes!$O$6:$O$500,"OK")=0,"",MAXIFS(Sessoes!$A$6:$A$500,Sessoes!$B$6:$B$500,A295,Sessoes!$O$6:$O$500,"OK")))</f>
        <v/>
      </c>
      <c r="N295" s="11" t="str">
        <f>IF(L295="","",IFERROR(VLOOKUP(L295,Configuracoes!$A$15:$B$19,2,FALSE),""))</f>
        <v/>
      </c>
      <c r="O295" s="13" t="str">
        <f t="shared" si="2"/>
        <v/>
      </c>
      <c r="P295" s="14" t="str">
        <f t="shared" si="3"/>
        <v/>
      </c>
      <c r="Q295" s="11" t="str">
        <f>IF(S295="","",IF(S295&lt;&gt;"OK",S295,IF(K295="Cancelada","OK",IF(AND(K295&lt;&gt;"Concluída",G295&lt;&gt;"",G295&lt;TODAY()),"ATRASADA",IF(AND(O295&lt;&gt;"",O295+Configuracoes!$B$7&lt;=TODAY()),"REVISAR",IF(AND(P295&lt;&gt;"",P295&lt;=3,K295&lt;&gt;"Concluída"),"PRIORIDADE","OK"))))))</f>
        <v/>
      </c>
      <c r="R295" s="4"/>
      <c r="S295" s="15" t="str">
        <f>IF(COUNTA(A295:H295,K295:L295)=0,"",IF(OR(A295="",B295="",C295="",F295="",H295="",K295=""),"INCOMPLETO",IFERROR(IF(OR(COUNTIF($A$6:$A$400,A295)&lt;&gt;1,NOT(ISNUMBER(F295)),F295&lt;=0,F295&lt;&gt;INT(F295),NOT(ISNUMBER(H295)),H295&lt;0,COUNTIF(Configuracoes!$H$6:$H$10,K295)=0,AND(G295&lt;&gt;"",OR(NOT(ISNUMBER(G295)),G295&lt;=0,G295&lt;&gt;INT(G295))),AND(L295&lt;&gt;"",OR(NOT(ISNUMBER(L295)),L295&lt;1,L295&gt;5,L295&lt;&gt;INT(L295)))),"VERIFICAR","OK"),"VERIFICAR")))</f>
        <v/>
      </c>
      <c r="T295" s="15">
        <f t="shared" si="4"/>
        <v>0</v>
      </c>
    </row>
    <row r="296">
      <c r="A296" s="4"/>
      <c r="B296" s="4"/>
      <c r="C296" s="4"/>
      <c r="D296" s="4"/>
      <c r="E296" s="4"/>
      <c r="F296" s="7"/>
      <c r="G296" s="7"/>
      <c r="H296" s="5"/>
      <c r="I296" s="8" t="str">
        <f>IF(S296&lt;&gt;"OK","",SUMIFS(Sessoes!$I$6:$I$500,Sessoes!$B$6:$B$500,A296,Sessoes!$O$6:$O$500,"OK"))</f>
        <v/>
      </c>
      <c r="J296" s="9">
        <f t="shared" si="1"/>
        <v>0</v>
      </c>
      <c r="K296" s="4"/>
      <c r="L296" s="4"/>
      <c r="M296" s="13" t="str">
        <f>IF(S296&lt;&gt;"OK","",IF(COUNTIFS(Sessoes!$B$6:$B$500,A296,Sessoes!$O$6:$O$500,"OK")=0,"",MAXIFS(Sessoes!$A$6:$A$500,Sessoes!$B$6:$B$500,A296,Sessoes!$O$6:$O$500,"OK")))</f>
        <v/>
      </c>
      <c r="N296" s="11" t="str">
        <f>IF(L296="","",IFERROR(VLOOKUP(L296,Configuracoes!$A$15:$B$19,2,FALSE),""))</f>
        <v/>
      </c>
      <c r="O296" s="13" t="str">
        <f t="shared" si="2"/>
        <v/>
      </c>
      <c r="P296" s="14" t="str">
        <f t="shared" si="3"/>
        <v/>
      </c>
      <c r="Q296" s="11" t="str">
        <f>IF(S296="","",IF(S296&lt;&gt;"OK",S296,IF(K296="Cancelada","OK",IF(AND(K296&lt;&gt;"Concluída",G296&lt;&gt;"",G296&lt;TODAY()),"ATRASADA",IF(AND(O296&lt;&gt;"",O296+Configuracoes!$B$7&lt;=TODAY()),"REVISAR",IF(AND(P296&lt;&gt;"",P296&lt;=3,K296&lt;&gt;"Concluída"),"PRIORIDADE","OK"))))))</f>
        <v/>
      </c>
      <c r="R296" s="4"/>
      <c r="S296" s="15" t="str">
        <f>IF(COUNTA(A296:H296,K296:L296)=0,"",IF(OR(A296="",B296="",C296="",F296="",H296="",K296=""),"INCOMPLETO",IFERROR(IF(OR(COUNTIF($A$6:$A$400,A296)&lt;&gt;1,NOT(ISNUMBER(F296)),F296&lt;=0,F296&lt;&gt;INT(F296),NOT(ISNUMBER(H296)),H296&lt;0,COUNTIF(Configuracoes!$H$6:$H$10,K296)=0,AND(G296&lt;&gt;"",OR(NOT(ISNUMBER(G296)),G296&lt;=0,G296&lt;&gt;INT(G296))),AND(L296&lt;&gt;"",OR(NOT(ISNUMBER(L296)),L296&lt;1,L296&gt;5,L296&lt;&gt;INT(L296)))),"VERIFICAR","OK"),"VERIFICAR")))</f>
        <v/>
      </c>
      <c r="T296" s="15">
        <f t="shared" si="4"/>
        <v>0</v>
      </c>
    </row>
    <row r="297">
      <c r="A297" s="4"/>
      <c r="B297" s="4"/>
      <c r="C297" s="4"/>
      <c r="D297" s="4"/>
      <c r="E297" s="4"/>
      <c r="F297" s="7"/>
      <c r="G297" s="7"/>
      <c r="H297" s="5"/>
      <c r="I297" s="8" t="str">
        <f>IF(S297&lt;&gt;"OK","",SUMIFS(Sessoes!$I$6:$I$500,Sessoes!$B$6:$B$500,A297,Sessoes!$O$6:$O$500,"OK"))</f>
        <v/>
      </c>
      <c r="J297" s="9">
        <f t="shared" si="1"/>
        <v>0</v>
      </c>
      <c r="K297" s="4"/>
      <c r="L297" s="4"/>
      <c r="M297" s="13" t="str">
        <f>IF(S297&lt;&gt;"OK","",IF(COUNTIFS(Sessoes!$B$6:$B$500,A297,Sessoes!$O$6:$O$500,"OK")=0,"",MAXIFS(Sessoes!$A$6:$A$500,Sessoes!$B$6:$B$500,A297,Sessoes!$O$6:$O$500,"OK")))</f>
        <v/>
      </c>
      <c r="N297" s="11" t="str">
        <f>IF(L297="","",IFERROR(VLOOKUP(L297,Configuracoes!$A$15:$B$19,2,FALSE),""))</f>
        <v/>
      </c>
      <c r="O297" s="13" t="str">
        <f t="shared" si="2"/>
        <v/>
      </c>
      <c r="P297" s="14" t="str">
        <f t="shared" si="3"/>
        <v/>
      </c>
      <c r="Q297" s="11" t="str">
        <f>IF(S297="","",IF(S297&lt;&gt;"OK",S297,IF(K297="Cancelada","OK",IF(AND(K297&lt;&gt;"Concluída",G297&lt;&gt;"",G297&lt;TODAY()),"ATRASADA",IF(AND(O297&lt;&gt;"",O297+Configuracoes!$B$7&lt;=TODAY()),"REVISAR",IF(AND(P297&lt;&gt;"",P297&lt;=3,K297&lt;&gt;"Concluída"),"PRIORIDADE","OK"))))))</f>
        <v/>
      </c>
      <c r="R297" s="4"/>
      <c r="S297" s="15" t="str">
        <f>IF(COUNTA(A297:H297,K297:L297)=0,"",IF(OR(A297="",B297="",C297="",F297="",H297="",K297=""),"INCOMPLETO",IFERROR(IF(OR(COUNTIF($A$6:$A$400,A297)&lt;&gt;1,NOT(ISNUMBER(F297)),F297&lt;=0,F297&lt;&gt;INT(F297),NOT(ISNUMBER(H297)),H297&lt;0,COUNTIF(Configuracoes!$H$6:$H$10,K297)=0,AND(G297&lt;&gt;"",OR(NOT(ISNUMBER(G297)),G297&lt;=0,G297&lt;&gt;INT(G297))),AND(L297&lt;&gt;"",OR(NOT(ISNUMBER(L297)),L297&lt;1,L297&gt;5,L297&lt;&gt;INT(L297)))),"VERIFICAR","OK"),"VERIFICAR")))</f>
        <v/>
      </c>
      <c r="T297" s="15">
        <f t="shared" si="4"/>
        <v>0</v>
      </c>
    </row>
    <row r="298">
      <c r="A298" s="4"/>
      <c r="B298" s="4"/>
      <c r="C298" s="4"/>
      <c r="D298" s="4"/>
      <c r="E298" s="4"/>
      <c r="F298" s="7"/>
      <c r="G298" s="7"/>
      <c r="H298" s="5"/>
      <c r="I298" s="8" t="str">
        <f>IF(S298&lt;&gt;"OK","",SUMIFS(Sessoes!$I$6:$I$500,Sessoes!$B$6:$B$500,A298,Sessoes!$O$6:$O$500,"OK"))</f>
        <v/>
      </c>
      <c r="J298" s="9">
        <f t="shared" si="1"/>
        <v>0</v>
      </c>
      <c r="K298" s="4"/>
      <c r="L298" s="4"/>
      <c r="M298" s="13" t="str">
        <f>IF(S298&lt;&gt;"OK","",IF(COUNTIFS(Sessoes!$B$6:$B$500,A298,Sessoes!$O$6:$O$500,"OK")=0,"",MAXIFS(Sessoes!$A$6:$A$500,Sessoes!$B$6:$B$500,A298,Sessoes!$O$6:$O$500,"OK")))</f>
        <v/>
      </c>
      <c r="N298" s="11" t="str">
        <f>IF(L298="","",IFERROR(VLOOKUP(L298,Configuracoes!$A$15:$B$19,2,FALSE),""))</f>
        <v/>
      </c>
      <c r="O298" s="13" t="str">
        <f t="shared" si="2"/>
        <v/>
      </c>
      <c r="P298" s="14" t="str">
        <f t="shared" si="3"/>
        <v/>
      </c>
      <c r="Q298" s="11" t="str">
        <f>IF(S298="","",IF(S298&lt;&gt;"OK",S298,IF(K298="Cancelada","OK",IF(AND(K298&lt;&gt;"Concluída",G298&lt;&gt;"",G298&lt;TODAY()),"ATRASADA",IF(AND(O298&lt;&gt;"",O298+Configuracoes!$B$7&lt;=TODAY()),"REVISAR",IF(AND(P298&lt;&gt;"",P298&lt;=3,K298&lt;&gt;"Concluída"),"PRIORIDADE","OK"))))))</f>
        <v/>
      </c>
      <c r="R298" s="4"/>
      <c r="S298" s="15" t="str">
        <f>IF(COUNTA(A298:H298,K298:L298)=0,"",IF(OR(A298="",B298="",C298="",F298="",H298="",K298=""),"INCOMPLETO",IFERROR(IF(OR(COUNTIF($A$6:$A$400,A298)&lt;&gt;1,NOT(ISNUMBER(F298)),F298&lt;=0,F298&lt;&gt;INT(F298),NOT(ISNUMBER(H298)),H298&lt;0,COUNTIF(Configuracoes!$H$6:$H$10,K298)=0,AND(G298&lt;&gt;"",OR(NOT(ISNUMBER(G298)),G298&lt;=0,G298&lt;&gt;INT(G298))),AND(L298&lt;&gt;"",OR(NOT(ISNUMBER(L298)),L298&lt;1,L298&gt;5,L298&lt;&gt;INT(L298)))),"VERIFICAR","OK"),"VERIFICAR")))</f>
        <v/>
      </c>
      <c r="T298" s="15">
        <f t="shared" si="4"/>
        <v>0</v>
      </c>
    </row>
    <row r="299">
      <c r="A299" s="4"/>
      <c r="B299" s="4"/>
      <c r="C299" s="4"/>
      <c r="D299" s="4"/>
      <c r="E299" s="4"/>
      <c r="F299" s="7"/>
      <c r="G299" s="7"/>
      <c r="H299" s="5"/>
      <c r="I299" s="8" t="str">
        <f>IF(S299&lt;&gt;"OK","",SUMIFS(Sessoes!$I$6:$I$500,Sessoes!$B$6:$B$500,A299,Sessoes!$O$6:$O$500,"OK"))</f>
        <v/>
      </c>
      <c r="J299" s="9">
        <f t="shared" si="1"/>
        <v>0</v>
      </c>
      <c r="K299" s="4"/>
      <c r="L299" s="4"/>
      <c r="M299" s="13" t="str">
        <f>IF(S299&lt;&gt;"OK","",IF(COUNTIFS(Sessoes!$B$6:$B$500,A299,Sessoes!$O$6:$O$500,"OK")=0,"",MAXIFS(Sessoes!$A$6:$A$500,Sessoes!$B$6:$B$500,A299,Sessoes!$O$6:$O$500,"OK")))</f>
        <v/>
      </c>
      <c r="N299" s="11" t="str">
        <f>IF(L299="","",IFERROR(VLOOKUP(L299,Configuracoes!$A$15:$B$19,2,FALSE),""))</f>
        <v/>
      </c>
      <c r="O299" s="13" t="str">
        <f t="shared" si="2"/>
        <v/>
      </c>
      <c r="P299" s="14" t="str">
        <f t="shared" si="3"/>
        <v/>
      </c>
      <c r="Q299" s="11" t="str">
        <f>IF(S299="","",IF(S299&lt;&gt;"OK",S299,IF(K299="Cancelada","OK",IF(AND(K299&lt;&gt;"Concluída",G299&lt;&gt;"",G299&lt;TODAY()),"ATRASADA",IF(AND(O299&lt;&gt;"",O299+Configuracoes!$B$7&lt;=TODAY()),"REVISAR",IF(AND(P299&lt;&gt;"",P299&lt;=3,K299&lt;&gt;"Concluída"),"PRIORIDADE","OK"))))))</f>
        <v/>
      </c>
      <c r="R299" s="4"/>
      <c r="S299" s="15" t="str">
        <f>IF(COUNTA(A299:H299,K299:L299)=0,"",IF(OR(A299="",B299="",C299="",F299="",H299="",K299=""),"INCOMPLETO",IFERROR(IF(OR(COUNTIF($A$6:$A$400,A299)&lt;&gt;1,NOT(ISNUMBER(F299)),F299&lt;=0,F299&lt;&gt;INT(F299),NOT(ISNUMBER(H299)),H299&lt;0,COUNTIF(Configuracoes!$H$6:$H$10,K299)=0,AND(G299&lt;&gt;"",OR(NOT(ISNUMBER(G299)),G299&lt;=0,G299&lt;&gt;INT(G299))),AND(L299&lt;&gt;"",OR(NOT(ISNUMBER(L299)),L299&lt;1,L299&gt;5,L299&lt;&gt;INT(L299)))),"VERIFICAR","OK"),"VERIFICAR")))</f>
        <v/>
      </c>
      <c r="T299" s="15">
        <f t="shared" si="4"/>
        <v>0</v>
      </c>
    </row>
    <row r="300">
      <c r="A300" s="4"/>
      <c r="B300" s="4"/>
      <c r="C300" s="4"/>
      <c r="D300" s="4"/>
      <c r="E300" s="4"/>
      <c r="F300" s="7"/>
      <c r="G300" s="7"/>
      <c r="H300" s="5"/>
      <c r="I300" s="8" t="str">
        <f>IF(S300&lt;&gt;"OK","",SUMIFS(Sessoes!$I$6:$I$500,Sessoes!$B$6:$B$500,A300,Sessoes!$O$6:$O$500,"OK"))</f>
        <v/>
      </c>
      <c r="J300" s="9">
        <f t="shared" si="1"/>
        <v>0</v>
      </c>
      <c r="K300" s="4"/>
      <c r="L300" s="4"/>
      <c r="M300" s="13" t="str">
        <f>IF(S300&lt;&gt;"OK","",IF(COUNTIFS(Sessoes!$B$6:$B$500,A300,Sessoes!$O$6:$O$500,"OK")=0,"",MAXIFS(Sessoes!$A$6:$A$500,Sessoes!$B$6:$B$500,A300,Sessoes!$O$6:$O$500,"OK")))</f>
        <v/>
      </c>
      <c r="N300" s="11" t="str">
        <f>IF(L300="","",IFERROR(VLOOKUP(L300,Configuracoes!$A$15:$B$19,2,FALSE),""))</f>
        <v/>
      </c>
      <c r="O300" s="13" t="str">
        <f t="shared" si="2"/>
        <v/>
      </c>
      <c r="P300" s="14" t="str">
        <f t="shared" si="3"/>
        <v/>
      </c>
      <c r="Q300" s="11" t="str">
        <f>IF(S300="","",IF(S300&lt;&gt;"OK",S300,IF(K300="Cancelada","OK",IF(AND(K300&lt;&gt;"Concluída",G300&lt;&gt;"",G300&lt;TODAY()),"ATRASADA",IF(AND(O300&lt;&gt;"",O300+Configuracoes!$B$7&lt;=TODAY()),"REVISAR",IF(AND(P300&lt;&gt;"",P300&lt;=3,K300&lt;&gt;"Concluída"),"PRIORIDADE","OK"))))))</f>
        <v/>
      </c>
      <c r="R300" s="4"/>
      <c r="S300" s="15" t="str">
        <f>IF(COUNTA(A300:H300,K300:L300)=0,"",IF(OR(A300="",B300="",C300="",F300="",H300="",K300=""),"INCOMPLETO",IFERROR(IF(OR(COUNTIF($A$6:$A$400,A300)&lt;&gt;1,NOT(ISNUMBER(F300)),F300&lt;=0,F300&lt;&gt;INT(F300),NOT(ISNUMBER(H300)),H300&lt;0,COUNTIF(Configuracoes!$H$6:$H$10,K300)=0,AND(G300&lt;&gt;"",OR(NOT(ISNUMBER(G300)),G300&lt;=0,G300&lt;&gt;INT(G300))),AND(L300&lt;&gt;"",OR(NOT(ISNUMBER(L300)),L300&lt;1,L300&gt;5,L300&lt;&gt;INT(L300)))),"VERIFICAR","OK"),"VERIFICAR")))</f>
        <v/>
      </c>
      <c r="T300" s="15">
        <f t="shared" si="4"/>
        <v>0</v>
      </c>
    </row>
    <row r="301">
      <c r="A301" s="4"/>
      <c r="B301" s="4"/>
      <c r="C301" s="4"/>
      <c r="D301" s="4"/>
      <c r="E301" s="4"/>
      <c r="F301" s="7"/>
      <c r="G301" s="7"/>
      <c r="H301" s="5"/>
      <c r="I301" s="8" t="str">
        <f>IF(S301&lt;&gt;"OK","",SUMIFS(Sessoes!$I$6:$I$500,Sessoes!$B$6:$B$500,A301,Sessoes!$O$6:$O$500,"OK"))</f>
        <v/>
      </c>
      <c r="J301" s="9">
        <f t="shared" si="1"/>
        <v>0</v>
      </c>
      <c r="K301" s="4"/>
      <c r="L301" s="4"/>
      <c r="M301" s="13" t="str">
        <f>IF(S301&lt;&gt;"OK","",IF(COUNTIFS(Sessoes!$B$6:$B$500,A301,Sessoes!$O$6:$O$500,"OK")=0,"",MAXIFS(Sessoes!$A$6:$A$500,Sessoes!$B$6:$B$500,A301,Sessoes!$O$6:$O$500,"OK")))</f>
        <v/>
      </c>
      <c r="N301" s="11" t="str">
        <f>IF(L301="","",IFERROR(VLOOKUP(L301,Configuracoes!$A$15:$B$19,2,FALSE),""))</f>
        <v/>
      </c>
      <c r="O301" s="13" t="str">
        <f t="shared" si="2"/>
        <v/>
      </c>
      <c r="P301" s="14" t="str">
        <f t="shared" si="3"/>
        <v/>
      </c>
      <c r="Q301" s="11" t="str">
        <f>IF(S301="","",IF(S301&lt;&gt;"OK",S301,IF(K301="Cancelada","OK",IF(AND(K301&lt;&gt;"Concluída",G301&lt;&gt;"",G301&lt;TODAY()),"ATRASADA",IF(AND(O301&lt;&gt;"",O301+Configuracoes!$B$7&lt;=TODAY()),"REVISAR",IF(AND(P301&lt;&gt;"",P301&lt;=3,K301&lt;&gt;"Concluída"),"PRIORIDADE","OK"))))))</f>
        <v/>
      </c>
      <c r="R301" s="4"/>
      <c r="S301" s="15" t="str">
        <f>IF(COUNTA(A301:H301,K301:L301)=0,"",IF(OR(A301="",B301="",C301="",F301="",H301="",K301=""),"INCOMPLETO",IFERROR(IF(OR(COUNTIF($A$6:$A$400,A301)&lt;&gt;1,NOT(ISNUMBER(F301)),F301&lt;=0,F301&lt;&gt;INT(F301),NOT(ISNUMBER(H301)),H301&lt;0,COUNTIF(Configuracoes!$H$6:$H$10,K301)=0,AND(G301&lt;&gt;"",OR(NOT(ISNUMBER(G301)),G301&lt;=0,G301&lt;&gt;INT(G301))),AND(L301&lt;&gt;"",OR(NOT(ISNUMBER(L301)),L301&lt;1,L301&gt;5,L301&lt;&gt;INT(L301)))),"VERIFICAR","OK"),"VERIFICAR")))</f>
        <v/>
      </c>
      <c r="T301" s="15">
        <f t="shared" si="4"/>
        <v>0</v>
      </c>
    </row>
    <row r="302">
      <c r="A302" s="4"/>
      <c r="B302" s="4"/>
      <c r="C302" s="4"/>
      <c r="D302" s="4"/>
      <c r="E302" s="4"/>
      <c r="F302" s="7"/>
      <c r="G302" s="7"/>
      <c r="H302" s="5"/>
      <c r="I302" s="8" t="str">
        <f>IF(S302&lt;&gt;"OK","",SUMIFS(Sessoes!$I$6:$I$500,Sessoes!$B$6:$B$500,A302,Sessoes!$O$6:$O$500,"OK"))</f>
        <v/>
      </c>
      <c r="J302" s="9">
        <f t="shared" si="1"/>
        <v>0</v>
      </c>
      <c r="K302" s="4"/>
      <c r="L302" s="4"/>
      <c r="M302" s="13" t="str">
        <f>IF(S302&lt;&gt;"OK","",IF(COUNTIFS(Sessoes!$B$6:$B$500,A302,Sessoes!$O$6:$O$500,"OK")=0,"",MAXIFS(Sessoes!$A$6:$A$500,Sessoes!$B$6:$B$500,A302,Sessoes!$O$6:$O$500,"OK")))</f>
        <v/>
      </c>
      <c r="N302" s="11" t="str">
        <f>IF(L302="","",IFERROR(VLOOKUP(L302,Configuracoes!$A$15:$B$19,2,FALSE),""))</f>
        <v/>
      </c>
      <c r="O302" s="13" t="str">
        <f t="shared" si="2"/>
        <v/>
      </c>
      <c r="P302" s="14" t="str">
        <f t="shared" si="3"/>
        <v/>
      </c>
      <c r="Q302" s="11" t="str">
        <f>IF(S302="","",IF(S302&lt;&gt;"OK",S302,IF(K302="Cancelada","OK",IF(AND(K302&lt;&gt;"Concluída",G302&lt;&gt;"",G302&lt;TODAY()),"ATRASADA",IF(AND(O302&lt;&gt;"",O302+Configuracoes!$B$7&lt;=TODAY()),"REVISAR",IF(AND(P302&lt;&gt;"",P302&lt;=3,K302&lt;&gt;"Concluída"),"PRIORIDADE","OK"))))))</f>
        <v/>
      </c>
      <c r="R302" s="4"/>
      <c r="S302" s="15" t="str">
        <f>IF(COUNTA(A302:H302,K302:L302)=0,"",IF(OR(A302="",B302="",C302="",F302="",H302="",K302=""),"INCOMPLETO",IFERROR(IF(OR(COUNTIF($A$6:$A$400,A302)&lt;&gt;1,NOT(ISNUMBER(F302)),F302&lt;=0,F302&lt;&gt;INT(F302),NOT(ISNUMBER(H302)),H302&lt;0,COUNTIF(Configuracoes!$H$6:$H$10,K302)=0,AND(G302&lt;&gt;"",OR(NOT(ISNUMBER(G302)),G302&lt;=0,G302&lt;&gt;INT(G302))),AND(L302&lt;&gt;"",OR(NOT(ISNUMBER(L302)),L302&lt;1,L302&gt;5,L302&lt;&gt;INT(L302)))),"VERIFICAR","OK"),"VERIFICAR")))</f>
        <v/>
      </c>
      <c r="T302" s="15">
        <f t="shared" si="4"/>
        <v>0</v>
      </c>
    </row>
    <row r="303">
      <c r="A303" s="4"/>
      <c r="B303" s="4"/>
      <c r="C303" s="4"/>
      <c r="D303" s="4"/>
      <c r="E303" s="4"/>
      <c r="F303" s="7"/>
      <c r="G303" s="7"/>
      <c r="H303" s="5"/>
      <c r="I303" s="8" t="str">
        <f>IF(S303&lt;&gt;"OK","",SUMIFS(Sessoes!$I$6:$I$500,Sessoes!$B$6:$B$500,A303,Sessoes!$O$6:$O$500,"OK"))</f>
        <v/>
      </c>
      <c r="J303" s="9">
        <f t="shared" si="1"/>
        <v>0</v>
      </c>
      <c r="K303" s="4"/>
      <c r="L303" s="4"/>
      <c r="M303" s="13" t="str">
        <f>IF(S303&lt;&gt;"OK","",IF(COUNTIFS(Sessoes!$B$6:$B$500,A303,Sessoes!$O$6:$O$500,"OK")=0,"",MAXIFS(Sessoes!$A$6:$A$500,Sessoes!$B$6:$B$500,A303,Sessoes!$O$6:$O$500,"OK")))</f>
        <v/>
      </c>
      <c r="N303" s="11" t="str">
        <f>IF(L303="","",IFERROR(VLOOKUP(L303,Configuracoes!$A$15:$B$19,2,FALSE),""))</f>
        <v/>
      </c>
      <c r="O303" s="13" t="str">
        <f t="shared" si="2"/>
        <v/>
      </c>
      <c r="P303" s="14" t="str">
        <f t="shared" si="3"/>
        <v/>
      </c>
      <c r="Q303" s="11" t="str">
        <f>IF(S303="","",IF(S303&lt;&gt;"OK",S303,IF(K303="Cancelada","OK",IF(AND(K303&lt;&gt;"Concluída",G303&lt;&gt;"",G303&lt;TODAY()),"ATRASADA",IF(AND(O303&lt;&gt;"",O303+Configuracoes!$B$7&lt;=TODAY()),"REVISAR",IF(AND(P303&lt;&gt;"",P303&lt;=3,K303&lt;&gt;"Concluída"),"PRIORIDADE","OK"))))))</f>
        <v/>
      </c>
      <c r="R303" s="4"/>
      <c r="S303" s="15" t="str">
        <f>IF(COUNTA(A303:H303,K303:L303)=0,"",IF(OR(A303="",B303="",C303="",F303="",H303="",K303=""),"INCOMPLETO",IFERROR(IF(OR(COUNTIF($A$6:$A$400,A303)&lt;&gt;1,NOT(ISNUMBER(F303)),F303&lt;=0,F303&lt;&gt;INT(F303),NOT(ISNUMBER(H303)),H303&lt;0,COUNTIF(Configuracoes!$H$6:$H$10,K303)=0,AND(G303&lt;&gt;"",OR(NOT(ISNUMBER(G303)),G303&lt;=0,G303&lt;&gt;INT(G303))),AND(L303&lt;&gt;"",OR(NOT(ISNUMBER(L303)),L303&lt;1,L303&gt;5,L303&lt;&gt;INT(L303)))),"VERIFICAR","OK"),"VERIFICAR")))</f>
        <v/>
      </c>
      <c r="T303" s="15">
        <f t="shared" si="4"/>
        <v>0</v>
      </c>
    </row>
    <row r="304">
      <c r="A304" s="4"/>
      <c r="B304" s="4"/>
      <c r="C304" s="4"/>
      <c r="D304" s="4"/>
      <c r="E304" s="4"/>
      <c r="F304" s="7"/>
      <c r="G304" s="7"/>
      <c r="H304" s="5"/>
      <c r="I304" s="8" t="str">
        <f>IF(S304&lt;&gt;"OK","",SUMIFS(Sessoes!$I$6:$I$500,Sessoes!$B$6:$B$500,A304,Sessoes!$O$6:$O$500,"OK"))</f>
        <v/>
      </c>
      <c r="J304" s="9">
        <f t="shared" si="1"/>
        <v>0</v>
      </c>
      <c r="K304" s="4"/>
      <c r="L304" s="4"/>
      <c r="M304" s="13" t="str">
        <f>IF(S304&lt;&gt;"OK","",IF(COUNTIFS(Sessoes!$B$6:$B$500,A304,Sessoes!$O$6:$O$500,"OK")=0,"",MAXIFS(Sessoes!$A$6:$A$500,Sessoes!$B$6:$B$500,A304,Sessoes!$O$6:$O$500,"OK")))</f>
        <v/>
      </c>
      <c r="N304" s="11" t="str">
        <f>IF(L304="","",IFERROR(VLOOKUP(L304,Configuracoes!$A$15:$B$19,2,FALSE),""))</f>
        <v/>
      </c>
      <c r="O304" s="13" t="str">
        <f t="shared" si="2"/>
        <v/>
      </c>
      <c r="P304" s="14" t="str">
        <f t="shared" si="3"/>
        <v/>
      </c>
      <c r="Q304" s="11" t="str">
        <f>IF(S304="","",IF(S304&lt;&gt;"OK",S304,IF(K304="Cancelada","OK",IF(AND(K304&lt;&gt;"Concluída",G304&lt;&gt;"",G304&lt;TODAY()),"ATRASADA",IF(AND(O304&lt;&gt;"",O304+Configuracoes!$B$7&lt;=TODAY()),"REVISAR",IF(AND(P304&lt;&gt;"",P304&lt;=3,K304&lt;&gt;"Concluída"),"PRIORIDADE","OK"))))))</f>
        <v/>
      </c>
      <c r="R304" s="4"/>
      <c r="S304" s="15" t="str">
        <f>IF(COUNTA(A304:H304,K304:L304)=0,"",IF(OR(A304="",B304="",C304="",F304="",H304="",K304=""),"INCOMPLETO",IFERROR(IF(OR(COUNTIF($A$6:$A$400,A304)&lt;&gt;1,NOT(ISNUMBER(F304)),F304&lt;=0,F304&lt;&gt;INT(F304),NOT(ISNUMBER(H304)),H304&lt;0,COUNTIF(Configuracoes!$H$6:$H$10,K304)=0,AND(G304&lt;&gt;"",OR(NOT(ISNUMBER(G304)),G304&lt;=0,G304&lt;&gt;INT(G304))),AND(L304&lt;&gt;"",OR(NOT(ISNUMBER(L304)),L304&lt;1,L304&gt;5,L304&lt;&gt;INT(L304)))),"VERIFICAR","OK"),"VERIFICAR")))</f>
        <v/>
      </c>
      <c r="T304" s="15">
        <f t="shared" si="4"/>
        <v>0</v>
      </c>
    </row>
    <row r="305">
      <c r="A305" s="4"/>
      <c r="B305" s="4"/>
      <c r="C305" s="4"/>
      <c r="D305" s="4"/>
      <c r="E305" s="4"/>
      <c r="F305" s="7"/>
      <c r="G305" s="7"/>
      <c r="H305" s="5"/>
      <c r="I305" s="8" t="str">
        <f>IF(S305&lt;&gt;"OK","",SUMIFS(Sessoes!$I$6:$I$500,Sessoes!$B$6:$B$500,A305,Sessoes!$O$6:$O$500,"OK"))</f>
        <v/>
      </c>
      <c r="J305" s="9">
        <f t="shared" si="1"/>
        <v>0</v>
      </c>
      <c r="K305" s="4"/>
      <c r="L305" s="4"/>
      <c r="M305" s="13" t="str">
        <f>IF(S305&lt;&gt;"OK","",IF(COUNTIFS(Sessoes!$B$6:$B$500,A305,Sessoes!$O$6:$O$500,"OK")=0,"",MAXIFS(Sessoes!$A$6:$A$500,Sessoes!$B$6:$B$500,A305,Sessoes!$O$6:$O$500,"OK")))</f>
        <v/>
      </c>
      <c r="N305" s="11" t="str">
        <f>IF(L305="","",IFERROR(VLOOKUP(L305,Configuracoes!$A$15:$B$19,2,FALSE),""))</f>
        <v/>
      </c>
      <c r="O305" s="13" t="str">
        <f t="shared" si="2"/>
        <v/>
      </c>
      <c r="P305" s="14" t="str">
        <f t="shared" si="3"/>
        <v/>
      </c>
      <c r="Q305" s="11" t="str">
        <f>IF(S305="","",IF(S305&lt;&gt;"OK",S305,IF(K305="Cancelada","OK",IF(AND(K305&lt;&gt;"Concluída",G305&lt;&gt;"",G305&lt;TODAY()),"ATRASADA",IF(AND(O305&lt;&gt;"",O305+Configuracoes!$B$7&lt;=TODAY()),"REVISAR",IF(AND(P305&lt;&gt;"",P305&lt;=3,K305&lt;&gt;"Concluída"),"PRIORIDADE","OK"))))))</f>
        <v/>
      </c>
      <c r="R305" s="4"/>
      <c r="S305" s="15" t="str">
        <f>IF(COUNTA(A305:H305,K305:L305)=0,"",IF(OR(A305="",B305="",C305="",F305="",H305="",K305=""),"INCOMPLETO",IFERROR(IF(OR(COUNTIF($A$6:$A$400,A305)&lt;&gt;1,NOT(ISNUMBER(F305)),F305&lt;=0,F305&lt;&gt;INT(F305),NOT(ISNUMBER(H305)),H305&lt;0,COUNTIF(Configuracoes!$H$6:$H$10,K305)=0,AND(G305&lt;&gt;"",OR(NOT(ISNUMBER(G305)),G305&lt;=0,G305&lt;&gt;INT(G305))),AND(L305&lt;&gt;"",OR(NOT(ISNUMBER(L305)),L305&lt;1,L305&gt;5,L305&lt;&gt;INT(L305)))),"VERIFICAR","OK"),"VERIFICAR")))</f>
        <v/>
      </c>
      <c r="T305" s="15">
        <f t="shared" si="4"/>
        <v>0</v>
      </c>
    </row>
    <row r="306">
      <c r="A306" s="4"/>
      <c r="B306" s="4"/>
      <c r="C306" s="4"/>
      <c r="D306" s="4"/>
      <c r="E306" s="4"/>
      <c r="F306" s="7"/>
      <c r="G306" s="7"/>
      <c r="H306" s="5"/>
      <c r="I306" s="8" t="str">
        <f>IF(S306&lt;&gt;"OK","",SUMIFS(Sessoes!$I$6:$I$500,Sessoes!$B$6:$B$500,A306,Sessoes!$O$6:$O$500,"OK"))</f>
        <v/>
      </c>
      <c r="J306" s="9">
        <f t="shared" si="1"/>
        <v>0</v>
      </c>
      <c r="K306" s="4"/>
      <c r="L306" s="4"/>
      <c r="M306" s="13" t="str">
        <f>IF(S306&lt;&gt;"OK","",IF(COUNTIFS(Sessoes!$B$6:$B$500,A306,Sessoes!$O$6:$O$500,"OK")=0,"",MAXIFS(Sessoes!$A$6:$A$500,Sessoes!$B$6:$B$500,A306,Sessoes!$O$6:$O$500,"OK")))</f>
        <v/>
      </c>
      <c r="N306" s="11" t="str">
        <f>IF(L306="","",IFERROR(VLOOKUP(L306,Configuracoes!$A$15:$B$19,2,FALSE),""))</f>
        <v/>
      </c>
      <c r="O306" s="13" t="str">
        <f t="shared" si="2"/>
        <v/>
      </c>
      <c r="P306" s="14" t="str">
        <f t="shared" si="3"/>
        <v/>
      </c>
      <c r="Q306" s="11" t="str">
        <f>IF(S306="","",IF(S306&lt;&gt;"OK",S306,IF(K306="Cancelada","OK",IF(AND(K306&lt;&gt;"Concluída",G306&lt;&gt;"",G306&lt;TODAY()),"ATRASADA",IF(AND(O306&lt;&gt;"",O306+Configuracoes!$B$7&lt;=TODAY()),"REVISAR",IF(AND(P306&lt;&gt;"",P306&lt;=3,K306&lt;&gt;"Concluída"),"PRIORIDADE","OK"))))))</f>
        <v/>
      </c>
      <c r="R306" s="4"/>
      <c r="S306" s="15" t="str">
        <f>IF(COUNTA(A306:H306,K306:L306)=0,"",IF(OR(A306="",B306="",C306="",F306="",H306="",K306=""),"INCOMPLETO",IFERROR(IF(OR(COUNTIF($A$6:$A$400,A306)&lt;&gt;1,NOT(ISNUMBER(F306)),F306&lt;=0,F306&lt;&gt;INT(F306),NOT(ISNUMBER(H306)),H306&lt;0,COUNTIF(Configuracoes!$H$6:$H$10,K306)=0,AND(G306&lt;&gt;"",OR(NOT(ISNUMBER(G306)),G306&lt;=0,G306&lt;&gt;INT(G306))),AND(L306&lt;&gt;"",OR(NOT(ISNUMBER(L306)),L306&lt;1,L306&gt;5,L306&lt;&gt;INT(L306)))),"VERIFICAR","OK"),"VERIFICAR")))</f>
        <v/>
      </c>
      <c r="T306" s="15">
        <f t="shared" si="4"/>
        <v>0</v>
      </c>
    </row>
    <row r="307">
      <c r="A307" s="4"/>
      <c r="B307" s="4"/>
      <c r="C307" s="4"/>
      <c r="D307" s="4"/>
      <c r="E307" s="4"/>
      <c r="F307" s="7"/>
      <c r="G307" s="7"/>
      <c r="H307" s="5"/>
      <c r="I307" s="8" t="str">
        <f>IF(S307&lt;&gt;"OK","",SUMIFS(Sessoes!$I$6:$I$500,Sessoes!$B$6:$B$500,A307,Sessoes!$O$6:$O$500,"OK"))</f>
        <v/>
      </c>
      <c r="J307" s="9">
        <f t="shared" si="1"/>
        <v>0</v>
      </c>
      <c r="K307" s="4"/>
      <c r="L307" s="4"/>
      <c r="M307" s="13" t="str">
        <f>IF(S307&lt;&gt;"OK","",IF(COUNTIFS(Sessoes!$B$6:$B$500,A307,Sessoes!$O$6:$O$500,"OK")=0,"",MAXIFS(Sessoes!$A$6:$A$500,Sessoes!$B$6:$B$500,A307,Sessoes!$O$6:$O$500,"OK")))</f>
        <v/>
      </c>
      <c r="N307" s="11" t="str">
        <f>IF(L307="","",IFERROR(VLOOKUP(L307,Configuracoes!$A$15:$B$19,2,FALSE),""))</f>
        <v/>
      </c>
      <c r="O307" s="13" t="str">
        <f t="shared" si="2"/>
        <v/>
      </c>
      <c r="P307" s="14" t="str">
        <f t="shared" si="3"/>
        <v/>
      </c>
      <c r="Q307" s="11" t="str">
        <f>IF(S307="","",IF(S307&lt;&gt;"OK",S307,IF(K307="Cancelada","OK",IF(AND(K307&lt;&gt;"Concluída",G307&lt;&gt;"",G307&lt;TODAY()),"ATRASADA",IF(AND(O307&lt;&gt;"",O307+Configuracoes!$B$7&lt;=TODAY()),"REVISAR",IF(AND(P307&lt;&gt;"",P307&lt;=3,K307&lt;&gt;"Concluída"),"PRIORIDADE","OK"))))))</f>
        <v/>
      </c>
      <c r="R307" s="4"/>
      <c r="S307" s="15" t="str">
        <f>IF(COUNTA(A307:H307,K307:L307)=0,"",IF(OR(A307="",B307="",C307="",F307="",H307="",K307=""),"INCOMPLETO",IFERROR(IF(OR(COUNTIF($A$6:$A$400,A307)&lt;&gt;1,NOT(ISNUMBER(F307)),F307&lt;=0,F307&lt;&gt;INT(F307),NOT(ISNUMBER(H307)),H307&lt;0,COUNTIF(Configuracoes!$H$6:$H$10,K307)=0,AND(G307&lt;&gt;"",OR(NOT(ISNUMBER(G307)),G307&lt;=0,G307&lt;&gt;INT(G307))),AND(L307&lt;&gt;"",OR(NOT(ISNUMBER(L307)),L307&lt;1,L307&gt;5,L307&lt;&gt;INT(L307)))),"VERIFICAR","OK"),"VERIFICAR")))</f>
        <v/>
      </c>
      <c r="T307" s="15">
        <f t="shared" si="4"/>
        <v>0</v>
      </c>
    </row>
    <row r="308">
      <c r="A308" s="4"/>
      <c r="B308" s="4"/>
      <c r="C308" s="4"/>
      <c r="D308" s="4"/>
      <c r="E308" s="4"/>
      <c r="F308" s="7"/>
      <c r="G308" s="7"/>
      <c r="H308" s="5"/>
      <c r="I308" s="8" t="str">
        <f>IF(S308&lt;&gt;"OK","",SUMIFS(Sessoes!$I$6:$I$500,Sessoes!$B$6:$B$500,A308,Sessoes!$O$6:$O$500,"OK"))</f>
        <v/>
      </c>
      <c r="J308" s="9">
        <f t="shared" si="1"/>
        <v>0</v>
      </c>
      <c r="K308" s="4"/>
      <c r="L308" s="4"/>
      <c r="M308" s="13" t="str">
        <f>IF(S308&lt;&gt;"OK","",IF(COUNTIFS(Sessoes!$B$6:$B$500,A308,Sessoes!$O$6:$O$500,"OK")=0,"",MAXIFS(Sessoes!$A$6:$A$500,Sessoes!$B$6:$B$500,A308,Sessoes!$O$6:$O$500,"OK")))</f>
        <v/>
      </c>
      <c r="N308" s="11" t="str">
        <f>IF(L308="","",IFERROR(VLOOKUP(L308,Configuracoes!$A$15:$B$19,2,FALSE),""))</f>
        <v/>
      </c>
      <c r="O308" s="13" t="str">
        <f t="shared" si="2"/>
        <v/>
      </c>
      <c r="P308" s="14" t="str">
        <f t="shared" si="3"/>
        <v/>
      </c>
      <c r="Q308" s="11" t="str">
        <f>IF(S308="","",IF(S308&lt;&gt;"OK",S308,IF(K308="Cancelada","OK",IF(AND(K308&lt;&gt;"Concluída",G308&lt;&gt;"",G308&lt;TODAY()),"ATRASADA",IF(AND(O308&lt;&gt;"",O308+Configuracoes!$B$7&lt;=TODAY()),"REVISAR",IF(AND(P308&lt;&gt;"",P308&lt;=3,K308&lt;&gt;"Concluída"),"PRIORIDADE","OK"))))))</f>
        <v/>
      </c>
      <c r="R308" s="4"/>
      <c r="S308" s="15" t="str">
        <f>IF(COUNTA(A308:H308,K308:L308)=0,"",IF(OR(A308="",B308="",C308="",F308="",H308="",K308=""),"INCOMPLETO",IFERROR(IF(OR(COUNTIF($A$6:$A$400,A308)&lt;&gt;1,NOT(ISNUMBER(F308)),F308&lt;=0,F308&lt;&gt;INT(F308),NOT(ISNUMBER(H308)),H308&lt;0,COUNTIF(Configuracoes!$H$6:$H$10,K308)=0,AND(G308&lt;&gt;"",OR(NOT(ISNUMBER(G308)),G308&lt;=0,G308&lt;&gt;INT(G308))),AND(L308&lt;&gt;"",OR(NOT(ISNUMBER(L308)),L308&lt;1,L308&gt;5,L308&lt;&gt;INT(L308)))),"VERIFICAR","OK"),"VERIFICAR")))</f>
        <v/>
      </c>
      <c r="T308" s="15">
        <f t="shared" si="4"/>
        <v>0</v>
      </c>
    </row>
    <row r="309">
      <c r="A309" s="4"/>
      <c r="B309" s="4"/>
      <c r="C309" s="4"/>
      <c r="D309" s="4"/>
      <c r="E309" s="4"/>
      <c r="F309" s="7"/>
      <c r="G309" s="7"/>
      <c r="H309" s="5"/>
      <c r="I309" s="8" t="str">
        <f>IF(S309&lt;&gt;"OK","",SUMIFS(Sessoes!$I$6:$I$500,Sessoes!$B$6:$B$500,A309,Sessoes!$O$6:$O$500,"OK"))</f>
        <v/>
      </c>
      <c r="J309" s="9">
        <f t="shared" si="1"/>
        <v>0</v>
      </c>
      <c r="K309" s="4"/>
      <c r="L309" s="4"/>
      <c r="M309" s="13" t="str">
        <f>IF(S309&lt;&gt;"OK","",IF(COUNTIFS(Sessoes!$B$6:$B$500,A309,Sessoes!$O$6:$O$500,"OK")=0,"",MAXIFS(Sessoes!$A$6:$A$500,Sessoes!$B$6:$B$500,A309,Sessoes!$O$6:$O$500,"OK")))</f>
        <v/>
      </c>
      <c r="N309" s="11" t="str">
        <f>IF(L309="","",IFERROR(VLOOKUP(L309,Configuracoes!$A$15:$B$19,2,FALSE),""))</f>
        <v/>
      </c>
      <c r="O309" s="13" t="str">
        <f t="shared" si="2"/>
        <v/>
      </c>
      <c r="P309" s="14" t="str">
        <f t="shared" si="3"/>
        <v/>
      </c>
      <c r="Q309" s="11" t="str">
        <f>IF(S309="","",IF(S309&lt;&gt;"OK",S309,IF(K309="Cancelada","OK",IF(AND(K309&lt;&gt;"Concluída",G309&lt;&gt;"",G309&lt;TODAY()),"ATRASADA",IF(AND(O309&lt;&gt;"",O309+Configuracoes!$B$7&lt;=TODAY()),"REVISAR",IF(AND(P309&lt;&gt;"",P309&lt;=3,K309&lt;&gt;"Concluída"),"PRIORIDADE","OK"))))))</f>
        <v/>
      </c>
      <c r="R309" s="4"/>
      <c r="S309" s="15" t="str">
        <f>IF(COUNTA(A309:H309,K309:L309)=0,"",IF(OR(A309="",B309="",C309="",F309="",H309="",K309=""),"INCOMPLETO",IFERROR(IF(OR(COUNTIF($A$6:$A$400,A309)&lt;&gt;1,NOT(ISNUMBER(F309)),F309&lt;=0,F309&lt;&gt;INT(F309),NOT(ISNUMBER(H309)),H309&lt;0,COUNTIF(Configuracoes!$H$6:$H$10,K309)=0,AND(G309&lt;&gt;"",OR(NOT(ISNUMBER(G309)),G309&lt;=0,G309&lt;&gt;INT(G309))),AND(L309&lt;&gt;"",OR(NOT(ISNUMBER(L309)),L309&lt;1,L309&gt;5,L309&lt;&gt;INT(L309)))),"VERIFICAR","OK"),"VERIFICAR")))</f>
        <v/>
      </c>
      <c r="T309" s="15">
        <f t="shared" si="4"/>
        <v>0</v>
      </c>
    </row>
    <row r="310">
      <c r="A310" s="4"/>
      <c r="B310" s="4"/>
      <c r="C310" s="4"/>
      <c r="D310" s="4"/>
      <c r="E310" s="4"/>
      <c r="F310" s="7"/>
      <c r="G310" s="7"/>
      <c r="H310" s="5"/>
      <c r="I310" s="8" t="str">
        <f>IF(S310&lt;&gt;"OK","",SUMIFS(Sessoes!$I$6:$I$500,Sessoes!$B$6:$B$500,A310,Sessoes!$O$6:$O$500,"OK"))</f>
        <v/>
      </c>
      <c r="J310" s="9">
        <f t="shared" si="1"/>
        <v>0</v>
      </c>
      <c r="K310" s="4"/>
      <c r="L310" s="4"/>
      <c r="M310" s="13" t="str">
        <f>IF(S310&lt;&gt;"OK","",IF(COUNTIFS(Sessoes!$B$6:$B$500,A310,Sessoes!$O$6:$O$500,"OK")=0,"",MAXIFS(Sessoes!$A$6:$A$500,Sessoes!$B$6:$B$500,A310,Sessoes!$O$6:$O$500,"OK")))</f>
        <v/>
      </c>
      <c r="N310" s="11" t="str">
        <f>IF(L310="","",IFERROR(VLOOKUP(L310,Configuracoes!$A$15:$B$19,2,FALSE),""))</f>
        <v/>
      </c>
      <c r="O310" s="13" t="str">
        <f t="shared" si="2"/>
        <v/>
      </c>
      <c r="P310" s="14" t="str">
        <f t="shared" si="3"/>
        <v/>
      </c>
      <c r="Q310" s="11" t="str">
        <f>IF(S310="","",IF(S310&lt;&gt;"OK",S310,IF(K310="Cancelada","OK",IF(AND(K310&lt;&gt;"Concluída",G310&lt;&gt;"",G310&lt;TODAY()),"ATRASADA",IF(AND(O310&lt;&gt;"",O310+Configuracoes!$B$7&lt;=TODAY()),"REVISAR",IF(AND(P310&lt;&gt;"",P310&lt;=3,K310&lt;&gt;"Concluída"),"PRIORIDADE","OK"))))))</f>
        <v/>
      </c>
      <c r="R310" s="4"/>
      <c r="S310" s="15" t="str">
        <f>IF(COUNTA(A310:H310,K310:L310)=0,"",IF(OR(A310="",B310="",C310="",F310="",H310="",K310=""),"INCOMPLETO",IFERROR(IF(OR(COUNTIF($A$6:$A$400,A310)&lt;&gt;1,NOT(ISNUMBER(F310)),F310&lt;=0,F310&lt;&gt;INT(F310),NOT(ISNUMBER(H310)),H310&lt;0,COUNTIF(Configuracoes!$H$6:$H$10,K310)=0,AND(G310&lt;&gt;"",OR(NOT(ISNUMBER(G310)),G310&lt;=0,G310&lt;&gt;INT(G310))),AND(L310&lt;&gt;"",OR(NOT(ISNUMBER(L310)),L310&lt;1,L310&gt;5,L310&lt;&gt;INT(L310)))),"VERIFICAR","OK"),"VERIFICAR")))</f>
        <v/>
      </c>
      <c r="T310" s="15">
        <f t="shared" si="4"/>
        <v>0</v>
      </c>
    </row>
    <row r="311">
      <c r="A311" s="4"/>
      <c r="B311" s="4"/>
      <c r="C311" s="4"/>
      <c r="D311" s="4"/>
      <c r="E311" s="4"/>
      <c r="F311" s="7"/>
      <c r="G311" s="7"/>
      <c r="H311" s="5"/>
      <c r="I311" s="8" t="str">
        <f>IF(S311&lt;&gt;"OK","",SUMIFS(Sessoes!$I$6:$I$500,Sessoes!$B$6:$B$500,A311,Sessoes!$O$6:$O$500,"OK"))</f>
        <v/>
      </c>
      <c r="J311" s="9">
        <f t="shared" si="1"/>
        <v>0</v>
      </c>
      <c r="K311" s="4"/>
      <c r="L311" s="4"/>
      <c r="M311" s="13" t="str">
        <f>IF(S311&lt;&gt;"OK","",IF(COUNTIFS(Sessoes!$B$6:$B$500,A311,Sessoes!$O$6:$O$500,"OK")=0,"",MAXIFS(Sessoes!$A$6:$A$500,Sessoes!$B$6:$B$500,A311,Sessoes!$O$6:$O$500,"OK")))</f>
        <v/>
      </c>
      <c r="N311" s="11" t="str">
        <f>IF(L311="","",IFERROR(VLOOKUP(L311,Configuracoes!$A$15:$B$19,2,FALSE),""))</f>
        <v/>
      </c>
      <c r="O311" s="13" t="str">
        <f t="shared" si="2"/>
        <v/>
      </c>
      <c r="P311" s="14" t="str">
        <f t="shared" si="3"/>
        <v/>
      </c>
      <c r="Q311" s="11" t="str">
        <f>IF(S311="","",IF(S311&lt;&gt;"OK",S311,IF(K311="Cancelada","OK",IF(AND(K311&lt;&gt;"Concluída",G311&lt;&gt;"",G311&lt;TODAY()),"ATRASADA",IF(AND(O311&lt;&gt;"",O311+Configuracoes!$B$7&lt;=TODAY()),"REVISAR",IF(AND(P311&lt;&gt;"",P311&lt;=3,K311&lt;&gt;"Concluída"),"PRIORIDADE","OK"))))))</f>
        <v/>
      </c>
      <c r="R311" s="4"/>
      <c r="S311" s="15" t="str">
        <f>IF(COUNTA(A311:H311,K311:L311)=0,"",IF(OR(A311="",B311="",C311="",F311="",H311="",K311=""),"INCOMPLETO",IFERROR(IF(OR(COUNTIF($A$6:$A$400,A311)&lt;&gt;1,NOT(ISNUMBER(F311)),F311&lt;=0,F311&lt;&gt;INT(F311),NOT(ISNUMBER(H311)),H311&lt;0,COUNTIF(Configuracoes!$H$6:$H$10,K311)=0,AND(G311&lt;&gt;"",OR(NOT(ISNUMBER(G311)),G311&lt;=0,G311&lt;&gt;INT(G311))),AND(L311&lt;&gt;"",OR(NOT(ISNUMBER(L311)),L311&lt;1,L311&gt;5,L311&lt;&gt;INT(L311)))),"VERIFICAR","OK"),"VERIFICAR")))</f>
        <v/>
      </c>
      <c r="T311" s="15">
        <f t="shared" si="4"/>
        <v>0</v>
      </c>
    </row>
    <row r="312">
      <c r="A312" s="4"/>
      <c r="B312" s="4"/>
      <c r="C312" s="4"/>
      <c r="D312" s="4"/>
      <c r="E312" s="4"/>
      <c r="F312" s="7"/>
      <c r="G312" s="7"/>
      <c r="H312" s="5"/>
      <c r="I312" s="8" t="str">
        <f>IF(S312&lt;&gt;"OK","",SUMIFS(Sessoes!$I$6:$I$500,Sessoes!$B$6:$B$500,A312,Sessoes!$O$6:$O$500,"OK"))</f>
        <v/>
      </c>
      <c r="J312" s="9">
        <f t="shared" si="1"/>
        <v>0</v>
      </c>
      <c r="K312" s="4"/>
      <c r="L312" s="4"/>
      <c r="M312" s="13" t="str">
        <f>IF(S312&lt;&gt;"OK","",IF(COUNTIFS(Sessoes!$B$6:$B$500,A312,Sessoes!$O$6:$O$500,"OK")=0,"",MAXIFS(Sessoes!$A$6:$A$500,Sessoes!$B$6:$B$500,A312,Sessoes!$O$6:$O$500,"OK")))</f>
        <v/>
      </c>
      <c r="N312" s="11" t="str">
        <f>IF(L312="","",IFERROR(VLOOKUP(L312,Configuracoes!$A$15:$B$19,2,FALSE),""))</f>
        <v/>
      </c>
      <c r="O312" s="13" t="str">
        <f t="shared" si="2"/>
        <v/>
      </c>
      <c r="P312" s="14" t="str">
        <f t="shared" si="3"/>
        <v/>
      </c>
      <c r="Q312" s="11" t="str">
        <f>IF(S312="","",IF(S312&lt;&gt;"OK",S312,IF(K312="Cancelada","OK",IF(AND(K312&lt;&gt;"Concluída",G312&lt;&gt;"",G312&lt;TODAY()),"ATRASADA",IF(AND(O312&lt;&gt;"",O312+Configuracoes!$B$7&lt;=TODAY()),"REVISAR",IF(AND(P312&lt;&gt;"",P312&lt;=3,K312&lt;&gt;"Concluída"),"PRIORIDADE","OK"))))))</f>
        <v/>
      </c>
      <c r="R312" s="4"/>
      <c r="S312" s="15" t="str">
        <f>IF(COUNTA(A312:H312,K312:L312)=0,"",IF(OR(A312="",B312="",C312="",F312="",H312="",K312=""),"INCOMPLETO",IFERROR(IF(OR(COUNTIF($A$6:$A$400,A312)&lt;&gt;1,NOT(ISNUMBER(F312)),F312&lt;=0,F312&lt;&gt;INT(F312),NOT(ISNUMBER(H312)),H312&lt;0,COUNTIF(Configuracoes!$H$6:$H$10,K312)=0,AND(G312&lt;&gt;"",OR(NOT(ISNUMBER(G312)),G312&lt;=0,G312&lt;&gt;INT(G312))),AND(L312&lt;&gt;"",OR(NOT(ISNUMBER(L312)),L312&lt;1,L312&gt;5,L312&lt;&gt;INT(L312)))),"VERIFICAR","OK"),"VERIFICAR")))</f>
        <v/>
      </c>
      <c r="T312" s="15">
        <f t="shared" si="4"/>
        <v>0</v>
      </c>
    </row>
    <row r="313">
      <c r="A313" s="4"/>
      <c r="B313" s="4"/>
      <c r="C313" s="4"/>
      <c r="D313" s="4"/>
      <c r="E313" s="4"/>
      <c r="F313" s="7"/>
      <c r="G313" s="7"/>
      <c r="H313" s="5"/>
      <c r="I313" s="8" t="str">
        <f>IF(S313&lt;&gt;"OK","",SUMIFS(Sessoes!$I$6:$I$500,Sessoes!$B$6:$B$500,A313,Sessoes!$O$6:$O$500,"OK"))</f>
        <v/>
      </c>
      <c r="J313" s="9">
        <f t="shared" si="1"/>
        <v>0</v>
      </c>
      <c r="K313" s="4"/>
      <c r="L313" s="4"/>
      <c r="M313" s="13" t="str">
        <f>IF(S313&lt;&gt;"OK","",IF(COUNTIFS(Sessoes!$B$6:$B$500,A313,Sessoes!$O$6:$O$500,"OK")=0,"",MAXIFS(Sessoes!$A$6:$A$500,Sessoes!$B$6:$B$500,A313,Sessoes!$O$6:$O$500,"OK")))</f>
        <v/>
      </c>
      <c r="N313" s="11" t="str">
        <f>IF(L313="","",IFERROR(VLOOKUP(L313,Configuracoes!$A$15:$B$19,2,FALSE),""))</f>
        <v/>
      </c>
      <c r="O313" s="13" t="str">
        <f t="shared" si="2"/>
        <v/>
      </c>
      <c r="P313" s="14" t="str">
        <f t="shared" si="3"/>
        <v/>
      </c>
      <c r="Q313" s="11" t="str">
        <f>IF(S313="","",IF(S313&lt;&gt;"OK",S313,IF(K313="Cancelada","OK",IF(AND(K313&lt;&gt;"Concluída",G313&lt;&gt;"",G313&lt;TODAY()),"ATRASADA",IF(AND(O313&lt;&gt;"",O313+Configuracoes!$B$7&lt;=TODAY()),"REVISAR",IF(AND(P313&lt;&gt;"",P313&lt;=3,K313&lt;&gt;"Concluída"),"PRIORIDADE","OK"))))))</f>
        <v/>
      </c>
      <c r="R313" s="4"/>
      <c r="S313" s="15" t="str">
        <f>IF(COUNTA(A313:H313,K313:L313)=0,"",IF(OR(A313="",B313="",C313="",F313="",H313="",K313=""),"INCOMPLETO",IFERROR(IF(OR(COUNTIF($A$6:$A$400,A313)&lt;&gt;1,NOT(ISNUMBER(F313)),F313&lt;=0,F313&lt;&gt;INT(F313),NOT(ISNUMBER(H313)),H313&lt;0,COUNTIF(Configuracoes!$H$6:$H$10,K313)=0,AND(G313&lt;&gt;"",OR(NOT(ISNUMBER(G313)),G313&lt;=0,G313&lt;&gt;INT(G313))),AND(L313&lt;&gt;"",OR(NOT(ISNUMBER(L313)),L313&lt;1,L313&gt;5,L313&lt;&gt;INT(L313)))),"VERIFICAR","OK"),"VERIFICAR")))</f>
        <v/>
      </c>
      <c r="T313" s="15">
        <f t="shared" si="4"/>
        <v>0</v>
      </c>
    </row>
    <row r="314">
      <c r="A314" s="4"/>
      <c r="B314" s="4"/>
      <c r="C314" s="4"/>
      <c r="D314" s="4"/>
      <c r="E314" s="4"/>
      <c r="F314" s="7"/>
      <c r="G314" s="7"/>
      <c r="H314" s="5"/>
      <c r="I314" s="8" t="str">
        <f>IF(S314&lt;&gt;"OK","",SUMIFS(Sessoes!$I$6:$I$500,Sessoes!$B$6:$B$500,A314,Sessoes!$O$6:$O$500,"OK"))</f>
        <v/>
      </c>
      <c r="J314" s="9">
        <f t="shared" si="1"/>
        <v>0</v>
      </c>
      <c r="K314" s="4"/>
      <c r="L314" s="4"/>
      <c r="M314" s="13" t="str">
        <f>IF(S314&lt;&gt;"OK","",IF(COUNTIFS(Sessoes!$B$6:$B$500,A314,Sessoes!$O$6:$O$500,"OK")=0,"",MAXIFS(Sessoes!$A$6:$A$500,Sessoes!$B$6:$B$500,A314,Sessoes!$O$6:$O$500,"OK")))</f>
        <v/>
      </c>
      <c r="N314" s="11" t="str">
        <f>IF(L314="","",IFERROR(VLOOKUP(L314,Configuracoes!$A$15:$B$19,2,FALSE),""))</f>
        <v/>
      </c>
      <c r="O314" s="13" t="str">
        <f t="shared" si="2"/>
        <v/>
      </c>
      <c r="P314" s="14" t="str">
        <f t="shared" si="3"/>
        <v/>
      </c>
      <c r="Q314" s="11" t="str">
        <f>IF(S314="","",IF(S314&lt;&gt;"OK",S314,IF(K314="Cancelada","OK",IF(AND(K314&lt;&gt;"Concluída",G314&lt;&gt;"",G314&lt;TODAY()),"ATRASADA",IF(AND(O314&lt;&gt;"",O314+Configuracoes!$B$7&lt;=TODAY()),"REVISAR",IF(AND(P314&lt;&gt;"",P314&lt;=3,K314&lt;&gt;"Concluída"),"PRIORIDADE","OK"))))))</f>
        <v/>
      </c>
      <c r="R314" s="4"/>
      <c r="S314" s="15" t="str">
        <f>IF(COUNTA(A314:H314,K314:L314)=0,"",IF(OR(A314="",B314="",C314="",F314="",H314="",K314=""),"INCOMPLETO",IFERROR(IF(OR(COUNTIF($A$6:$A$400,A314)&lt;&gt;1,NOT(ISNUMBER(F314)),F314&lt;=0,F314&lt;&gt;INT(F314),NOT(ISNUMBER(H314)),H314&lt;0,COUNTIF(Configuracoes!$H$6:$H$10,K314)=0,AND(G314&lt;&gt;"",OR(NOT(ISNUMBER(G314)),G314&lt;=0,G314&lt;&gt;INT(G314))),AND(L314&lt;&gt;"",OR(NOT(ISNUMBER(L314)),L314&lt;1,L314&gt;5,L314&lt;&gt;INT(L314)))),"VERIFICAR","OK"),"VERIFICAR")))</f>
        <v/>
      </c>
      <c r="T314" s="15">
        <f t="shared" si="4"/>
        <v>0</v>
      </c>
    </row>
    <row r="315">
      <c r="A315" s="4"/>
      <c r="B315" s="4"/>
      <c r="C315" s="4"/>
      <c r="D315" s="4"/>
      <c r="E315" s="4"/>
      <c r="F315" s="7"/>
      <c r="G315" s="7"/>
      <c r="H315" s="5"/>
      <c r="I315" s="8" t="str">
        <f>IF(S315&lt;&gt;"OK","",SUMIFS(Sessoes!$I$6:$I$500,Sessoes!$B$6:$B$500,A315,Sessoes!$O$6:$O$500,"OK"))</f>
        <v/>
      </c>
      <c r="J315" s="9">
        <f t="shared" si="1"/>
        <v>0</v>
      </c>
      <c r="K315" s="4"/>
      <c r="L315" s="4"/>
      <c r="M315" s="13" t="str">
        <f>IF(S315&lt;&gt;"OK","",IF(COUNTIFS(Sessoes!$B$6:$B$500,A315,Sessoes!$O$6:$O$500,"OK")=0,"",MAXIFS(Sessoes!$A$6:$A$500,Sessoes!$B$6:$B$500,A315,Sessoes!$O$6:$O$500,"OK")))</f>
        <v/>
      </c>
      <c r="N315" s="11" t="str">
        <f>IF(L315="","",IFERROR(VLOOKUP(L315,Configuracoes!$A$15:$B$19,2,FALSE),""))</f>
        <v/>
      </c>
      <c r="O315" s="13" t="str">
        <f t="shared" si="2"/>
        <v/>
      </c>
      <c r="P315" s="14" t="str">
        <f t="shared" si="3"/>
        <v/>
      </c>
      <c r="Q315" s="11" t="str">
        <f>IF(S315="","",IF(S315&lt;&gt;"OK",S315,IF(K315="Cancelada","OK",IF(AND(K315&lt;&gt;"Concluída",G315&lt;&gt;"",G315&lt;TODAY()),"ATRASADA",IF(AND(O315&lt;&gt;"",O315+Configuracoes!$B$7&lt;=TODAY()),"REVISAR",IF(AND(P315&lt;&gt;"",P315&lt;=3,K315&lt;&gt;"Concluída"),"PRIORIDADE","OK"))))))</f>
        <v/>
      </c>
      <c r="R315" s="4"/>
      <c r="S315" s="15" t="str">
        <f>IF(COUNTA(A315:H315,K315:L315)=0,"",IF(OR(A315="",B315="",C315="",F315="",H315="",K315=""),"INCOMPLETO",IFERROR(IF(OR(COUNTIF($A$6:$A$400,A315)&lt;&gt;1,NOT(ISNUMBER(F315)),F315&lt;=0,F315&lt;&gt;INT(F315),NOT(ISNUMBER(H315)),H315&lt;0,COUNTIF(Configuracoes!$H$6:$H$10,K315)=0,AND(G315&lt;&gt;"",OR(NOT(ISNUMBER(G315)),G315&lt;=0,G315&lt;&gt;INT(G315))),AND(L315&lt;&gt;"",OR(NOT(ISNUMBER(L315)),L315&lt;1,L315&gt;5,L315&lt;&gt;INT(L315)))),"VERIFICAR","OK"),"VERIFICAR")))</f>
        <v/>
      </c>
      <c r="T315" s="15">
        <f t="shared" si="4"/>
        <v>0</v>
      </c>
    </row>
    <row r="316">
      <c r="A316" s="4"/>
      <c r="B316" s="4"/>
      <c r="C316" s="4"/>
      <c r="D316" s="4"/>
      <c r="E316" s="4"/>
      <c r="F316" s="7"/>
      <c r="G316" s="7"/>
      <c r="H316" s="5"/>
      <c r="I316" s="8" t="str">
        <f>IF(S316&lt;&gt;"OK","",SUMIFS(Sessoes!$I$6:$I$500,Sessoes!$B$6:$B$500,A316,Sessoes!$O$6:$O$500,"OK"))</f>
        <v/>
      </c>
      <c r="J316" s="9">
        <f t="shared" si="1"/>
        <v>0</v>
      </c>
      <c r="K316" s="4"/>
      <c r="L316" s="4"/>
      <c r="M316" s="13" t="str">
        <f>IF(S316&lt;&gt;"OK","",IF(COUNTIFS(Sessoes!$B$6:$B$500,A316,Sessoes!$O$6:$O$500,"OK")=0,"",MAXIFS(Sessoes!$A$6:$A$500,Sessoes!$B$6:$B$500,A316,Sessoes!$O$6:$O$500,"OK")))</f>
        <v/>
      </c>
      <c r="N316" s="11" t="str">
        <f>IF(L316="","",IFERROR(VLOOKUP(L316,Configuracoes!$A$15:$B$19,2,FALSE),""))</f>
        <v/>
      </c>
      <c r="O316" s="13" t="str">
        <f t="shared" si="2"/>
        <v/>
      </c>
      <c r="P316" s="14" t="str">
        <f t="shared" si="3"/>
        <v/>
      </c>
      <c r="Q316" s="11" t="str">
        <f>IF(S316="","",IF(S316&lt;&gt;"OK",S316,IF(K316="Cancelada","OK",IF(AND(K316&lt;&gt;"Concluída",G316&lt;&gt;"",G316&lt;TODAY()),"ATRASADA",IF(AND(O316&lt;&gt;"",O316+Configuracoes!$B$7&lt;=TODAY()),"REVISAR",IF(AND(P316&lt;&gt;"",P316&lt;=3,K316&lt;&gt;"Concluída"),"PRIORIDADE","OK"))))))</f>
        <v/>
      </c>
      <c r="R316" s="4"/>
      <c r="S316" s="15" t="str">
        <f>IF(COUNTA(A316:H316,K316:L316)=0,"",IF(OR(A316="",B316="",C316="",F316="",H316="",K316=""),"INCOMPLETO",IFERROR(IF(OR(COUNTIF($A$6:$A$400,A316)&lt;&gt;1,NOT(ISNUMBER(F316)),F316&lt;=0,F316&lt;&gt;INT(F316),NOT(ISNUMBER(H316)),H316&lt;0,COUNTIF(Configuracoes!$H$6:$H$10,K316)=0,AND(G316&lt;&gt;"",OR(NOT(ISNUMBER(G316)),G316&lt;=0,G316&lt;&gt;INT(G316))),AND(L316&lt;&gt;"",OR(NOT(ISNUMBER(L316)),L316&lt;1,L316&gt;5,L316&lt;&gt;INT(L316)))),"VERIFICAR","OK"),"VERIFICAR")))</f>
        <v/>
      </c>
      <c r="T316" s="15">
        <f t="shared" si="4"/>
        <v>0</v>
      </c>
    </row>
    <row r="317">
      <c r="A317" s="4"/>
      <c r="B317" s="4"/>
      <c r="C317" s="4"/>
      <c r="D317" s="4"/>
      <c r="E317" s="4"/>
      <c r="F317" s="7"/>
      <c r="G317" s="7"/>
      <c r="H317" s="5"/>
      <c r="I317" s="8" t="str">
        <f>IF(S317&lt;&gt;"OK","",SUMIFS(Sessoes!$I$6:$I$500,Sessoes!$B$6:$B$500,A317,Sessoes!$O$6:$O$500,"OK"))</f>
        <v/>
      </c>
      <c r="J317" s="9">
        <f t="shared" si="1"/>
        <v>0</v>
      </c>
      <c r="K317" s="4"/>
      <c r="L317" s="4"/>
      <c r="M317" s="13" t="str">
        <f>IF(S317&lt;&gt;"OK","",IF(COUNTIFS(Sessoes!$B$6:$B$500,A317,Sessoes!$O$6:$O$500,"OK")=0,"",MAXIFS(Sessoes!$A$6:$A$500,Sessoes!$B$6:$B$500,A317,Sessoes!$O$6:$O$500,"OK")))</f>
        <v/>
      </c>
      <c r="N317" s="11" t="str">
        <f>IF(L317="","",IFERROR(VLOOKUP(L317,Configuracoes!$A$15:$B$19,2,FALSE),""))</f>
        <v/>
      </c>
      <c r="O317" s="13" t="str">
        <f t="shared" si="2"/>
        <v/>
      </c>
      <c r="P317" s="14" t="str">
        <f t="shared" si="3"/>
        <v/>
      </c>
      <c r="Q317" s="11" t="str">
        <f>IF(S317="","",IF(S317&lt;&gt;"OK",S317,IF(K317="Cancelada","OK",IF(AND(K317&lt;&gt;"Concluída",G317&lt;&gt;"",G317&lt;TODAY()),"ATRASADA",IF(AND(O317&lt;&gt;"",O317+Configuracoes!$B$7&lt;=TODAY()),"REVISAR",IF(AND(P317&lt;&gt;"",P317&lt;=3,K317&lt;&gt;"Concluída"),"PRIORIDADE","OK"))))))</f>
        <v/>
      </c>
      <c r="R317" s="4"/>
      <c r="S317" s="15" t="str">
        <f>IF(COUNTA(A317:H317,K317:L317)=0,"",IF(OR(A317="",B317="",C317="",F317="",H317="",K317=""),"INCOMPLETO",IFERROR(IF(OR(COUNTIF($A$6:$A$400,A317)&lt;&gt;1,NOT(ISNUMBER(F317)),F317&lt;=0,F317&lt;&gt;INT(F317),NOT(ISNUMBER(H317)),H317&lt;0,COUNTIF(Configuracoes!$H$6:$H$10,K317)=0,AND(G317&lt;&gt;"",OR(NOT(ISNUMBER(G317)),G317&lt;=0,G317&lt;&gt;INT(G317))),AND(L317&lt;&gt;"",OR(NOT(ISNUMBER(L317)),L317&lt;1,L317&gt;5,L317&lt;&gt;INT(L317)))),"VERIFICAR","OK"),"VERIFICAR")))</f>
        <v/>
      </c>
      <c r="T317" s="15">
        <f t="shared" si="4"/>
        <v>0</v>
      </c>
    </row>
    <row r="318">
      <c r="A318" s="4"/>
      <c r="B318" s="4"/>
      <c r="C318" s="4"/>
      <c r="D318" s="4"/>
      <c r="E318" s="4"/>
      <c r="F318" s="7"/>
      <c r="G318" s="7"/>
      <c r="H318" s="5"/>
      <c r="I318" s="8" t="str">
        <f>IF(S318&lt;&gt;"OK","",SUMIFS(Sessoes!$I$6:$I$500,Sessoes!$B$6:$B$500,A318,Sessoes!$O$6:$O$500,"OK"))</f>
        <v/>
      </c>
      <c r="J318" s="9">
        <f t="shared" si="1"/>
        <v>0</v>
      </c>
      <c r="K318" s="4"/>
      <c r="L318" s="4"/>
      <c r="M318" s="13" t="str">
        <f>IF(S318&lt;&gt;"OK","",IF(COUNTIFS(Sessoes!$B$6:$B$500,A318,Sessoes!$O$6:$O$500,"OK")=0,"",MAXIFS(Sessoes!$A$6:$A$500,Sessoes!$B$6:$B$500,A318,Sessoes!$O$6:$O$500,"OK")))</f>
        <v/>
      </c>
      <c r="N318" s="11" t="str">
        <f>IF(L318="","",IFERROR(VLOOKUP(L318,Configuracoes!$A$15:$B$19,2,FALSE),""))</f>
        <v/>
      </c>
      <c r="O318" s="13" t="str">
        <f t="shared" si="2"/>
        <v/>
      </c>
      <c r="P318" s="14" t="str">
        <f t="shared" si="3"/>
        <v/>
      </c>
      <c r="Q318" s="11" t="str">
        <f>IF(S318="","",IF(S318&lt;&gt;"OK",S318,IF(K318="Cancelada","OK",IF(AND(K318&lt;&gt;"Concluída",G318&lt;&gt;"",G318&lt;TODAY()),"ATRASADA",IF(AND(O318&lt;&gt;"",O318+Configuracoes!$B$7&lt;=TODAY()),"REVISAR",IF(AND(P318&lt;&gt;"",P318&lt;=3,K318&lt;&gt;"Concluída"),"PRIORIDADE","OK"))))))</f>
        <v/>
      </c>
      <c r="R318" s="4"/>
      <c r="S318" s="15" t="str">
        <f>IF(COUNTA(A318:H318,K318:L318)=0,"",IF(OR(A318="",B318="",C318="",F318="",H318="",K318=""),"INCOMPLETO",IFERROR(IF(OR(COUNTIF($A$6:$A$400,A318)&lt;&gt;1,NOT(ISNUMBER(F318)),F318&lt;=0,F318&lt;&gt;INT(F318),NOT(ISNUMBER(H318)),H318&lt;0,COUNTIF(Configuracoes!$H$6:$H$10,K318)=0,AND(G318&lt;&gt;"",OR(NOT(ISNUMBER(G318)),G318&lt;=0,G318&lt;&gt;INT(G318))),AND(L318&lt;&gt;"",OR(NOT(ISNUMBER(L318)),L318&lt;1,L318&gt;5,L318&lt;&gt;INT(L318)))),"VERIFICAR","OK"),"VERIFICAR")))</f>
        <v/>
      </c>
      <c r="T318" s="15">
        <f t="shared" si="4"/>
        <v>0</v>
      </c>
    </row>
    <row r="319">
      <c r="A319" s="4"/>
      <c r="B319" s="4"/>
      <c r="C319" s="4"/>
      <c r="D319" s="4"/>
      <c r="E319" s="4"/>
      <c r="F319" s="7"/>
      <c r="G319" s="7"/>
      <c r="H319" s="5"/>
      <c r="I319" s="8" t="str">
        <f>IF(S319&lt;&gt;"OK","",SUMIFS(Sessoes!$I$6:$I$500,Sessoes!$B$6:$B$500,A319,Sessoes!$O$6:$O$500,"OK"))</f>
        <v/>
      </c>
      <c r="J319" s="9">
        <f t="shared" si="1"/>
        <v>0</v>
      </c>
      <c r="K319" s="4"/>
      <c r="L319" s="4"/>
      <c r="M319" s="13" t="str">
        <f>IF(S319&lt;&gt;"OK","",IF(COUNTIFS(Sessoes!$B$6:$B$500,A319,Sessoes!$O$6:$O$500,"OK")=0,"",MAXIFS(Sessoes!$A$6:$A$500,Sessoes!$B$6:$B$500,A319,Sessoes!$O$6:$O$500,"OK")))</f>
        <v/>
      </c>
      <c r="N319" s="11" t="str">
        <f>IF(L319="","",IFERROR(VLOOKUP(L319,Configuracoes!$A$15:$B$19,2,FALSE),""))</f>
        <v/>
      </c>
      <c r="O319" s="13" t="str">
        <f t="shared" si="2"/>
        <v/>
      </c>
      <c r="P319" s="14" t="str">
        <f t="shared" si="3"/>
        <v/>
      </c>
      <c r="Q319" s="11" t="str">
        <f>IF(S319="","",IF(S319&lt;&gt;"OK",S319,IF(K319="Cancelada","OK",IF(AND(K319&lt;&gt;"Concluída",G319&lt;&gt;"",G319&lt;TODAY()),"ATRASADA",IF(AND(O319&lt;&gt;"",O319+Configuracoes!$B$7&lt;=TODAY()),"REVISAR",IF(AND(P319&lt;&gt;"",P319&lt;=3,K319&lt;&gt;"Concluída"),"PRIORIDADE","OK"))))))</f>
        <v/>
      </c>
      <c r="R319" s="4"/>
      <c r="S319" s="15" t="str">
        <f>IF(COUNTA(A319:H319,K319:L319)=0,"",IF(OR(A319="",B319="",C319="",F319="",H319="",K319=""),"INCOMPLETO",IFERROR(IF(OR(COUNTIF($A$6:$A$400,A319)&lt;&gt;1,NOT(ISNUMBER(F319)),F319&lt;=0,F319&lt;&gt;INT(F319),NOT(ISNUMBER(H319)),H319&lt;0,COUNTIF(Configuracoes!$H$6:$H$10,K319)=0,AND(G319&lt;&gt;"",OR(NOT(ISNUMBER(G319)),G319&lt;=0,G319&lt;&gt;INT(G319))),AND(L319&lt;&gt;"",OR(NOT(ISNUMBER(L319)),L319&lt;1,L319&gt;5,L319&lt;&gt;INT(L319)))),"VERIFICAR","OK"),"VERIFICAR")))</f>
        <v/>
      </c>
      <c r="T319" s="15">
        <f t="shared" si="4"/>
        <v>0</v>
      </c>
    </row>
    <row r="320">
      <c r="A320" s="4"/>
      <c r="B320" s="4"/>
      <c r="C320" s="4"/>
      <c r="D320" s="4"/>
      <c r="E320" s="4"/>
      <c r="F320" s="7"/>
      <c r="G320" s="7"/>
      <c r="H320" s="5"/>
      <c r="I320" s="8" t="str">
        <f>IF(S320&lt;&gt;"OK","",SUMIFS(Sessoes!$I$6:$I$500,Sessoes!$B$6:$B$500,A320,Sessoes!$O$6:$O$500,"OK"))</f>
        <v/>
      </c>
      <c r="J320" s="9">
        <f t="shared" si="1"/>
        <v>0</v>
      </c>
      <c r="K320" s="4"/>
      <c r="L320" s="4"/>
      <c r="M320" s="13" t="str">
        <f>IF(S320&lt;&gt;"OK","",IF(COUNTIFS(Sessoes!$B$6:$B$500,A320,Sessoes!$O$6:$O$500,"OK")=0,"",MAXIFS(Sessoes!$A$6:$A$500,Sessoes!$B$6:$B$500,A320,Sessoes!$O$6:$O$500,"OK")))</f>
        <v/>
      </c>
      <c r="N320" s="11" t="str">
        <f>IF(L320="","",IFERROR(VLOOKUP(L320,Configuracoes!$A$15:$B$19,2,FALSE),""))</f>
        <v/>
      </c>
      <c r="O320" s="13" t="str">
        <f t="shared" si="2"/>
        <v/>
      </c>
      <c r="P320" s="14" t="str">
        <f t="shared" si="3"/>
        <v/>
      </c>
      <c r="Q320" s="11" t="str">
        <f>IF(S320="","",IF(S320&lt;&gt;"OK",S320,IF(K320="Cancelada","OK",IF(AND(K320&lt;&gt;"Concluída",G320&lt;&gt;"",G320&lt;TODAY()),"ATRASADA",IF(AND(O320&lt;&gt;"",O320+Configuracoes!$B$7&lt;=TODAY()),"REVISAR",IF(AND(P320&lt;&gt;"",P320&lt;=3,K320&lt;&gt;"Concluída"),"PRIORIDADE","OK"))))))</f>
        <v/>
      </c>
      <c r="R320" s="4"/>
      <c r="S320" s="15" t="str">
        <f>IF(COUNTA(A320:H320,K320:L320)=0,"",IF(OR(A320="",B320="",C320="",F320="",H320="",K320=""),"INCOMPLETO",IFERROR(IF(OR(COUNTIF($A$6:$A$400,A320)&lt;&gt;1,NOT(ISNUMBER(F320)),F320&lt;=0,F320&lt;&gt;INT(F320),NOT(ISNUMBER(H320)),H320&lt;0,COUNTIF(Configuracoes!$H$6:$H$10,K320)=0,AND(G320&lt;&gt;"",OR(NOT(ISNUMBER(G320)),G320&lt;=0,G320&lt;&gt;INT(G320))),AND(L320&lt;&gt;"",OR(NOT(ISNUMBER(L320)),L320&lt;1,L320&gt;5,L320&lt;&gt;INT(L320)))),"VERIFICAR","OK"),"VERIFICAR")))</f>
        <v/>
      </c>
      <c r="T320" s="15">
        <f t="shared" si="4"/>
        <v>0</v>
      </c>
    </row>
    <row r="321">
      <c r="A321" s="4"/>
      <c r="B321" s="4"/>
      <c r="C321" s="4"/>
      <c r="D321" s="4"/>
      <c r="E321" s="4"/>
      <c r="F321" s="7"/>
      <c r="G321" s="7"/>
      <c r="H321" s="5"/>
      <c r="I321" s="8" t="str">
        <f>IF(S321&lt;&gt;"OK","",SUMIFS(Sessoes!$I$6:$I$500,Sessoes!$B$6:$B$500,A321,Sessoes!$O$6:$O$500,"OK"))</f>
        <v/>
      </c>
      <c r="J321" s="9">
        <f t="shared" si="1"/>
        <v>0</v>
      </c>
      <c r="K321" s="4"/>
      <c r="L321" s="4"/>
      <c r="M321" s="13" t="str">
        <f>IF(S321&lt;&gt;"OK","",IF(COUNTIFS(Sessoes!$B$6:$B$500,A321,Sessoes!$O$6:$O$500,"OK")=0,"",MAXIFS(Sessoes!$A$6:$A$500,Sessoes!$B$6:$B$500,A321,Sessoes!$O$6:$O$500,"OK")))</f>
        <v/>
      </c>
      <c r="N321" s="11" t="str">
        <f>IF(L321="","",IFERROR(VLOOKUP(L321,Configuracoes!$A$15:$B$19,2,FALSE),""))</f>
        <v/>
      </c>
      <c r="O321" s="13" t="str">
        <f t="shared" si="2"/>
        <v/>
      </c>
      <c r="P321" s="14" t="str">
        <f t="shared" si="3"/>
        <v/>
      </c>
      <c r="Q321" s="11" t="str">
        <f>IF(S321="","",IF(S321&lt;&gt;"OK",S321,IF(K321="Cancelada","OK",IF(AND(K321&lt;&gt;"Concluída",G321&lt;&gt;"",G321&lt;TODAY()),"ATRASADA",IF(AND(O321&lt;&gt;"",O321+Configuracoes!$B$7&lt;=TODAY()),"REVISAR",IF(AND(P321&lt;&gt;"",P321&lt;=3,K321&lt;&gt;"Concluída"),"PRIORIDADE","OK"))))))</f>
        <v/>
      </c>
      <c r="R321" s="4"/>
      <c r="S321" s="15" t="str">
        <f>IF(COUNTA(A321:H321,K321:L321)=0,"",IF(OR(A321="",B321="",C321="",F321="",H321="",K321=""),"INCOMPLETO",IFERROR(IF(OR(COUNTIF($A$6:$A$400,A321)&lt;&gt;1,NOT(ISNUMBER(F321)),F321&lt;=0,F321&lt;&gt;INT(F321),NOT(ISNUMBER(H321)),H321&lt;0,COUNTIF(Configuracoes!$H$6:$H$10,K321)=0,AND(G321&lt;&gt;"",OR(NOT(ISNUMBER(G321)),G321&lt;=0,G321&lt;&gt;INT(G321))),AND(L321&lt;&gt;"",OR(NOT(ISNUMBER(L321)),L321&lt;1,L321&gt;5,L321&lt;&gt;INT(L321)))),"VERIFICAR","OK"),"VERIFICAR")))</f>
        <v/>
      </c>
      <c r="T321" s="15">
        <f t="shared" si="4"/>
        <v>0</v>
      </c>
    </row>
    <row r="322">
      <c r="A322" s="4"/>
      <c r="B322" s="4"/>
      <c r="C322" s="4"/>
      <c r="D322" s="4"/>
      <c r="E322" s="4"/>
      <c r="F322" s="7"/>
      <c r="G322" s="7"/>
      <c r="H322" s="5"/>
      <c r="I322" s="8" t="str">
        <f>IF(S322&lt;&gt;"OK","",SUMIFS(Sessoes!$I$6:$I$500,Sessoes!$B$6:$B$500,A322,Sessoes!$O$6:$O$500,"OK"))</f>
        <v/>
      </c>
      <c r="J322" s="9">
        <f t="shared" si="1"/>
        <v>0</v>
      </c>
      <c r="K322" s="4"/>
      <c r="L322" s="4"/>
      <c r="M322" s="13" t="str">
        <f>IF(S322&lt;&gt;"OK","",IF(COUNTIFS(Sessoes!$B$6:$B$500,A322,Sessoes!$O$6:$O$500,"OK")=0,"",MAXIFS(Sessoes!$A$6:$A$500,Sessoes!$B$6:$B$500,A322,Sessoes!$O$6:$O$500,"OK")))</f>
        <v/>
      </c>
      <c r="N322" s="11" t="str">
        <f>IF(L322="","",IFERROR(VLOOKUP(L322,Configuracoes!$A$15:$B$19,2,FALSE),""))</f>
        <v/>
      </c>
      <c r="O322" s="13" t="str">
        <f t="shared" si="2"/>
        <v/>
      </c>
      <c r="P322" s="14" t="str">
        <f t="shared" si="3"/>
        <v/>
      </c>
      <c r="Q322" s="11" t="str">
        <f>IF(S322="","",IF(S322&lt;&gt;"OK",S322,IF(K322="Cancelada","OK",IF(AND(K322&lt;&gt;"Concluída",G322&lt;&gt;"",G322&lt;TODAY()),"ATRASADA",IF(AND(O322&lt;&gt;"",O322+Configuracoes!$B$7&lt;=TODAY()),"REVISAR",IF(AND(P322&lt;&gt;"",P322&lt;=3,K322&lt;&gt;"Concluída"),"PRIORIDADE","OK"))))))</f>
        <v/>
      </c>
      <c r="R322" s="4"/>
      <c r="S322" s="15" t="str">
        <f>IF(COUNTA(A322:H322,K322:L322)=0,"",IF(OR(A322="",B322="",C322="",F322="",H322="",K322=""),"INCOMPLETO",IFERROR(IF(OR(COUNTIF($A$6:$A$400,A322)&lt;&gt;1,NOT(ISNUMBER(F322)),F322&lt;=0,F322&lt;&gt;INT(F322),NOT(ISNUMBER(H322)),H322&lt;0,COUNTIF(Configuracoes!$H$6:$H$10,K322)=0,AND(G322&lt;&gt;"",OR(NOT(ISNUMBER(G322)),G322&lt;=0,G322&lt;&gt;INT(G322))),AND(L322&lt;&gt;"",OR(NOT(ISNUMBER(L322)),L322&lt;1,L322&gt;5,L322&lt;&gt;INT(L322)))),"VERIFICAR","OK"),"VERIFICAR")))</f>
        <v/>
      </c>
      <c r="T322" s="15">
        <f t="shared" si="4"/>
        <v>0</v>
      </c>
    </row>
    <row r="323">
      <c r="A323" s="4"/>
      <c r="B323" s="4"/>
      <c r="C323" s="4"/>
      <c r="D323" s="4"/>
      <c r="E323" s="4"/>
      <c r="F323" s="7"/>
      <c r="G323" s="7"/>
      <c r="H323" s="5"/>
      <c r="I323" s="8" t="str">
        <f>IF(S323&lt;&gt;"OK","",SUMIFS(Sessoes!$I$6:$I$500,Sessoes!$B$6:$B$500,A323,Sessoes!$O$6:$O$500,"OK"))</f>
        <v/>
      </c>
      <c r="J323" s="9">
        <f t="shared" si="1"/>
        <v>0</v>
      </c>
      <c r="K323" s="4"/>
      <c r="L323" s="4"/>
      <c r="M323" s="13" t="str">
        <f>IF(S323&lt;&gt;"OK","",IF(COUNTIFS(Sessoes!$B$6:$B$500,A323,Sessoes!$O$6:$O$500,"OK")=0,"",MAXIFS(Sessoes!$A$6:$A$500,Sessoes!$B$6:$B$500,A323,Sessoes!$O$6:$O$500,"OK")))</f>
        <v/>
      </c>
      <c r="N323" s="11" t="str">
        <f>IF(L323="","",IFERROR(VLOOKUP(L323,Configuracoes!$A$15:$B$19,2,FALSE),""))</f>
        <v/>
      </c>
      <c r="O323" s="13" t="str">
        <f t="shared" si="2"/>
        <v/>
      </c>
      <c r="P323" s="14" t="str">
        <f t="shared" si="3"/>
        <v/>
      </c>
      <c r="Q323" s="11" t="str">
        <f>IF(S323="","",IF(S323&lt;&gt;"OK",S323,IF(K323="Cancelada","OK",IF(AND(K323&lt;&gt;"Concluída",G323&lt;&gt;"",G323&lt;TODAY()),"ATRASADA",IF(AND(O323&lt;&gt;"",O323+Configuracoes!$B$7&lt;=TODAY()),"REVISAR",IF(AND(P323&lt;&gt;"",P323&lt;=3,K323&lt;&gt;"Concluída"),"PRIORIDADE","OK"))))))</f>
        <v/>
      </c>
      <c r="R323" s="4"/>
      <c r="S323" s="15" t="str">
        <f>IF(COUNTA(A323:H323,K323:L323)=0,"",IF(OR(A323="",B323="",C323="",F323="",H323="",K323=""),"INCOMPLETO",IFERROR(IF(OR(COUNTIF($A$6:$A$400,A323)&lt;&gt;1,NOT(ISNUMBER(F323)),F323&lt;=0,F323&lt;&gt;INT(F323),NOT(ISNUMBER(H323)),H323&lt;0,COUNTIF(Configuracoes!$H$6:$H$10,K323)=0,AND(G323&lt;&gt;"",OR(NOT(ISNUMBER(G323)),G323&lt;=0,G323&lt;&gt;INT(G323))),AND(L323&lt;&gt;"",OR(NOT(ISNUMBER(L323)),L323&lt;1,L323&gt;5,L323&lt;&gt;INT(L323)))),"VERIFICAR","OK"),"VERIFICAR")))</f>
        <v/>
      </c>
      <c r="T323" s="15">
        <f t="shared" si="4"/>
        <v>0</v>
      </c>
    </row>
    <row r="324">
      <c r="A324" s="4"/>
      <c r="B324" s="4"/>
      <c r="C324" s="4"/>
      <c r="D324" s="4"/>
      <c r="E324" s="4"/>
      <c r="F324" s="7"/>
      <c r="G324" s="7"/>
      <c r="H324" s="5"/>
      <c r="I324" s="8" t="str">
        <f>IF(S324&lt;&gt;"OK","",SUMIFS(Sessoes!$I$6:$I$500,Sessoes!$B$6:$B$500,A324,Sessoes!$O$6:$O$500,"OK"))</f>
        <v/>
      </c>
      <c r="J324" s="9">
        <f t="shared" si="1"/>
        <v>0</v>
      </c>
      <c r="K324" s="4"/>
      <c r="L324" s="4"/>
      <c r="M324" s="13" t="str">
        <f>IF(S324&lt;&gt;"OK","",IF(COUNTIFS(Sessoes!$B$6:$B$500,A324,Sessoes!$O$6:$O$500,"OK")=0,"",MAXIFS(Sessoes!$A$6:$A$500,Sessoes!$B$6:$B$500,A324,Sessoes!$O$6:$O$500,"OK")))</f>
        <v/>
      </c>
      <c r="N324" s="11" t="str">
        <f>IF(L324="","",IFERROR(VLOOKUP(L324,Configuracoes!$A$15:$B$19,2,FALSE),""))</f>
        <v/>
      </c>
      <c r="O324" s="13" t="str">
        <f t="shared" si="2"/>
        <v/>
      </c>
      <c r="P324" s="14" t="str">
        <f t="shared" si="3"/>
        <v/>
      </c>
      <c r="Q324" s="11" t="str">
        <f>IF(S324="","",IF(S324&lt;&gt;"OK",S324,IF(K324="Cancelada","OK",IF(AND(K324&lt;&gt;"Concluída",G324&lt;&gt;"",G324&lt;TODAY()),"ATRASADA",IF(AND(O324&lt;&gt;"",O324+Configuracoes!$B$7&lt;=TODAY()),"REVISAR",IF(AND(P324&lt;&gt;"",P324&lt;=3,K324&lt;&gt;"Concluída"),"PRIORIDADE","OK"))))))</f>
        <v/>
      </c>
      <c r="R324" s="4"/>
      <c r="S324" s="15" t="str">
        <f>IF(COUNTA(A324:H324,K324:L324)=0,"",IF(OR(A324="",B324="",C324="",F324="",H324="",K324=""),"INCOMPLETO",IFERROR(IF(OR(COUNTIF($A$6:$A$400,A324)&lt;&gt;1,NOT(ISNUMBER(F324)),F324&lt;=0,F324&lt;&gt;INT(F324),NOT(ISNUMBER(H324)),H324&lt;0,COUNTIF(Configuracoes!$H$6:$H$10,K324)=0,AND(G324&lt;&gt;"",OR(NOT(ISNUMBER(G324)),G324&lt;=0,G324&lt;&gt;INT(G324))),AND(L324&lt;&gt;"",OR(NOT(ISNUMBER(L324)),L324&lt;1,L324&gt;5,L324&lt;&gt;INT(L324)))),"VERIFICAR","OK"),"VERIFICAR")))</f>
        <v/>
      </c>
      <c r="T324" s="15">
        <f t="shared" si="4"/>
        <v>0</v>
      </c>
    </row>
    <row r="325">
      <c r="A325" s="4"/>
      <c r="B325" s="4"/>
      <c r="C325" s="4"/>
      <c r="D325" s="4"/>
      <c r="E325" s="4"/>
      <c r="F325" s="7"/>
      <c r="G325" s="7"/>
      <c r="H325" s="5"/>
      <c r="I325" s="8" t="str">
        <f>IF(S325&lt;&gt;"OK","",SUMIFS(Sessoes!$I$6:$I$500,Sessoes!$B$6:$B$500,A325,Sessoes!$O$6:$O$500,"OK"))</f>
        <v/>
      </c>
      <c r="J325" s="9">
        <f t="shared" si="1"/>
        <v>0</v>
      </c>
      <c r="K325" s="4"/>
      <c r="L325" s="4"/>
      <c r="M325" s="13" t="str">
        <f>IF(S325&lt;&gt;"OK","",IF(COUNTIFS(Sessoes!$B$6:$B$500,A325,Sessoes!$O$6:$O$500,"OK")=0,"",MAXIFS(Sessoes!$A$6:$A$500,Sessoes!$B$6:$B$500,A325,Sessoes!$O$6:$O$500,"OK")))</f>
        <v/>
      </c>
      <c r="N325" s="11" t="str">
        <f>IF(L325="","",IFERROR(VLOOKUP(L325,Configuracoes!$A$15:$B$19,2,FALSE),""))</f>
        <v/>
      </c>
      <c r="O325" s="13" t="str">
        <f t="shared" si="2"/>
        <v/>
      </c>
      <c r="P325" s="14" t="str">
        <f t="shared" si="3"/>
        <v/>
      </c>
      <c r="Q325" s="11" t="str">
        <f>IF(S325="","",IF(S325&lt;&gt;"OK",S325,IF(K325="Cancelada","OK",IF(AND(K325&lt;&gt;"Concluída",G325&lt;&gt;"",G325&lt;TODAY()),"ATRASADA",IF(AND(O325&lt;&gt;"",O325+Configuracoes!$B$7&lt;=TODAY()),"REVISAR",IF(AND(P325&lt;&gt;"",P325&lt;=3,K325&lt;&gt;"Concluída"),"PRIORIDADE","OK"))))))</f>
        <v/>
      </c>
      <c r="R325" s="4"/>
      <c r="S325" s="15" t="str">
        <f>IF(COUNTA(A325:H325,K325:L325)=0,"",IF(OR(A325="",B325="",C325="",F325="",H325="",K325=""),"INCOMPLETO",IFERROR(IF(OR(COUNTIF($A$6:$A$400,A325)&lt;&gt;1,NOT(ISNUMBER(F325)),F325&lt;=0,F325&lt;&gt;INT(F325),NOT(ISNUMBER(H325)),H325&lt;0,COUNTIF(Configuracoes!$H$6:$H$10,K325)=0,AND(G325&lt;&gt;"",OR(NOT(ISNUMBER(G325)),G325&lt;=0,G325&lt;&gt;INT(G325))),AND(L325&lt;&gt;"",OR(NOT(ISNUMBER(L325)),L325&lt;1,L325&gt;5,L325&lt;&gt;INT(L325)))),"VERIFICAR","OK"),"VERIFICAR")))</f>
        <v/>
      </c>
      <c r="T325" s="15">
        <f t="shared" si="4"/>
        <v>0</v>
      </c>
    </row>
    <row r="326">
      <c r="A326" s="4"/>
      <c r="B326" s="4"/>
      <c r="C326" s="4"/>
      <c r="D326" s="4"/>
      <c r="E326" s="4"/>
      <c r="F326" s="7"/>
      <c r="G326" s="7"/>
      <c r="H326" s="5"/>
      <c r="I326" s="8" t="str">
        <f>IF(S326&lt;&gt;"OK","",SUMIFS(Sessoes!$I$6:$I$500,Sessoes!$B$6:$B$500,A326,Sessoes!$O$6:$O$500,"OK"))</f>
        <v/>
      </c>
      <c r="J326" s="9">
        <f t="shared" si="1"/>
        <v>0</v>
      </c>
      <c r="K326" s="4"/>
      <c r="L326" s="4"/>
      <c r="M326" s="13" t="str">
        <f>IF(S326&lt;&gt;"OK","",IF(COUNTIFS(Sessoes!$B$6:$B$500,A326,Sessoes!$O$6:$O$500,"OK")=0,"",MAXIFS(Sessoes!$A$6:$A$500,Sessoes!$B$6:$B$500,A326,Sessoes!$O$6:$O$500,"OK")))</f>
        <v/>
      </c>
      <c r="N326" s="11" t="str">
        <f>IF(L326="","",IFERROR(VLOOKUP(L326,Configuracoes!$A$15:$B$19,2,FALSE),""))</f>
        <v/>
      </c>
      <c r="O326" s="13" t="str">
        <f t="shared" si="2"/>
        <v/>
      </c>
      <c r="P326" s="14" t="str">
        <f t="shared" si="3"/>
        <v/>
      </c>
      <c r="Q326" s="11" t="str">
        <f>IF(S326="","",IF(S326&lt;&gt;"OK",S326,IF(K326="Cancelada","OK",IF(AND(K326&lt;&gt;"Concluída",G326&lt;&gt;"",G326&lt;TODAY()),"ATRASADA",IF(AND(O326&lt;&gt;"",O326+Configuracoes!$B$7&lt;=TODAY()),"REVISAR",IF(AND(P326&lt;&gt;"",P326&lt;=3,K326&lt;&gt;"Concluída"),"PRIORIDADE","OK"))))))</f>
        <v/>
      </c>
      <c r="R326" s="4"/>
      <c r="S326" s="15" t="str">
        <f>IF(COUNTA(A326:H326,K326:L326)=0,"",IF(OR(A326="",B326="",C326="",F326="",H326="",K326=""),"INCOMPLETO",IFERROR(IF(OR(COUNTIF($A$6:$A$400,A326)&lt;&gt;1,NOT(ISNUMBER(F326)),F326&lt;=0,F326&lt;&gt;INT(F326),NOT(ISNUMBER(H326)),H326&lt;0,COUNTIF(Configuracoes!$H$6:$H$10,K326)=0,AND(G326&lt;&gt;"",OR(NOT(ISNUMBER(G326)),G326&lt;=0,G326&lt;&gt;INT(G326))),AND(L326&lt;&gt;"",OR(NOT(ISNUMBER(L326)),L326&lt;1,L326&gt;5,L326&lt;&gt;INT(L326)))),"VERIFICAR","OK"),"VERIFICAR")))</f>
        <v/>
      </c>
      <c r="T326" s="15">
        <f t="shared" si="4"/>
        <v>0</v>
      </c>
    </row>
    <row r="327">
      <c r="A327" s="4"/>
      <c r="B327" s="4"/>
      <c r="C327" s="4"/>
      <c r="D327" s="4"/>
      <c r="E327" s="4"/>
      <c r="F327" s="7"/>
      <c r="G327" s="7"/>
      <c r="H327" s="5"/>
      <c r="I327" s="8" t="str">
        <f>IF(S327&lt;&gt;"OK","",SUMIFS(Sessoes!$I$6:$I$500,Sessoes!$B$6:$B$500,A327,Sessoes!$O$6:$O$500,"OK"))</f>
        <v/>
      </c>
      <c r="J327" s="9">
        <f t="shared" si="1"/>
        <v>0</v>
      </c>
      <c r="K327" s="4"/>
      <c r="L327" s="4"/>
      <c r="M327" s="13" t="str">
        <f>IF(S327&lt;&gt;"OK","",IF(COUNTIFS(Sessoes!$B$6:$B$500,A327,Sessoes!$O$6:$O$500,"OK")=0,"",MAXIFS(Sessoes!$A$6:$A$500,Sessoes!$B$6:$B$500,A327,Sessoes!$O$6:$O$500,"OK")))</f>
        <v/>
      </c>
      <c r="N327" s="11" t="str">
        <f>IF(L327="","",IFERROR(VLOOKUP(L327,Configuracoes!$A$15:$B$19,2,FALSE),""))</f>
        <v/>
      </c>
      <c r="O327" s="13" t="str">
        <f t="shared" si="2"/>
        <v/>
      </c>
      <c r="P327" s="14" t="str">
        <f t="shared" si="3"/>
        <v/>
      </c>
      <c r="Q327" s="11" t="str">
        <f>IF(S327="","",IF(S327&lt;&gt;"OK",S327,IF(K327="Cancelada","OK",IF(AND(K327&lt;&gt;"Concluída",G327&lt;&gt;"",G327&lt;TODAY()),"ATRASADA",IF(AND(O327&lt;&gt;"",O327+Configuracoes!$B$7&lt;=TODAY()),"REVISAR",IF(AND(P327&lt;&gt;"",P327&lt;=3,K327&lt;&gt;"Concluída"),"PRIORIDADE","OK"))))))</f>
        <v/>
      </c>
      <c r="R327" s="4"/>
      <c r="S327" s="15" t="str">
        <f>IF(COUNTA(A327:H327,K327:L327)=0,"",IF(OR(A327="",B327="",C327="",F327="",H327="",K327=""),"INCOMPLETO",IFERROR(IF(OR(COUNTIF($A$6:$A$400,A327)&lt;&gt;1,NOT(ISNUMBER(F327)),F327&lt;=0,F327&lt;&gt;INT(F327),NOT(ISNUMBER(H327)),H327&lt;0,COUNTIF(Configuracoes!$H$6:$H$10,K327)=0,AND(G327&lt;&gt;"",OR(NOT(ISNUMBER(G327)),G327&lt;=0,G327&lt;&gt;INT(G327))),AND(L327&lt;&gt;"",OR(NOT(ISNUMBER(L327)),L327&lt;1,L327&gt;5,L327&lt;&gt;INT(L327)))),"VERIFICAR","OK"),"VERIFICAR")))</f>
        <v/>
      </c>
      <c r="T327" s="15">
        <f t="shared" si="4"/>
        <v>0</v>
      </c>
    </row>
    <row r="328">
      <c r="A328" s="4"/>
      <c r="B328" s="4"/>
      <c r="C328" s="4"/>
      <c r="D328" s="4"/>
      <c r="E328" s="4"/>
      <c r="F328" s="7"/>
      <c r="G328" s="7"/>
      <c r="H328" s="5"/>
      <c r="I328" s="8" t="str">
        <f>IF(S328&lt;&gt;"OK","",SUMIFS(Sessoes!$I$6:$I$500,Sessoes!$B$6:$B$500,A328,Sessoes!$O$6:$O$500,"OK"))</f>
        <v/>
      </c>
      <c r="J328" s="9">
        <f t="shared" si="1"/>
        <v>0</v>
      </c>
      <c r="K328" s="4"/>
      <c r="L328" s="4"/>
      <c r="M328" s="13" t="str">
        <f>IF(S328&lt;&gt;"OK","",IF(COUNTIFS(Sessoes!$B$6:$B$500,A328,Sessoes!$O$6:$O$500,"OK")=0,"",MAXIFS(Sessoes!$A$6:$A$500,Sessoes!$B$6:$B$500,A328,Sessoes!$O$6:$O$500,"OK")))</f>
        <v/>
      </c>
      <c r="N328" s="11" t="str">
        <f>IF(L328="","",IFERROR(VLOOKUP(L328,Configuracoes!$A$15:$B$19,2,FALSE),""))</f>
        <v/>
      </c>
      <c r="O328" s="13" t="str">
        <f t="shared" si="2"/>
        <v/>
      </c>
      <c r="P328" s="14" t="str">
        <f t="shared" si="3"/>
        <v/>
      </c>
      <c r="Q328" s="11" t="str">
        <f>IF(S328="","",IF(S328&lt;&gt;"OK",S328,IF(K328="Cancelada","OK",IF(AND(K328&lt;&gt;"Concluída",G328&lt;&gt;"",G328&lt;TODAY()),"ATRASADA",IF(AND(O328&lt;&gt;"",O328+Configuracoes!$B$7&lt;=TODAY()),"REVISAR",IF(AND(P328&lt;&gt;"",P328&lt;=3,K328&lt;&gt;"Concluída"),"PRIORIDADE","OK"))))))</f>
        <v/>
      </c>
      <c r="R328" s="4"/>
      <c r="S328" s="15" t="str">
        <f>IF(COUNTA(A328:H328,K328:L328)=0,"",IF(OR(A328="",B328="",C328="",F328="",H328="",K328=""),"INCOMPLETO",IFERROR(IF(OR(COUNTIF($A$6:$A$400,A328)&lt;&gt;1,NOT(ISNUMBER(F328)),F328&lt;=0,F328&lt;&gt;INT(F328),NOT(ISNUMBER(H328)),H328&lt;0,COUNTIF(Configuracoes!$H$6:$H$10,K328)=0,AND(G328&lt;&gt;"",OR(NOT(ISNUMBER(G328)),G328&lt;=0,G328&lt;&gt;INT(G328))),AND(L328&lt;&gt;"",OR(NOT(ISNUMBER(L328)),L328&lt;1,L328&gt;5,L328&lt;&gt;INT(L328)))),"VERIFICAR","OK"),"VERIFICAR")))</f>
        <v/>
      </c>
      <c r="T328" s="15">
        <f t="shared" si="4"/>
        <v>0</v>
      </c>
    </row>
    <row r="329">
      <c r="A329" s="4"/>
      <c r="B329" s="4"/>
      <c r="C329" s="4"/>
      <c r="D329" s="4"/>
      <c r="E329" s="4"/>
      <c r="F329" s="7"/>
      <c r="G329" s="7"/>
      <c r="H329" s="5"/>
      <c r="I329" s="8" t="str">
        <f>IF(S329&lt;&gt;"OK","",SUMIFS(Sessoes!$I$6:$I$500,Sessoes!$B$6:$B$500,A329,Sessoes!$O$6:$O$500,"OK"))</f>
        <v/>
      </c>
      <c r="J329" s="9">
        <f t="shared" si="1"/>
        <v>0</v>
      </c>
      <c r="K329" s="4"/>
      <c r="L329" s="4"/>
      <c r="M329" s="13" t="str">
        <f>IF(S329&lt;&gt;"OK","",IF(COUNTIFS(Sessoes!$B$6:$B$500,A329,Sessoes!$O$6:$O$500,"OK")=0,"",MAXIFS(Sessoes!$A$6:$A$500,Sessoes!$B$6:$B$500,A329,Sessoes!$O$6:$O$500,"OK")))</f>
        <v/>
      </c>
      <c r="N329" s="11" t="str">
        <f>IF(L329="","",IFERROR(VLOOKUP(L329,Configuracoes!$A$15:$B$19,2,FALSE),""))</f>
        <v/>
      </c>
      <c r="O329" s="13" t="str">
        <f t="shared" si="2"/>
        <v/>
      </c>
      <c r="P329" s="14" t="str">
        <f t="shared" si="3"/>
        <v/>
      </c>
      <c r="Q329" s="11" t="str">
        <f>IF(S329="","",IF(S329&lt;&gt;"OK",S329,IF(K329="Cancelada","OK",IF(AND(K329&lt;&gt;"Concluída",G329&lt;&gt;"",G329&lt;TODAY()),"ATRASADA",IF(AND(O329&lt;&gt;"",O329+Configuracoes!$B$7&lt;=TODAY()),"REVISAR",IF(AND(P329&lt;&gt;"",P329&lt;=3,K329&lt;&gt;"Concluída"),"PRIORIDADE","OK"))))))</f>
        <v/>
      </c>
      <c r="R329" s="4"/>
      <c r="S329" s="15" t="str">
        <f>IF(COUNTA(A329:H329,K329:L329)=0,"",IF(OR(A329="",B329="",C329="",F329="",H329="",K329=""),"INCOMPLETO",IFERROR(IF(OR(COUNTIF($A$6:$A$400,A329)&lt;&gt;1,NOT(ISNUMBER(F329)),F329&lt;=0,F329&lt;&gt;INT(F329),NOT(ISNUMBER(H329)),H329&lt;0,COUNTIF(Configuracoes!$H$6:$H$10,K329)=0,AND(G329&lt;&gt;"",OR(NOT(ISNUMBER(G329)),G329&lt;=0,G329&lt;&gt;INT(G329))),AND(L329&lt;&gt;"",OR(NOT(ISNUMBER(L329)),L329&lt;1,L329&gt;5,L329&lt;&gt;INT(L329)))),"VERIFICAR","OK"),"VERIFICAR")))</f>
        <v/>
      </c>
      <c r="T329" s="15">
        <f t="shared" si="4"/>
        <v>0</v>
      </c>
    </row>
    <row r="330">
      <c r="A330" s="4"/>
      <c r="B330" s="4"/>
      <c r="C330" s="4"/>
      <c r="D330" s="4"/>
      <c r="E330" s="4"/>
      <c r="F330" s="7"/>
      <c r="G330" s="7"/>
      <c r="H330" s="5"/>
      <c r="I330" s="8" t="str">
        <f>IF(S330&lt;&gt;"OK","",SUMIFS(Sessoes!$I$6:$I$500,Sessoes!$B$6:$B$500,A330,Sessoes!$O$6:$O$500,"OK"))</f>
        <v/>
      </c>
      <c r="J330" s="9">
        <f t="shared" si="1"/>
        <v>0</v>
      </c>
      <c r="K330" s="4"/>
      <c r="L330" s="4"/>
      <c r="M330" s="13" t="str">
        <f>IF(S330&lt;&gt;"OK","",IF(COUNTIFS(Sessoes!$B$6:$B$500,A330,Sessoes!$O$6:$O$500,"OK")=0,"",MAXIFS(Sessoes!$A$6:$A$500,Sessoes!$B$6:$B$500,A330,Sessoes!$O$6:$O$500,"OK")))</f>
        <v/>
      </c>
      <c r="N330" s="11" t="str">
        <f>IF(L330="","",IFERROR(VLOOKUP(L330,Configuracoes!$A$15:$B$19,2,FALSE),""))</f>
        <v/>
      </c>
      <c r="O330" s="13" t="str">
        <f t="shared" si="2"/>
        <v/>
      </c>
      <c r="P330" s="14" t="str">
        <f t="shared" si="3"/>
        <v/>
      </c>
      <c r="Q330" s="11" t="str">
        <f>IF(S330="","",IF(S330&lt;&gt;"OK",S330,IF(K330="Cancelada","OK",IF(AND(K330&lt;&gt;"Concluída",G330&lt;&gt;"",G330&lt;TODAY()),"ATRASADA",IF(AND(O330&lt;&gt;"",O330+Configuracoes!$B$7&lt;=TODAY()),"REVISAR",IF(AND(P330&lt;&gt;"",P330&lt;=3,K330&lt;&gt;"Concluída"),"PRIORIDADE","OK"))))))</f>
        <v/>
      </c>
      <c r="R330" s="4"/>
      <c r="S330" s="15" t="str">
        <f>IF(COUNTA(A330:H330,K330:L330)=0,"",IF(OR(A330="",B330="",C330="",F330="",H330="",K330=""),"INCOMPLETO",IFERROR(IF(OR(COUNTIF($A$6:$A$400,A330)&lt;&gt;1,NOT(ISNUMBER(F330)),F330&lt;=0,F330&lt;&gt;INT(F330),NOT(ISNUMBER(H330)),H330&lt;0,COUNTIF(Configuracoes!$H$6:$H$10,K330)=0,AND(G330&lt;&gt;"",OR(NOT(ISNUMBER(G330)),G330&lt;=0,G330&lt;&gt;INT(G330))),AND(L330&lt;&gt;"",OR(NOT(ISNUMBER(L330)),L330&lt;1,L330&gt;5,L330&lt;&gt;INT(L330)))),"VERIFICAR","OK"),"VERIFICAR")))</f>
        <v/>
      </c>
      <c r="T330" s="15">
        <f t="shared" si="4"/>
        <v>0</v>
      </c>
    </row>
    <row r="331">
      <c r="A331" s="4"/>
      <c r="B331" s="4"/>
      <c r="C331" s="4"/>
      <c r="D331" s="4"/>
      <c r="E331" s="4"/>
      <c r="F331" s="7"/>
      <c r="G331" s="7"/>
      <c r="H331" s="5"/>
      <c r="I331" s="8" t="str">
        <f>IF(S331&lt;&gt;"OK","",SUMIFS(Sessoes!$I$6:$I$500,Sessoes!$B$6:$B$500,A331,Sessoes!$O$6:$O$500,"OK"))</f>
        <v/>
      </c>
      <c r="J331" s="9">
        <f t="shared" si="1"/>
        <v>0</v>
      </c>
      <c r="K331" s="4"/>
      <c r="L331" s="4"/>
      <c r="M331" s="13" t="str">
        <f>IF(S331&lt;&gt;"OK","",IF(COUNTIFS(Sessoes!$B$6:$B$500,A331,Sessoes!$O$6:$O$500,"OK")=0,"",MAXIFS(Sessoes!$A$6:$A$500,Sessoes!$B$6:$B$500,A331,Sessoes!$O$6:$O$500,"OK")))</f>
        <v/>
      </c>
      <c r="N331" s="11" t="str">
        <f>IF(L331="","",IFERROR(VLOOKUP(L331,Configuracoes!$A$15:$B$19,2,FALSE),""))</f>
        <v/>
      </c>
      <c r="O331" s="13" t="str">
        <f t="shared" si="2"/>
        <v/>
      </c>
      <c r="P331" s="14" t="str">
        <f t="shared" si="3"/>
        <v/>
      </c>
      <c r="Q331" s="11" t="str">
        <f>IF(S331="","",IF(S331&lt;&gt;"OK",S331,IF(K331="Cancelada","OK",IF(AND(K331&lt;&gt;"Concluída",G331&lt;&gt;"",G331&lt;TODAY()),"ATRASADA",IF(AND(O331&lt;&gt;"",O331+Configuracoes!$B$7&lt;=TODAY()),"REVISAR",IF(AND(P331&lt;&gt;"",P331&lt;=3,K331&lt;&gt;"Concluída"),"PRIORIDADE","OK"))))))</f>
        <v/>
      </c>
      <c r="R331" s="4"/>
      <c r="S331" s="15" t="str">
        <f>IF(COUNTA(A331:H331,K331:L331)=0,"",IF(OR(A331="",B331="",C331="",F331="",H331="",K331=""),"INCOMPLETO",IFERROR(IF(OR(COUNTIF($A$6:$A$400,A331)&lt;&gt;1,NOT(ISNUMBER(F331)),F331&lt;=0,F331&lt;&gt;INT(F331),NOT(ISNUMBER(H331)),H331&lt;0,COUNTIF(Configuracoes!$H$6:$H$10,K331)=0,AND(G331&lt;&gt;"",OR(NOT(ISNUMBER(G331)),G331&lt;=0,G331&lt;&gt;INT(G331))),AND(L331&lt;&gt;"",OR(NOT(ISNUMBER(L331)),L331&lt;1,L331&gt;5,L331&lt;&gt;INT(L331)))),"VERIFICAR","OK"),"VERIFICAR")))</f>
        <v/>
      </c>
      <c r="T331" s="15">
        <f t="shared" si="4"/>
        <v>0</v>
      </c>
    </row>
    <row r="332">
      <c r="A332" s="4"/>
      <c r="B332" s="4"/>
      <c r="C332" s="4"/>
      <c r="D332" s="4"/>
      <c r="E332" s="4"/>
      <c r="F332" s="7"/>
      <c r="G332" s="7"/>
      <c r="H332" s="5"/>
      <c r="I332" s="8" t="str">
        <f>IF(S332&lt;&gt;"OK","",SUMIFS(Sessoes!$I$6:$I$500,Sessoes!$B$6:$B$500,A332,Sessoes!$O$6:$O$500,"OK"))</f>
        <v/>
      </c>
      <c r="J332" s="9">
        <f t="shared" si="1"/>
        <v>0</v>
      </c>
      <c r="K332" s="4"/>
      <c r="L332" s="4"/>
      <c r="M332" s="13" t="str">
        <f>IF(S332&lt;&gt;"OK","",IF(COUNTIFS(Sessoes!$B$6:$B$500,A332,Sessoes!$O$6:$O$500,"OK")=0,"",MAXIFS(Sessoes!$A$6:$A$500,Sessoes!$B$6:$B$500,A332,Sessoes!$O$6:$O$500,"OK")))</f>
        <v/>
      </c>
      <c r="N332" s="11" t="str">
        <f>IF(L332="","",IFERROR(VLOOKUP(L332,Configuracoes!$A$15:$B$19,2,FALSE),""))</f>
        <v/>
      </c>
      <c r="O332" s="13" t="str">
        <f t="shared" si="2"/>
        <v/>
      </c>
      <c r="P332" s="14" t="str">
        <f t="shared" si="3"/>
        <v/>
      </c>
      <c r="Q332" s="11" t="str">
        <f>IF(S332="","",IF(S332&lt;&gt;"OK",S332,IF(K332="Cancelada","OK",IF(AND(K332&lt;&gt;"Concluída",G332&lt;&gt;"",G332&lt;TODAY()),"ATRASADA",IF(AND(O332&lt;&gt;"",O332+Configuracoes!$B$7&lt;=TODAY()),"REVISAR",IF(AND(P332&lt;&gt;"",P332&lt;=3,K332&lt;&gt;"Concluída"),"PRIORIDADE","OK"))))))</f>
        <v/>
      </c>
      <c r="R332" s="4"/>
      <c r="S332" s="15" t="str">
        <f>IF(COUNTA(A332:H332,K332:L332)=0,"",IF(OR(A332="",B332="",C332="",F332="",H332="",K332=""),"INCOMPLETO",IFERROR(IF(OR(COUNTIF($A$6:$A$400,A332)&lt;&gt;1,NOT(ISNUMBER(F332)),F332&lt;=0,F332&lt;&gt;INT(F332),NOT(ISNUMBER(H332)),H332&lt;0,COUNTIF(Configuracoes!$H$6:$H$10,K332)=0,AND(G332&lt;&gt;"",OR(NOT(ISNUMBER(G332)),G332&lt;=0,G332&lt;&gt;INT(G332))),AND(L332&lt;&gt;"",OR(NOT(ISNUMBER(L332)),L332&lt;1,L332&gt;5,L332&lt;&gt;INT(L332)))),"VERIFICAR","OK"),"VERIFICAR")))</f>
        <v/>
      </c>
      <c r="T332" s="15">
        <f t="shared" si="4"/>
        <v>0</v>
      </c>
    </row>
    <row r="333">
      <c r="A333" s="4"/>
      <c r="B333" s="4"/>
      <c r="C333" s="4"/>
      <c r="D333" s="4"/>
      <c r="E333" s="4"/>
      <c r="F333" s="7"/>
      <c r="G333" s="7"/>
      <c r="H333" s="5"/>
      <c r="I333" s="8" t="str">
        <f>IF(S333&lt;&gt;"OK","",SUMIFS(Sessoes!$I$6:$I$500,Sessoes!$B$6:$B$500,A333,Sessoes!$O$6:$O$500,"OK"))</f>
        <v/>
      </c>
      <c r="J333" s="9">
        <f t="shared" si="1"/>
        <v>0</v>
      </c>
      <c r="K333" s="4"/>
      <c r="L333" s="4"/>
      <c r="M333" s="13" t="str">
        <f>IF(S333&lt;&gt;"OK","",IF(COUNTIFS(Sessoes!$B$6:$B$500,A333,Sessoes!$O$6:$O$500,"OK")=0,"",MAXIFS(Sessoes!$A$6:$A$500,Sessoes!$B$6:$B$500,A333,Sessoes!$O$6:$O$500,"OK")))</f>
        <v/>
      </c>
      <c r="N333" s="11" t="str">
        <f>IF(L333="","",IFERROR(VLOOKUP(L333,Configuracoes!$A$15:$B$19,2,FALSE),""))</f>
        <v/>
      </c>
      <c r="O333" s="13" t="str">
        <f t="shared" si="2"/>
        <v/>
      </c>
      <c r="P333" s="14" t="str">
        <f t="shared" si="3"/>
        <v/>
      </c>
      <c r="Q333" s="11" t="str">
        <f>IF(S333="","",IF(S333&lt;&gt;"OK",S333,IF(K333="Cancelada","OK",IF(AND(K333&lt;&gt;"Concluída",G333&lt;&gt;"",G333&lt;TODAY()),"ATRASADA",IF(AND(O333&lt;&gt;"",O333+Configuracoes!$B$7&lt;=TODAY()),"REVISAR",IF(AND(P333&lt;&gt;"",P333&lt;=3,K333&lt;&gt;"Concluída"),"PRIORIDADE","OK"))))))</f>
        <v/>
      </c>
      <c r="R333" s="4"/>
      <c r="S333" s="15" t="str">
        <f>IF(COUNTA(A333:H333,K333:L333)=0,"",IF(OR(A333="",B333="",C333="",F333="",H333="",K333=""),"INCOMPLETO",IFERROR(IF(OR(COUNTIF($A$6:$A$400,A333)&lt;&gt;1,NOT(ISNUMBER(F333)),F333&lt;=0,F333&lt;&gt;INT(F333),NOT(ISNUMBER(H333)),H333&lt;0,COUNTIF(Configuracoes!$H$6:$H$10,K333)=0,AND(G333&lt;&gt;"",OR(NOT(ISNUMBER(G333)),G333&lt;=0,G333&lt;&gt;INT(G333))),AND(L333&lt;&gt;"",OR(NOT(ISNUMBER(L333)),L333&lt;1,L333&gt;5,L333&lt;&gt;INT(L333)))),"VERIFICAR","OK"),"VERIFICAR")))</f>
        <v/>
      </c>
      <c r="T333" s="15">
        <f t="shared" si="4"/>
        <v>0</v>
      </c>
    </row>
    <row r="334">
      <c r="A334" s="4"/>
      <c r="B334" s="4"/>
      <c r="C334" s="4"/>
      <c r="D334" s="4"/>
      <c r="E334" s="4"/>
      <c r="F334" s="7"/>
      <c r="G334" s="7"/>
      <c r="H334" s="5"/>
      <c r="I334" s="8" t="str">
        <f>IF(S334&lt;&gt;"OK","",SUMIFS(Sessoes!$I$6:$I$500,Sessoes!$B$6:$B$500,A334,Sessoes!$O$6:$O$500,"OK"))</f>
        <v/>
      </c>
      <c r="J334" s="9">
        <f t="shared" si="1"/>
        <v>0</v>
      </c>
      <c r="K334" s="4"/>
      <c r="L334" s="4"/>
      <c r="M334" s="13" t="str">
        <f>IF(S334&lt;&gt;"OK","",IF(COUNTIFS(Sessoes!$B$6:$B$500,A334,Sessoes!$O$6:$O$500,"OK")=0,"",MAXIFS(Sessoes!$A$6:$A$500,Sessoes!$B$6:$B$500,A334,Sessoes!$O$6:$O$500,"OK")))</f>
        <v/>
      </c>
      <c r="N334" s="11" t="str">
        <f>IF(L334="","",IFERROR(VLOOKUP(L334,Configuracoes!$A$15:$B$19,2,FALSE),""))</f>
        <v/>
      </c>
      <c r="O334" s="13" t="str">
        <f t="shared" si="2"/>
        <v/>
      </c>
      <c r="P334" s="14" t="str">
        <f t="shared" si="3"/>
        <v/>
      </c>
      <c r="Q334" s="11" t="str">
        <f>IF(S334="","",IF(S334&lt;&gt;"OK",S334,IF(K334="Cancelada","OK",IF(AND(K334&lt;&gt;"Concluída",G334&lt;&gt;"",G334&lt;TODAY()),"ATRASADA",IF(AND(O334&lt;&gt;"",O334+Configuracoes!$B$7&lt;=TODAY()),"REVISAR",IF(AND(P334&lt;&gt;"",P334&lt;=3,K334&lt;&gt;"Concluída"),"PRIORIDADE","OK"))))))</f>
        <v/>
      </c>
      <c r="R334" s="4"/>
      <c r="S334" s="15" t="str">
        <f>IF(COUNTA(A334:H334,K334:L334)=0,"",IF(OR(A334="",B334="",C334="",F334="",H334="",K334=""),"INCOMPLETO",IFERROR(IF(OR(COUNTIF($A$6:$A$400,A334)&lt;&gt;1,NOT(ISNUMBER(F334)),F334&lt;=0,F334&lt;&gt;INT(F334),NOT(ISNUMBER(H334)),H334&lt;0,COUNTIF(Configuracoes!$H$6:$H$10,K334)=0,AND(G334&lt;&gt;"",OR(NOT(ISNUMBER(G334)),G334&lt;=0,G334&lt;&gt;INT(G334))),AND(L334&lt;&gt;"",OR(NOT(ISNUMBER(L334)),L334&lt;1,L334&gt;5,L334&lt;&gt;INT(L334)))),"VERIFICAR","OK"),"VERIFICAR")))</f>
        <v/>
      </c>
      <c r="T334" s="15">
        <f t="shared" si="4"/>
        <v>0</v>
      </c>
    </row>
    <row r="335">
      <c r="A335" s="4"/>
      <c r="B335" s="4"/>
      <c r="C335" s="4"/>
      <c r="D335" s="4"/>
      <c r="E335" s="4"/>
      <c r="F335" s="7"/>
      <c r="G335" s="7"/>
      <c r="H335" s="5"/>
      <c r="I335" s="8" t="str">
        <f>IF(S335&lt;&gt;"OK","",SUMIFS(Sessoes!$I$6:$I$500,Sessoes!$B$6:$B$500,A335,Sessoes!$O$6:$O$500,"OK"))</f>
        <v/>
      </c>
      <c r="J335" s="9">
        <f t="shared" si="1"/>
        <v>0</v>
      </c>
      <c r="K335" s="4"/>
      <c r="L335" s="4"/>
      <c r="M335" s="13" t="str">
        <f>IF(S335&lt;&gt;"OK","",IF(COUNTIFS(Sessoes!$B$6:$B$500,A335,Sessoes!$O$6:$O$500,"OK")=0,"",MAXIFS(Sessoes!$A$6:$A$500,Sessoes!$B$6:$B$500,A335,Sessoes!$O$6:$O$500,"OK")))</f>
        <v/>
      </c>
      <c r="N335" s="11" t="str">
        <f>IF(L335="","",IFERROR(VLOOKUP(L335,Configuracoes!$A$15:$B$19,2,FALSE),""))</f>
        <v/>
      </c>
      <c r="O335" s="13" t="str">
        <f t="shared" si="2"/>
        <v/>
      </c>
      <c r="P335" s="14" t="str">
        <f t="shared" si="3"/>
        <v/>
      </c>
      <c r="Q335" s="11" t="str">
        <f>IF(S335="","",IF(S335&lt;&gt;"OK",S335,IF(K335="Cancelada","OK",IF(AND(K335&lt;&gt;"Concluída",G335&lt;&gt;"",G335&lt;TODAY()),"ATRASADA",IF(AND(O335&lt;&gt;"",O335+Configuracoes!$B$7&lt;=TODAY()),"REVISAR",IF(AND(P335&lt;&gt;"",P335&lt;=3,K335&lt;&gt;"Concluída"),"PRIORIDADE","OK"))))))</f>
        <v/>
      </c>
      <c r="R335" s="4"/>
      <c r="S335" s="15" t="str">
        <f>IF(COUNTA(A335:H335,K335:L335)=0,"",IF(OR(A335="",B335="",C335="",F335="",H335="",K335=""),"INCOMPLETO",IFERROR(IF(OR(COUNTIF($A$6:$A$400,A335)&lt;&gt;1,NOT(ISNUMBER(F335)),F335&lt;=0,F335&lt;&gt;INT(F335),NOT(ISNUMBER(H335)),H335&lt;0,COUNTIF(Configuracoes!$H$6:$H$10,K335)=0,AND(G335&lt;&gt;"",OR(NOT(ISNUMBER(G335)),G335&lt;=0,G335&lt;&gt;INT(G335))),AND(L335&lt;&gt;"",OR(NOT(ISNUMBER(L335)),L335&lt;1,L335&gt;5,L335&lt;&gt;INT(L335)))),"VERIFICAR","OK"),"VERIFICAR")))</f>
        <v/>
      </c>
      <c r="T335" s="15">
        <f t="shared" si="4"/>
        <v>0</v>
      </c>
    </row>
    <row r="336">
      <c r="A336" s="4"/>
      <c r="B336" s="4"/>
      <c r="C336" s="4"/>
      <c r="D336" s="4"/>
      <c r="E336" s="4"/>
      <c r="F336" s="7"/>
      <c r="G336" s="7"/>
      <c r="H336" s="5"/>
      <c r="I336" s="8" t="str">
        <f>IF(S336&lt;&gt;"OK","",SUMIFS(Sessoes!$I$6:$I$500,Sessoes!$B$6:$B$500,A336,Sessoes!$O$6:$O$500,"OK"))</f>
        <v/>
      </c>
      <c r="J336" s="9">
        <f t="shared" si="1"/>
        <v>0</v>
      </c>
      <c r="K336" s="4"/>
      <c r="L336" s="4"/>
      <c r="M336" s="13" t="str">
        <f>IF(S336&lt;&gt;"OK","",IF(COUNTIFS(Sessoes!$B$6:$B$500,A336,Sessoes!$O$6:$O$500,"OK")=0,"",MAXIFS(Sessoes!$A$6:$A$500,Sessoes!$B$6:$B$500,A336,Sessoes!$O$6:$O$500,"OK")))</f>
        <v/>
      </c>
      <c r="N336" s="11" t="str">
        <f>IF(L336="","",IFERROR(VLOOKUP(L336,Configuracoes!$A$15:$B$19,2,FALSE),""))</f>
        <v/>
      </c>
      <c r="O336" s="13" t="str">
        <f t="shared" si="2"/>
        <v/>
      </c>
      <c r="P336" s="14" t="str">
        <f t="shared" si="3"/>
        <v/>
      </c>
      <c r="Q336" s="11" t="str">
        <f>IF(S336="","",IF(S336&lt;&gt;"OK",S336,IF(K336="Cancelada","OK",IF(AND(K336&lt;&gt;"Concluída",G336&lt;&gt;"",G336&lt;TODAY()),"ATRASADA",IF(AND(O336&lt;&gt;"",O336+Configuracoes!$B$7&lt;=TODAY()),"REVISAR",IF(AND(P336&lt;&gt;"",P336&lt;=3,K336&lt;&gt;"Concluída"),"PRIORIDADE","OK"))))))</f>
        <v/>
      </c>
      <c r="R336" s="4"/>
      <c r="S336" s="15" t="str">
        <f>IF(COUNTA(A336:H336,K336:L336)=0,"",IF(OR(A336="",B336="",C336="",F336="",H336="",K336=""),"INCOMPLETO",IFERROR(IF(OR(COUNTIF($A$6:$A$400,A336)&lt;&gt;1,NOT(ISNUMBER(F336)),F336&lt;=0,F336&lt;&gt;INT(F336),NOT(ISNUMBER(H336)),H336&lt;0,COUNTIF(Configuracoes!$H$6:$H$10,K336)=0,AND(G336&lt;&gt;"",OR(NOT(ISNUMBER(G336)),G336&lt;=0,G336&lt;&gt;INT(G336))),AND(L336&lt;&gt;"",OR(NOT(ISNUMBER(L336)),L336&lt;1,L336&gt;5,L336&lt;&gt;INT(L336)))),"VERIFICAR","OK"),"VERIFICAR")))</f>
        <v/>
      </c>
      <c r="T336" s="15">
        <f t="shared" si="4"/>
        <v>0</v>
      </c>
    </row>
    <row r="337">
      <c r="A337" s="4"/>
      <c r="B337" s="4"/>
      <c r="C337" s="4"/>
      <c r="D337" s="4"/>
      <c r="E337" s="4"/>
      <c r="F337" s="7"/>
      <c r="G337" s="7"/>
      <c r="H337" s="5"/>
      <c r="I337" s="8" t="str">
        <f>IF(S337&lt;&gt;"OK","",SUMIFS(Sessoes!$I$6:$I$500,Sessoes!$B$6:$B$500,A337,Sessoes!$O$6:$O$500,"OK"))</f>
        <v/>
      </c>
      <c r="J337" s="9">
        <f t="shared" si="1"/>
        <v>0</v>
      </c>
      <c r="K337" s="4"/>
      <c r="L337" s="4"/>
      <c r="M337" s="13" t="str">
        <f>IF(S337&lt;&gt;"OK","",IF(COUNTIFS(Sessoes!$B$6:$B$500,A337,Sessoes!$O$6:$O$500,"OK")=0,"",MAXIFS(Sessoes!$A$6:$A$500,Sessoes!$B$6:$B$500,A337,Sessoes!$O$6:$O$500,"OK")))</f>
        <v/>
      </c>
      <c r="N337" s="11" t="str">
        <f>IF(L337="","",IFERROR(VLOOKUP(L337,Configuracoes!$A$15:$B$19,2,FALSE),""))</f>
        <v/>
      </c>
      <c r="O337" s="13" t="str">
        <f t="shared" si="2"/>
        <v/>
      </c>
      <c r="P337" s="14" t="str">
        <f t="shared" si="3"/>
        <v/>
      </c>
      <c r="Q337" s="11" t="str">
        <f>IF(S337="","",IF(S337&lt;&gt;"OK",S337,IF(K337="Cancelada","OK",IF(AND(K337&lt;&gt;"Concluída",G337&lt;&gt;"",G337&lt;TODAY()),"ATRASADA",IF(AND(O337&lt;&gt;"",O337+Configuracoes!$B$7&lt;=TODAY()),"REVISAR",IF(AND(P337&lt;&gt;"",P337&lt;=3,K337&lt;&gt;"Concluída"),"PRIORIDADE","OK"))))))</f>
        <v/>
      </c>
      <c r="R337" s="4"/>
      <c r="S337" s="15" t="str">
        <f>IF(COUNTA(A337:H337,K337:L337)=0,"",IF(OR(A337="",B337="",C337="",F337="",H337="",K337=""),"INCOMPLETO",IFERROR(IF(OR(COUNTIF($A$6:$A$400,A337)&lt;&gt;1,NOT(ISNUMBER(F337)),F337&lt;=0,F337&lt;&gt;INT(F337),NOT(ISNUMBER(H337)),H337&lt;0,COUNTIF(Configuracoes!$H$6:$H$10,K337)=0,AND(G337&lt;&gt;"",OR(NOT(ISNUMBER(G337)),G337&lt;=0,G337&lt;&gt;INT(G337))),AND(L337&lt;&gt;"",OR(NOT(ISNUMBER(L337)),L337&lt;1,L337&gt;5,L337&lt;&gt;INT(L337)))),"VERIFICAR","OK"),"VERIFICAR")))</f>
        <v/>
      </c>
      <c r="T337" s="15">
        <f t="shared" si="4"/>
        <v>0</v>
      </c>
    </row>
    <row r="338">
      <c r="A338" s="4"/>
      <c r="B338" s="4"/>
      <c r="C338" s="4"/>
      <c r="D338" s="4"/>
      <c r="E338" s="4"/>
      <c r="F338" s="7"/>
      <c r="G338" s="7"/>
      <c r="H338" s="5"/>
      <c r="I338" s="8" t="str">
        <f>IF(S338&lt;&gt;"OK","",SUMIFS(Sessoes!$I$6:$I$500,Sessoes!$B$6:$B$500,A338,Sessoes!$O$6:$O$500,"OK"))</f>
        <v/>
      </c>
      <c r="J338" s="9">
        <f t="shared" si="1"/>
        <v>0</v>
      </c>
      <c r="K338" s="4"/>
      <c r="L338" s="4"/>
      <c r="M338" s="13" t="str">
        <f>IF(S338&lt;&gt;"OK","",IF(COUNTIFS(Sessoes!$B$6:$B$500,A338,Sessoes!$O$6:$O$500,"OK")=0,"",MAXIFS(Sessoes!$A$6:$A$500,Sessoes!$B$6:$B$500,A338,Sessoes!$O$6:$O$500,"OK")))</f>
        <v/>
      </c>
      <c r="N338" s="11" t="str">
        <f>IF(L338="","",IFERROR(VLOOKUP(L338,Configuracoes!$A$15:$B$19,2,FALSE),""))</f>
        <v/>
      </c>
      <c r="O338" s="13" t="str">
        <f t="shared" si="2"/>
        <v/>
      </c>
      <c r="P338" s="14" t="str">
        <f t="shared" si="3"/>
        <v/>
      </c>
      <c r="Q338" s="11" t="str">
        <f>IF(S338="","",IF(S338&lt;&gt;"OK",S338,IF(K338="Cancelada","OK",IF(AND(K338&lt;&gt;"Concluída",G338&lt;&gt;"",G338&lt;TODAY()),"ATRASADA",IF(AND(O338&lt;&gt;"",O338+Configuracoes!$B$7&lt;=TODAY()),"REVISAR",IF(AND(P338&lt;&gt;"",P338&lt;=3,K338&lt;&gt;"Concluída"),"PRIORIDADE","OK"))))))</f>
        <v/>
      </c>
      <c r="R338" s="4"/>
      <c r="S338" s="15" t="str">
        <f>IF(COUNTA(A338:H338,K338:L338)=0,"",IF(OR(A338="",B338="",C338="",F338="",H338="",K338=""),"INCOMPLETO",IFERROR(IF(OR(COUNTIF($A$6:$A$400,A338)&lt;&gt;1,NOT(ISNUMBER(F338)),F338&lt;=0,F338&lt;&gt;INT(F338),NOT(ISNUMBER(H338)),H338&lt;0,COUNTIF(Configuracoes!$H$6:$H$10,K338)=0,AND(G338&lt;&gt;"",OR(NOT(ISNUMBER(G338)),G338&lt;=0,G338&lt;&gt;INT(G338))),AND(L338&lt;&gt;"",OR(NOT(ISNUMBER(L338)),L338&lt;1,L338&gt;5,L338&lt;&gt;INT(L338)))),"VERIFICAR","OK"),"VERIFICAR")))</f>
        <v/>
      </c>
      <c r="T338" s="15">
        <f t="shared" si="4"/>
        <v>0</v>
      </c>
    </row>
    <row r="339">
      <c r="A339" s="4"/>
      <c r="B339" s="4"/>
      <c r="C339" s="4"/>
      <c r="D339" s="4"/>
      <c r="E339" s="4"/>
      <c r="F339" s="7"/>
      <c r="G339" s="7"/>
      <c r="H339" s="5"/>
      <c r="I339" s="8" t="str">
        <f>IF(S339&lt;&gt;"OK","",SUMIFS(Sessoes!$I$6:$I$500,Sessoes!$B$6:$B$500,A339,Sessoes!$O$6:$O$500,"OK"))</f>
        <v/>
      </c>
      <c r="J339" s="9">
        <f t="shared" si="1"/>
        <v>0</v>
      </c>
      <c r="K339" s="4"/>
      <c r="L339" s="4"/>
      <c r="M339" s="13" t="str">
        <f>IF(S339&lt;&gt;"OK","",IF(COUNTIFS(Sessoes!$B$6:$B$500,A339,Sessoes!$O$6:$O$500,"OK")=0,"",MAXIFS(Sessoes!$A$6:$A$500,Sessoes!$B$6:$B$500,A339,Sessoes!$O$6:$O$500,"OK")))</f>
        <v/>
      </c>
      <c r="N339" s="11" t="str">
        <f>IF(L339="","",IFERROR(VLOOKUP(L339,Configuracoes!$A$15:$B$19,2,FALSE),""))</f>
        <v/>
      </c>
      <c r="O339" s="13" t="str">
        <f t="shared" si="2"/>
        <v/>
      </c>
      <c r="P339" s="14" t="str">
        <f t="shared" si="3"/>
        <v/>
      </c>
      <c r="Q339" s="11" t="str">
        <f>IF(S339="","",IF(S339&lt;&gt;"OK",S339,IF(K339="Cancelada","OK",IF(AND(K339&lt;&gt;"Concluída",G339&lt;&gt;"",G339&lt;TODAY()),"ATRASADA",IF(AND(O339&lt;&gt;"",O339+Configuracoes!$B$7&lt;=TODAY()),"REVISAR",IF(AND(P339&lt;&gt;"",P339&lt;=3,K339&lt;&gt;"Concluída"),"PRIORIDADE","OK"))))))</f>
        <v/>
      </c>
      <c r="R339" s="4"/>
      <c r="S339" s="15" t="str">
        <f>IF(COUNTA(A339:H339,K339:L339)=0,"",IF(OR(A339="",B339="",C339="",F339="",H339="",K339=""),"INCOMPLETO",IFERROR(IF(OR(COUNTIF($A$6:$A$400,A339)&lt;&gt;1,NOT(ISNUMBER(F339)),F339&lt;=0,F339&lt;&gt;INT(F339),NOT(ISNUMBER(H339)),H339&lt;0,COUNTIF(Configuracoes!$H$6:$H$10,K339)=0,AND(G339&lt;&gt;"",OR(NOT(ISNUMBER(G339)),G339&lt;=0,G339&lt;&gt;INT(G339))),AND(L339&lt;&gt;"",OR(NOT(ISNUMBER(L339)),L339&lt;1,L339&gt;5,L339&lt;&gt;INT(L339)))),"VERIFICAR","OK"),"VERIFICAR")))</f>
        <v/>
      </c>
      <c r="T339" s="15">
        <f t="shared" si="4"/>
        <v>0</v>
      </c>
    </row>
    <row r="340">
      <c r="A340" s="4"/>
      <c r="B340" s="4"/>
      <c r="C340" s="4"/>
      <c r="D340" s="4"/>
      <c r="E340" s="4"/>
      <c r="F340" s="7"/>
      <c r="G340" s="7"/>
      <c r="H340" s="5"/>
      <c r="I340" s="8" t="str">
        <f>IF(S340&lt;&gt;"OK","",SUMIFS(Sessoes!$I$6:$I$500,Sessoes!$B$6:$B$500,A340,Sessoes!$O$6:$O$500,"OK"))</f>
        <v/>
      </c>
      <c r="J340" s="9">
        <f t="shared" si="1"/>
        <v>0</v>
      </c>
      <c r="K340" s="4"/>
      <c r="L340" s="4"/>
      <c r="M340" s="13" t="str">
        <f>IF(S340&lt;&gt;"OK","",IF(COUNTIFS(Sessoes!$B$6:$B$500,A340,Sessoes!$O$6:$O$500,"OK")=0,"",MAXIFS(Sessoes!$A$6:$A$500,Sessoes!$B$6:$B$500,A340,Sessoes!$O$6:$O$500,"OK")))</f>
        <v/>
      </c>
      <c r="N340" s="11" t="str">
        <f>IF(L340="","",IFERROR(VLOOKUP(L340,Configuracoes!$A$15:$B$19,2,FALSE),""))</f>
        <v/>
      </c>
      <c r="O340" s="13" t="str">
        <f t="shared" si="2"/>
        <v/>
      </c>
      <c r="P340" s="14" t="str">
        <f t="shared" si="3"/>
        <v/>
      </c>
      <c r="Q340" s="11" t="str">
        <f>IF(S340="","",IF(S340&lt;&gt;"OK",S340,IF(K340="Cancelada","OK",IF(AND(K340&lt;&gt;"Concluída",G340&lt;&gt;"",G340&lt;TODAY()),"ATRASADA",IF(AND(O340&lt;&gt;"",O340+Configuracoes!$B$7&lt;=TODAY()),"REVISAR",IF(AND(P340&lt;&gt;"",P340&lt;=3,K340&lt;&gt;"Concluída"),"PRIORIDADE","OK"))))))</f>
        <v/>
      </c>
      <c r="R340" s="4"/>
      <c r="S340" s="15" t="str">
        <f>IF(COUNTA(A340:H340,K340:L340)=0,"",IF(OR(A340="",B340="",C340="",F340="",H340="",K340=""),"INCOMPLETO",IFERROR(IF(OR(COUNTIF($A$6:$A$400,A340)&lt;&gt;1,NOT(ISNUMBER(F340)),F340&lt;=0,F340&lt;&gt;INT(F340),NOT(ISNUMBER(H340)),H340&lt;0,COUNTIF(Configuracoes!$H$6:$H$10,K340)=0,AND(G340&lt;&gt;"",OR(NOT(ISNUMBER(G340)),G340&lt;=0,G340&lt;&gt;INT(G340))),AND(L340&lt;&gt;"",OR(NOT(ISNUMBER(L340)),L340&lt;1,L340&gt;5,L340&lt;&gt;INT(L340)))),"VERIFICAR","OK"),"VERIFICAR")))</f>
        <v/>
      </c>
      <c r="T340" s="15">
        <f t="shared" si="4"/>
        <v>0</v>
      </c>
    </row>
    <row r="341">
      <c r="A341" s="4"/>
      <c r="B341" s="4"/>
      <c r="C341" s="4"/>
      <c r="D341" s="4"/>
      <c r="E341" s="4"/>
      <c r="F341" s="7"/>
      <c r="G341" s="7"/>
      <c r="H341" s="5"/>
      <c r="I341" s="8" t="str">
        <f>IF(S341&lt;&gt;"OK","",SUMIFS(Sessoes!$I$6:$I$500,Sessoes!$B$6:$B$500,A341,Sessoes!$O$6:$O$500,"OK"))</f>
        <v/>
      </c>
      <c r="J341" s="9">
        <f t="shared" si="1"/>
        <v>0</v>
      </c>
      <c r="K341" s="4"/>
      <c r="L341" s="4"/>
      <c r="M341" s="13" t="str">
        <f>IF(S341&lt;&gt;"OK","",IF(COUNTIFS(Sessoes!$B$6:$B$500,A341,Sessoes!$O$6:$O$500,"OK")=0,"",MAXIFS(Sessoes!$A$6:$A$500,Sessoes!$B$6:$B$500,A341,Sessoes!$O$6:$O$500,"OK")))</f>
        <v/>
      </c>
      <c r="N341" s="11" t="str">
        <f>IF(L341="","",IFERROR(VLOOKUP(L341,Configuracoes!$A$15:$B$19,2,FALSE),""))</f>
        <v/>
      </c>
      <c r="O341" s="13" t="str">
        <f t="shared" si="2"/>
        <v/>
      </c>
      <c r="P341" s="14" t="str">
        <f t="shared" si="3"/>
        <v/>
      </c>
      <c r="Q341" s="11" t="str">
        <f>IF(S341="","",IF(S341&lt;&gt;"OK",S341,IF(K341="Cancelada","OK",IF(AND(K341&lt;&gt;"Concluída",G341&lt;&gt;"",G341&lt;TODAY()),"ATRASADA",IF(AND(O341&lt;&gt;"",O341+Configuracoes!$B$7&lt;=TODAY()),"REVISAR",IF(AND(P341&lt;&gt;"",P341&lt;=3,K341&lt;&gt;"Concluída"),"PRIORIDADE","OK"))))))</f>
        <v/>
      </c>
      <c r="R341" s="4"/>
      <c r="S341" s="15" t="str">
        <f>IF(COUNTA(A341:H341,K341:L341)=0,"",IF(OR(A341="",B341="",C341="",F341="",H341="",K341=""),"INCOMPLETO",IFERROR(IF(OR(COUNTIF($A$6:$A$400,A341)&lt;&gt;1,NOT(ISNUMBER(F341)),F341&lt;=0,F341&lt;&gt;INT(F341),NOT(ISNUMBER(H341)),H341&lt;0,COUNTIF(Configuracoes!$H$6:$H$10,K341)=0,AND(G341&lt;&gt;"",OR(NOT(ISNUMBER(G341)),G341&lt;=0,G341&lt;&gt;INT(G341))),AND(L341&lt;&gt;"",OR(NOT(ISNUMBER(L341)),L341&lt;1,L341&gt;5,L341&lt;&gt;INT(L341)))),"VERIFICAR","OK"),"VERIFICAR")))</f>
        <v/>
      </c>
      <c r="T341" s="15">
        <f t="shared" si="4"/>
        <v>0</v>
      </c>
    </row>
    <row r="342">
      <c r="A342" s="4"/>
      <c r="B342" s="4"/>
      <c r="C342" s="4"/>
      <c r="D342" s="4"/>
      <c r="E342" s="4"/>
      <c r="F342" s="7"/>
      <c r="G342" s="7"/>
      <c r="H342" s="5"/>
      <c r="I342" s="8" t="str">
        <f>IF(S342&lt;&gt;"OK","",SUMIFS(Sessoes!$I$6:$I$500,Sessoes!$B$6:$B$500,A342,Sessoes!$O$6:$O$500,"OK"))</f>
        <v/>
      </c>
      <c r="J342" s="9">
        <f t="shared" si="1"/>
        <v>0</v>
      </c>
      <c r="K342" s="4"/>
      <c r="L342" s="4"/>
      <c r="M342" s="13" t="str">
        <f>IF(S342&lt;&gt;"OK","",IF(COUNTIFS(Sessoes!$B$6:$B$500,A342,Sessoes!$O$6:$O$500,"OK")=0,"",MAXIFS(Sessoes!$A$6:$A$500,Sessoes!$B$6:$B$500,A342,Sessoes!$O$6:$O$500,"OK")))</f>
        <v/>
      </c>
      <c r="N342" s="11" t="str">
        <f>IF(L342="","",IFERROR(VLOOKUP(L342,Configuracoes!$A$15:$B$19,2,FALSE),""))</f>
        <v/>
      </c>
      <c r="O342" s="13" t="str">
        <f t="shared" si="2"/>
        <v/>
      </c>
      <c r="P342" s="14" t="str">
        <f t="shared" si="3"/>
        <v/>
      </c>
      <c r="Q342" s="11" t="str">
        <f>IF(S342="","",IF(S342&lt;&gt;"OK",S342,IF(K342="Cancelada","OK",IF(AND(K342&lt;&gt;"Concluída",G342&lt;&gt;"",G342&lt;TODAY()),"ATRASADA",IF(AND(O342&lt;&gt;"",O342+Configuracoes!$B$7&lt;=TODAY()),"REVISAR",IF(AND(P342&lt;&gt;"",P342&lt;=3,K342&lt;&gt;"Concluída"),"PRIORIDADE","OK"))))))</f>
        <v/>
      </c>
      <c r="R342" s="4"/>
      <c r="S342" s="15" t="str">
        <f>IF(COUNTA(A342:H342,K342:L342)=0,"",IF(OR(A342="",B342="",C342="",F342="",H342="",K342=""),"INCOMPLETO",IFERROR(IF(OR(COUNTIF($A$6:$A$400,A342)&lt;&gt;1,NOT(ISNUMBER(F342)),F342&lt;=0,F342&lt;&gt;INT(F342),NOT(ISNUMBER(H342)),H342&lt;0,COUNTIF(Configuracoes!$H$6:$H$10,K342)=0,AND(G342&lt;&gt;"",OR(NOT(ISNUMBER(G342)),G342&lt;=0,G342&lt;&gt;INT(G342))),AND(L342&lt;&gt;"",OR(NOT(ISNUMBER(L342)),L342&lt;1,L342&gt;5,L342&lt;&gt;INT(L342)))),"VERIFICAR","OK"),"VERIFICAR")))</f>
        <v/>
      </c>
      <c r="T342" s="15">
        <f t="shared" si="4"/>
        <v>0</v>
      </c>
    </row>
    <row r="343">
      <c r="A343" s="4"/>
      <c r="B343" s="4"/>
      <c r="C343" s="4"/>
      <c r="D343" s="4"/>
      <c r="E343" s="4"/>
      <c r="F343" s="7"/>
      <c r="G343" s="7"/>
      <c r="H343" s="5"/>
      <c r="I343" s="8" t="str">
        <f>IF(S343&lt;&gt;"OK","",SUMIFS(Sessoes!$I$6:$I$500,Sessoes!$B$6:$B$500,A343,Sessoes!$O$6:$O$500,"OK"))</f>
        <v/>
      </c>
      <c r="J343" s="9">
        <f t="shared" si="1"/>
        <v>0</v>
      </c>
      <c r="K343" s="4"/>
      <c r="L343" s="4"/>
      <c r="M343" s="13" t="str">
        <f>IF(S343&lt;&gt;"OK","",IF(COUNTIFS(Sessoes!$B$6:$B$500,A343,Sessoes!$O$6:$O$500,"OK")=0,"",MAXIFS(Sessoes!$A$6:$A$500,Sessoes!$B$6:$B$500,A343,Sessoes!$O$6:$O$500,"OK")))</f>
        <v/>
      </c>
      <c r="N343" s="11" t="str">
        <f>IF(L343="","",IFERROR(VLOOKUP(L343,Configuracoes!$A$15:$B$19,2,FALSE),""))</f>
        <v/>
      </c>
      <c r="O343" s="13" t="str">
        <f t="shared" si="2"/>
        <v/>
      </c>
      <c r="P343" s="14" t="str">
        <f t="shared" si="3"/>
        <v/>
      </c>
      <c r="Q343" s="11" t="str">
        <f>IF(S343="","",IF(S343&lt;&gt;"OK",S343,IF(K343="Cancelada","OK",IF(AND(K343&lt;&gt;"Concluída",G343&lt;&gt;"",G343&lt;TODAY()),"ATRASADA",IF(AND(O343&lt;&gt;"",O343+Configuracoes!$B$7&lt;=TODAY()),"REVISAR",IF(AND(P343&lt;&gt;"",P343&lt;=3,K343&lt;&gt;"Concluída"),"PRIORIDADE","OK"))))))</f>
        <v/>
      </c>
      <c r="R343" s="4"/>
      <c r="S343" s="15" t="str">
        <f>IF(COUNTA(A343:H343,K343:L343)=0,"",IF(OR(A343="",B343="",C343="",F343="",H343="",K343=""),"INCOMPLETO",IFERROR(IF(OR(COUNTIF($A$6:$A$400,A343)&lt;&gt;1,NOT(ISNUMBER(F343)),F343&lt;=0,F343&lt;&gt;INT(F343),NOT(ISNUMBER(H343)),H343&lt;0,COUNTIF(Configuracoes!$H$6:$H$10,K343)=0,AND(G343&lt;&gt;"",OR(NOT(ISNUMBER(G343)),G343&lt;=0,G343&lt;&gt;INT(G343))),AND(L343&lt;&gt;"",OR(NOT(ISNUMBER(L343)),L343&lt;1,L343&gt;5,L343&lt;&gt;INT(L343)))),"VERIFICAR","OK"),"VERIFICAR")))</f>
        <v/>
      </c>
      <c r="T343" s="15">
        <f t="shared" si="4"/>
        <v>0</v>
      </c>
    </row>
    <row r="344">
      <c r="A344" s="4"/>
      <c r="B344" s="4"/>
      <c r="C344" s="4"/>
      <c r="D344" s="4"/>
      <c r="E344" s="4"/>
      <c r="F344" s="7"/>
      <c r="G344" s="7"/>
      <c r="H344" s="5"/>
      <c r="I344" s="8" t="str">
        <f>IF(S344&lt;&gt;"OK","",SUMIFS(Sessoes!$I$6:$I$500,Sessoes!$B$6:$B$500,A344,Sessoes!$O$6:$O$500,"OK"))</f>
        <v/>
      </c>
      <c r="J344" s="9">
        <f t="shared" si="1"/>
        <v>0</v>
      </c>
      <c r="K344" s="4"/>
      <c r="L344" s="4"/>
      <c r="M344" s="13" t="str">
        <f>IF(S344&lt;&gt;"OK","",IF(COUNTIFS(Sessoes!$B$6:$B$500,A344,Sessoes!$O$6:$O$500,"OK")=0,"",MAXIFS(Sessoes!$A$6:$A$500,Sessoes!$B$6:$B$500,A344,Sessoes!$O$6:$O$500,"OK")))</f>
        <v/>
      </c>
      <c r="N344" s="11" t="str">
        <f>IF(L344="","",IFERROR(VLOOKUP(L344,Configuracoes!$A$15:$B$19,2,FALSE),""))</f>
        <v/>
      </c>
      <c r="O344" s="13" t="str">
        <f t="shared" si="2"/>
        <v/>
      </c>
      <c r="P344" s="14" t="str">
        <f t="shared" si="3"/>
        <v/>
      </c>
      <c r="Q344" s="11" t="str">
        <f>IF(S344="","",IF(S344&lt;&gt;"OK",S344,IF(K344="Cancelada","OK",IF(AND(K344&lt;&gt;"Concluída",G344&lt;&gt;"",G344&lt;TODAY()),"ATRASADA",IF(AND(O344&lt;&gt;"",O344+Configuracoes!$B$7&lt;=TODAY()),"REVISAR",IF(AND(P344&lt;&gt;"",P344&lt;=3,K344&lt;&gt;"Concluída"),"PRIORIDADE","OK"))))))</f>
        <v/>
      </c>
      <c r="R344" s="4"/>
      <c r="S344" s="15" t="str">
        <f>IF(COUNTA(A344:H344,K344:L344)=0,"",IF(OR(A344="",B344="",C344="",F344="",H344="",K344=""),"INCOMPLETO",IFERROR(IF(OR(COUNTIF($A$6:$A$400,A344)&lt;&gt;1,NOT(ISNUMBER(F344)),F344&lt;=0,F344&lt;&gt;INT(F344),NOT(ISNUMBER(H344)),H344&lt;0,COUNTIF(Configuracoes!$H$6:$H$10,K344)=0,AND(G344&lt;&gt;"",OR(NOT(ISNUMBER(G344)),G344&lt;=0,G344&lt;&gt;INT(G344))),AND(L344&lt;&gt;"",OR(NOT(ISNUMBER(L344)),L344&lt;1,L344&gt;5,L344&lt;&gt;INT(L344)))),"VERIFICAR","OK"),"VERIFICAR")))</f>
        <v/>
      </c>
      <c r="T344" s="15">
        <f t="shared" si="4"/>
        <v>0</v>
      </c>
    </row>
    <row r="345">
      <c r="A345" s="4"/>
      <c r="B345" s="4"/>
      <c r="C345" s="4"/>
      <c r="D345" s="4"/>
      <c r="E345" s="4"/>
      <c r="F345" s="7"/>
      <c r="G345" s="7"/>
      <c r="H345" s="5"/>
      <c r="I345" s="8" t="str">
        <f>IF(S345&lt;&gt;"OK","",SUMIFS(Sessoes!$I$6:$I$500,Sessoes!$B$6:$B$500,A345,Sessoes!$O$6:$O$500,"OK"))</f>
        <v/>
      </c>
      <c r="J345" s="9">
        <f t="shared" si="1"/>
        <v>0</v>
      </c>
      <c r="K345" s="4"/>
      <c r="L345" s="4"/>
      <c r="M345" s="13" t="str">
        <f>IF(S345&lt;&gt;"OK","",IF(COUNTIFS(Sessoes!$B$6:$B$500,A345,Sessoes!$O$6:$O$500,"OK")=0,"",MAXIFS(Sessoes!$A$6:$A$500,Sessoes!$B$6:$B$500,A345,Sessoes!$O$6:$O$500,"OK")))</f>
        <v/>
      </c>
      <c r="N345" s="11" t="str">
        <f>IF(L345="","",IFERROR(VLOOKUP(L345,Configuracoes!$A$15:$B$19,2,FALSE),""))</f>
        <v/>
      </c>
      <c r="O345" s="13" t="str">
        <f t="shared" si="2"/>
        <v/>
      </c>
      <c r="P345" s="14" t="str">
        <f t="shared" si="3"/>
        <v/>
      </c>
      <c r="Q345" s="11" t="str">
        <f>IF(S345="","",IF(S345&lt;&gt;"OK",S345,IF(K345="Cancelada","OK",IF(AND(K345&lt;&gt;"Concluída",G345&lt;&gt;"",G345&lt;TODAY()),"ATRASADA",IF(AND(O345&lt;&gt;"",O345+Configuracoes!$B$7&lt;=TODAY()),"REVISAR",IF(AND(P345&lt;&gt;"",P345&lt;=3,K345&lt;&gt;"Concluída"),"PRIORIDADE","OK"))))))</f>
        <v/>
      </c>
      <c r="R345" s="4"/>
      <c r="S345" s="15" t="str">
        <f>IF(COUNTA(A345:H345,K345:L345)=0,"",IF(OR(A345="",B345="",C345="",F345="",H345="",K345=""),"INCOMPLETO",IFERROR(IF(OR(COUNTIF($A$6:$A$400,A345)&lt;&gt;1,NOT(ISNUMBER(F345)),F345&lt;=0,F345&lt;&gt;INT(F345),NOT(ISNUMBER(H345)),H345&lt;0,COUNTIF(Configuracoes!$H$6:$H$10,K345)=0,AND(G345&lt;&gt;"",OR(NOT(ISNUMBER(G345)),G345&lt;=0,G345&lt;&gt;INT(G345))),AND(L345&lt;&gt;"",OR(NOT(ISNUMBER(L345)),L345&lt;1,L345&gt;5,L345&lt;&gt;INT(L345)))),"VERIFICAR","OK"),"VERIFICAR")))</f>
        <v/>
      </c>
      <c r="T345" s="15">
        <f t="shared" si="4"/>
        <v>0</v>
      </c>
    </row>
    <row r="346">
      <c r="A346" s="4"/>
      <c r="B346" s="4"/>
      <c r="C346" s="4"/>
      <c r="D346" s="4"/>
      <c r="E346" s="4"/>
      <c r="F346" s="7"/>
      <c r="G346" s="7"/>
      <c r="H346" s="5"/>
      <c r="I346" s="8" t="str">
        <f>IF(S346&lt;&gt;"OK","",SUMIFS(Sessoes!$I$6:$I$500,Sessoes!$B$6:$B$500,A346,Sessoes!$O$6:$O$500,"OK"))</f>
        <v/>
      </c>
      <c r="J346" s="9">
        <f t="shared" si="1"/>
        <v>0</v>
      </c>
      <c r="K346" s="4"/>
      <c r="L346" s="4"/>
      <c r="M346" s="13" t="str">
        <f>IF(S346&lt;&gt;"OK","",IF(COUNTIFS(Sessoes!$B$6:$B$500,A346,Sessoes!$O$6:$O$500,"OK")=0,"",MAXIFS(Sessoes!$A$6:$A$500,Sessoes!$B$6:$B$500,A346,Sessoes!$O$6:$O$500,"OK")))</f>
        <v/>
      </c>
      <c r="N346" s="11" t="str">
        <f>IF(L346="","",IFERROR(VLOOKUP(L346,Configuracoes!$A$15:$B$19,2,FALSE),""))</f>
        <v/>
      </c>
      <c r="O346" s="13" t="str">
        <f t="shared" si="2"/>
        <v/>
      </c>
      <c r="P346" s="14" t="str">
        <f t="shared" si="3"/>
        <v/>
      </c>
      <c r="Q346" s="11" t="str">
        <f>IF(S346="","",IF(S346&lt;&gt;"OK",S346,IF(K346="Cancelada","OK",IF(AND(K346&lt;&gt;"Concluída",G346&lt;&gt;"",G346&lt;TODAY()),"ATRASADA",IF(AND(O346&lt;&gt;"",O346+Configuracoes!$B$7&lt;=TODAY()),"REVISAR",IF(AND(P346&lt;&gt;"",P346&lt;=3,K346&lt;&gt;"Concluída"),"PRIORIDADE","OK"))))))</f>
        <v/>
      </c>
      <c r="R346" s="4"/>
      <c r="S346" s="15" t="str">
        <f>IF(COUNTA(A346:H346,K346:L346)=0,"",IF(OR(A346="",B346="",C346="",F346="",H346="",K346=""),"INCOMPLETO",IFERROR(IF(OR(COUNTIF($A$6:$A$400,A346)&lt;&gt;1,NOT(ISNUMBER(F346)),F346&lt;=0,F346&lt;&gt;INT(F346),NOT(ISNUMBER(H346)),H346&lt;0,COUNTIF(Configuracoes!$H$6:$H$10,K346)=0,AND(G346&lt;&gt;"",OR(NOT(ISNUMBER(G346)),G346&lt;=0,G346&lt;&gt;INT(G346))),AND(L346&lt;&gt;"",OR(NOT(ISNUMBER(L346)),L346&lt;1,L346&gt;5,L346&lt;&gt;INT(L346)))),"VERIFICAR","OK"),"VERIFICAR")))</f>
        <v/>
      </c>
      <c r="T346" s="15">
        <f t="shared" si="4"/>
        <v>0</v>
      </c>
    </row>
    <row r="347">
      <c r="A347" s="4"/>
      <c r="B347" s="4"/>
      <c r="C347" s="4"/>
      <c r="D347" s="4"/>
      <c r="E347" s="4"/>
      <c r="F347" s="7"/>
      <c r="G347" s="7"/>
      <c r="H347" s="5"/>
      <c r="I347" s="8" t="str">
        <f>IF(S347&lt;&gt;"OK","",SUMIFS(Sessoes!$I$6:$I$500,Sessoes!$B$6:$B$500,A347,Sessoes!$O$6:$O$500,"OK"))</f>
        <v/>
      </c>
      <c r="J347" s="9">
        <f t="shared" si="1"/>
        <v>0</v>
      </c>
      <c r="K347" s="4"/>
      <c r="L347" s="4"/>
      <c r="M347" s="13" t="str">
        <f>IF(S347&lt;&gt;"OK","",IF(COUNTIFS(Sessoes!$B$6:$B$500,A347,Sessoes!$O$6:$O$500,"OK")=0,"",MAXIFS(Sessoes!$A$6:$A$500,Sessoes!$B$6:$B$500,A347,Sessoes!$O$6:$O$500,"OK")))</f>
        <v/>
      </c>
      <c r="N347" s="11" t="str">
        <f>IF(L347="","",IFERROR(VLOOKUP(L347,Configuracoes!$A$15:$B$19,2,FALSE),""))</f>
        <v/>
      </c>
      <c r="O347" s="13" t="str">
        <f t="shared" si="2"/>
        <v/>
      </c>
      <c r="P347" s="14" t="str">
        <f t="shared" si="3"/>
        <v/>
      </c>
      <c r="Q347" s="11" t="str">
        <f>IF(S347="","",IF(S347&lt;&gt;"OK",S347,IF(K347="Cancelada","OK",IF(AND(K347&lt;&gt;"Concluída",G347&lt;&gt;"",G347&lt;TODAY()),"ATRASADA",IF(AND(O347&lt;&gt;"",O347+Configuracoes!$B$7&lt;=TODAY()),"REVISAR",IF(AND(P347&lt;&gt;"",P347&lt;=3,K347&lt;&gt;"Concluída"),"PRIORIDADE","OK"))))))</f>
        <v/>
      </c>
      <c r="R347" s="4"/>
      <c r="S347" s="15" t="str">
        <f>IF(COUNTA(A347:H347,K347:L347)=0,"",IF(OR(A347="",B347="",C347="",F347="",H347="",K347=""),"INCOMPLETO",IFERROR(IF(OR(COUNTIF($A$6:$A$400,A347)&lt;&gt;1,NOT(ISNUMBER(F347)),F347&lt;=0,F347&lt;&gt;INT(F347),NOT(ISNUMBER(H347)),H347&lt;0,COUNTIF(Configuracoes!$H$6:$H$10,K347)=0,AND(G347&lt;&gt;"",OR(NOT(ISNUMBER(G347)),G347&lt;=0,G347&lt;&gt;INT(G347))),AND(L347&lt;&gt;"",OR(NOT(ISNUMBER(L347)),L347&lt;1,L347&gt;5,L347&lt;&gt;INT(L347)))),"VERIFICAR","OK"),"VERIFICAR")))</f>
        <v/>
      </c>
      <c r="T347" s="15">
        <f t="shared" si="4"/>
        <v>0</v>
      </c>
    </row>
    <row r="348">
      <c r="A348" s="4"/>
      <c r="B348" s="4"/>
      <c r="C348" s="4"/>
      <c r="D348" s="4"/>
      <c r="E348" s="4"/>
      <c r="F348" s="7"/>
      <c r="G348" s="7"/>
      <c r="H348" s="5"/>
      <c r="I348" s="8" t="str">
        <f>IF(S348&lt;&gt;"OK","",SUMIFS(Sessoes!$I$6:$I$500,Sessoes!$B$6:$B$500,A348,Sessoes!$O$6:$O$500,"OK"))</f>
        <v/>
      </c>
      <c r="J348" s="9">
        <f t="shared" si="1"/>
        <v>0</v>
      </c>
      <c r="K348" s="4"/>
      <c r="L348" s="4"/>
      <c r="M348" s="13" t="str">
        <f>IF(S348&lt;&gt;"OK","",IF(COUNTIFS(Sessoes!$B$6:$B$500,A348,Sessoes!$O$6:$O$500,"OK")=0,"",MAXIFS(Sessoes!$A$6:$A$500,Sessoes!$B$6:$B$500,A348,Sessoes!$O$6:$O$500,"OK")))</f>
        <v/>
      </c>
      <c r="N348" s="11" t="str">
        <f>IF(L348="","",IFERROR(VLOOKUP(L348,Configuracoes!$A$15:$B$19,2,FALSE),""))</f>
        <v/>
      </c>
      <c r="O348" s="13" t="str">
        <f t="shared" si="2"/>
        <v/>
      </c>
      <c r="P348" s="14" t="str">
        <f t="shared" si="3"/>
        <v/>
      </c>
      <c r="Q348" s="11" t="str">
        <f>IF(S348="","",IF(S348&lt;&gt;"OK",S348,IF(K348="Cancelada","OK",IF(AND(K348&lt;&gt;"Concluída",G348&lt;&gt;"",G348&lt;TODAY()),"ATRASADA",IF(AND(O348&lt;&gt;"",O348+Configuracoes!$B$7&lt;=TODAY()),"REVISAR",IF(AND(P348&lt;&gt;"",P348&lt;=3,K348&lt;&gt;"Concluída"),"PRIORIDADE","OK"))))))</f>
        <v/>
      </c>
      <c r="R348" s="4"/>
      <c r="S348" s="15" t="str">
        <f>IF(COUNTA(A348:H348,K348:L348)=0,"",IF(OR(A348="",B348="",C348="",F348="",H348="",K348=""),"INCOMPLETO",IFERROR(IF(OR(COUNTIF($A$6:$A$400,A348)&lt;&gt;1,NOT(ISNUMBER(F348)),F348&lt;=0,F348&lt;&gt;INT(F348),NOT(ISNUMBER(H348)),H348&lt;0,COUNTIF(Configuracoes!$H$6:$H$10,K348)=0,AND(G348&lt;&gt;"",OR(NOT(ISNUMBER(G348)),G348&lt;=0,G348&lt;&gt;INT(G348))),AND(L348&lt;&gt;"",OR(NOT(ISNUMBER(L348)),L348&lt;1,L348&gt;5,L348&lt;&gt;INT(L348)))),"VERIFICAR","OK"),"VERIFICAR")))</f>
        <v/>
      </c>
      <c r="T348" s="15">
        <f t="shared" si="4"/>
        <v>0</v>
      </c>
    </row>
    <row r="349">
      <c r="A349" s="4"/>
      <c r="B349" s="4"/>
      <c r="C349" s="4"/>
      <c r="D349" s="4"/>
      <c r="E349" s="4"/>
      <c r="F349" s="7"/>
      <c r="G349" s="7"/>
      <c r="H349" s="5"/>
      <c r="I349" s="8" t="str">
        <f>IF(S349&lt;&gt;"OK","",SUMIFS(Sessoes!$I$6:$I$500,Sessoes!$B$6:$B$500,A349,Sessoes!$O$6:$O$500,"OK"))</f>
        <v/>
      </c>
      <c r="J349" s="9">
        <f t="shared" si="1"/>
        <v>0</v>
      </c>
      <c r="K349" s="4"/>
      <c r="L349" s="4"/>
      <c r="M349" s="13" t="str">
        <f>IF(S349&lt;&gt;"OK","",IF(COUNTIFS(Sessoes!$B$6:$B$500,A349,Sessoes!$O$6:$O$500,"OK")=0,"",MAXIFS(Sessoes!$A$6:$A$500,Sessoes!$B$6:$B$500,A349,Sessoes!$O$6:$O$500,"OK")))</f>
        <v/>
      </c>
      <c r="N349" s="11" t="str">
        <f>IF(L349="","",IFERROR(VLOOKUP(L349,Configuracoes!$A$15:$B$19,2,FALSE),""))</f>
        <v/>
      </c>
      <c r="O349" s="13" t="str">
        <f t="shared" si="2"/>
        <v/>
      </c>
      <c r="P349" s="14" t="str">
        <f t="shared" si="3"/>
        <v/>
      </c>
      <c r="Q349" s="11" t="str">
        <f>IF(S349="","",IF(S349&lt;&gt;"OK",S349,IF(K349="Cancelada","OK",IF(AND(K349&lt;&gt;"Concluída",G349&lt;&gt;"",G349&lt;TODAY()),"ATRASADA",IF(AND(O349&lt;&gt;"",O349+Configuracoes!$B$7&lt;=TODAY()),"REVISAR",IF(AND(P349&lt;&gt;"",P349&lt;=3,K349&lt;&gt;"Concluída"),"PRIORIDADE","OK"))))))</f>
        <v/>
      </c>
      <c r="R349" s="4"/>
      <c r="S349" s="15" t="str">
        <f>IF(COUNTA(A349:H349,K349:L349)=0,"",IF(OR(A349="",B349="",C349="",F349="",H349="",K349=""),"INCOMPLETO",IFERROR(IF(OR(COUNTIF($A$6:$A$400,A349)&lt;&gt;1,NOT(ISNUMBER(F349)),F349&lt;=0,F349&lt;&gt;INT(F349),NOT(ISNUMBER(H349)),H349&lt;0,COUNTIF(Configuracoes!$H$6:$H$10,K349)=0,AND(G349&lt;&gt;"",OR(NOT(ISNUMBER(G349)),G349&lt;=0,G349&lt;&gt;INT(G349))),AND(L349&lt;&gt;"",OR(NOT(ISNUMBER(L349)),L349&lt;1,L349&gt;5,L349&lt;&gt;INT(L349)))),"VERIFICAR","OK"),"VERIFICAR")))</f>
        <v/>
      </c>
      <c r="T349" s="15">
        <f t="shared" si="4"/>
        <v>0</v>
      </c>
    </row>
    <row r="350">
      <c r="A350" s="4"/>
      <c r="B350" s="4"/>
      <c r="C350" s="4"/>
      <c r="D350" s="4"/>
      <c r="E350" s="4"/>
      <c r="F350" s="7"/>
      <c r="G350" s="7"/>
      <c r="H350" s="5"/>
      <c r="I350" s="8" t="str">
        <f>IF(S350&lt;&gt;"OK","",SUMIFS(Sessoes!$I$6:$I$500,Sessoes!$B$6:$B$500,A350,Sessoes!$O$6:$O$500,"OK"))</f>
        <v/>
      </c>
      <c r="J350" s="9">
        <f t="shared" si="1"/>
        <v>0</v>
      </c>
      <c r="K350" s="4"/>
      <c r="L350" s="4"/>
      <c r="M350" s="13" t="str">
        <f>IF(S350&lt;&gt;"OK","",IF(COUNTIFS(Sessoes!$B$6:$B$500,A350,Sessoes!$O$6:$O$500,"OK")=0,"",MAXIFS(Sessoes!$A$6:$A$500,Sessoes!$B$6:$B$500,A350,Sessoes!$O$6:$O$500,"OK")))</f>
        <v/>
      </c>
      <c r="N350" s="11" t="str">
        <f>IF(L350="","",IFERROR(VLOOKUP(L350,Configuracoes!$A$15:$B$19,2,FALSE),""))</f>
        <v/>
      </c>
      <c r="O350" s="13" t="str">
        <f t="shared" si="2"/>
        <v/>
      </c>
      <c r="P350" s="14" t="str">
        <f t="shared" si="3"/>
        <v/>
      </c>
      <c r="Q350" s="11" t="str">
        <f>IF(S350="","",IF(S350&lt;&gt;"OK",S350,IF(K350="Cancelada","OK",IF(AND(K350&lt;&gt;"Concluída",G350&lt;&gt;"",G350&lt;TODAY()),"ATRASADA",IF(AND(O350&lt;&gt;"",O350+Configuracoes!$B$7&lt;=TODAY()),"REVISAR",IF(AND(P350&lt;&gt;"",P350&lt;=3,K350&lt;&gt;"Concluída"),"PRIORIDADE","OK"))))))</f>
        <v/>
      </c>
      <c r="R350" s="4"/>
      <c r="S350" s="15" t="str">
        <f>IF(COUNTA(A350:H350,K350:L350)=0,"",IF(OR(A350="",B350="",C350="",F350="",H350="",K350=""),"INCOMPLETO",IFERROR(IF(OR(COUNTIF($A$6:$A$400,A350)&lt;&gt;1,NOT(ISNUMBER(F350)),F350&lt;=0,F350&lt;&gt;INT(F350),NOT(ISNUMBER(H350)),H350&lt;0,COUNTIF(Configuracoes!$H$6:$H$10,K350)=0,AND(G350&lt;&gt;"",OR(NOT(ISNUMBER(G350)),G350&lt;=0,G350&lt;&gt;INT(G350))),AND(L350&lt;&gt;"",OR(NOT(ISNUMBER(L350)),L350&lt;1,L350&gt;5,L350&lt;&gt;INT(L350)))),"VERIFICAR","OK"),"VERIFICAR")))</f>
        <v/>
      </c>
      <c r="T350" s="15">
        <f t="shared" si="4"/>
        <v>0</v>
      </c>
    </row>
    <row r="351">
      <c r="A351" s="4"/>
      <c r="B351" s="4"/>
      <c r="C351" s="4"/>
      <c r="D351" s="4"/>
      <c r="E351" s="4"/>
      <c r="F351" s="7"/>
      <c r="G351" s="7"/>
      <c r="H351" s="5"/>
      <c r="I351" s="8" t="str">
        <f>IF(S351&lt;&gt;"OK","",SUMIFS(Sessoes!$I$6:$I$500,Sessoes!$B$6:$B$500,A351,Sessoes!$O$6:$O$500,"OK"))</f>
        <v/>
      </c>
      <c r="J351" s="9">
        <f t="shared" si="1"/>
        <v>0</v>
      </c>
      <c r="K351" s="4"/>
      <c r="L351" s="4"/>
      <c r="M351" s="13" t="str">
        <f>IF(S351&lt;&gt;"OK","",IF(COUNTIFS(Sessoes!$B$6:$B$500,A351,Sessoes!$O$6:$O$500,"OK")=0,"",MAXIFS(Sessoes!$A$6:$A$500,Sessoes!$B$6:$B$500,A351,Sessoes!$O$6:$O$500,"OK")))</f>
        <v/>
      </c>
      <c r="N351" s="11" t="str">
        <f>IF(L351="","",IFERROR(VLOOKUP(L351,Configuracoes!$A$15:$B$19,2,FALSE),""))</f>
        <v/>
      </c>
      <c r="O351" s="13" t="str">
        <f t="shared" si="2"/>
        <v/>
      </c>
      <c r="P351" s="14" t="str">
        <f t="shared" si="3"/>
        <v/>
      </c>
      <c r="Q351" s="11" t="str">
        <f>IF(S351="","",IF(S351&lt;&gt;"OK",S351,IF(K351="Cancelada","OK",IF(AND(K351&lt;&gt;"Concluída",G351&lt;&gt;"",G351&lt;TODAY()),"ATRASADA",IF(AND(O351&lt;&gt;"",O351+Configuracoes!$B$7&lt;=TODAY()),"REVISAR",IF(AND(P351&lt;&gt;"",P351&lt;=3,K351&lt;&gt;"Concluída"),"PRIORIDADE","OK"))))))</f>
        <v/>
      </c>
      <c r="R351" s="4"/>
      <c r="S351" s="15" t="str">
        <f>IF(COUNTA(A351:H351,K351:L351)=0,"",IF(OR(A351="",B351="",C351="",F351="",H351="",K351=""),"INCOMPLETO",IFERROR(IF(OR(COUNTIF($A$6:$A$400,A351)&lt;&gt;1,NOT(ISNUMBER(F351)),F351&lt;=0,F351&lt;&gt;INT(F351),NOT(ISNUMBER(H351)),H351&lt;0,COUNTIF(Configuracoes!$H$6:$H$10,K351)=0,AND(G351&lt;&gt;"",OR(NOT(ISNUMBER(G351)),G351&lt;=0,G351&lt;&gt;INT(G351))),AND(L351&lt;&gt;"",OR(NOT(ISNUMBER(L351)),L351&lt;1,L351&gt;5,L351&lt;&gt;INT(L351)))),"VERIFICAR","OK"),"VERIFICAR")))</f>
        <v/>
      </c>
      <c r="T351" s="15">
        <f t="shared" si="4"/>
        <v>0</v>
      </c>
    </row>
    <row r="352">
      <c r="A352" s="4"/>
      <c r="B352" s="4"/>
      <c r="C352" s="4"/>
      <c r="D352" s="4"/>
      <c r="E352" s="4"/>
      <c r="F352" s="7"/>
      <c r="G352" s="7"/>
      <c r="H352" s="5"/>
      <c r="I352" s="8" t="str">
        <f>IF(S352&lt;&gt;"OK","",SUMIFS(Sessoes!$I$6:$I$500,Sessoes!$B$6:$B$500,A352,Sessoes!$O$6:$O$500,"OK"))</f>
        <v/>
      </c>
      <c r="J352" s="9">
        <f t="shared" si="1"/>
        <v>0</v>
      </c>
      <c r="K352" s="4"/>
      <c r="L352" s="4"/>
      <c r="M352" s="13" t="str">
        <f>IF(S352&lt;&gt;"OK","",IF(COUNTIFS(Sessoes!$B$6:$B$500,A352,Sessoes!$O$6:$O$500,"OK")=0,"",MAXIFS(Sessoes!$A$6:$A$500,Sessoes!$B$6:$B$500,A352,Sessoes!$O$6:$O$500,"OK")))</f>
        <v/>
      </c>
      <c r="N352" s="11" t="str">
        <f>IF(L352="","",IFERROR(VLOOKUP(L352,Configuracoes!$A$15:$B$19,2,FALSE),""))</f>
        <v/>
      </c>
      <c r="O352" s="13" t="str">
        <f t="shared" si="2"/>
        <v/>
      </c>
      <c r="P352" s="14" t="str">
        <f t="shared" si="3"/>
        <v/>
      </c>
      <c r="Q352" s="11" t="str">
        <f>IF(S352="","",IF(S352&lt;&gt;"OK",S352,IF(K352="Cancelada","OK",IF(AND(K352&lt;&gt;"Concluída",G352&lt;&gt;"",G352&lt;TODAY()),"ATRASADA",IF(AND(O352&lt;&gt;"",O352+Configuracoes!$B$7&lt;=TODAY()),"REVISAR",IF(AND(P352&lt;&gt;"",P352&lt;=3,K352&lt;&gt;"Concluída"),"PRIORIDADE","OK"))))))</f>
        <v/>
      </c>
      <c r="R352" s="4"/>
      <c r="S352" s="15" t="str">
        <f>IF(COUNTA(A352:H352,K352:L352)=0,"",IF(OR(A352="",B352="",C352="",F352="",H352="",K352=""),"INCOMPLETO",IFERROR(IF(OR(COUNTIF($A$6:$A$400,A352)&lt;&gt;1,NOT(ISNUMBER(F352)),F352&lt;=0,F352&lt;&gt;INT(F352),NOT(ISNUMBER(H352)),H352&lt;0,COUNTIF(Configuracoes!$H$6:$H$10,K352)=0,AND(G352&lt;&gt;"",OR(NOT(ISNUMBER(G352)),G352&lt;=0,G352&lt;&gt;INT(G352))),AND(L352&lt;&gt;"",OR(NOT(ISNUMBER(L352)),L352&lt;1,L352&gt;5,L352&lt;&gt;INT(L352)))),"VERIFICAR","OK"),"VERIFICAR")))</f>
        <v/>
      </c>
      <c r="T352" s="15">
        <f t="shared" si="4"/>
        <v>0</v>
      </c>
    </row>
    <row r="353">
      <c r="A353" s="4"/>
      <c r="B353" s="4"/>
      <c r="C353" s="4"/>
      <c r="D353" s="4"/>
      <c r="E353" s="4"/>
      <c r="F353" s="7"/>
      <c r="G353" s="7"/>
      <c r="H353" s="5"/>
      <c r="I353" s="8" t="str">
        <f>IF(S353&lt;&gt;"OK","",SUMIFS(Sessoes!$I$6:$I$500,Sessoes!$B$6:$B$500,A353,Sessoes!$O$6:$O$500,"OK"))</f>
        <v/>
      </c>
      <c r="J353" s="9">
        <f t="shared" si="1"/>
        <v>0</v>
      </c>
      <c r="K353" s="4"/>
      <c r="L353" s="4"/>
      <c r="M353" s="13" t="str">
        <f>IF(S353&lt;&gt;"OK","",IF(COUNTIFS(Sessoes!$B$6:$B$500,A353,Sessoes!$O$6:$O$500,"OK")=0,"",MAXIFS(Sessoes!$A$6:$A$500,Sessoes!$B$6:$B$500,A353,Sessoes!$O$6:$O$500,"OK")))</f>
        <v/>
      </c>
      <c r="N353" s="11" t="str">
        <f>IF(L353="","",IFERROR(VLOOKUP(L353,Configuracoes!$A$15:$B$19,2,FALSE),""))</f>
        <v/>
      </c>
      <c r="O353" s="13" t="str">
        <f t="shared" si="2"/>
        <v/>
      </c>
      <c r="P353" s="14" t="str">
        <f t="shared" si="3"/>
        <v/>
      </c>
      <c r="Q353" s="11" t="str">
        <f>IF(S353="","",IF(S353&lt;&gt;"OK",S353,IF(K353="Cancelada","OK",IF(AND(K353&lt;&gt;"Concluída",G353&lt;&gt;"",G353&lt;TODAY()),"ATRASADA",IF(AND(O353&lt;&gt;"",O353+Configuracoes!$B$7&lt;=TODAY()),"REVISAR",IF(AND(P353&lt;&gt;"",P353&lt;=3,K353&lt;&gt;"Concluída"),"PRIORIDADE","OK"))))))</f>
        <v/>
      </c>
      <c r="R353" s="4"/>
      <c r="S353" s="15" t="str">
        <f>IF(COUNTA(A353:H353,K353:L353)=0,"",IF(OR(A353="",B353="",C353="",F353="",H353="",K353=""),"INCOMPLETO",IFERROR(IF(OR(COUNTIF($A$6:$A$400,A353)&lt;&gt;1,NOT(ISNUMBER(F353)),F353&lt;=0,F353&lt;&gt;INT(F353),NOT(ISNUMBER(H353)),H353&lt;0,COUNTIF(Configuracoes!$H$6:$H$10,K353)=0,AND(G353&lt;&gt;"",OR(NOT(ISNUMBER(G353)),G353&lt;=0,G353&lt;&gt;INT(G353))),AND(L353&lt;&gt;"",OR(NOT(ISNUMBER(L353)),L353&lt;1,L353&gt;5,L353&lt;&gt;INT(L353)))),"VERIFICAR","OK"),"VERIFICAR")))</f>
        <v/>
      </c>
      <c r="T353" s="15">
        <f t="shared" si="4"/>
        <v>0</v>
      </c>
    </row>
    <row r="354">
      <c r="A354" s="4"/>
      <c r="B354" s="4"/>
      <c r="C354" s="4"/>
      <c r="D354" s="4"/>
      <c r="E354" s="4"/>
      <c r="F354" s="7"/>
      <c r="G354" s="7"/>
      <c r="H354" s="5"/>
      <c r="I354" s="8" t="str">
        <f>IF(S354&lt;&gt;"OK","",SUMIFS(Sessoes!$I$6:$I$500,Sessoes!$B$6:$B$500,A354,Sessoes!$O$6:$O$500,"OK"))</f>
        <v/>
      </c>
      <c r="J354" s="9">
        <f t="shared" si="1"/>
        <v>0</v>
      </c>
      <c r="K354" s="4"/>
      <c r="L354" s="4"/>
      <c r="M354" s="13" t="str">
        <f>IF(S354&lt;&gt;"OK","",IF(COUNTIFS(Sessoes!$B$6:$B$500,A354,Sessoes!$O$6:$O$500,"OK")=0,"",MAXIFS(Sessoes!$A$6:$A$500,Sessoes!$B$6:$B$500,A354,Sessoes!$O$6:$O$500,"OK")))</f>
        <v/>
      </c>
      <c r="N354" s="11" t="str">
        <f>IF(L354="","",IFERROR(VLOOKUP(L354,Configuracoes!$A$15:$B$19,2,FALSE),""))</f>
        <v/>
      </c>
      <c r="O354" s="13" t="str">
        <f t="shared" si="2"/>
        <v/>
      </c>
      <c r="P354" s="14" t="str">
        <f t="shared" si="3"/>
        <v/>
      </c>
      <c r="Q354" s="11" t="str">
        <f>IF(S354="","",IF(S354&lt;&gt;"OK",S354,IF(K354="Cancelada","OK",IF(AND(K354&lt;&gt;"Concluída",G354&lt;&gt;"",G354&lt;TODAY()),"ATRASADA",IF(AND(O354&lt;&gt;"",O354+Configuracoes!$B$7&lt;=TODAY()),"REVISAR",IF(AND(P354&lt;&gt;"",P354&lt;=3,K354&lt;&gt;"Concluída"),"PRIORIDADE","OK"))))))</f>
        <v/>
      </c>
      <c r="R354" s="4"/>
      <c r="S354" s="15" t="str">
        <f>IF(COUNTA(A354:H354,K354:L354)=0,"",IF(OR(A354="",B354="",C354="",F354="",H354="",K354=""),"INCOMPLETO",IFERROR(IF(OR(COUNTIF($A$6:$A$400,A354)&lt;&gt;1,NOT(ISNUMBER(F354)),F354&lt;=0,F354&lt;&gt;INT(F354),NOT(ISNUMBER(H354)),H354&lt;0,COUNTIF(Configuracoes!$H$6:$H$10,K354)=0,AND(G354&lt;&gt;"",OR(NOT(ISNUMBER(G354)),G354&lt;=0,G354&lt;&gt;INT(G354))),AND(L354&lt;&gt;"",OR(NOT(ISNUMBER(L354)),L354&lt;1,L354&gt;5,L354&lt;&gt;INT(L354)))),"VERIFICAR","OK"),"VERIFICAR")))</f>
        <v/>
      </c>
      <c r="T354" s="15">
        <f t="shared" si="4"/>
        <v>0</v>
      </c>
    </row>
    <row r="355">
      <c r="A355" s="4"/>
      <c r="B355" s="4"/>
      <c r="C355" s="4"/>
      <c r="D355" s="4"/>
      <c r="E355" s="4"/>
      <c r="F355" s="7"/>
      <c r="G355" s="7"/>
      <c r="H355" s="5"/>
      <c r="I355" s="8" t="str">
        <f>IF(S355&lt;&gt;"OK","",SUMIFS(Sessoes!$I$6:$I$500,Sessoes!$B$6:$B$500,A355,Sessoes!$O$6:$O$500,"OK"))</f>
        <v/>
      </c>
      <c r="J355" s="9">
        <f t="shared" si="1"/>
        <v>0</v>
      </c>
      <c r="K355" s="4"/>
      <c r="L355" s="4"/>
      <c r="M355" s="13" t="str">
        <f>IF(S355&lt;&gt;"OK","",IF(COUNTIFS(Sessoes!$B$6:$B$500,A355,Sessoes!$O$6:$O$500,"OK")=0,"",MAXIFS(Sessoes!$A$6:$A$500,Sessoes!$B$6:$B$500,A355,Sessoes!$O$6:$O$500,"OK")))</f>
        <v/>
      </c>
      <c r="N355" s="11" t="str">
        <f>IF(L355="","",IFERROR(VLOOKUP(L355,Configuracoes!$A$15:$B$19,2,FALSE),""))</f>
        <v/>
      </c>
      <c r="O355" s="13" t="str">
        <f t="shared" si="2"/>
        <v/>
      </c>
      <c r="P355" s="14" t="str">
        <f t="shared" si="3"/>
        <v/>
      </c>
      <c r="Q355" s="11" t="str">
        <f>IF(S355="","",IF(S355&lt;&gt;"OK",S355,IF(K355="Cancelada","OK",IF(AND(K355&lt;&gt;"Concluída",G355&lt;&gt;"",G355&lt;TODAY()),"ATRASADA",IF(AND(O355&lt;&gt;"",O355+Configuracoes!$B$7&lt;=TODAY()),"REVISAR",IF(AND(P355&lt;&gt;"",P355&lt;=3,K355&lt;&gt;"Concluída"),"PRIORIDADE","OK"))))))</f>
        <v/>
      </c>
      <c r="R355" s="4"/>
      <c r="S355" s="15" t="str">
        <f>IF(COUNTA(A355:H355,K355:L355)=0,"",IF(OR(A355="",B355="",C355="",F355="",H355="",K355=""),"INCOMPLETO",IFERROR(IF(OR(COUNTIF($A$6:$A$400,A355)&lt;&gt;1,NOT(ISNUMBER(F355)),F355&lt;=0,F355&lt;&gt;INT(F355),NOT(ISNUMBER(H355)),H355&lt;0,COUNTIF(Configuracoes!$H$6:$H$10,K355)=0,AND(G355&lt;&gt;"",OR(NOT(ISNUMBER(G355)),G355&lt;=0,G355&lt;&gt;INT(G355))),AND(L355&lt;&gt;"",OR(NOT(ISNUMBER(L355)),L355&lt;1,L355&gt;5,L355&lt;&gt;INT(L355)))),"VERIFICAR","OK"),"VERIFICAR")))</f>
        <v/>
      </c>
      <c r="T355" s="15">
        <f t="shared" si="4"/>
        <v>0</v>
      </c>
    </row>
    <row r="356">
      <c r="A356" s="4"/>
      <c r="B356" s="4"/>
      <c r="C356" s="4"/>
      <c r="D356" s="4"/>
      <c r="E356" s="4"/>
      <c r="F356" s="7"/>
      <c r="G356" s="7"/>
      <c r="H356" s="5"/>
      <c r="I356" s="8" t="str">
        <f>IF(S356&lt;&gt;"OK","",SUMIFS(Sessoes!$I$6:$I$500,Sessoes!$B$6:$B$500,A356,Sessoes!$O$6:$O$500,"OK"))</f>
        <v/>
      </c>
      <c r="J356" s="9">
        <f t="shared" si="1"/>
        <v>0</v>
      </c>
      <c r="K356" s="4"/>
      <c r="L356" s="4"/>
      <c r="M356" s="13" t="str">
        <f>IF(S356&lt;&gt;"OK","",IF(COUNTIFS(Sessoes!$B$6:$B$500,A356,Sessoes!$O$6:$O$500,"OK")=0,"",MAXIFS(Sessoes!$A$6:$A$500,Sessoes!$B$6:$B$500,A356,Sessoes!$O$6:$O$500,"OK")))</f>
        <v/>
      </c>
      <c r="N356" s="11" t="str">
        <f>IF(L356="","",IFERROR(VLOOKUP(L356,Configuracoes!$A$15:$B$19,2,FALSE),""))</f>
        <v/>
      </c>
      <c r="O356" s="13" t="str">
        <f t="shared" si="2"/>
        <v/>
      </c>
      <c r="P356" s="14" t="str">
        <f t="shared" si="3"/>
        <v/>
      </c>
      <c r="Q356" s="11" t="str">
        <f>IF(S356="","",IF(S356&lt;&gt;"OK",S356,IF(K356="Cancelada","OK",IF(AND(K356&lt;&gt;"Concluída",G356&lt;&gt;"",G356&lt;TODAY()),"ATRASADA",IF(AND(O356&lt;&gt;"",O356+Configuracoes!$B$7&lt;=TODAY()),"REVISAR",IF(AND(P356&lt;&gt;"",P356&lt;=3,K356&lt;&gt;"Concluída"),"PRIORIDADE","OK"))))))</f>
        <v/>
      </c>
      <c r="R356" s="4"/>
      <c r="S356" s="15" t="str">
        <f>IF(COUNTA(A356:H356,K356:L356)=0,"",IF(OR(A356="",B356="",C356="",F356="",H356="",K356=""),"INCOMPLETO",IFERROR(IF(OR(COUNTIF($A$6:$A$400,A356)&lt;&gt;1,NOT(ISNUMBER(F356)),F356&lt;=0,F356&lt;&gt;INT(F356),NOT(ISNUMBER(H356)),H356&lt;0,COUNTIF(Configuracoes!$H$6:$H$10,K356)=0,AND(G356&lt;&gt;"",OR(NOT(ISNUMBER(G356)),G356&lt;=0,G356&lt;&gt;INT(G356))),AND(L356&lt;&gt;"",OR(NOT(ISNUMBER(L356)),L356&lt;1,L356&gt;5,L356&lt;&gt;INT(L356)))),"VERIFICAR","OK"),"VERIFICAR")))</f>
        <v/>
      </c>
      <c r="T356" s="15">
        <f t="shared" si="4"/>
        <v>0</v>
      </c>
    </row>
    <row r="357">
      <c r="A357" s="4"/>
      <c r="B357" s="4"/>
      <c r="C357" s="4"/>
      <c r="D357" s="4"/>
      <c r="E357" s="4"/>
      <c r="F357" s="7"/>
      <c r="G357" s="7"/>
      <c r="H357" s="5"/>
      <c r="I357" s="8" t="str">
        <f>IF(S357&lt;&gt;"OK","",SUMIFS(Sessoes!$I$6:$I$500,Sessoes!$B$6:$B$500,A357,Sessoes!$O$6:$O$500,"OK"))</f>
        <v/>
      </c>
      <c r="J357" s="9">
        <f t="shared" si="1"/>
        <v>0</v>
      </c>
      <c r="K357" s="4"/>
      <c r="L357" s="4"/>
      <c r="M357" s="13" t="str">
        <f>IF(S357&lt;&gt;"OK","",IF(COUNTIFS(Sessoes!$B$6:$B$500,A357,Sessoes!$O$6:$O$500,"OK")=0,"",MAXIFS(Sessoes!$A$6:$A$500,Sessoes!$B$6:$B$500,A357,Sessoes!$O$6:$O$500,"OK")))</f>
        <v/>
      </c>
      <c r="N357" s="11" t="str">
        <f>IF(L357="","",IFERROR(VLOOKUP(L357,Configuracoes!$A$15:$B$19,2,FALSE),""))</f>
        <v/>
      </c>
      <c r="O357" s="13" t="str">
        <f t="shared" si="2"/>
        <v/>
      </c>
      <c r="P357" s="14" t="str">
        <f t="shared" si="3"/>
        <v/>
      </c>
      <c r="Q357" s="11" t="str">
        <f>IF(S357="","",IF(S357&lt;&gt;"OK",S357,IF(K357="Cancelada","OK",IF(AND(K357&lt;&gt;"Concluída",G357&lt;&gt;"",G357&lt;TODAY()),"ATRASADA",IF(AND(O357&lt;&gt;"",O357+Configuracoes!$B$7&lt;=TODAY()),"REVISAR",IF(AND(P357&lt;&gt;"",P357&lt;=3,K357&lt;&gt;"Concluída"),"PRIORIDADE","OK"))))))</f>
        <v/>
      </c>
      <c r="R357" s="4"/>
      <c r="S357" s="15" t="str">
        <f>IF(COUNTA(A357:H357,K357:L357)=0,"",IF(OR(A357="",B357="",C357="",F357="",H357="",K357=""),"INCOMPLETO",IFERROR(IF(OR(COUNTIF($A$6:$A$400,A357)&lt;&gt;1,NOT(ISNUMBER(F357)),F357&lt;=0,F357&lt;&gt;INT(F357),NOT(ISNUMBER(H357)),H357&lt;0,COUNTIF(Configuracoes!$H$6:$H$10,K357)=0,AND(G357&lt;&gt;"",OR(NOT(ISNUMBER(G357)),G357&lt;=0,G357&lt;&gt;INT(G357))),AND(L357&lt;&gt;"",OR(NOT(ISNUMBER(L357)),L357&lt;1,L357&gt;5,L357&lt;&gt;INT(L357)))),"VERIFICAR","OK"),"VERIFICAR")))</f>
        <v/>
      </c>
      <c r="T357" s="15">
        <f t="shared" si="4"/>
        <v>0</v>
      </c>
    </row>
    <row r="358">
      <c r="A358" s="4"/>
      <c r="B358" s="4"/>
      <c r="C358" s="4"/>
      <c r="D358" s="4"/>
      <c r="E358" s="4"/>
      <c r="F358" s="7"/>
      <c r="G358" s="7"/>
      <c r="H358" s="5"/>
      <c r="I358" s="8" t="str">
        <f>IF(S358&lt;&gt;"OK","",SUMIFS(Sessoes!$I$6:$I$500,Sessoes!$B$6:$B$500,A358,Sessoes!$O$6:$O$500,"OK"))</f>
        <v/>
      </c>
      <c r="J358" s="9">
        <f t="shared" si="1"/>
        <v>0</v>
      </c>
      <c r="K358" s="4"/>
      <c r="L358" s="4"/>
      <c r="M358" s="13" t="str">
        <f>IF(S358&lt;&gt;"OK","",IF(COUNTIFS(Sessoes!$B$6:$B$500,A358,Sessoes!$O$6:$O$500,"OK")=0,"",MAXIFS(Sessoes!$A$6:$A$500,Sessoes!$B$6:$B$500,A358,Sessoes!$O$6:$O$500,"OK")))</f>
        <v/>
      </c>
      <c r="N358" s="11" t="str">
        <f>IF(L358="","",IFERROR(VLOOKUP(L358,Configuracoes!$A$15:$B$19,2,FALSE),""))</f>
        <v/>
      </c>
      <c r="O358" s="13" t="str">
        <f t="shared" si="2"/>
        <v/>
      </c>
      <c r="P358" s="14" t="str">
        <f t="shared" si="3"/>
        <v/>
      </c>
      <c r="Q358" s="11" t="str">
        <f>IF(S358="","",IF(S358&lt;&gt;"OK",S358,IF(K358="Cancelada","OK",IF(AND(K358&lt;&gt;"Concluída",G358&lt;&gt;"",G358&lt;TODAY()),"ATRASADA",IF(AND(O358&lt;&gt;"",O358+Configuracoes!$B$7&lt;=TODAY()),"REVISAR",IF(AND(P358&lt;&gt;"",P358&lt;=3,K358&lt;&gt;"Concluída"),"PRIORIDADE","OK"))))))</f>
        <v/>
      </c>
      <c r="R358" s="4"/>
      <c r="S358" s="15" t="str">
        <f>IF(COUNTA(A358:H358,K358:L358)=0,"",IF(OR(A358="",B358="",C358="",F358="",H358="",K358=""),"INCOMPLETO",IFERROR(IF(OR(COUNTIF($A$6:$A$400,A358)&lt;&gt;1,NOT(ISNUMBER(F358)),F358&lt;=0,F358&lt;&gt;INT(F358),NOT(ISNUMBER(H358)),H358&lt;0,COUNTIF(Configuracoes!$H$6:$H$10,K358)=0,AND(G358&lt;&gt;"",OR(NOT(ISNUMBER(G358)),G358&lt;=0,G358&lt;&gt;INT(G358))),AND(L358&lt;&gt;"",OR(NOT(ISNUMBER(L358)),L358&lt;1,L358&gt;5,L358&lt;&gt;INT(L358)))),"VERIFICAR","OK"),"VERIFICAR")))</f>
        <v/>
      </c>
      <c r="T358" s="15">
        <f t="shared" si="4"/>
        <v>0</v>
      </c>
    </row>
    <row r="359">
      <c r="A359" s="4"/>
      <c r="B359" s="4"/>
      <c r="C359" s="4"/>
      <c r="D359" s="4"/>
      <c r="E359" s="4"/>
      <c r="F359" s="7"/>
      <c r="G359" s="7"/>
      <c r="H359" s="5"/>
      <c r="I359" s="8" t="str">
        <f>IF(S359&lt;&gt;"OK","",SUMIFS(Sessoes!$I$6:$I$500,Sessoes!$B$6:$B$500,A359,Sessoes!$O$6:$O$500,"OK"))</f>
        <v/>
      </c>
      <c r="J359" s="9">
        <f t="shared" si="1"/>
        <v>0</v>
      </c>
      <c r="K359" s="4"/>
      <c r="L359" s="4"/>
      <c r="M359" s="13" t="str">
        <f>IF(S359&lt;&gt;"OK","",IF(COUNTIFS(Sessoes!$B$6:$B$500,A359,Sessoes!$O$6:$O$500,"OK")=0,"",MAXIFS(Sessoes!$A$6:$A$500,Sessoes!$B$6:$B$500,A359,Sessoes!$O$6:$O$500,"OK")))</f>
        <v/>
      </c>
      <c r="N359" s="11" t="str">
        <f>IF(L359="","",IFERROR(VLOOKUP(L359,Configuracoes!$A$15:$B$19,2,FALSE),""))</f>
        <v/>
      </c>
      <c r="O359" s="13" t="str">
        <f t="shared" si="2"/>
        <v/>
      </c>
      <c r="P359" s="14" t="str">
        <f t="shared" si="3"/>
        <v/>
      </c>
      <c r="Q359" s="11" t="str">
        <f>IF(S359="","",IF(S359&lt;&gt;"OK",S359,IF(K359="Cancelada","OK",IF(AND(K359&lt;&gt;"Concluída",G359&lt;&gt;"",G359&lt;TODAY()),"ATRASADA",IF(AND(O359&lt;&gt;"",O359+Configuracoes!$B$7&lt;=TODAY()),"REVISAR",IF(AND(P359&lt;&gt;"",P359&lt;=3,K359&lt;&gt;"Concluída"),"PRIORIDADE","OK"))))))</f>
        <v/>
      </c>
      <c r="R359" s="4"/>
      <c r="S359" s="15" t="str">
        <f>IF(COUNTA(A359:H359,K359:L359)=0,"",IF(OR(A359="",B359="",C359="",F359="",H359="",K359=""),"INCOMPLETO",IFERROR(IF(OR(COUNTIF($A$6:$A$400,A359)&lt;&gt;1,NOT(ISNUMBER(F359)),F359&lt;=0,F359&lt;&gt;INT(F359),NOT(ISNUMBER(H359)),H359&lt;0,COUNTIF(Configuracoes!$H$6:$H$10,K359)=0,AND(G359&lt;&gt;"",OR(NOT(ISNUMBER(G359)),G359&lt;=0,G359&lt;&gt;INT(G359))),AND(L359&lt;&gt;"",OR(NOT(ISNUMBER(L359)),L359&lt;1,L359&gt;5,L359&lt;&gt;INT(L359)))),"VERIFICAR","OK"),"VERIFICAR")))</f>
        <v/>
      </c>
      <c r="T359" s="15">
        <f t="shared" si="4"/>
        <v>0</v>
      </c>
    </row>
    <row r="360">
      <c r="A360" s="4"/>
      <c r="B360" s="4"/>
      <c r="C360" s="4"/>
      <c r="D360" s="4"/>
      <c r="E360" s="4"/>
      <c r="F360" s="7"/>
      <c r="G360" s="7"/>
      <c r="H360" s="5"/>
      <c r="I360" s="8" t="str">
        <f>IF(S360&lt;&gt;"OK","",SUMIFS(Sessoes!$I$6:$I$500,Sessoes!$B$6:$B$500,A360,Sessoes!$O$6:$O$500,"OK"))</f>
        <v/>
      </c>
      <c r="J360" s="9">
        <f t="shared" si="1"/>
        <v>0</v>
      </c>
      <c r="K360" s="4"/>
      <c r="L360" s="4"/>
      <c r="M360" s="13" t="str">
        <f>IF(S360&lt;&gt;"OK","",IF(COUNTIFS(Sessoes!$B$6:$B$500,A360,Sessoes!$O$6:$O$500,"OK")=0,"",MAXIFS(Sessoes!$A$6:$A$500,Sessoes!$B$6:$B$500,A360,Sessoes!$O$6:$O$500,"OK")))</f>
        <v/>
      </c>
      <c r="N360" s="11" t="str">
        <f>IF(L360="","",IFERROR(VLOOKUP(L360,Configuracoes!$A$15:$B$19,2,FALSE),""))</f>
        <v/>
      </c>
      <c r="O360" s="13" t="str">
        <f t="shared" si="2"/>
        <v/>
      </c>
      <c r="P360" s="14" t="str">
        <f t="shared" si="3"/>
        <v/>
      </c>
      <c r="Q360" s="11" t="str">
        <f>IF(S360="","",IF(S360&lt;&gt;"OK",S360,IF(K360="Cancelada","OK",IF(AND(K360&lt;&gt;"Concluída",G360&lt;&gt;"",G360&lt;TODAY()),"ATRASADA",IF(AND(O360&lt;&gt;"",O360+Configuracoes!$B$7&lt;=TODAY()),"REVISAR",IF(AND(P360&lt;&gt;"",P360&lt;=3,K360&lt;&gt;"Concluída"),"PRIORIDADE","OK"))))))</f>
        <v/>
      </c>
      <c r="R360" s="4"/>
      <c r="S360" s="15" t="str">
        <f>IF(COUNTA(A360:H360,K360:L360)=0,"",IF(OR(A360="",B360="",C360="",F360="",H360="",K360=""),"INCOMPLETO",IFERROR(IF(OR(COUNTIF($A$6:$A$400,A360)&lt;&gt;1,NOT(ISNUMBER(F360)),F360&lt;=0,F360&lt;&gt;INT(F360),NOT(ISNUMBER(H360)),H360&lt;0,COUNTIF(Configuracoes!$H$6:$H$10,K360)=0,AND(G360&lt;&gt;"",OR(NOT(ISNUMBER(G360)),G360&lt;=0,G360&lt;&gt;INT(G360))),AND(L360&lt;&gt;"",OR(NOT(ISNUMBER(L360)),L360&lt;1,L360&gt;5,L360&lt;&gt;INT(L360)))),"VERIFICAR","OK"),"VERIFICAR")))</f>
        <v/>
      </c>
      <c r="T360" s="15">
        <f t="shared" si="4"/>
        <v>0</v>
      </c>
    </row>
    <row r="361">
      <c r="A361" s="4"/>
      <c r="B361" s="4"/>
      <c r="C361" s="4"/>
      <c r="D361" s="4"/>
      <c r="E361" s="4"/>
      <c r="F361" s="7"/>
      <c r="G361" s="7"/>
      <c r="H361" s="5"/>
      <c r="I361" s="8" t="str">
        <f>IF(S361&lt;&gt;"OK","",SUMIFS(Sessoes!$I$6:$I$500,Sessoes!$B$6:$B$500,A361,Sessoes!$O$6:$O$500,"OK"))</f>
        <v/>
      </c>
      <c r="J361" s="9">
        <f t="shared" si="1"/>
        <v>0</v>
      </c>
      <c r="K361" s="4"/>
      <c r="L361" s="4"/>
      <c r="M361" s="13" t="str">
        <f>IF(S361&lt;&gt;"OK","",IF(COUNTIFS(Sessoes!$B$6:$B$500,A361,Sessoes!$O$6:$O$500,"OK")=0,"",MAXIFS(Sessoes!$A$6:$A$500,Sessoes!$B$6:$B$500,A361,Sessoes!$O$6:$O$500,"OK")))</f>
        <v/>
      </c>
      <c r="N361" s="11" t="str">
        <f>IF(L361="","",IFERROR(VLOOKUP(L361,Configuracoes!$A$15:$B$19,2,FALSE),""))</f>
        <v/>
      </c>
      <c r="O361" s="13" t="str">
        <f t="shared" si="2"/>
        <v/>
      </c>
      <c r="P361" s="14" t="str">
        <f t="shared" si="3"/>
        <v/>
      </c>
      <c r="Q361" s="11" t="str">
        <f>IF(S361="","",IF(S361&lt;&gt;"OK",S361,IF(K361="Cancelada","OK",IF(AND(K361&lt;&gt;"Concluída",G361&lt;&gt;"",G361&lt;TODAY()),"ATRASADA",IF(AND(O361&lt;&gt;"",O361+Configuracoes!$B$7&lt;=TODAY()),"REVISAR",IF(AND(P361&lt;&gt;"",P361&lt;=3,K361&lt;&gt;"Concluída"),"PRIORIDADE","OK"))))))</f>
        <v/>
      </c>
      <c r="R361" s="4"/>
      <c r="S361" s="15" t="str">
        <f>IF(COUNTA(A361:H361,K361:L361)=0,"",IF(OR(A361="",B361="",C361="",F361="",H361="",K361=""),"INCOMPLETO",IFERROR(IF(OR(COUNTIF($A$6:$A$400,A361)&lt;&gt;1,NOT(ISNUMBER(F361)),F361&lt;=0,F361&lt;&gt;INT(F361),NOT(ISNUMBER(H361)),H361&lt;0,COUNTIF(Configuracoes!$H$6:$H$10,K361)=0,AND(G361&lt;&gt;"",OR(NOT(ISNUMBER(G361)),G361&lt;=0,G361&lt;&gt;INT(G361))),AND(L361&lt;&gt;"",OR(NOT(ISNUMBER(L361)),L361&lt;1,L361&gt;5,L361&lt;&gt;INT(L361)))),"VERIFICAR","OK"),"VERIFICAR")))</f>
        <v/>
      </c>
      <c r="T361" s="15">
        <f t="shared" si="4"/>
        <v>0</v>
      </c>
    </row>
    <row r="362">
      <c r="A362" s="4"/>
      <c r="B362" s="4"/>
      <c r="C362" s="4"/>
      <c r="D362" s="4"/>
      <c r="E362" s="4"/>
      <c r="F362" s="7"/>
      <c r="G362" s="7"/>
      <c r="H362" s="5"/>
      <c r="I362" s="8" t="str">
        <f>IF(S362&lt;&gt;"OK","",SUMIFS(Sessoes!$I$6:$I$500,Sessoes!$B$6:$B$500,A362,Sessoes!$O$6:$O$500,"OK"))</f>
        <v/>
      </c>
      <c r="J362" s="9">
        <f t="shared" si="1"/>
        <v>0</v>
      </c>
      <c r="K362" s="4"/>
      <c r="L362" s="4"/>
      <c r="M362" s="13" t="str">
        <f>IF(S362&lt;&gt;"OK","",IF(COUNTIFS(Sessoes!$B$6:$B$500,A362,Sessoes!$O$6:$O$500,"OK")=0,"",MAXIFS(Sessoes!$A$6:$A$500,Sessoes!$B$6:$B$500,A362,Sessoes!$O$6:$O$500,"OK")))</f>
        <v/>
      </c>
      <c r="N362" s="11" t="str">
        <f>IF(L362="","",IFERROR(VLOOKUP(L362,Configuracoes!$A$15:$B$19,2,FALSE),""))</f>
        <v/>
      </c>
      <c r="O362" s="13" t="str">
        <f t="shared" si="2"/>
        <v/>
      </c>
      <c r="P362" s="14" t="str">
        <f t="shared" si="3"/>
        <v/>
      </c>
      <c r="Q362" s="11" t="str">
        <f>IF(S362="","",IF(S362&lt;&gt;"OK",S362,IF(K362="Cancelada","OK",IF(AND(K362&lt;&gt;"Concluída",G362&lt;&gt;"",G362&lt;TODAY()),"ATRASADA",IF(AND(O362&lt;&gt;"",O362+Configuracoes!$B$7&lt;=TODAY()),"REVISAR",IF(AND(P362&lt;&gt;"",P362&lt;=3,K362&lt;&gt;"Concluída"),"PRIORIDADE","OK"))))))</f>
        <v/>
      </c>
      <c r="R362" s="4"/>
      <c r="S362" s="15" t="str">
        <f>IF(COUNTA(A362:H362,K362:L362)=0,"",IF(OR(A362="",B362="",C362="",F362="",H362="",K362=""),"INCOMPLETO",IFERROR(IF(OR(COUNTIF($A$6:$A$400,A362)&lt;&gt;1,NOT(ISNUMBER(F362)),F362&lt;=0,F362&lt;&gt;INT(F362),NOT(ISNUMBER(H362)),H362&lt;0,COUNTIF(Configuracoes!$H$6:$H$10,K362)=0,AND(G362&lt;&gt;"",OR(NOT(ISNUMBER(G362)),G362&lt;=0,G362&lt;&gt;INT(G362))),AND(L362&lt;&gt;"",OR(NOT(ISNUMBER(L362)),L362&lt;1,L362&gt;5,L362&lt;&gt;INT(L362)))),"VERIFICAR","OK"),"VERIFICAR")))</f>
        <v/>
      </c>
      <c r="T362" s="15">
        <f t="shared" si="4"/>
        <v>0</v>
      </c>
    </row>
    <row r="363">
      <c r="A363" s="4"/>
      <c r="B363" s="4"/>
      <c r="C363" s="4"/>
      <c r="D363" s="4"/>
      <c r="E363" s="4"/>
      <c r="F363" s="7"/>
      <c r="G363" s="7"/>
      <c r="H363" s="5"/>
      <c r="I363" s="8" t="str">
        <f>IF(S363&lt;&gt;"OK","",SUMIFS(Sessoes!$I$6:$I$500,Sessoes!$B$6:$B$500,A363,Sessoes!$O$6:$O$500,"OK"))</f>
        <v/>
      </c>
      <c r="J363" s="9">
        <f t="shared" si="1"/>
        <v>0</v>
      </c>
      <c r="K363" s="4"/>
      <c r="L363" s="4"/>
      <c r="M363" s="13" t="str">
        <f>IF(S363&lt;&gt;"OK","",IF(COUNTIFS(Sessoes!$B$6:$B$500,A363,Sessoes!$O$6:$O$500,"OK")=0,"",MAXIFS(Sessoes!$A$6:$A$500,Sessoes!$B$6:$B$500,A363,Sessoes!$O$6:$O$500,"OK")))</f>
        <v/>
      </c>
      <c r="N363" s="11" t="str">
        <f>IF(L363="","",IFERROR(VLOOKUP(L363,Configuracoes!$A$15:$B$19,2,FALSE),""))</f>
        <v/>
      </c>
      <c r="O363" s="13" t="str">
        <f t="shared" si="2"/>
        <v/>
      </c>
      <c r="P363" s="14" t="str">
        <f t="shared" si="3"/>
        <v/>
      </c>
      <c r="Q363" s="11" t="str">
        <f>IF(S363="","",IF(S363&lt;&gt;"OK",S363,IF(K363="Cancelada","OK",IF(AND(K363&lt;&gt;"Concluída",G363&lt;&gt;"",G363&lt;TODAY()),"ATRASADA",IF(AND(O363&lt;&gt;"",O363+Configuracoes!$B$7&lt;=TODAY()),"REVISAR",IF(AND(P363&lt;&gt;"",P363&lt;=3,K363&lt;&gt;"Concluída"),"PRIORIDADE","OK"))))))</f>
        <v/>
      </c>
      <c r="R363" s="4"/>
      <c r="S363" s="15" t="str">
        <f>IF(COUNTA(A363:H363,K363:L363)=0,"",IF(OR(A363="",B363="",C363="",F363="",H363="",K363=""),"INCOMPLETO",IFERROR(IF(OR(COUNTIF($A$6:$A$400,A363)&lt;&gt;1,NOT(ISNUMBER(F363)),F363&lt;=0,F363&lt;&gt;INT(F363),NOT(ISNUMBER(H363)),H363&lt;0,COUNTIF(Configuracoes!$H$6:$H$10,K363)=0,AND(G363&lt;&gt;"",OR(NOT(ISNUMBER(G363)),G363&lt;=0,G363&lt;&gt;INT(G363))),AND(L363&lt;&gt;"",OR(NOT(ISNUMBER(L363)),L363&lt;1,L363&gt;5,L363&lt;&gt;INT(L363)))),"VERIFICAR","OK"),"VERIFICAR")))</f>
        <v/>
      </c>
      <c r="T363" s="15">
        <f t="shared" si="4"/>
        <v>0</v>
      </c>
    </row>
    <row r="364">
      <c r="A364" s="4"/>
      <c r="B364" s="4"/>
      <c r="C364" s="4"/>
      <c r="D364" s="4"/>
      <c r="E364" s="4"/>
      <c r="F364" s="7"/>
      <c r="G364" s="7"/>
      <c r="H364" s="5"/>
      <c r="I364" s="8" t="str">
        <f>IF(S364&lt;&gt;"OK","",SUMIFS(Sessoes!$I$6:$I$500,Sessoes!$B$6:$B$500,A364,Sessoes!$O$6:$O$500,"OK"))</f>
        <v/>
      </c>
      <c r="J364" s="9">
        <f t="shared" si="1"/>
        <v>0</v>
      </c>
      <c r="K364" s="4"/>
      <c r="L364" s="4"/>
      <c r="M364" s="13" t="str">
        <f>IF(S364&lt;&gt;"OK","",IF(COUNTIFS(Sessoes!$B$6:$B$500,A364,Sessoes!$O$6:$O$500,"OK")=0,"",MAXIFS(Sessoes!$A$6:$A$500,Sessoes!$B$6:$B$500,A364,Sessoes!$O$6:$O$500,"OK")))</f>
        <v/>
      </c>
      <c r="N364" s="11" t="str">
        <f>IF(L364="","",IFERROR(VLOOKUP(L364,Configuracoes!$A$15:$B$19,2,FALSE),""))</f>
        <v/>
      </c>
      <c r="O364" s="13" t="str">
        <f t="shared" si="2"/>
        <v/>
      </c>
      <c r="P364" s="14" t="str">
        <f t="shared" si="3"/>
        <v/>
      </c>
      <c r="Q364" s="11" t="str">
        <f>IF(S364="","",IF(S364&lt;&gt;"OK",S364,IF(K364="Cancelada","OK",IF(AND(K364&lt;&gt;"Concluída",G364&lt;&gt;"",G364&lt;TODAY()),"ATRASADA",IF(AND(O364&lt;&gt;"",O364+Configuracoes!$B$7&lt;=TODAY()),"REVISAR",IF(AND(P364&lt;&gt;"",P364&lt;=3,K364&lt;&gt;"Concluída"),"PRIORIDADE","OK"))))))</f>
        <v/>
      </c>
      <c r="R364" s="4"/>
      <c r="S364" s="15" t="str">
        <f>IF(COUNTA(A364:H364,K364:L364)=0,"",IF(OR(A364="",B364="",C364="",F364="",H364="",K364=""),"INCOMPLETO",IFERROR(IF(OR(COUNTIF($A$6:$A$400,A364)&lt;&gt;1,NOT(ISNUMBER(F364)),F364&lt;=0,F364&lt;&gt;INT(F364),NOT(ISNUMBER(H364)),H364&lt;0,COUNTIF(Configuracoes!$H$6:$H$10,K364)=0,AND(G364&lt;&gt;"",OR(NOT(ISNUMBER(G364)),G364&lt;=0,G364&lt;&gt;INT(G364))),AND(L364&lt;&gt;"",OR(NOT(ISNUMBER(L364)),L364&lt;1,L364&gt;5,L364&lt;&gt;INT(L364)))),"VERIFICAR","OK"),"VERIFICAR")))</f>
        <v/>
      </c>
      <c r="T364" s="15">
        <f t="shared" si="4"/>
        <v>0</v>
      </c>
    </row>
    <row r="365">
      <c r="A365" s="4"/>
      <c r="B365" s="4"/>
      <c r="C365" s="4"/>
      <c r="D365" s="4"/>
      <c r="E365" s="4"/>
      <c r="F365" s="7"/>
      <c r="G365" s="7"/>
      <c r="H365" s="5"/>
      <c r="I365" s="8" t="str">
        <f>IF(S365&lt;&gt;"OK","",SUMIFS(Sessoes!$I$6:$I$500,Sessoes!$B$6:$B$500,A365,Sessoes!$O$6:$O$500,"OK"))</f>
        <v/>
      </c>
      <c r="J365" s="9">
        <f t="shared" si="1"/>
        <v>0</v>
      </c>
      <c r="K365" s="4"/>
      <c r="L365" s="4"/>
      <c r="M365" s="13" t="str">
        <f>IF(S365&lt;&gt;"OK","",IF(COUNTIFS(Sessoes!$B$6:$B$500,A365,Sessoes!$O$6:$O$500,"OK")=0,"",MAXIFS(Sessoes!$A$6:$A$500,Sessoes!$B$6:$B$500,A365,Sessoes!$O$6:$O$500,"OK")))</f>
        <v/>
      </c>
      <c r="N365" s="11" t="str">
        <f>IF(L365="","",IFERROR(VLOOKUP(L365,Configuracoes!$A$15:$B$19,2,FALSE),""))</f>
        <v/>
      </c>
      <c r="O365" s="13" t="str">
        <f t="shared" si="2"/>
        <v/>
      </c>
      <c r="P365" s="14" t="str">
        <f t="shared" si="3"/>
        <v/>
      </c>
      <c r="Q365" s="11" t="str">
        <f>IF(S365="","",IF(S365&lt;&gt;"OK",S365,IF(K365="Cancelada","OK",IF(AND(K365&lt;&gt;"Concluída",G365&lt;&gt;"",G365&lt;TODAY()),"ATRASADA",IF(AND(O365&lt;&gt;"",O365+Configuracoes!$B$7&lt;=TODAY()),"REVISAR",IF(AND(P365&lt;&gt;"",P365&lt;=3,K365&lt;&gt;"Concluída"),"PRIORIDADE","OK"))))))</f>
        <v/>
      </c>
      <c r="R365" s="4"/>
      <c r="S365" s="15" t="str">
        <f>IF(COUNTA(A365:H365,K365:L365)=0,"",IF(OR(A365="",B365="",C365="",F365="",H365="",K365=""),"INCOMPLETO",IFERROR(IF(OR(COUNTIF($A$6:$A$400,A365)&lt;&gt;1,NOT(ISNUMBER(F365)),F365&lt;=0,F365&lt;&gt;INT(F365),NOT(ISNUMBER(H365)),H365&lt;0,COUNTIF(Configuracoes!$H$6:$H$10,K365)=0,AND(G365&lt;&gt;"",OR(NOT(ISNUMBER(G365)),G365&lt;=0,G365&lt;&gt;INT(G365))),AND(L365&lt;&gt;"",OR(NOT(ISNUMBER(L365)),L365&lt;1,L365&gt;5,L365&lt;&gt;INT(L365)))),"VERIFICAR","OK"),"VERIFICAR")))</f>
        <v/>
      </c>
      <c r="T365" s="15">
        <f t="shared" si="4"/>
        <v>0</v>
      </c>
    </row>
    <row r="366">
      <c r="A366" s="4"/>
      <c r="B366" s="4"/>
      <c r="C366" s="4"/>
      <c r="D366" s="4"/>
      <c r="E366" s="4"/>
      <c r="F366" s="7"/>
      <c r="G366" s="7"/>
      <c r="H366" s="5"/>
      <c r="I366" s="8" t="str">
        <f>IF(S366&lt;&gt;"OK","",SUMIFS(Sessoes!$I$6:$I$500,Sessoes!$B$6:$B$500,A366,Sessoes!$O$6:$O$500,"OK"))</f>
        <v/>
      </c>
      <c r="J366" s="9">
        <f t="shared" si="1"/>
        <v>0</v>
      </c>
      <c r="K366" s="4"/>
      <c r="L366" s="4"/>
      <c r="M366" s="13" t="str">
        <f>IF(S366&lt;&gt;"OK","",IF(COUNTIFS(Sessoes!$B$6:$B$500,A366,Sessoes!$O$6:$O$500,"OK")=0,"",MAXIFS(Sessoes!$A$6:$A$500,Sessoes!$B$6:$B$500,A366,Sessoes!$O$6:$O$500,"OK")))</f>
        <v/>
      </c>
      <c r="N366" s="11" t="str">
        <f>IF(L366="","",IFERROR(VLOOKUP(L366,Configuracoes!$A$15:$B$19,2,FALSE),""))</f>
        <v/>
      </c>
      <c r="O366" s="13" t="str">
        <f t="shared" si="2"/>
        <v/>
      </c>
      <c r="P366" s="14" t="str">
        <f t="shared" si="3"/>
        <v/>
      </c>
      <c r="Q366" s="11" t="str">
        <f>IF(S366="","",IF(S366&lt;&gt;"OK",S366,IF(K366="Cancelada","OK",IF(AND(K366&lt;&gt;"Concluída",G366&lt;&gt;"",G366&lt;TODAY()),"ATRASADA",IF(AND(O366&lt;&gt;"",O366+Configuracoes!$B$7&lt;=TODAY()),"REVISAR",IF(AND(P366&lt;&gt;"",P366&lt;=3,K366&lt;&gt;"Concluída"),"PRIORIDADE","OK"))))))</f>
        <v/>
      </c>
      <c r="R366" s="4"/>
      <c r="S366" s="15" t="str">
        <f>IF(COUNTA(A366:H366,K366:L366)=0,"",IF(OR(A366="",B366="",C366="",F366="",H366="",K366=""),"INCOMPLETO",IFERROR(IF(OR(COUNTIF($A$6:$A$400,A366)&lt;&gt;1,NOT(ISNUMBER(F366)),F366&lt;=0,F366&lt;&gt;INT(F366),NOT(ISNUMBER(H366)),H366&lt;0,COUNTIF(Configuracoes!$H$6:$H$10,K366)=0,AND(G366&lt;&gt;"",OR(NOT(ISNUMBER(G366)),G366&lt;=0,G366&lt;&gt;INT(G366))),AND(L366&lt;&gt;"",OR(NOT(ISNUMBER(L366)),L366&lt;1,L366&gt;5,L366&lt;&gt;INT(L366)))),"VERIFICAR","OK"),"VERIFICAR")))</f>
        <v/>
      </c>
      <c r="T366" s="15">
        <f t="shared" si="4"/>
        <v>0</v>
      </c>
    </row>
    <row r="367">
      <c r="A367" s="4"/>
      <c r="B367" s="4"/>
      <c r="C367" s="4"/>
      <c r="D367" s="4"/>
      <c r="E367" s="4"/>
      <c r="F367" s="7"/>
      <c r="G367" s="7"/>
      <c r="H367" s="5"/>
      <c r="I367" s="8" t="str">
        <f>IF(S367&lt;&gt;"OK","",SUMIFS(Sessoes!$I$6:$I$500,Sessoes!$B$6:$B$500,A367,Sessoes!$O$6:$O$500,"OK"))</f>
        <v/>
      </c>
      <c r="J367" s="9">
        <f t="shared" si="1"/>
        <v>0</v>
      </c>
      <c r="K367" s="4"/>
      <c r="L367" s="4"/>
      <c r="M367" s="13" t="str">
        <f>IF(S367&lt;&gt;"OK","",IF(COUNTIFS(Sessoes!$B$6:$B$500,A367,Sessoes!$O$6:$O$500,"OK")=0,"",MAXIFS(Sessoes!$A$6:$A$500,Sessoes!$B$6:$B$500,A367,Sessoes!$O$6:$O$500,"OK")))</f>
        <v/>
      </c>
      <c r="N367" s="11" t="str">
        <f>IF(L367="","",IFERROR(VLOOKUP(L367,Configuracoes!$A$15:$B$19,2,FALSE),""))</f>
        <v/>
      </c>
      <c r="O367" s="13" t="str">
        <f t="shared" si="2"/>
        <v/>
      </c>
      <c r="P367" s="14" t="str">
        <f t="shared" si="3"/>
        <v/>
      </c>
      <c r="Q367" s="11" t="str">
        <f>IF(S367="","",IF(S367&lt;&gt;"OK",S367,IF(K367="Cancelada","OK",IF(AND(K367&lt;&gt;"Concluída",G367&lt;&gt;"",G367&lt;TODAY()),"ATRASADA",IF(AND(O367&lt;&gt;"",O367+Configuracoes!$B$7&lt;=TODAY()),"REVISAR",IF(AND(P367&lt;&gt;"",P367&lt;=3,K367&lt;&gt;"Concluída"),"PRIORIDADE","OK"))))))</f>
        <v/>
      </c>
      <c r="R367" s="4"/>
      <c r="S367" s="15" t="str">
        <f>IF(COUNTA(A367:H367,K367:L367)=0,"",IF(OR(A367="",B367="",C367="",F367="",H367="",K367=""),"INCOMPLETO",IFERROR(IF(OR(COUNTIF($A$6:$A$400,A367)&lt;&gt;1,NOT(ISNUMBER(F367)),F367&lt;=0,F367&lt;&gt;INT(F367),NOT(ISNUMBER(H367)),H367&lt;0,COUNTIF(Configuracoes!$H$6:$H$10,K367)=0,AND(G367&lt;&gt;"",OR(NOT(ISNUMBER(G367)),G367&lt;=0,G367&lt;&gt;INT(G367))),AND(L367&lt;&gt;"",OR(NOT(ISNUMBER(L367)),L367&lt;1,L367&gt;5,L367&lt;&gt;INT(L367)))),"VERIFICAR","OK"),"VERIFICAR")))</f>
        <v/>
      </c>
      <c r="T367" s="15">
        <f t="shared" si="4"/>
        <v>0</v>
      </c>
    </row>
    <row r="368">
      <c r="A368" s="4"/>
      <c r="B368" s="4"/>
      <c r="C368" s="4"/>
      <c r="D368" s="4"/>
      <c r="E368" s="4"/>
      <c r="F368" s="7"/>
      <c r="G368" s="7"/>
      <c r="H368" s="5"/>
      <c r="I368" s="8" t="str">
        <f>IF(S368&lt;&gt;"OK","",SUMIFS(Sessoes!$I$6:$I$500,Sessoes!$B$6:$B$500,A368,Sessoes!$O$6:$O$500,"OK"))</f>
        <v/>
      </c>
      <c r="J368" s="9">
        <f t="shared" si="1"/>
        <v>0</v>
      </c>
      <c r="K368" s="4"/>
      <c r="L368" s="4"/>
      <c r="M368" s="13" t="str">
        <f>IF(S368&lt;&gt;"OK","",IF(COUNTIFS(Sessoes!$B$6:$B$500,A368,Sessoes!$O$6:$O$500,"OK")=0,"",MAXIFS(Sessoes!$A$6:$A$500,Sessoes!$B$6:$B$500,A368,Sessoes!$O$6:$O$500,"OK")))</f>
        <v/>
      </c>
      <c r="N368" s="11" t="str">
        <f>IF(L368="","",IFERROR(VLOOKUP(L368,Configuracoes!$A$15:$B$19,2,FALSE),""))</f>
        <v/>
      </c>
      <c r="O368" s="13" t="str">
        <f t="shared" si="2"/>
        <v/>
      </c>
      <c r="P368" s="14" t="str">
        <f t="shared" si="3"/>
        <v/>
      </c>
      <c r="Q368" s="11" t="str">
        <f>IF(S368="","",IF(S368&lt;&gt;"OK",S368,IF(K368="Cancelada","OK",IF(AND(K368&lt;&gt;"Concluída",G368&lt;&gt;"",G368&lt;TODAY()),"ATRASADA",IF(AND(O368&lt;&gt;"",O368+Configuracoes!$B$7&lt;=TODAY()),"REVISAR",IF(AND(P368&lt;&gt;"",P368&lt;=3,K368&lt;&gt;"Concluída"),"PRIORIDADE","OK"))))))</f>
        <v/>
      </c>
      <c r="R368" s="4"/>
      <c r="S368" s="15" t="str">
        <f>IF(COUNTA(A368:H368,K368:L368)=0,"",IF(OR(A368="",B368="",C368="",F368="",H368="",K368=""),"INCOMPLETO",IFERROR(IF(OR(COUNTIF($A$6:$A$400,A368)&lt;&gt;1,NOT(ISNUMBER(F368)),F368&lt;=0,F368&lt;&gt;INT(F368),NOT(ISNUMBER(H368)),H368&lt;0,COUNTIF(Configuracoes!$H$6:$H$10,K368)=0,AND(G368&lt;&gt;"",OR(NOT(ISNUMBER(G368)),G368&lt;=0,G368&lt;&gt;INT(G368))),AND(L368&lt;&gt;"",OR(NOT(ISNUMBER(L368)),L368&lt;1,L368&gt;5,L368&lt;&gt;INT(L368)))),"VERIFICAR","OK"),"VERIFICAR")))</f>
        <v/>
      </c>
      <c r="T368" s="15">
        <f t="shared" si="4"/>
        <v>0</v>
      </c>
    </row>
    <row r="369">
      <c r="A369" s="4"/>
      <c r="B369" s="4"/>
      <c r="C369" s="4"/>
      <c r="D369" s="4"/>
      <c r="E369" s="4"/>
      <c r="F369" s="7"/>
      <c r="G369" s="7"/>
      <c r="H369" s="5"/>
      <c r="I369" s="8" t="str">
        <f>IF(S369&lt;&gt;"OK","",SUMIFS(Sessoes!$I$6:$I$500,Sessoes!$B$6:$B$500,A369,Sessoes!$O$6:$O$500,"OK"))</f>
        <v/>
      </c>
      <c r="J369" s="9">
        <f t="shared" si="1"/>
        <v>0</v>
      </c>
      <c r="K369" s="4"/>
      <c r="L369" s="4"/>
      <c r="M369" s="13" t="str">
        <f>IF(S369&lt;&gt;"OK","",IF(COUNTIFS(Sessoes!$B$6:$B$500,A369,Sessoes!$O$6:$O$500,"OK")=0,"",MAXIFS(Sessoes!$A$6:$A$500,Sessoes!$B$6:$B$500,A369,Sessoes!$O$6:$O$500,"OK")))</f>
        <v/>
      </c>
      <c r="N369" s="11" t="str">
        <f>IF(L369="","",IFERROR(VLOOKUP(L369,Configuracoes!$A$15:$B$19,2,FALSE),""))</f>
        <v/>
      </c>
      <c r="O369" s="13" t="str">
        <f t="shared" si="2"/>
        <v/>
      </c>
      <c r="P369" s="14" t="str">
        <f t="shared" si="3"/>
        <v/>
      </c>
      <c r="Q369" s="11" t="str">
        <f>IF(S369="","",IF(S369&lt;&gt;"OK",S369,IF(K369="Cancelada","OK",IF(AND(K369&lt;&gt;"Concluída",G369&lt;&gt;"",G369&lt;TODAY()),"ATRASADA",IF(AND(O369&lt;&gt;"",O369+Configuracoes!$B$7&lt;=TODAY()),"REVISAR",IF(AND(P369&lt;&gt;"",P369&lt;=3,K369&lt;&gt;"Concluída"),"PRIORIDADE","OK"))))))</f>
        <v/>
      </c>
      <c r="R369" s="4"/>
      <c r="S369" s="15" t="str">
        <f>IF(COUNTA(A369:H369,K369:L369)=0,"",IF(OR(A369="",B369="",C369="",F369="",H369="",K369=""),"INCOMPLETO",IFERROR(IF(OR(COUNTIF($A$6:$A$400,A369)&lt;&gt;1,NOT(ISNUMBER(F369)),F369&lt;=0,F369&lt;&gt;INT(F369),NOT(ISNUMBER(H369)),H369&lt;0,COUNTIF(Configuracoes!$H$6:$H$10,K369)=0,AND(G369&lt;&gt;"",OR(NOT(ISNUMBER(G369)),G369&lt;=0,G369&lt;&gt;INT(G369))),AND(L369&lt;&gt;"",OR(NOT(ISNUMBER(L369)),L369&lt;1,L369&gt;5,L369&lt;&gt;INT(L369)))),"VERIFICAR","OK"),"VERIFICAR")))</f>
        <v/>
      </c>
      <c r="T369" s="15">
        <f t="shared" si="4"/>
        <v>0</v>
      </c>
    </row>
    <row r="370">
      <c r="A370" s="4"/>
      <c r="B370" s="4"/>
      <c r="C370" s="4"/>
      <c r="D370" s="4"/>
      <c r="E370" s="4"/>
      <c r="F370" s="7"/>
      <c r="G370" s="7"/>
      <c r="H370" s="5"/>
      <c r="I370" s="8" t="str">
        <f>IF(S370&lt;&gt;"OK","",SUMIFS(Sessoes!$I$6:$I$500,Sessoes!$B$6:$B$500,A370,Sessoes!$O$6:$O$500,"OK"))</f>
        <v/>
      </c>
      <c r="J370" s="9">
        <f t="shared" si="1"/>
        <v>0</v>
      </c>
      <c r="K370" s="4"/>
      <c r="L370" s="4"/>
      <c r="M370" s="13" t="str">
        <f>IF(S370&lt;&gt;"OK","",IF(COUNTIFS(Sessoes!$B$6:$B$500,A370,Sessoes!$O$6:$O$500,"OK")=0,"",MAXIFS(Sessoes!$A$6:$A$500,Sessoes!$B$6:$B$500,A370,Sessoes!$O$6:$O$500,"OK")))</f>
        <v/>
      </c>
      <c r="N370" s="11" t="str">
        <f>IF(L370="","",IFERROR(VLOOKUP(L370,Configuracoes!$A$15:$B$19,2,FALSE),""))</f>
        <v/>
      </c>
      <c r="O370" s="13" t="str">
        <f t="shared" si="2"/>
        <v/>
      </c>
      <c r="P370" s="14" t="str">
        <f t="shared" si="3"/>
        <v/>
      </c>
      <c r="Q370" s="11" t="str">
        <f>IF(S370="","",IF(S370&lt;&gt;"OK",S370,IF(K370="Cancelada","OK",IF(AND(K370&lt;&gt;"Concluída",G370&lt;&gt;"",G370&lt;TODAY()),"ATRASADA",IF(AND(O370&lt;&gt;"",O370+Configuracoes!$B$7&lt;=TODAY()),"REVISAR",IF(AND(P370&lt;&gt;"",P370&lt;=3,K370&lt;&gt;"Concluída"),"PRIORIDADE","OK"))))))</f>
        <v/>
      </c>
      <c r="R370" s="4"/>
      <c r="S370" s="15" t="str">
        <f>IF(COUNTA(A370:H370,K370:L370)=0,"",IF(OR(A370="",B370="",C370="",F370="",H370="",K370=""),"INCOMPLETO",IFERROR(IF(OR(COUNTIF($A$6:$A$400,A370)&lt;&gt;1,NOT(ISNUMBER(F370)),F370&lt;=0,F370&lt;&gt;INT(F370),NOT(ISNUMBER(H370)),H370&lt;0,COUNTIF(Configuracoes!$H$6:$H$10,K370)=0,AND(G370&lt;&gt;"",OR(NOT(ISNUMBER(G370)),G370&lt;=0,G370&lt;&gt;INT(G370))),AND(L370&lt;&gt;"",OR(NOT(ISNUMBER(L370)),L370&lt;1,L370&gt;5,L370&lt;&gt;INT(L370)))),"VERIFICAR","OK"),"VERIFICAR")))</f>
        <v/>
      </c>
      <c r="T370" s="15">
        <f t="shared" si="4"/>
        <v>0</v>
      </c>
    </row>
    <row r="371">
      <c r="A371" s="4"/>
      <c r="B371" s="4"/>
      <c r="C371" s="4"/>
      <c r="D371" s="4"/>
      <c r="E371" s="4"/>
      <c r="F371" s="7"/>
      <c r="G371" s="7"/>
      <c r="H371" s="5"/>
      <c r="I371" s="8" t="str">
        <f>IF(S371&lt;&gt;"OK","",SUMIFS(Sessoes!$I$6:$I$500,Sessoes!$B$6:$B$500,A371,Sessoes!$O$6:$O$500,"OK"))</f>
        <v/>
      </c>
      <c r="J371" s="9">
        <f t="shared" si="1"/>
        <v>0</v>
      </c>
      <c r="K371" s="4"/>
      <c r="L371" s="4"/>
      <c r="M371" s="13" t="str">
        <f>IF(S371&lt;&gt;"OK","",IF(COUNTIFS(Sessoes!$B$6:$B$500,A371,Sessoes!$O$6:$O$500,"OK")=0,"",MAXIFS(Sessoes!$A$6:$A$500,Sessoes!$B$6:$B$500,A371,Sessoes!$O$6:$O$500,"OK")))</f>
        <v/>
      </c>
      <c r="N371" s="11" t="str">
        <f>IF(L371="","",IFERROR(VLOOKUP(L371,Configuracoes!$A$15:$B$19,2,FALSE),""))</f>
        <v/>
      </c>
      <c r="O371" s="13" t="str">
        <f t="shared" si="2"/>
        <v/>
      </c>
      <c r="P371" s="14" t="str">
        <f t="shared" si="3"/>
        <v/>
      </c>
      <c r="Q371" s="11" t="str">
        <f>IF(S371="","",IF(S371&lt;&gt;"OK",S371,IF(K371="Cancelada","OK",IF(AND(K371&lt;&gt;"Concluída",G371&lt;&gt;"",G371&lt;TODAY()),"ATRASADA",IF(AND(O371&lt;&gt;"",O371+Configuracoes!$B$7&lt;=TODAY()),"REVISAR",IF(AND(P371&lt;&gt;"",P371&lt;=3,K371&lt;&gt;"Concluída"),"PRIORIDADE","OK"))))))</f>
        <v/>
      </c>
      <c r="R371" s="4"/>
      <c r="S371" s="15" t="str">
        <f>IF(COUNTA(A371:H371,K371:L371)=0,"",IF(OR(A371="",B371="",C371="",F371="",H371="",K371=""),"INCOMPLETO",IFERROR(IF(OR(COUNTIF($A$6:$A$400,A371)&lt;&gt;1,NOT(ISNUMBER(F371)),F371&lt;=0,F371&lt;&gt;INT(F371),NOT(ISNUMBER(H371)),H371&lt;0,COUNTIF(Configuracoes!$H$6:$H$10,K371)=0,AND(G371&lt;&gt;"",OR(NOT(ISNUMBER(G371)),G371&lt;=0,G371&lt;&gt;INT(G371))),AND(L371&lt;&gt;"",OR(NOT(ISNUMBER(L371)),L371&lt;1,L371&gt;5,L371&lt;&gt;INT(L371)))),"VERIFICAR","OK"),"VERIFICAR")))</f>
        <v/>
      </c>
      <c r="T371" s="15">
        <f t="shared" si="4"/>
        <v>0</v>
      </c>
    </row>
    <row r="372">
      <c r="A372" s="4"/>
      <c r="B372" s="4"/>
      <c r="C372" s="4"/>
      <c r="D372" s="4"/>
      <c r="E372" s="4"/>
      <c r="F372" s="7"/>
      <c r="G372" s="7"/>
      <c r="H372" s="5"/>
      <c r="I372" s="8" t="str">
        <f>IF(S372&lt;&gt;"OK","",SUMIFS(Sessoes!$I$6:$I$500,Sessoes!$B$6:$B$500,A372,Sessoes!$O$6:$O$500,"OK"))</f>
        <v/>
      </c>
      <c r="J372" s="9">
        <f t="shared" si="1"/>
        <v>0</v>
      </c>
      <c r="K372" s="4"/>
      <c r="L372" s="4"/>
      <c r="M372" s="13" t="str">
        <f>IF(S372&lt;&gt;"OK","",IF(COUNTIFS(Sessoes!$B$6:$B$500,A372,Sessoes!$O$6:$O$500,"OK")=0,"",MAXIFS(Sessoes!$A$6:$A$500,Sessoes!$B$6:$B$500,A372,Sessoes!$O$6:$O$500,"OK")))</f>
        <v/>
      </c>
      <c r="N372" s="11" t="str">
        <f>IF(L372="","",IFERROR(VLOOKUP(L372,Configuracoes!$A$15:$B$19,2,FALSE),""))</f>
        <v/>
      </c>
      <c r="O372" s="13" t="str">
        <f t="shared" si="2"/>
        <v/>
      </c>
      <c r="P372" s="14" t="str">
        <f t="shared" si="3"/>
        <v/>
      </c>
      <c r="Q372" s="11" t="str">
        <f>IF(S372="","",IF(S372&lt;&gt;"OK",S372,IF(K372="Cancelada","OK",IF(AND(K372&lt;&gt;"Concluída",G372&lt;&gt;"",G372&lt;TODAY()),"ATRASADA",IF(AND(O372&lt;&gt;"",O372+Configuracoes!$B$7&lt;=TODAY()),"REVISAR",IF(AND(P372&lt;&gt;"",P372&lt;=3,K372&lt;&gt;"Concluída"),"PRIORIDADE","OK"))))))</f>
        <v/>
      </c>
      <c r="R372" s="4"/>
      <c r="S372" s="15" t="str">
        <f>IF(COUNTA(A372:H372,K372:L372)=0,"",IF(OR(A372="",B372="",C372="",F372="",H372="",K372=""),"INCOMPLETO",IFERROR(IF(OR(COUNTIF($A$6:$A$400,A372)&lt;&gt;1,NOT(ISNUMBER(F372)),F372&lt;=0,F372&lt;&gt;INT(F372),NOT(ISNUMBER(H372)),H372&lt;0,COUNTIF(Configuracoes!$H$6:$H$10,K372)=0,AND(G372&lt;&gt;"",OR(NOT(ISNUMBER(G372)),G372&lt;=0,G372&lt;&gt;INT(G372))),AND(L372&lt;&gt;"",OR(NOT(ISNUMBER(L372)),L372&lt;1,L372&gt;5,L372&lt;&gt;INT(L372)))),"VERIFICAR","OK"),"VERIFICAR")))</f>
        <v/>
      </c>
      <c r="T372" s="15">
        <f t="shared" si="4"/>
        <v>0</v>
      </c>
    </row>
    <row r="373">
      <c r="A373" s="4"/>
      <c r="B373" s="4"/>
      <c r="C373" s="4"/>
      <c r="D373" s="4"/>
      <c r="E373" s="4"/>
      <c r="F373" s="7"/>
      <c r="G373" s="7"/>
      <c r="H373" s="5"/>
      <c r="I373" s="8" t="str">
        <f>IF(S373&lt;&gt;"OK","",SUMIFS(Sessoes!$I$6:$I$500,Sessoes!$B$6:$B$500,A373,Sessoes!$O$6:$O$500,"OK"))</f>
        <v/>
      </c>
      <c r="J373" s="9">
        <f t="shared" si="1"/>
        <v>0</v>
      </c>
      <c r="K373" s="4"/>
      <c r="L373" s="4"/>
      <c r="M373" s="13" t="str">
        <f>IF(S373&lt;&gt;"OK","",IF(COUNTIFS(Sessoes!$B$6:$B$500,A373,Sessoes!$O$6:$O$500,"OK")=0,"",MAXIFS(Sessoes!$A$6:$A$500,Sessoes!$B$6:$B$500,A373,Sessoes!$O$6:$O$500,"OK")))</f>
        <v/>
      </c>
      <c r="N373" s="11" t="str">
        <f>IF(L373="","",IFERROR(VLOOKUP(L373,Configuracoes!$A$15:$B$19,2,FALSE),""))</f>
        <v/>
      </c>
      <c r="O373" s="13" t="str">
        <f t="shared" si="2"/>
        <v/>
      </c>
      <c r="P373" s="14" t="str">
        <f t="shared" si="3"/>
        <v/>
      </c>
      <c r="Q373" s="11" t="str">
        <f>IF(S373="","",IF(S373&lt;&gt;"OK",S373,IF(K373="Cancelada","OK",IF(AND(K373&lt;&gt;"Concluída",G373&lt;&gt;"",G373&lt;TODAY()),"ATRASADA",IF(AND(O373&lt;&gt;"",O373+Configuracoes!$B$7&lt;=TODAY()),"REVISAR",IF(AND(P373&lt;&gt;"",P373&lt;=3,K373&lt;&gt;"Concluída"),"PRIORIDADE","OK"))))))</f>
        <v/>
      </c>
      <c r="R373" s="4"/>
      <c r="S373" s="15" t="str">
        <f>IF(COUNTA(A373:H373,K373:L373)=0,"",IF(OR(A373="",B373="",C373="",F373="",H373="",K373=""),"INCOMPLETO",IFERROR(IF(OR(COUNTIF($A$6:$A$400,A373)&lt;&gt;1,NOT(ISNUMBER(F373)),F373&lt;=0,F373&lt;&gt;INT(F373),NOT(ISNUMBER(H373)),H373&lt;0,COUNTIF(Configuracoes!$H$6:$H$10,K373)=0,AND(G373&lt;&gt;"",OR(NOT(ISNUMBER(G373)),G373&lt;=0,G373&lt;&gt;INT(G373))),AND(L373&lt;&gt;"",OR(NOT(ISNUMBER(L373)),L373&lt;1,L373&gt;5,L373&lt;&gt;INT(L373)))),"VERIFICAR","OK"),"VERIFICAR")))</f>
        <v/>
      </c>
      <c r="T373" s="15">
        <f t="shared" si="4"/>
        <v>0</v>
      </c>
    </row>
    <row r="374">
      <c r="A374" s="4"/>
      <c r="B374" s="4"/>
      <c r="C374" s="4"/>
      <c r="D374" s="4"/>
      <c r="E374" s="4"/>
      <c r="F374" s="7"/>
      <c r="G374" s="7"/>
      <c r="H374" s="5"/>
      <c r="I374" s="8" t="str">
        <f>IF(S374&lt;&gt;"OK","",SUMIFS(Sessoes!$I$6:$I$500,Sessoes!$B$6:$B$500,A374,Sessoes!$O$6:$O$500,"OK"))</f>
        <v/>
      </c>
      <c r="J374" s="9">
        <f t="shared" si="1"/>
        <v>0</v>
      </c>
      <c r="K374" s="4"/>
      <c r="L374" s="4"/>
      <c r="M374" s="13" t="str">
        <f>IF(S374&lt;&gt;"OK","",IF(COUNTIFS(Sessoes!$B$6:$B$500,A374,Sessoes!$O$6:$O$500,"OK")=0,"",MAXIFS(Sessoes!$A$6:$A$500,Sessoes!$B$6:$B$500,A374,Sessoes!$O$6:$O$500,"OK")))</f>
        <v/>
      </c>
      <c r="N374" s="11" t="str">
        <f>IF(L374="","",IFERROR(VLOOKUP(L374,Configuracoes!$A$15:$B$19,2,FALSE),""))</f>
        <v/>
      </c>
      <c r="O374" s="13" t="str">
        <f t="shared" si="2"/>
        <v/>
      </c>
      <c r="P374" s="14" t="str">
        <f t="shared" si="3"/>
        <v/>
      </c>
      <c r="Q374" s="11" t="str">
        <f>IF(S374="","",IF(S374&lt;&gt;"OK",S374,IF(K374="Cancelada","OK",IF(AND(K374&lt;&gt;"Concluída",G374&lt;&gt;"",G374&lt;TODAY()),"ATRASADA",IF(AND(O374&lt;&gt;"",O374+Configuracoes!$B$7&lt;=TODAY()),"REVISAR",IF(AND(P374&lt;&gt;"",P374&lt;=3,K374&lt;&gt;"Concluída"),"PRIORIDADE","OK"))))))</f>
        <v/>
      </c>
      <c r="R374" s="4"/>
      <c r="S374" s="15" t="str">
        <f>IF(COUNTA(A374:H374,K374:L374)=0,"",IF(OR(A374="",B374="",C374="",F374="",H374="",K374=""),"INCOMPLETO",IFERROR(IF(OR(COUNTIF($A$6:$A$400,A374)&lt;&gt;1,NOT(ISNUMBER(F374)),F374&lt;=0,F374&lt;&gt;INT(F374),NOT(ISNUMBER(H374)),H374&lt;0,COUNTIF(Configuracoes!$H$6:$H$10,K374)=0,AND(G374&lt;&gt;"",OR(NOT(ISNUMBER(G374)),G374&lt;=0,G374&lt;&gt;INT(G374))),AND(L374&lt;&gt;"",OR(NOT(ISNUMBER(L374)),L374&lt;1,L374&gt;5,L374&lt;&gt;INT(L374)))),"VERIFICAR","OK"),"VERIFICAR")))</f>
        <v/>
      </c>
      <c r="T374" s="15">
        <f t="shared" si="4"/>
        <v>0</v>
      </c>
    </row>
    <row r="375">
      <c r="A375" s="4"/>
      <c r="B375" s="4"/>
      <c r="C375" s="4"/>
      <c r="D375" s="4"/>
      <c r="E375" s="4"/>
      <c r="F375" s="7"/>
      <c r="G375" s="7"/>
      <c r="H375" s="5"/>
      <c r="I375" s="8" t="str">
        <f>IF(S375&lt;&gt;"OK","",SUMIFS(Sessoes!$I$6:$I$500,Sessoes!$B$6:$B$500,A375,Sessoes!$O$6:$O$500,"OK"))</f>
        <v/>
      </c>
      <c r="J375" s="9">
        <f t="shared" si="1"/>
        <v>0</v>
      </c>
      <c r="K375" s="4"/>
      <c r="L375" s="4"/>
      <c r="M375" s="13" t="str">
        <f>IF(S375&lt;&gt;"OK","",IF(COUNTIFS(Sessoes!$B$6:$B$500,A375,Sessoes!$O$6:$O$500,"OK")=0,"",MAXIFS(Sessoes!$A$6:$A$500,Sessoes!$B$6:$B$500,A375,Sessoes!$O$6:$O$500,"OK")))</f>
        <v/>
      </c>
      <c r="N375" s="11" t="str">
        <f>IF(L375="","",IFERROR(VLOOKUP(L375,Configuracoes!$A$15:$B$19,2,FALSE),""))</f>
        <v/>
      </c>
      <c r="O375" s="13" t="str">
        <f t="shared" si="2"/>
        <v/>
      </c>
      <c r="P375" s="14" t="str">
        <f t="shared" si="3"/>
        <v/>
      </c>
      <c r="Q375" s="11" t="str">
        <f>IF(S375="","",IF(S375&lt;&gt;"OK",S375,IF(K375="Cancelada","OK",IF(AND(K375&lt;&gt;"Concluída",G375&lt;&gt;"",G375&lt;TODAY()),"ATRASADA",IF(AND(O375&lt;&gt;"",O375+Configuracoes!$B$7&lt;=TODAY()),"REVISAR",IF(AND(P375&lt;&gt;"",P375&lt;=3,K375&lt;&gt;"Concluída"),"PRIORIDADE","OK"))))))</f>
        <v/>
      </c>
      <c r="R375" s="4"/>
      <c r="S375" s="15" t="str">
        <f>IF(COUNTA(A375:H375,K375:L375)=0,"",IF(OR(A375="",B375="",C375="",F375="",H375="",K375=""),"INCOMPLETO",IFERROR(IF(OR(COUNTIF($A$6:$A$400,A375)&lt;&gt;1,NOT(ISNUMBER(F375)),F375&lt;=0,F375&lt;&gt;INT(F375),NOT(ISNUMBER(H375)),H375&lt;0,COUNTIF(Configuracoes!$H$6:$H$10,K375)=0,AND(G375&lt;&gt;"",OR(NOT(ISNUMBER(G375)),G375&lt;=0,G375&lt;&gt;INT(G375))),AND(L375&lt;&gt;"",OR(NOT(ISNUMBER(L375)),L375&lt;1,L375&gt;5,L375&lt;&gt;INT(L375)))),"VERIFICAR","OK"),"VERIFICAR")))</f>
        <v/>
      </c>
      <c r="T375" s="15">
        <f t="shared" si="4"/>
        <v>0</v>
      </c>
    </row>
    <row r="376">
      <c r="A376" s="4"/>
      <c r="B376" s="4"/>
      <c r="C376" s="4"/>
      <c r="D376" s="4"/>
      <c r="E376" s="4"/>
      <c r="F376" s="7"/>
      <c r="G376" s="7"/>
      <c r="H376" s="5"/>
      <c r="I376" s="8" t="str">
        <f>IF(S376&lt;&gt;"OK","",SUMIFS(Sessoes!$I$6:$I$500,Sessoes!$B$6:$B$500,A376,Sessoes!$O$6:$O$500,"OK"))</f>
        <v/>
      </c>
      <c r="J376" s="9">
        <f t="shared" si="1"/>
        <v>0</v>
      </c>
      <c r="K376" s="4"/>
      <c r="L376" s="4"/>
      <c r="M376" s="13" t="str">
        <f>IF(S376&lt;&gt;"OK","",IF(COUNTIFS(Sessoes!$B$6:$B$500,A376,Sessoes!$O$6:$O$500,"OK")=0,"",MAXIFS(Sessoes!$A$6:$A$500,Sessoes!$B$6:$B$500,A376,Sessoes!$O$6:$O$500,"OK")))</f>
        <v/>
      </c>
      <c r="N376" s="11" t="str">
        <f>IF(L376="","",IFERROR(VLOOKUP(L376,Configuracoes!$A$15:$B$19,2,FALSE),""))</f>
        <v/>
      </c>
      <c r="O376" s="13" t="str">
        <f t="shared" si="2"/>
        <v/>
      </c>
      <c r="P376" s="14" t="str">
        <f t="shared" si="3"/>
        <v/>
      </c>
      <c r="Q376" s="11" t="str">
        <f>IF(S376="","",IF(S376&lt;&gt;"OK",S376,IF(K376="Cancelada","OK",IF(AND(K376&lt;&gt;"Concluída",G376&lt;&gt;"",G376&lt;TODAY()),"ATRASADA",IF(AND(O376&lt;&gt;"",O376+Configuracoes!$B$7&lt;=TODAY()),"REVISAR",IF(AND(P376&lt;&gt;"",P376&lt;=3,K376&lt;&gt;"Concluída"),"PRIORIDADE","OK"))))))</f>
        <v/>
      </c>
      <c r="R376" s="4"/>
      <c r="S376" s="15" t="str">
        <f>IF(COUNTA(A376:H376,K376:L376)=0,"",IF(OR(A376="",B376="",C376="",F376="",H376="",K376=""),"INCOMPLETO",IFERROR(IF(OR(COUNTIF($A$6:$A$400,A376)&lt;&gt;1,NOT(ISNUMBER(F376)),F376&lt;=0,F376&lt;&gt;INT(F376),NOT(ISNUMBER(H376)),H376&lt;0,COUNTIF(Configuracoes!$H$6:$H$10,K376)=0,AND(G376&lt;&gt;"",OR(NOT(ISNUMBER(G376)),G376&lt;=0,G376&lt;&gt;INT(G376))),AND(L376&lt;&gt;"",OR(NOT(ISNUMBER(L376)),L376&lt;1,L376&gt;5,L376&lt;&gt;INT(L376)))),"VERIFICAR","OK"),"VERIFICAR")))</f>
        <v/>
      </c>
      <c r="T376" s="15">
        <f t="shared" si="4"/>
        <v>0</v>
      </c>
    </row>
    <row r="377">
      <c r="A377" s="4"/>
      <c r="B377" s="4"/>
      <c r="C377" s="4"/>
      <c r="D377" s="4"/>
      <c r="E377" s="4"/>
      <c r="F377" s="7"/>
      <c r="G377" s="7"/>
      <c r="H377" s="5"/>
      <c r="I377" s="8" t="str">
        <f>IF(S377&lt;&gt;"OK","",SUMIFS(Sessoes!$I$6:$I$500,Sessoes!$B$6:$B$500,A377,Sessoes!$O$6:$O$500,"OK"))</f>
        <v/>
      </c>
      <c r="J377" s="9">
        <f t="shared" si="1"/>
        <v>0</v>
      </c>
      <c r="K377" s="4"/>
      <c r="L377" s="4"/>
      <c r="M377" s="13" t="str">
        <f>IF(S377&lt;&gt;"OK","",IF(COUNTIFS(Sessoes!$B$6:$B$500,A377,Sessoes!$O$6:$O$500,"OK")=0,"",MAXIFS(Sessoes!$A$6:$A$500,Sessoes!$B$6:$B$500,A377,Sessoes!$O$6:$O$500,"OK")))</f>
        <v/>
      </c>
      <c r="N377" s="11" t="str">
        <f>IF(L377="","",IFERROR(VLOOKUP(L377,Configuracoes!$A$15:$B$19,2,FALSE),""))</f>
        <v/>
      </c>
      <c r="O377" s="13" t="str">
        <f t="shared" si="2"/>
        <v/>
      </c>
      <c r="P377" s="14" t="str">
        <f t="shared" si="3"/>
        <v/>
      </c>
      <c r="Q377" s="11" t="str">
        <f>IF(S377="","",IF(S377&lt;&gt;"OK",S377,IF(K377="Cancelada","OK",IF(AND(K377&lt;&gt;"Concluída",G377&lt;&gt;"",G377&lt;TODAY()),"ATRASADA",IF(AND(O377&lt;&gt;"",O377+Configuracoes!$B$7&lt;=TODAY()),"REVISAR",IF(AND(P377&lt;&gt;"",P377&lt;=3,K377&lt;&gt;"Concluída"),"PRIORIDADE","OK"))))))</f>
        <v/>
      </c>
      <c r="R377" s="4"/>
      <c r="S377" s="15" t="str">
        <f>IF(COUNTA(A377:H377,K377:L377)=0,"",IF(OR(A377="",B377="",C377="",F377="",H377="",K377=""),"INCOMPLETO",IFERROR(IF(OR(COUNTIF($A$6:$A$400,A377)&lt;&gt;1,NOT(ISNUMBER(F377)),F377&lt;=0,F377&lt;&gt;INT(F377),NOT(ISNUMBER(H377)),H377&lt;0,COUNTIF(Configuracoes!$H$6:$H$10,K377)=0,AND(G377&lt;&gt;"",OR(NOT(ISNUMBER(G377)),G377&lt;=0,G377&lt;&gt;INT(G377))),AND(L377&lt;&gt;"",OR(NOT(ISNUMBER(L377)),L377&lt;1,L377&gt;5,L377&lt;&gt;INT(L377)))),"VERIFICAR","OK"),"VERIFICAR")))</f>
        <v/>
      </c>
      <c r="T377" s="15">
        <f t="shared" si="4"/>
        <v>0</v>
      </c>
    </row>
    <row r="378">
      <c r="A378" s="4"/>
      <c r="B378" s="4"/>
      <c r="C378" s="4"/>
      <c r="D378" s="4"/>
      <c r="E378" s="4"/>
      <c r="F378" s="7"/>
      <c r="G378" s="7"/>
      <c r="H378" s="5"/>
      <c r="I378" s="8" t="str">
        <f>IF(S378&lt;&gt;"OK","",SUMIFS(Sessoes!$I$6:$I$500,Sessoes!$B$6:$B$500,A378,Sessoes!$O$6:$O$500,"OK"))</f>
        <v/>
      </c>
      <c r="J378" s="9">
        <f t="shared" si="1"/>
        <v>0</v>
      </c>
      <c r="K378" s="4"/>
      <c r="L378" s="4"/>
      <c r="M378" s="13" t="str">
        <f>IF(S378&lt;&gt;"OK","",IF(COUNTIFS(Sessoes!$B$6:$B$500,A378,Sessoes!$O$6:$O$500,"OK")=0,"",MAXIFS(Sessoes!$A$6:$A$500,Sessoes!$B$6:$B$500,A378,Sessoes!$O$6:$O$500,"OK")))</f>
        <v/>
      </c>
      <c r="N378" s="11" t="str">
        <f>IF(L378="","",IFERROR(VLOOKUP(L378,Configuracoes!$A$15:$B$19,2,FALSE),""))</f>
        <v/>
      </c>
      <c r="O378" s="13" t="str">
        <f t="shared" si="2"/>
        <v/>
      </c>
      <c r="P378" s="14" t="str">
        <f t="shared" si="3"/>
        <v/>
      </c>
      <c r="Q378" s="11" t="str">
        <f>IF(S378="","",IF(S378&lt;&gt;"OK",S378,IF(K378="Cancelada","OK",IF(AND(K378&lt;&gt;"Concluída",G378&lt;&gt;"",G378&lt;TODAY()),"ATRASADA",IF(AND(O378&lt;&gt;"",O378+Configuracoes!$B$7&lt;=TODAY()),"REVISAR",IF(AND(P378&lt;&gt;"",P378&lt;=3,K378&lt;&gt;"Concluída"),"PRIORIDADE","OK"))))))</f>
        <v/>
      </c>
      <c r="R378" s="4"/>
      <c r="S378" s="15" t="str">
        <f>IF(COUNTA(A378:H378,K378:L378)=0,"",IF(OR(A378="",B378="",C378="",F378="",H378="",K378=""),"INCOMPLETO",IFERROR(IF(OR(COUNTIF($A$6:$A$400,A378)&lt;&gt;1,NOT(ISNUMBER(F378)),F378&lt;=0,F378&lt;&gt;INT(F378),NOT(ISNUMBER(H378)),H378&lt;0,COUNTIF(Configuracoes!$H$6:$H$10,K378)=0,AND(G378&lt;&gt;"",OR(NOT(ISNUMBER(G378)),G378&lt;=0,G378&lt;&gt;INT(G378))),AND(L378&lt;&gt;"",OR(NOT(ISNUMBER(L378)),L378&lt;1,L378&gt;5,L378&lt;&gt;INT(L378)))),"VERIFICAR","OK"),"VERIFICAR")))</f>
        <v/>
      </c>
      <c r="T378" s="15">
        <f t="shared" si="4"/>
        <v>0</v>
      </c>
    </row>
    <row r="379">
      <c r="A379" s="4"/>
      <c r="B379" s="4"/>
      <c r="C379" s="4"/>
      <c r="D379" s="4"/>
      <c r="E379" s="4"/>
      <c r="F379" s="7"/>
      <c r="G379" s="7"/>
      <c r="H379" s="5"/>
      <c r="I379" s="8" t="str">
        <f>IF(S379&lt;&gt;"OK","",SUMIFS(Sessoes!$I$6:$I$500,Sessoes!$B$6:$B$500,A379,Sessoes!$O$6:$O$500,"OK"))</f>
        <v/>
      </c>
      <c r="J379" s="9">
        <f t="shared" si="1"/>
        <v>0</v>
      </c>
      <c r="K379" s="4"/>
      <c r="L379" s="4"/>
      <c r="M379" s="13" t="str">
        <f>IF(S379&lt;&gt;"OK","",IF(COUNTIFS(Sessoes!$B$6:$B$500,A379,Sessoes!$O$6:$O$500,"OK")=0,"",MAXIFS(Sessoes!$A$6:$A$500,Sessoes!$B$6:$B$500,A379,Sessoes!$O$6:$O$500,"OK")))</f>
        <v/>
      </c>
      <c r="N379" s="11" t="str">
        <f>IF(L379="","",IFERROR(VLOOKUP(L379,Configuracoes!$A$15:$B$19,2,FALSE),""))</f>
        <v/>
      </c>
      <c r="O379" s="13" t="str">
        <f t="shared" si="2"/>
        <v/>
      </c>
      <c r="P379" s="14" t="str">
        <f t="shared" si="3"/>
        <v/>
      </c>
      <c r="Q379" s="11" t="str">
        <f>IF(S379="","",IF(S379&lt;&gt;"OK",S379,IF(K379="Cancelada","OK",IF(AND(K379&lt;&gt;"Concluída",G379&lt;&gt;"",G379&lt;TODAY()),"ATRASADA",IF(AND(O379&lt;&gt;"",O379+Configuracoes!$B$7&lt;=TODAY()),"REVISAR",IF(AND(P379&lt;&gt;"",P379&lt;=3,K379&lt;&gt;"Concluída"),"PRIORIDADE","OK"))))))</f>
        <v/>
      </c>
      <c r="R379" s="4"/>
      <c r="S379" s="15" t="str">
        <f>IF(COUNTA(A379:H379,K379:L379)=0,"",IF(OR(A379="",B379="",C379="",F379="",H379="",K379=""),"INCOMPLETO",IFERROR(IF(OR(COUNTIF($A$6:$A$400,A379)&lt;&gt;1,NOT(ISNUMBER(F379)),F379&lt;=0,F379&lt;&gt;INT(F379),NOT(ISNUMBER(H379)),H379&lt;0,COUNTIF(Configuracoes!$H$6:$H$10,K379)=0,AND(G379&lt;&gt;"",OR(NOT(ISNUMBER(G379)),G379&lt;=0,G379&lt;&gt;INT(G379))),AND(L379&lt;&gt;"",OR(NOT(ISNUMBER(L379)),L379&lt;1,L379&gt;5,L379&lt;&gt;INT(L379)))),"VERIFICAR","OK"),"VERIFICAR")))</f>
        <v/>
      </c>
      <c r="T379" s="15">
        <f t="shared" si="4"/>
        <v>0</v>
      </c>
    </row>
    <row r="380">
      <c r="A380" s="4"/>
      <c r="B380" s="4"/>
      <c r="C380" s="4"/>
      <c r="D380" s="4"/>
      <c r="E380" s="4"/>
      <c r="F380" s="7"/>
      <c r="G380" s="7"/>
      <c r="H380" s="5"/>
      <c r="I380" s="8" t="str">
        <f>IF(S380&lt;&gt;"OK","",SUMIFS(Sessoes!$I$6:$I$500,Sessoes!$B$6:$B$500,A380,Sessoes!$O$6:$O$500,"OK"))</f>
        <v/>
      </c>
      <c r="J380" s="9">
        <f t="shared" si="1"/>
        <v>0</v>
      </c>
      <c r="K380" s="4"/>
      <c r="L380" s="4"/>
      <c r="M380" s="13" t="str">
        <f>IF(S380&lt;&gt;"OK","",IF(COUNTIFS(Sessoes!$B$6:$B$500,A380,Sessoes!$O$6:$O$500,"OK")=0,"",MAXIFS(Sessoes!$A$6:$A$500,Sessoes!$B$6:$B$500,A380,Sessoes!$O$6:$O$500,"OK")))</f>
        <v/>
      </c>
      <c r="N380" s="11" t="str">
        <f>IF(L380="","",IFERROR(VLOOKUP(L380,Configuracoes!$A$15:$B$19,2,FALSE),""))</f>
        <v/>
      </c>
      <c r="O380" s="13" t="str">
        <f t="shared" si="2"/>
        <v/>
      </c>
      <c r="P380" s="14" t="str">
        <f t="shared" si="3"/>
        <v/>
      </c>
      <c r="Q380" s="11" t="str">
        <f>IF(S380="","",IF(S380&lt;&gt;"OK",S380,IF(K380="Cancelada","OK",IF(AND(K380&lt;&gt;"Concluída",G380&lt;&gt;"",G380&lt;TODAY()),"ATRASADA",IF(AND(O380&lt;&gt;"",O380+Configuracoes!$B$7&lt;=TODAY()),"REVISAR",IF(AND(P380&lt;&gt;"",P380&lt;=3,K380&lt;&gt;"Concluída"),"PRIORIDADE","OK"))))))</f>
        <v/>
      </c>
      <c r="R380" s="4"/>
      <c r="S380" s="15" t="str">
        <f>IF(COUNTA(A380:H380,K380:L380)=0,"",IF(OR(A380="",B380="",C380="",F380="",H380="",K380=""),"INCOMPLETO",IFERROR(IF(OR(COUNTIF($A$6:$A$400,A380)&lt;&gt;1,NOT(ISNUMBER(F380)),F380&lt;=0,F380&lt;&gt;INT(F380),NOT(ISNUMBER(H380)),H380&lt;0,COUNTIF(Configuracoes!$H$6:$H$10,K380)=0,AND(G380&lt;&gt;"",OR(NOT(ISNUMBER(G380)),G380&lt;=0,G380&lt;&gt;INT(G380))),AND(L380&lt;&gt;"",OR(NOT(ISNUMBER(L380)),L380&lt;1,L380&gt;5,L380&lt;&gt;INT(L380)))),"VERIFICAR","OK"),"VERIFICAR")))</f>
        <v/>
      </c>
      <c r="T380" s="15">
        <f t="shared" si="4"/>
        <v>0</v>
      </c>
    </row>
    <row r="381">
      <c r="A381" s="4"/>
      <c r="B381" s="4"/>
      <c r="C381" s="4"/>
      <c r="D381" s="4"/>
      <c r="E381" s="4"/>
      <c r="F381" s="7"/>
      <c r="G381" s="7"/>
      <c r="H381" s="5"/>
      <c r="I381" s="8" t="str">
        <f>IF(S381&lt;&gt;"OK","",SUMIFS(Sessoes!$I$6:$I$500,Sessoes!$B$6:$B$500,A381,Sessoes!$O$6:$O$500,"OK"))</f>
        <v/>
      </c>
      <c r="J381" s="9">
        <f t="shared" si="1"/>
        <v>0</v>
      </c>
      <c r="K381" s="4"/>
      <c r="L381" s="4"/>
      <c r="M381" s="13" t="str">
        <f>IF(S381&lt;&gt;"OK","",IF(COUNTIFS(Sessoes!$B$6:$B$500,A381,Sessoes!$O$6:$O$500,"OK")=0,"",MAXIFS(Sessoes!$A$6:$A$500,Sessoes!$B$6:$B$500,A381,Sessoes!$O$6:$O$500,"OK")))</f>
        <v/>
      </c>
      <c r="N381" s="11" t="str">
        <f>IF(L381="","",IFERROR(VLOOKUP(L381,Configuracoes!$A$15:$B$19,2,FALSE),""))</f>
        <v/>
      </c>
      <c r="O381" s="13" t="str">
        <f t="shared" si="2"/>
        <v/>
      </c>
      <c r="P381" s="14" t="str">
        <f t="shared" si="3"/>
        <v/>
      </c>
      <c r="Q381" s="11" t="str">
        <f>IF(S381="","",IF(S381&lt;&gt;"OK",S381,IF(K381="Cancelada","OK",IF(AND(K381&lt;&gt;"Concluída",G381&lt;&gt;"",G381&lt;TODAY()),"ATRASADA",IF(AND(O381&lt;&gt;"",O381+Configuracoes!$B$7&lt;=TODAY()),"REVISAR",IF(AND(P381&lt;&gt;"",P381&lt;=3,K381&lt;&gt;"Concluída"),"PRIORIDADE","OK"))))))</f>
        <v/>
      </c>
      <c r="R381" s="4"/>
      <c r="S381" s="15" t="str">
        <f>IF(COUNTA(A381:H381,K381:L381)=0,"",IF(OR(A381="",B381="",C381="",F381="",H381="",K381=""),"INCOMPLETO",IFERROR(IF(OR(COUNTIF($A$6:$A$400,A381)&lt;&gt;1,NOT(ISNUMBER(F381)),F381&lt;=0,F381&lt;&gt;INT(F381),NOT(ISNUMBER(H381)),H381&lt;0,COUNTIF(Configuracoes!$H$6:$H$10,K381)=0,AND(G381&lt;&gt;"",OR(NOT(ISNUMBER(G381)),G381&lt;=0,G381&lt;&gt;INT(G381))),AND(L381&lt;&gt;"",OR(NOT(ISNUMBER(L381)),L381&lt;1,L381&gt;5,L381&lt;&gt;INT(L381)))),"VERIFICAR","OK"),"VERIFICAR")))</f>
        <v/>
      </c>
      <c r="T381" s="15">
        <f t="shared" si="4"/>
        <v>0</v>
      </c>
    </row>
    <row r="382">
      <c r="A382" s="4"/>
      <c r="B382" s="4"/>
      <c r="C382" s="4"/>
      <c r="D382" s="4"/>
      <c r="E382" s="4"/>
      <c r="F382" s="7"/>
      <c r="G382" s="7"/>
      <c r="H382" s="5"/>
      <c r="I382" s="8" t="str">
        <f>IF(S382&lt;&gt;"OK","",SUMIFS(Sessoes!$I$6:$I$500,Sessoes!$B$6:$B$500,A382,Sessoes!$O$6:$O$500,"OK"))</f>
        <v/>
      </c>
      <c r="J382" s="9">
        <f t="shared" si="1"/>
        <v>0</v>
      </c>
      <c r="K382" s="4"/>
      <c r="L382" s="4"/>
      <c r="M382" s="13" t="str">
        <f>IF(S382&lt;&gt;"OK","",IF(COUNTIFS(Sessoes!$B$6:$B$500,A382,Sessoes!$O$6:$O$500,"OK")=0,"",MAXIFS(Sessoes!$A$6:$A$500,Sessoes!$B$6:$B$500,A382,Sessoes!$O$6:$O$500,"OK")))</f>
        <v/>
      </c>
      <c r="N382" s="11" t="str">
        <f>IF(L382="","",IFERROR(VLOOKUP(L382,Configuracoes!$A$15:$B$19,2,FALSE),""))</f>
        <v/>
      </c>
      <c r="O382" s="13" t="str">
        <f t="shared" si="2"/>
        <v/>
      </c>
      <c r="P382" s="14" t="str">
        <f t="shared" si="3"/>
        <v/>
      </c>
      <c r="Q382" s="11" t="str">
        <f>IF(S382="","",IF(S382&lt;&gt;"OK",S382,IF(K382="Cancelada","OK",IF(AND(K382&lt;&gt;"Concluída",G382&lt;&gt;"",G382&lt;TODAY()),"ATRASADA",IF(AND(O382&lt;&gt;"",O382+Configuracoes!$B$7&lt;=TODAY()),"REVISAR",IF(AND(P382&lt;&gt;"",P382&lt;=3,K382&lt;&gt;"Concluída"),"PRIORIDADE","OK"))))))</f>
        <v/>
      </c>
      <c r="R382" s="4"/>
      <c r="S382" s="15" t="str">
        <f>IF(COUNTA(A382:H382,K382:L382)=0,"",IF(OR(A382="",B382="",C382="",F382="",H382="",K382=""),"INCOMPLETO",IFERROR(IF(OR(COUNTIF($A$6:$A$400,A382)&lt;&gt;1,NOT(ISNUMBER(F382)),F382&lt;=0,F382&lt;&gt;INT(F382),NOT(ISNUMBER(H382)),H382&lt;0,COUNTIF(Configuracoes!$H$6:$H$10,K382)=0,AND(G382&lt;&gt;"",OR(NOT(ISNUMBER(G382)),G382&lt;=0,G382&lt;&gt;INT(G382))),AND(L382&lt;&gt;"",OR(NOT(ISNUMBER(L382)),L382&lt;1,L382&gt;5,L382&lt;&gt;INT(L382)))),"VERIFICAR","OK"),"VERIFICAR")))</f>
        <v/>
      </c>
      <c r="T382" s="15">
        <f t="shared" si="4"/>
        <v>0</v>
      </c>
    </row>
    <row r="383">
      <c r="A383" s="4"/>
      <c r="B383" s="4"/>
      <c r="C383" s="4"/>
      <c r="D383" s="4"/>
      <c r="E383" s="4"/>
      <c r="F383" s="7"/>
      <c r="G383" s="7"/>
      <c r="H383" s="5"/>
      <c r="I383" s="8" t="str">
        <f>IF(S383&lt;&gt;"OK","",SUMIFS(Sessoes!$I$6:$I$500,Sessoes!$B$6:$B$500,A383,Sessoes!$O$6:$O$500,"OK"))</f>
        <v/>
      </c>
      <c r="J383" s="9">
        <f t="shared" si="1"/>
        <v>0</v>
      </c>
      <c r="K383" s="4"/>
      <c r="L383" s="4"/>
      <c r="M383" s="13" t="str">
        <f>IF(S383&lt;&gt;"OK","",IF(COUNTIFS(Sessoes!$B$6:$B$500,A383,Sessoes!$O$6:$O$500,"OK")=0,"",MAXIFS(Sessoes!$A$6:$A$500,Sessoes!$B$6:$B$500,A383,Sessoes!$O$6:$O$500,"OK")))</f>
        <v/>
      </c>
      <c r="N383" s="11" t="str">
        <f>IF(L383="","",IFERROR(VLOOKUP(L383,Configuracoes!$A$15:$B$19,2,FALSE),""))</f>
        <v/>
      </c>
      <c r="O383" s="13" t="str">
        <f t="shared" si="2"/>
        <v/>
      </c>
      <c r="P383" s="14" t="str">
        <f t="shared" si="3"/>
        <v/>
      </c>
      <c r="Q383" s="11" t="str">
        <f>IF(S383="","",IF(S383&lt;&gt;"OK",S383,IF(K383="Cancelada","OK",IF(AND(K383&lt;&gt;"Concluída",G383&lt;&gt;"",G383&lt;TODAY()),"ATRASADA",IF(AND(O383&lt;&gt;"",O383+Configuracoes!$B$7&lt;=TODAY()),"REVISAR",IF(AND(P383&lt;&gt;"",P383&lt;=3,K383&lt;&gt;"Concluída"),"PRIORIDADE","OK"))))))</f>
        <v/>
      </c>
      <c r="R383" s="4"/>
      <c r="S383" s="15" t="str">
        <f>IF(COUNTA(A383:H383,K383:L383)=0,"",IF(OR(A383="",B383="",C383="",F383="",H383="",K383=""),"INCOMPLETO",IFERROR(IF(OR(COUNTIF($A$6:$A$400,A383)&lt;&gt;1,NOT(ISNUMBER(F383)),F383&lt;=0,F383&lt;&gt;INT(F383),NOT(ISNUMBER(H383)),H383&lt;0,COUNTIF(Configuracoes!$H$6:$H$10,K383)=0,AND(G383&lt;&gt;"",OR(NOT(ISNUMBER(G383)),G383&lt;=0,G383&lt;&gt;INT(G383))),AND(L383&lt;&gt;"",OR(NOT(ISNUMBER(L383)),L383&lt;1,L383&gt;5,L383&lt;&gt;INT(L383)))),"VERIFICAR","OK"),"VERIFICAR")))</f>
        <v/>
      </c>
      <c r="T383" s="15">
        <f t="shared" si="4"/>
        <v>0</v>
      </c>
    </row>
    <row r="384">
      <c r="A384" s="4"/>
      <c r="B384" s="4"/>
      <c r="C384" s="4"/>
      <c r="D384" s="4"/>
      <c r="E384" s="4"/>
      <c r="F384" s="7"/>
      <c r="G384" s="7"/>
      <c r="H384" s="5"/>
      <c r="I384" s="8" t="str">
        <f>IF(S384&lt;&gt;"OK","",SUMIFS(Sessoes!$I$6:$I$500,Sessoes!$B$6:$B$500,A384,Sessoes!$O$6:$O$500,"OK"))</f>
        <v/>
      </c>
      <c r="J384" s="9">
        <f t="shared" si="1"/>
        <v>0</v>
      </c>
      <c r="K384" s="4"/>
      <c r="L384" s="4"/>
      <c r="M384" s="13" t="str">
        <f>IF(S384&lt;&gt;"OK","",IF(COUNTIFS(Sessoes!$B$6:$B$500,A384,Sessoes!$O$6:$O$500,"OK")=0,"",MAXIFS(Sessoes!$A$6:$A$500,Sessoes!$B$6:$B$500,A384,Sessoes!$O$6:$O$500,"OK")))</f>
        <v/>
      </c>
      <c r="N384" s="11" t="str">
        <f>IF(L384="","",IFERROR(VLOOKUP(L384,Configuracoes!$A$15:$B$19,2,FALSE),""))</f>
        <v/>
      </c>
      <c r="O384" s="13" t="str">
        <f t="shared" si="2"/>
        <v/>
      </c>
      <c r="P384" s="14" t="str">
        <f t="shared" si="3"/>
        <v/>
      </c>
      <c r="Q384" s="11" t="str">
        <f>IF(S384="","",IF(S384&lt;&gt;"OK",S384,IF(K384="Cancelada","OK",IF(AND(K384&lt;&gt;"Concluída",G384&lt;&gt;"",G384&lt;TODAY()),"ATRASADA",IF(AND(O384&lt;&gt;"",O384+Configuracoes!$B$7&lt;=TODAY()),"REVISAR",IF(AND(P384&lt;&gt;"",P384&lt;=3,K384&lt;&gt;"Concluída"),"PRIORIDADE","OK"))))))</f>
        <v/>
      </c>
      <c r="R384" s="4"/>
      <c r="S384" s="15" t="str">
        <f>IF(COUNTA(A384:H384,K384:L384)=0,"",IF(OR(A384="",B384="",C384="",F384="",H384="",K384=""),"INCOMPLETO",IFERROR(IF(OR(COUNTIF($A$6:$A$400,A384)&lt;&gt;1,NOT(ISNUMBER(F384)),F384&lt;=0,F384&lt;&gt;INT(F384),NOT(ISNUMBER(H384)),H384&lt;0,COUNTIF(Configuracoes!$H$6:$H$10,K384)=0,AND(G384&lt;&gt;"",OR(NOT(ISNUMBER(G384)),G384&lt;=0,G384&lt;&gt;INT(G384))),AND(L384&lt;&gt;"",OR(NOT(ISNUMBER(L384)),L384&lt;1,L384&gt;5,L384&lt;&gt;INT(L384)))),"VERIFICAR","OK"),"VERIFICAR")))</f>
        <v/>
      </c>
      <c r="T384" s="15">
        <f t="shared" si="4"/>
        <v>0</v>
      </c>
    </row>
    <row r="385">
      <c r="A385" s="4"/>
      <c r="B385" s="4"/>
      <c r="C385" s="4"/>
      <c r="D385" s="4"/>
      <c r="E385" s="4"/>
      <c r="F385" s="7"/>
      <c r="G385" s="7"/>
      <c r="H385" s="5"/>
      <c r="I385" s="8" t="str">
        <f>IF(S385&lt;&gt;"OK","",SUMIFS(Sessoes!$I$6:$I$500,Sessoes!$B$6:$B$500,A385,Sessoes!$O$6:$O$500,"OK"))</f>
        <v/>
      </c>
      <c r="J385" s="9">
        <f t="shared" si="1"/>
        <v>0</v>
      </c>
      <c r="K385" s="4"/>
      <c r="L385" s="4"/>
      <c r="M385" s="13" t="str">
        <f>IF(S385&lt;&gt;"OK","",IF(COUNTIFS(Sessoes!$B$6:$B$500,A385,Sessoes!$O$6:$O$500,"OK")=0,"",MAXIFS(Sessoes!$A$6:$A$500,Sessoes!$B$6:$B$500,A385,Sessoes!$O$6:$O$500,"OK")))</f>
        <v/>
      </c>
      <c r="N385" s="11" t="str">
        <f>IF(L385="","",IFERROR(VLOOKUP(L385,Configuracoes!$A$15:$B$19,2,FALSE),""))</f>
        <v/>
      </c>
      <c r="O385" s="13" t="str">
        <f t="shared" si="2"/>
        <v/>
      </c>
      <c r="P385" s="14" t="str">
        <f t="shared" si="3"/>
        <v/>
      </c>
      <c r="Q385" s="11" t="str">
        <f>IF(S385="","",IF(S385&lt;&gt;"OK",S385,IF(K385="Cancelada","OK",IF(AND(K385&lt;&gt;"Concluída",G385&lt;&gt;"",G385&lt;TODAY()),"ATRASADA",IF(AND(O385&lt;&gt;"",O385+Configuracoes!$B$7&lt;=TODAY()),"REVISAR",IF(AND(P385&lt;&gt;"",P385&lt;=3,K385&lt;&gt;"Concluída"),"PRIORIDADE","OK"))))))</f>
        <v/>
      </c>
      <c r="R385" s="4"/>
      <c r="S385" s="15" t="str">
        <f>IF(COUNTA(A385:H385,K385:L385)=0,"",IF(OR(A385="",B385="",C385="",F385="",H385="",K385=""),"INCOMPLETO",IFERROR(IF(OR(COUNTIF($A$6:$A$400,A385)&lt;&gt;1,NOT(ISNUMBER(F385)),F385&lt;=0,F385&lt;&gt;INT(F385),NOT(ISNUMBER(H385)),H385&lt;0,COUNTIF(Configuracoes!$H$6:$H$10,K385)=0,AND(G385&lt;&gt;"",OR(NOT(ISNUMBER(G385)),G385&lt;=0,G385&lt;&gt;INT(G385))),AND(L385&lt;&gt;"",OR(NOT(ISNUMBER(L385)),L385&lt;1,L385&gt;5,L385&lt;&gt;INT(L385)))),"VERIFICAR","OK"),"VERIFICAR")))</f>
        <v/>
      </c>
      <c r="T385" s="15">
        <f t="shared" si="4"/>
        <v>0</v>
      </c>
    </row>
    <row r="386">
      <c r="A386" s="4"/>
      <c r="B386" s="4"/>
      <c r="C386" s="4"/>
      <c r="D386" s="4"/>
      <c r="E386" s="4"/>
      <c r="F386" s="7"/>
      <c r="G386" s="7"/>
      <c r="H386" s="5"/>
      <c r="I386" s="8" t="str">
        <f>IF(S386&lt;&gt;"OK","",SUMIFS(Sessoes!$I$6:$I$500,Sessoes!$B$6:$B$500,A386,Sessoes!$O$6:$O$500,"OK"))</f>
        <v/>
      </c>
      <c r="J386" s="9">
        <f t="shared" si="1"/>
        <v>0</v>
      </c>
      <c r="K386" s="4"/>
      <c r="L386" s="4"/>
      <c r="M386" s="13" t="str">
        <f>IF(S386&lt;&gt;"OK","",IF(COUNTIFS(Sessoes!$B$6:$B$500,A386,Sessoes!$O$6:$O$500,"OK")=0,"",MAXIFS(Sessoes!$A$6:$A$500,Sessoes!$B$6:$B$500,A386,Sessoes!$O$6:$O$500,"OK")))</f>
        <v/>
      </c>
      <c r="N386" s="11" t="str">
        <f>IF(L386="","",IFERROR(VLOOKUP(L386,Configuracoes!$A$15:$B$19,2,FALSE),""))</f>
        <v/>
      </c>
      <c r="O386" s="13" t="str">
        <f t="shared" si="2"/>
        <v/>
      </c>
      <c r="P386" s="14" t="str">
        <f t="shared" si="3"/>
        <v/>
      </c>
      <c r="Q386" s="11" t="str">
        <f>IF(S386="","",IF(S386&lt;&gt;"OK",S386,IF(K386="Cancelada","OK",IF(AND(K386&lt;&gt;"Concluída",G386&lt;&gt;"",G386&lt;TODAY()),"ATRASADA",IF(AND(O386&lt;&gt;"",O386+Configuracoes!$B$7&lt;=TODAY()),"REVISAR",IF(AND(P386&lt;&gt;"",P386&lt;=3,K386&lt;&gt;"Concluída"),"PRIORIDADE","OK"))))))</f>
        <v/>
      </c>
      <c r="R386" s="4"/>
      <c r="S386" s="15" t="str">
        <f>IF(COUNTA(A386:H386,K386:L386)=0,"",IF(OR(A386="",B386="",C386="",F386="",H386="",K386=""),"INCOMPLETO",IFERROR(IF(OR(COUNTIF($A$6:$A$400,A386)&lt;&gt;1,NOT(ISNUMBER(F386)),F386&lt;=0,F386&lt;&gt;INT(F386),NOT(ISNUMBER(H386)),H386&lt;0,COUNTIF(Configuracoes!$H$6:$H$10,K386)=0,AND(G386&lt;&gt;"",OR(NOT(ISNUMBER(G386)),G386&lt;=0,G386&lt;&gt;INT(G386))),AND(L386&lt;&gt;"",OR(NOT(ISNUMBER(L386)),L386&lt;1,L386&gt;5,L386&lt;&gt;INT(L386)))),"VERIFICAR","OK"),"VERIFICAR")))</f>
        <v/>
      </c>
      <c r="T386" s="15">
        <f t="shared" si="4"/>
        <v>0</v>
      </c>
    </row>
    <row r="387">
      <c r="A387" s="4"/>
      <c r="B387" s="4"/>
      <c r="C387" s="4"/>
      <c r="D387" s="4"/>
      <c r="E387" s="4"/>
      <c r="F387" s="7"/>
      <c r="G387" s="7"/>
      <c r="H387" s="5"/>
      <c r="I387" s="8" t="str">
        <f>IF(S387&lt;&gt;"OK","",SUMIFS(Sessoes!$I$6:$I$500,Sessoes!$B$6:$B$500,A387,Sessoes!$O$6:$O$500,"OK"))</f>
        <v/>
      </c>
      <c r="J387" s="9">
        <f t="shared" si="1"/>
        <v>0</v>
      </c>
      <c r="K387" s="4"/>
      <c r="L387" s="4"/>
      <c r="M387" s="13" t="str">
        <f>IF(S387&lt;&gt;"OK","",IF(COUNTIFS(Sessoes!$B$6:$B$500,A387,Sessoes!$O$6:$O$500,"OK")=0,"",MAXIFS(Sessoes!$A$6:$A$500,Sessoes!$B$6:$B$500,A387,Sessoes!$O$6:$O$500,"OK")))</f>
        <v/>
      </c>
      <c r="N387" s="11" t="str">
        <f>IF(L387="","",IFERROR(VLOOKUP(L387,Configuracoes!$A$15:$B$19,2,FALSE),""))</f>
        <v/>
      </c>
      <c r="O387" s="13" t="str">
        <f t="shared" si="2"/>
        <v/>
      </c>
      <c r="P387" s="14" t="str">
        <f t="shared" si="3"/>
        <v/>
      </c>
      <c r="Q387" s="11" t="str">
        <f>IF(S387="","",IF(S387&lt;&gt;"OK",S387,IF(K387="Cancelada","OK",IF(AND(K387&lt;&gt;"Concluída",G387&lt;&gt;"",G387&lt;TODAY()),"ATRASADA",IF(AND(O387&lt;&gt;"",O387+Configuracoes!$B$7&lt;=TODAY()),"REVISAR",IF(AND(P387&lt;&gt;"",P387&lt;=3,K387&lt;&gt;"Concluída"),"PRIORIDADE","OK"))))))</f>
        <v/>
      </c>
      <c r="R387" s="4"/>
      <c r="S387" s="15" t="str">
        <f>IF(COUNTA(A387:H387,K387:L387)=0,"",IF(OR(A387="",B387="",C387="",F387="",H387="",K387=""),"INCOMPLETO",IFERROR(IF(OR(COUNTIF($A$6:$A$400,A387)&lt;&gt;1,NOT(ISNUMBER(F387)),F387&lt;=0,F387&lt;&gt;INT(F387),NOT(ISNUMBER(H387)),H387&lt;0,COUNTIF(Configuracoes!$H$6:$H$10,K387)=0,AND(G387&lt;&gt;"",OR(NOT(ISNUMBER(G387)),G387&lt;=0,G387&lt;&gt;INT(G387))),AND(L387&lt;&gt;"",OR(NOT(ISNUMBER(L387)),L387&lt;1,L387&gt;5,L387&lt;&gt;INT(L387)))),"VERIFICAR","OK"),"VERIFICAR")))</f>
        <v/>
      </c>
      <c r="T387" s="15">
        <f t="shared" si="4"/>
        <v>0</v>
      </c>
    </row>
    <row r="388">
      <c r="A388" s="4"/>
      <c r="B388" s="4"/>
      <c r="C388" s="4"/>
      <c r="D388" s="4"/>
      <c r="E388" s="4"/>
      <c r="F388" s="7"/>
      <c r="G388" s="7"/>
      <c r="H388" s="5"/>
      <c r="I388" s="8" t="str">
        <f>IF(S388&lt;&gt;"OK","",SUMIFS(Sessoes!$I$6:$I$500,Sessoes!$B$6:$B$500,A388,Sessoes!$O$6:$O$500,"OK"))</f>
        <v/>
      </c>
      <c r="J388" s="9">
        <f t="shared" si="1"/>
        <v>0</v>
      </c>
      <c r="K388" s="4"/>
      <c r="L388" s="4"/>
      <c r="M388" s="13" t="str">
        <f>IF(S388&lt;&gt;"OK","",IF(COUNTIFS(Sessoes!$B$6:$B$500,A388,Sessoes!$O$6:$O$500,"OK")=0,"",MAXIFS(Sessoes!$A$6:$A$500,Sessoes!$B$6:$B$500,A388,Sessoes!$O$6:$O$500,"OK")))</f>
        <v/>
      </c>
      <c r="N388" s="11" t="str">
        <f>IF(L388="","",IFERROR(VLOOKUP(L388,Configuracoes!$A$15:$B$19,2,FALSE),""))</f>
        <v/>
      </c>
      <c r="O388" s="13" t="str">
        <f t="shared" si="2"/>
        <v/>
      </c>
      <c r="P388" s="14" t="str">
        <f t="shared" si="3"/>
        <v/>
      </c>
      <c r="Q388" s="11" t="str">
        <f>IF(S388="","",IF(S388&lt;&gt;"OK",S388,IF(K388="Cancelada","OK",IF(AND(K388&lt;&gt;"Concluída",G388&lt;&gt;"",G388&lt;TODAY()),"ATRASADA",IF(AND(O388&lt;&gt;"",O388+Configuracoes!$B$7&lt;=TODAY()),"REVISAR",IF(AND(P388&lt;&gt;"",P388&lt;=3,K388&lt;&gt;"Concluída"),"PRIORIDADE","OK"))))))</f>
        <v/>
      </c>
      <c r="R388" s="4"/>
      <c r="S388" s="15" t="str">
        <f>IF(COUNTA(A388:H388,K388:L388)=0,"",IF(OR(A388="",B388="",C388="",F388="",H388="",K388=""),"INCOMPLETO",IFERROR(IF(OR(COUNTIF($A$6:$A$400,A388)&lt;&gt;1,NOT(ISNUMBER(F388)),F388&lt;=0,F388&lt;&gt;INT(F388),NOT(ISNUMBER(H388)),H388&lt;0,COUNTIF(Configuracoes!$H$6:$H$10,K388)=0,AND(G388&lt;&gt;"",OR(NOT(ISNUMBER(G388)),G388&lt;=0,G388&lt;&gt;INT(G388))),AND(L388&lt;&gt;"",OR(NOT(ISNUMBER(L388)),L388&lt;1,L388&gt;5,L388&lt;&gt;INT(L388)))),"VERIFICAR","OK"),"VERIFICAR")))</f>
        <v/>
      </c>
      <c r="T388" s="15">
        <f t="shared" si="4"/>
        <v>0</v>
      </c>
    </row>
    <row r="389">
      <c r="A389" s="4"/>
      <c r="B389" s="4"/>
      <c r="C389" s="4"/>
      <c r="D389" s="4"/>
      <c r="E389" s="4"/>
      <c r="F389" s="7"/>
      <c r="G389" s="7"/>
      <c r="H389" s="5"/>
      <c r="I389" s="8" t="str">
        <f>IF(S389&lt;&gt;"OK","",SUMIFS(Sessoes!$I$6:$I$500,Sessoes!$B$6:$B$500,A389,Sessoes!$O$6:$O$500,"OK"))</f>
        <v/>
      </c>
      <c r="J389" s="9">
        <f t="shared" si="1"/>
        <v>0</v>
      </c>
      <c r="K389" s="4"/>
      <c r="L389" s="4"/>
      <c r="M389" s="13" t="str">
        <f>IF(S389&lt;&gt;"OK","",IF(COUNTIFS(Sessoes!$B$6:$B$500,A389,Sessoes!$O$6:$O$500,"OK")=0,"",MAXIFS(Sessoes!$A$6:$A$500,Sessoes!$B$6:$B$500,A389,Sessoes!$O$6:$O$500,"OK")))</f>
        <v/>
      </c>
      <c r="N389" s="11" t="str">
        <f>IF(L389="","",IFERROR(VLOOKUP(L389,Configuracoes!$A$15:$B$19,2,FALSE),""))</f>
        <v/>
      </c>
      <c r="O389" s="13" t="str">
        <f t="shared" si="2"/>
        <v/>
      </c>
      <c r="P389" s="14" t="str">
        <f t="shared" si="3"/>
        <v/>
      </c>
      <c r="Q389" s="11" t="str">
        <f>IF(S389="","",IF(S389&lt;&gt;"OK",S389,IF(K389="Cancelada","OK",IF(AND(K389&lt;&gt;"Concluída",G389&lt;&gt;"",G389&lt;TODAY()),"ATRASADA",IF(AND(O389&lt;&gt;"",O389+Configuracoes!$B$7&lt;=TODAY()),"REVISAR",IF(AND(P389&lt;&gt;"",P389&lt;=3,K389&lt;&gt;"Concluída"),"PRIORIDADE","OK"))))))</f>
        <v/>
      </c>
      <c r="R389" s="4"/>
      <c r="S389" s="15" t="str">
        <f>IF(COUNTA(A389:H389,K389:L389)=0,"",IF(OR(A389="",B389="",C389="",F389="",H389="",K389=""),"INCOMPLETO",IFERROR(IF(OR(COUNTIF($A$6:$A$400,A389)&lt;&gt;1,NOT(ISNUMBER(F389)),F389&lt;=0,F389&lt;&gt;INT(F389),NOT(ISNUMBER(H389)),H389&lt;0,COUNTIF(Configuracoes!$H$6:$H$10,K389)=0,AND(G389&lt;&gt;"",OR(NOT(ISNUMBER(G389)),G389&lt;=0,G389&lt;&gt;INT(G389))),AND(L389&lt;&gt;"",OR(NOT(ISNUMBER(L389)),L389&lt;1,L389&gt;5,L389&lt;&gt;INT(L389)))),"VERIFICAR","OK"),"VERIFICAR")))</f>
        <v/>
      </c>
      <c r="T389" s="15">
        <f t="shared" si="4"/>
        <v>0</v>
      </c>
    </row>
    <row r="390">
      <c r="A390" s="4"/>
      <c r="B390" s="4"/>
      <c r="C390" s="4"/>
      <c r="D390" s="4"/>
      <c r="E390" s="4"/>
      <c r="F390" s="7"/>
      <c r="G390" s="7"/>
      <c r="H390" s="5"/>
      <c r="I390" s="8" t="str">
        <f>IF(S390&lt;&gt;"OK","",SUMIFS(Sessoes!$I$6:$I$500,Sessoes!$B$6:$B$500,A390,Sessoes!$O$6:$O$500,"OK"))</f>
        <v/>
      </c>
      <c r="J390" s="9">
        <f t="shared" si="1"/>
        <v>0</v>
      </c>
      <c r="K390" s="4"/>
      <c r="L390" s="4"/>
      <c r="M390" s="13" t="str">
        <f>IF(S390&lt;&gt;"OK","",IF(COUNTIFS(Sessoes!$B$6:$B$500,A390,Sessoes!$O$6:$O$500,"OK")=0,"",MAXIFS(Sessoes!$A$6:$A$500,Sessoes!$B$6:$B$500,A390,Sessoes!$O$6:$O$500,"OK")))</f>
        <v/>
      </c>
      <c r="N390" s="11" t="str">
        <f>IF(L390="","",IFERROR(VLOOKUP(L390,Configuracoes!$A$15:$B$19,2,FALSE),""))</f>
        <v/>
      </c>
      <c r="O390" s="13" t="str">
        <f t="shared" si="2"/>
        <v/>
      </c>
      <c r="P390" s="14" t="str">
        <f t="shared" si="3"/>
        <v/>
      </c>
      <c r="Q390" s="11" t="str">
        <f>IF(S390="","",IF(S390&lt;&gt;"OK",S390,IF(K390="Cancelada","OK",IF(AND(K390&lt;&gt;"Concluída",G390&lt;&gt;"",G390&lt;TODAY()),"ATRASADA",IF(AND(O390&lt;&gt;"",O390+Configuracoes!$B$7&lt;=TODAY()),"REVISAR",IF(AND(P390&lt;&gt;"",P390&lt;=3,K390&lt;&gt;"Concluída"),"PRIORIDADE","OK"))))))</f>
        <v/>
      </c>
      <c r="R390" s="4"/>
      <c r="S390" s="15" t="str">
        <f>IF(COUNTA(A390:H390,K390:L390)=0,"",IF(OR(A390="",B390="",C390="",F390="",H390="",K390=""),"INCOMPLETO",IFERROR(IF(OR(COUNTIF($A$6:$A$400,A390)&lt;&gt;1,NOT(ISNUMBER(F390)),F390&lt;=0,F390&lt;&gt;INT(F390),NOT(ISNUMBER(H390)),H390&lt;0,COUNTIF(Configuracoes!$H$6:$H$10,K390)=0,AND(G390&lt;&gt;"",OR(NOT(ISNUMBER(G390)),G390&lt;=0,G390&lt;&gt;INT(G390))),AND(L390&lt;&gt;"",OR(NOT(ISNUMBER(L390)),L390&lt;1,L390&gt;5,L390&lt;&gt;INT(L390)))),"VERIFICAR","OK"),"VERIFICAR")))</f>
        <v/>
      </c>
      <c r="T390" s="15">
        <f t="shared" si="4"/>
        <v>0</v>
      </c>
    </row>
    <row r="391">
      <c r="A391" s="4"/>
      <c r="B391" s="4"/>
      <c r="C391" s="4"/>
      <c r="D391" s="4"/>
      <c r="E391" s="4"/>
      <c r="F391" s="7"/>
      <c r="G391" s="7"/>
      <c r="H391" s="5"/>
      <c r="I391" s="8" t="str">
        <f>IF(S391&lt;&gt;"OK","",SUMIFS(Sessoes!$I$6:$I$500,Sessoes!$B$6:$B$500,A391,Sessoes!$O$6:$O$500,"OK"))</f>
        <v/>
      </c>
      <c r="J391" s="9">
        <f t="shared" si="1"/>
        <v>0</v>
      </c>
      <c r="K391" s="4"/>
      <c r="L391" s="4"/>
      <c r="M391" s="13" t="str">
        <f>IF(S391&lt;&gt;"OK","",IF(COUNTIFS(Sessoes!$B$6:$B$500,A391,Sessoes!$O$6:$O$500,"OK")=0,"",MAXIFS(Sessoes!$A$6:$A$500,Sessoes!$B$6:$B$500,A391,Sessoes!$O$6:$O$500,"OK")))</f>
        <v/>
      </c>
      <c r="N391" s="11" t="str">
        <f>IF(L391="","",IFERROR(VLOOKUP(L391,Configuracoes!$A$15:$B$19,2,FALSE),""))</f>
        <v/>
      </c>
      <c r="O391" s="13" t="str">
        <f t="shared" si="2"/>
        <v/>
      </c>
      <c r="P391" s="14" t="str">
        <f t="shared" si="3"/>
        <v/>
      </c>
      <c r="Q391" s="11" t="str">
        <f>IF(S391="","",IF(S391&lt;&gt;"OK",S391,IF(K391="Cancelada","OK",IF(AND(K391&lt;&gt;"Concluída",G391&lt;&gt;"",G391&lt;TODAY()),"ATRASADA",IF(AND(O391&lt;&gt;"",O391+Configuracoes!$B$7&lt;=TODAY()),"REVISAR",IF(AND(P391&lt;&gt;"",P391&lt;=3,K391&lt;&gt;"Concluída"),"PRIORIDADE","OK"))))))</f>
        <v/>
      </c>
      <c r="R391" s="4"/>
      <c r="S391" s="15" t="str">
        <f>IF(COUNTA(A391:H391,K391:L391)=0,"",IF(OR(A391="",B391="",C391="",F391="",H391="",K391=""),"INCOMPLETO",IFERROR(IF(OR(COUNTIF($A$6:$A$400,A391)&lt;&gt;1,NOT(ISNUMBER(F391)),F391&lt;=0,F391&lt;&gt;INT(F391),NOT(ISNUMBER(H391)),H391&lt;0,COUNTIF(Configuracoes!$H$6:$H$10,K391)=0,AND(G391&lt;&gt;"",OR(NOT(ISNUMBER(G391)),G391&lt;=0,G391&lt;&gt;INT(G391))),AND(L391&lt;&gt;"",OR(NOT(ISNUMBER(L391)),L391&lt;1,L391&gt;5,L391&lt;&gt;INT(L391)))),"VERIFICAR","OK"),"VERIFICAR")))</f>
        <v/>
      </c>
      <c r="T391" s="15">
        <f t="shared" si="4"/>
        <v>0</v>
      </c>
    </row>
    <row r="392">
      <c r="A392" s="4"/>
      <c r="B392" s="4"/>
      <c r="C392" s="4"/>
      <c r="D392" s="4"/>
      <c r="E392" s="4"/>
      <c r="F392" s="7"/>
      <c r="G392" s="7"/>
      <c r="H392" s="5"/>
      <c r="I392" s="8" t="str">
        <f>IF(S392&lt;&gt;"OK","",SUMIFS(Sessoes!$I$6:$I$500,Sessoes!$B$6:$B$500,A392,Sessoes!$O$6:$O$500,"OK"))</f>
        <v/>
      </c>
      <c r="J392" s="9">
        <f t="shared" si="1"/>
        <v>0</v>
      </c>
      <c r="K392" s="4"/>
      <c r="L392" s="4"/>
      <c r="M392" s="13" t="str">
        <f>IF(S392&lt;&gt;"OK","",IF(COUNTIFS(Sessoes!$B$6:$B$500,A392,Sessoes!$O$6:$O$500,"OK")=0,"",MAXIFS(Sessoes!$A$6:$A$500,Sessoes!$B$6:$B$500,A392,Sessoes!$O$6:$O$500,"OK")))</f>
        <v/>
      </c>
      <c r="N392" s="11" t="str">
        <f>IF(L392="","",IFERROR(VLOOKUP(L392,Configuracoes!$A$15:$B$19,2,FALSE),""))</f>
        <v/>
      </c>
      <c r="O392" s="13" t="str">
        <f t="shared" si="2"/>
        <v/>
      </c>
      <c r="P392" s="14" t="str">
        <f t="shared" si="3"/>
        <v/>
      </c>
      <c r="Q392" s="11" t="str">
        <f>IF(S392="","",IF(S392&lt;&gt;"OK",S392,IF(K392="Cancelada","OK",IF(AND(K392&lt;&gt;"Concluída",G392&lt;&gt;"",G392&lt;TODAY()),"ATRASADA",IF(AND(O392&lt;&gt;"",O392+Configuracoes!$B$7&lt;=TODAY()),"REVISAR",IF(AND(P392&lt;&gt;"",P392&lt;=3,K392&lt;&gt;"Concluída"),"PRIORIDADE","OK"))))))</f>
        <v/>
      </c>
      <c r="R392" s="4"/>
      <c r="S392" s="15" t="str">
        <f>IF(COUNTA(A392:H392,K392:L392)=0,"",IF(OR(A392="",B392="",C392="",F392="",H392="",K392=""),"INCOMPLETO",IFERROR(IF(OR(COUNTIF($A$6:$A$400,A392)&lt;&gt;1,NOT(ISNUMBER(F392)),F392&lt;=0,F392&lt;&gt;INT(F392),NOT(ISNUMBER(H392)),H392&lt;0,COUNTIF(Configuracoes!$H$6:$H$10,K392)=0,AND(G392&lt;&gt;"",OR(NOT(ISNUMBER(G392)),G392&lt;=0,G392&lt;&gt;INT(G392))),AND(L392&lt;&gt;"",OR(NOT(ISNUMBER(L392)),L392&lt;1,L392&gt;5,L392&lt;&gt;INT(L392)))),"VERIFICAR","OK"),"VERIFICAR")))</f>
        <v/>
      </c>
      <c r="T392" s="15">
        <f t="shared" si="4"/>
        <v>0</v>
      </c>
    </row>
    <row r="393">
      <c r="A393" s="4"/>
      <c r="B393" s="4"/>
      <c r="C393" s="4"/>
      <c r="D393" s="4"/>
      <c r="E393" s="4"/>
      <c r="F393" s="7"/>
      <c r="G393" s="7"/>
      <c r="H393" s="5"/>
      <c r="I393" s="8" t="str">
        <f>IF(S393&lt;&gt;"OK","",SUMIFS(Sessoes!$I$6:$I$500,Sessoes!$B$6:$B$500,A393,Sessoes!$O$6:$O$500,"OK"))</f>
        <v/>
      </c>
      <c r="J393" s="9">
        <f t="shared" si="1"/>
        <v>0</v>
      </c>
      <c r="K393" s="4"/>
      <c r="L393" s="4"/>
      <c r="M393" s="13" t="str">
        <f>IF(S393&lt;&gt;"OK","",IF(COUNTIFS(Sessoes!$B$6:$B$500,A393,Sessoes!$O$6:$O$500,"OK")=0,"",MAXIFS(Sessoes!$A$6:$A$500,Sessoes!$B$6:$B$500,A393,Sessoes!$O$6:$O$500,"OK")))</f>
        <v/>
      </c>
      <c r="N393" s="11" t="str">
        <f>IF(L393="","",IFERROR(VLOOKUP(L393,Configuracoes!$A$15:$B$19,2,FALSE),""))</f>
        <v/>
      </c>
      <c r="O393" s="13" t="str">
        <f t="shared" si="2"/>
        <v/>
      </c>
      <c r="P393" s="14" t="str">
        <f t="shared" si="3"/>
        <v/>
      </c>
      <c r="Q393" s="11" t="str">
        <f>IF(S393="","",IF(S393&lt;&gt;"OK",S393,IF(K393="Cancelada","OK",IF(AND(K393&lt;&gt;"Concluída",G393&lt;&gt;"",G393&lt;TODAY()),"ATRASADA",IF(AND(O393&lt;&gt;"",O393+Configuracoes!$B$7&lt;=TODAY()),"REVISAR",IF(AND(P393&lt;&gt;"",P393&lt;=3,K393&lt;&gt;"Concluída"),"PRIORIDADE","OK"))))))</f>
        <v/>
      </c>
      <c r="R393" s="4"/>
      <c r="S393" s="15" t="str">
        <f>IF(COUNTA(A393:H393,K393:L393)=0,"",IF(OR(A393="",B393="",C393="",F393="",H393="",K393=""),"INCOMPLETO",IFERROR(IF(OR(COUNTIF($A$6:$A$400,A393)&lt;&gt;1,NOT(ISNUMBER(F393)),F393&lt;=0,F393&lt;&gt;INT(F393),NOT(ISNUMBER(H393)),H393&lt;0,COUNTIF(Configuracoes!$H$6:$H$10,K393)=0,AND(G393&lt;&gt;"",OR(NOT(ISNUMBER(G393)),G393&lt;=0,G393&lt;&gt;INT(G393))),AND(L393&lt;&gt;"",OR(NOT(ISNUMBER(L393)),L393&lt;1,L393&gt;5,L393&lt;&gt;INT(L393)))),"VERIFICAR","OK"),"VERIFICAR")))</f>
        <v/>
      </c>
      <c r="T393" s="15">
        <f t="shared" si="4"/>
        <v>0</v>
      </c>
    </row>
    <row r="394">
      <c r="A394" s="4"/>
      <c r="B394" s="4"/>
      <c r="C394" s="4"/>
      <c r="D394" s="4"/>
      <c r="E394" s="4"/>
      <c r="F394" s="7"/>
      <c r="G394" s="7"/>
      <c r="H394" s="5"/>
      <c r="I394" s="8" t="str">
        <f>IF(S394&lt;&gt;"OK","",SUMIFS(Sessoes!$I$6:$I$500,Sessoes!$B$6:$B$500,A394,Sessoes!$O$6:$O$500,"OK"))</f>
        <v/>
      </c>
      <c r="J394" s="9">
        <f t="shared" si="1"/>
        <v>0</v>
      </c>
      <c r="K394" s="4"/>
      <c r="L394" s="4"/>
      <c r="M394" s="13" t="str">
        <f>IF(S394&lt;&gt;"OK","",IF(COUNTIFS(Sessoes!$B$6:$B$500,A394,Sessoes!$O$6:$O$500,"OK")=0,"",MAXIFS(Sessoes!$A$6:$A$500,Sessoes!$B$6:$B$500,A394,Sessoes!$O$6:$O$500,"OK")))</f>
        <v/>
      </c>
      <c r="N394" s="11" t="str">
        <f>IF(L394="","",IFERROR(VLOOKUP(L394,Configuracoes!$A$15:$B$19,2,FALSE),""))</f>
        <v/>
      </c>
      <c r="O394" s="13" t="str">
        <f t="shared" si="2"/>
        <v/>
      </c>
      <c r="P394" s="14" t="str">
        <f t="shared" si="3"/>
        <v/>
      </c>
      <c r="Q394" s="11" t="str">
        <f>IF(S394="","",IF(S394&lt;&gt;"OK",S394,IF(K394="Cancelada","OK",IF(AND(K394&lt;&gt;"Concluída",G394&lt;&gt;"",G394&lt;TODAY()),"ATRASADA",IF(AND(O394&lt;&gt;"",O394+Configuracoes!$B$7&lt;=TODAY()),"REVISAR",IF(AND(P394&lt;&gt;"",P394&lt;=3,K394&lt;&gt;"Concluída"),"PRIORIDADE","OK"))))))</f>
        <v/>
      </c>
      <c r="R394" s="4"/>
      <c r="S394" s="15" t="str">
        <f>IF(COUNTA(A394:H394,K394:L394)=0,"",IF(OR(A394="",B394="",C394="",F394="",H394="",K394=""),"INCOMPLETO",IFERROR(IF(OR(COUNTIF($A$6:$A$400,A394)&lt;&gt;1,NOT(ISNUMBER(F394)),F394&lt;=0,F394&lt;&gt;INT(F394),NOT(ISNUMBER(H394)),H394&lt;0,COUNTIF(Configuracoes!$H$6:$H$10,K394)=0,AND(G394&lt;&gt;"",OR(NOT(ISNUMBER(G394)),G394&lt;=0,G394&lt;&gt;INT(G394))),AND(L394&lt;&gt;"",OR(NOT(ISNUMBER(L394)),L394&lt;1,L394&gt;5,L394&lt;&gt;INT(L394)))),"VERIFICAR","OK"),"VERIFICAR")))</f>
        <v/>
      </c>
      <c r="T394" s="15">
        <f t="shared" si="4"/>
        <v>0</v>
      </c>
    </row>
    <row r="395">
      <c r="A395" s="4"/>
      <c r="B395" s="4"/>
      <c r="C395" s="4"/>
      <c r="D395" s="4"/>
      <c r="E395" s="4"/>
      <c r="F395" s="7"/>
      <c r="G395" s="7"/>
      <c r="H395" s="5"/>
      <c r="I395" s="8" t="str">
        <f>IF(S395&lt;&gt;"OK","",SUMIFS(Sessoes!$I$6:$I$500,Sessoes!$B$6:$B$500,A395,Sessoes!$O$6:$O$500,"OK"))</f>
        <v/>
      </c>
      <c r="J395" s="9">
        <f t="shared" si="1"/>
        <v>0</v>
      </c>
      <c r="K395" s="4"/>
      <c r="L395" s="4"/>
      <c r="M395" s="13" t="str">
        <f>IF(S395&lt;&gt;"OK","",IF(COUNTIFS(Sessoes!$B$6:$B$500,A395,Sessoes!$O$6:$O$500,"OK")=0,"",MAXIFS(Sessoes!$A$6:$A$500,Sessoes!$B$6:$B$500,A395,Sessoes!$O$6:$O$500,"OK")))</f>
        <v/>
      </c>
      <c r="N395" s="11" t="str">
        <f>IF(L395="","",IFERROR(VLOOKUP(L395,Configuracoes!$A$15:$B$19,2,FALSE),""))</f>
        <v/>
      </c>
      <c r="O395" s="13" t="str">
        <f t="shared" si="2"/>
        <v/>
      </c>
      <c r="P395" s="14" t="str">
        <f t="shared" si="3"/>
        <v/>
      </c>
      <c r="Q395" s="11" t="str">
        <f>IF(S395="","",IF(S395&lt;&gt;"OK",S395,IF(K395="Cancelada","OK",IF(AND(K395&lt;&gt;"Concluída",G395&lt;&gt;"",G395&lt;TODAY()),"ATRASADA",IF(AND(O395&lt;&gt;"",O395+Configuracoes!$B$7&lt;=TODAY()),"REVISAR",IF(AND(P395&lt;&gt;"",P395&lt;=3,K395&lt;&gt;"Concluída"),"PRIORIDADE","OK"))))))</f>
        <v/>
      </c>
      <c r="R395" s="4"/>
      <c r="S395" s="15" t="str">
        <f>IF(COUNTA(A395:H395,K395:L395)=0,"",IF(OR(A395="",B395="",C395="",F395="",H395="",K395=""),"INCOMPLETO",IFERROR(IF(OR(COUNTIF($A$6:$A$400,A395)&lt;&gt;1,NOT(ISNUMBER(F395)),F395&lt;=0,F395&lt;&gt;INT(F395),NOT(ISNUMBER(H395)),H395&lt;0,COUNTIF(Configuracoes!$H$6:$H$10,K395)=0,AND(G395&lt;&gt;"",OR(NOT(ISNUMBER(G395)),G395&lt;=0,G395&lt;&gt;INT(G395))),AND(L395&lt;&gt;"",OR(NOT(ISNUMBER(L395)),L395&lt;1,L395&gt;5,L395&lt;&gt;INT(L395)))),"VERIFICAR","OK"),"VERIFICAR")))</f>
        <v/>
      </c>
      <c r="T395" s="15">
        <f t="shared" si="4"/>
        <v>0</v>
      </c>
    </row>
    <row r="396">
      <c r="A396" s="4"/>
      <c r="B396" s="4"/>
      <c r="C396" s="4"/>
      <c r="D396" s="4"/>
      <c r="E396" s="4"/>
      <c r="F396" s="7"/>
      <c r="G396" s="7"/>
      <c r="H396" s="5"/>
      <c r="I396" s="8" t="str">
        <f>IF(S396&lt;&gt;"OK","",SUMIFS(Sessoes!$I$6:$I$500,Sessoes!$B$6:$B$500,A396,Sessoes!$O$6:$O$500,"OK"))</f>
        <v/>
      </c>
      <c r="J396" s="9">
        <f t="shared" si="1"/>
        <v>0</v>
      </c>
      <c r="K396" s="4"/>
      <c r="L396" s="4"/>
      <c r="M396" s="13" t="str">
        <f>IF(S396&lt;&gt;"OK","",IF(COUNTIFS(Sessoes!$B$6:$B$500,A396,Sessoes!$O$6:$O$500,"OK")=0,"",MAXIFS(Sessoes!$A$6:$A$500,Sessoes!$B$6:$B$500,A396,Sessoes!$O$6:$O$500,"OK")))</f>
        <v/>
      </c>
      <c r="N396" s="11" t="str">
        <f>IF(L396="","",IFERROR(VLOOKUP(L396,Configuracoes!$A$15:$B$19,2,FALSE),""))</f>
        <v/>
      </c>
      <c r="O396" s="13" t="str">
        <f t="shared" si="2"/>
        <v/>
      </c>
      <c r="P396" s="14" t="str">
        <f t="shared" si="3"/>
        <v/>
      </c>
      <c r="Q396" s="11" t="str">
        <f>IF(S396="","",IF(S396&lt;&gt;"OK",S396,IF(K396="Cancelada","OK",IF(AND(K396&lt;&gt;"Concluída",G396&lt;&gt;"",G396&lt;TODAY()),"ATRASADA",IF(AND(O396&lt;&gt;"",O396+Configuracoes!$B$7&lt;=TODAY()),"REVISAR",IF(AND(P396&lt;&gt;"",P396&lt;=3,K396&lt;&gt;"Concluída"),"PRIORIDADE","OK"))))))</f>
        <v/>
      </c>
      <c r="R396" s="4"/>
      <c r="S396" s="15" t="str">
        <f>IF(COUNTA(A396:H396,K396:L396)=0,"",IF(OR(A396="",B396="",C396="",F396="",H396="",K396=""),"INCOMPLETO",IFERROR(IF(OR(COUNTIF($A$6:$A$400,A396)&lt;&gt;1,NOT(ISNUMBER(F396)),F396&lt;=0,F396&lt;&gt;INT(F396),NOT(ISNUMBER(H396)),H396&lt;0,COUNTIF(Configuracoes!$H$6:$H$10,K396)=0,AND(G396&lt;&gt;"",OR(NOT(ISNUMBER(G396)),G396&lt;=0,G396&lt;&gt;INT(G396))),AND(L396&lt;&gt;"",OR(NOT(ISNUMBER(L396)),L396&lt;1,L396&gt;5,L396&lt;&gt;INT(L396)))),"VERIFICAR","OK"),"VERIFICAR")))</f>
        <v/>
      </c>
      <c r="T396" s="15">
        <f t="shared" si="4"/>
        <v>0</v>
      </c>
    </row>
    <row r="397">
      <c r="A397" s="4"/>
      <c r="B397" s="4"/>
      <c r="C397" s="4"/>
      <c r="D397" s="4"/>
      <c r="E397" s="4"/>
      <c r="F397" s="7"/>
      <c r="G397" s="7"/>
      <c r="H397" s="5"/>
      <c r="I397" s="8" t="str">
        <f>IF(S397&lt;&gt;"OK","",SUMIFS(Sessoes!$I$6:$I$500,Sessoes!$B$6:$B$500,A397,Sessoes!$O$6:$O$500,"OK"))</f>
        <v/>
      </c>
      <c r="J397" s="9">
        <f t="shared" si="1"/>
        <v>0</v>
      </c>
      <c r="K397" s="4"/>
      <c r="L397" s="4"/>
      <c r="M397" s="13" t="str">
        <f>IF(S397&lt;&gt;"OK","",IF(COUNTIFS(Sessoes!$B$6:$B$500,A397,Sessoes!$O$6:$O$500,"OK")=0,"",MAXIFS(Sessoes!$A$6:$A$500,Sessoes!$B$6:$B$500,A397,Sessoes!$O$6:$O$500,"OK")))</f>
        <v/>
      </c>
      <c r="N397" s="11" t="str">
        <f>IF(L397="","",IFERROR(VLOOKUP(L397,Configuracoes!$A$15:$B$19,2,FALSE),""))</f>
        <v/>
      </c>
      <c r="O397" s="13" t="str">
        <f t="shared" si="2"/>
        <v/>
      </c>
      <c r="P397" s="14" t="str">
        <f t="shared" si="3"/>
        <v/>
      </c>
      <c r="Q397" s="11" t="str">
        <f>IF(S397="","",IF(S397&lt;&gt;"OK",S397,IF(K397="Cancelada","OK",IF(AND(K397&lt;&gt;"Concluída",G397&lt;&gt;"",G397&lt;TODAY()),"ATRASADA",IF(AND(O397&lt;&gt;"",O397+Configuracoes!$B$7&lt;=TODAY()),"REVISAR",IF(AND(P397&lt;&gt;"",P397&lt;=3,K397&lt;&gt;"Concluída"),"PRIORIDADE","OK"))))))</f>
        <v/>
      </c>
      <c r="R397" s="4"/>
      <c r="S397" s="15" t="str">
        <f>IF(COUNTA(A397:H397,K397:L397)=0,"",IF(OR(A397="",B397="",C397="",F397="",H397="",K397=""),"INCOMPLETO",IFERROR(IF(OR(COUNTIF($A$6:$A$400,A397)&lt;&gt;1,NOT(ISNUMBER(F397)),F397&lt;=0,F397&lt;&gt;INT(F397),NOT(ISNUMBER(H397)),H397&lt;0,COUNTIF(Configuracoes!$H$6:$H$10,K397)=0,AND(G397&lt;&gt;"",OR(NOT(ISNUMBER(G397)),G397&lt;=0,G397&lt;&gt;INT(G397))),AND(L397&lt;&gt;"",OR(NOT(ISNUMBER(L397)),L397&lt;1,L397&gt;5,L397&lt;&gt;INT(L397)))),"VERIFICAR","OK"),"VERIFICAR")))</f>
        <v/>
      </c>
      <c r="T397" s="15">
        <f t="shared" si="4"/>
        <v>0</v>
      </c>
    </row>
    <row r="398">
      <c r="A398" s="4"/>
      <c r="B398" s="4"/>
      <c r="C398" s="4"/>
      <c r="D398" s="4"/>
      <c r="E398" s="4"/>
      <c r="F398" s="7"/>
      <c r="G398" s="7"/>
      <c r="H398" s="5"/>
      <c r="I398" s="8" t="str">
        <f>IF(S398&lt;&gt;"OK","",SUMIFS(Sessoes!$I$6:$I$500,Sessoes!$B$6:$B$500,A398,Sessoes!$O$6:$O$500,"OK"))</f>
        <v/>
      </c>
      <c r="J398" s="9">
        <f t="shared" si="1"/>
        <v>0</v>
      </c>
      <c r="K398" s="4"/>
      <c r="L398" s="4"/>
      <c r="M398" s="13" t="str">
        <f>IF(S398&lt;&gt;"OK","",IF(COUNTIFS(Sessoes!$B$6:$B$500,A398,Sessoes!$O$6:$O$500,"OK")=0,"",MAXIFS(Sessoes!$A$6:$A$500,Sessoes!$B$6:$B$500,A398,Sessoes!$O$6:$O$500,"OK")))</f>
        <v/>
      </c>
      <c r="N398" s="11" t="str">
        <f>IF(L398="","",IFERROR(VLOOKUP(L398,Configuracoes!$A$15:$B$19,2,FALSE),""))</f>
        <v/>
      </c>
      <c r="O398" s="13" t="str">
        <f t="shared" si="2"/>
        <v/>
      </c>
      <c r="P398" s="14" t="str">
        <f t="shared" si="3"/>
        <v/>
      </c>
      <c r="Q398" s="11" t="str">
        <f>IF(S398="","",IF(S398&lt;&gt;"OK",S398,IF(K398="Cancelada","OK",IF(AND(K398&lt;&gt;"Concluída",G398&lt;&gt;"",G398&lt;TODAY()),"ATRASADA",IF(AND(O398&lt;&gt;"",O398+Configuracoes!$B$7&lt;=TODAY()),"REVISAR",IF(AND(P398&lt;&gt;"",P398&lt;=3,K398&lt;&gt;"Concluída"),"PRIORIDADE","OK"))))))</f>
        <v/>
      </c>
      <c r="R398" s="4"/>
      <c r="S398" s="15" t="str">
        <f>IF(COUNTA(A398:H398,K398:L398)=0,"",IF(OR(A398="",B398="",C398="",F398="",H398="",K398=""),"INCOMPLETO",IFERROR(IF(OR(COUNTIF($A$6:$A$400,A398)&lt;&gt;1,NOT(ISNUMBER(F398)),F398&lt;=0,F398&lt;&gt;INT(F398),NOT(ISNUMBER(H398)),H398&lt;0,COUNTIF(Configuracoes!$H$6:$H$10,K398)=0,AND(G398&lt;&gt;"",OR(NOT(ISNUMBER(G398)),G398&lt;=0,G398&lt;&gt;INT(G398))),AND(L398&lt;&gt;"",OR(NOT(ISNUMBER(L398)),L398&lt;1,L398&gt;5,L398&lt;&gt;INT(L398)))),"VERIFICAR","OK"),"VERIFICAR")))</f>
        <v/>
      </c>
      <c r="T398" s="15">
        <f t="shared" si="4"/>
        <v>0</v>
      </c>
    </row>
    <row r="399">
      <c r="A399" s="4"/>
      <c r="B399" s="4"/>
      <c r="C399" s="4"/>
      <c r="D399" s="4"/>
      <c r="E399" s="4"/>
      <c r="F399" s="7"/>
      <c r="G399" s="7"/>
      <c r="H399" s="5"/>
      <c r="I399" s="8" t="str">
        <f>IF(S399&lt;&gt;"OK","",SUMIFS(Sessoes!$I$6:$I$500,Sessoes!$B$6:$B$500,A399,Sessoes!$O$6:$O$500,"OK"))</f>
        <v/>
      </c>
      <c r="J399" s="9">
        <f t="shared" si="1"/>
        <v>0</v>
      </c>
      <c r="K399" s="4"/>
      <c r="L399" s="4"/>
      <c r="M399" s="13" t="str">
        <f>IF(S399&lt;&gt;"OK","",IF(COUNTIFS(Sessoes!$B$6:$B$500,A399,Sessoes!$O$6:$O$500,"OK")=0,"",MAXIFS(Sessoes!$A$6:$A$500,Sessoes!$B$6:$B$500,A399,Sessoes!$O$6:$O$500,"OK")))</f>
        <v/>
      </c>
      <c r="N399" s="11" t="str">
        <f>IF(L399="","",IFERROR(VLOOKUP(L399,Configuracoes!$A$15:$B$19,2,FALSE),""))</f>
        <v/>
      </c>
      <c r="O399" s="13" t="str">
        <f t="shared" si="2"/>
        <v/>
      </c>
      <c r="P399" s="14" t="str">
        <f t="shared" si="3"/>
        <v/>
      </c>
      <c r="Q399" s="11" t="str">
        <f>IF(S399="","",IF(S399&lt;&gt;"OK",S399,IF(K399="Cancelada","OK",IF(AND(K399&lt;&gt;"Concluída",G399&lt;&gt;"",G399&lt;TODAY()),"ATRASADA",IF(AND(O399&lt;&gt;"",O399+Configuracoes!$B$7&lt;=TODAY()),"REVISAR",IF(AND(P399&lt;&gt;"",P399&lt;=3,K399&lt;&gt;"Concluída"),"PRIORIDADE","OK"))))))</f>
        <v/>
      </c>
      <c r="R399" s="4"/>
      <c r="S399" s="15" t="str">
        <f>IF(COUNTA(A399:H399,K399:L399)=0,"",IF(OR(A399="",B399="",C399="",F399="",H399="",K399=""),"INCOMPLETO",IFERROR(IF(OR(COUNTIF($A$6:$A$400,A399)&lt;&gt;1,NOT(ISNUMBER(F399)),F399&lt;=0,F399&lt;&gt;INT(F399),NOT(ISNUMBER(H399)),H399&lt;0,COUNTIF(Configuracoes!$H$6:$H$10,K399)=0,AND(G399&lt;&gt;"",OR(NOT(ISNUMBER(G399)),G399&lt;=0,G399&lt;&gt;INT(G399))),AND(L399&lt;&gt;"",OR(NOT(ISNUMBER(L399)),L399&lt;1,L399&gt;5,L399&lt;&gt;INT(L399)))),"VERIFICAR","OK"),"VERIFICAR")))</f>
        <v/>
      </c>
      <c r="T399" s="15">
        <f t="shared" si="4"/>
        <v>0</v>
      </c>
    </row>
    <row r="400">
      <c r="A400" s="4"/>
      <c r="B400" s="4"/>
      <c r="C400" s="4"/>
      <c r="D400" s="4"/>
      <c r="E400" s="4"/>
      <c r="F400" s="7"/>
      <c r="G400" s="7"/>
      <c r="H400" s="5"/>
      <c r="I400" s="8" t="str">
        <f>IF(S400&lt;&gt;"OK","",SUMIFS(Sessoes!$I$6:$I$500,Sessoes!$B$6:$B$500,A400,Sessoes!$O$6:$O$500,"OK"))</f>
        <v/>
      </c>
      <c r="J400" s="9">
        <f t="shared" si="1"/>
        <v>0</v>
      </c>
      <c r="K400" s="4"/>
      <c r="L400" s="4"/>
      <c r="M400" s="13" t="str">
        <f>IF(S400&lt;&gt;"OK","",IF(COUNTIFS(Sessoes!$B$6:$B$500,A400,Sessoes!$O$6:$O$500,"OK")=0,"",MAXIFS(Sessoes!$A$6:$A$500,Sessoes!$B$6:$B$500,A400,Sessoes!$O$6:$O$500,"OK")))</f>
        <v/>
      </c>
      <c r="N400" s="11" t="str">
        <f>IF(L400="","",IFERROR(VLOOKUP(L400,Configuracoes!$A$15:$B$19,2,FALSE),""))</f>
        <v/>
      </c>
      <c r="O400" s="13" t="str">
        <f t="shared" si="2"/>
        <v/>
      </c>
      <c r="P400" s="14" t="str">
        <f t="shared" si="3"/>
        <v/>
      </c>
      <c r="Q400" s="11" t="str">
        <f>IF(S400="","",IF(S400&lt;&gt;"OK",S400,IF(K400="Cancelada","OK",IF(AND(K400&lt;&gt;"Concluída",G400&lt;&gt;"",G400&lt;TODAY()),"ATRASADA",IF(AND(O400&lt;&gt;"",O400+Configuracoes!$B$7&lt;=TODAY()),"REVISAR",IF(AND(P400&lt;&gt;"",P400&lt;=3,K400&lt;&gt;"Concluída"),"PRIORIDADE","OK"))))))</f>
        <v/>
      </c>
      <c r="R400" s="4"/>
      <c r="S400" s="15" t="str">
        <f>IF(COUNTA(A400:H400,K400:L400)=0,"",IF(OR(A400="",B400="",C400="",F400="",H400="",K400=""),"INCOMPLETO",IFERROR(IF(OR(COUNTIF($A$6:$A$400,A400)&lt;&gt;1,NOT(ISNUMBER(F400)),F400&lt;=0,F400&lt;&gt;INT(F400),NOT(ISNUMBER(H400)),H400&lt;0,COUNTIF(Configuracoes!$H$6:$H$10,K400)=0,AND(G400&lt;&gt;"",OR(NOT(ISNUMBER(G400)),G400&lt;=0,G400&lt;&gt;INT(G400))),AND(L400&lt;&gt;"",OR(NOT(ISNUMBER(L400)),L400&lt;1,L400&gt;5,L400&lt;&gt;INT(L400)))),"VERIFICAR","OK"),"VERIFICAR")))</f>
        <v/>
      </c>
      <c r="T400" s="15">
        <f t="shared" si="4"/>
        <v>0</v>
      </c>
    </row>
  </sheetData>
  <mergeCells count="2">
    <mergeCell ref="A1:R2"/>
    <mergeCell ref="A3:R3"/>
  </mergeCells>
  <conditionalFormatting sqref="Q6:Q400">
    <cfRule type="expression" dxfId="0" priority="1" stopIfTrue="1">
      <formula>Q6="OK"</formula>
    </cfRule>
  </conditionalFormatting>
  <conditionalFormatting sqref="Q6:Q400">
    <cfRule type="expression" dxfId="2" priority="2" stopIfTrue="1">
      <formula>Q6="PRIORIDADE"</formula>
    </cfRule>
  </conditionalFormatting>
  <conditionalFormatting sqref="Q6:Q400">
    <cfRule type="expression" dxfId="1" priority="3" stopIfTrue="1">
      <formula>Q6="ATRASADA"</formula>
    </cfRule>
  </conditionalFormatting>
  <conditionalFormatting sqref="Q6:Q400">
    <cfRule type="expression" dxfId="3" priority="4" stopIfTrue="1">
      <formula>Q6="REVISAR"</formula>
    </cfRule>
  </conditionalFormatting>
  <dataValidations>
    <dataValidation type="list" allowBlank="1" showErrorMessage="1" sqref="L6:L400">
      <formula1>Configuracoes!$A$15:$A$19</formula1>
    </dataValidation>
    <dataValidation type="list" allowBlank="1" showErrorMessage="1" sqref="K6:K400">
      <formula1>Configuracoes!$H$6:$H$10</formula1>
    </dataValidation>
    <dataValidation type="list" allowBlank="1" showErrorMessage="1" sqref="D6:D400">
      <formula1>Configuracoes!$D$6:$D$10</formula1>
    </dataValidation>
    <dataValidation type="list" allowBlank="1" showErrorMessage="1" sqref="E6:E400">
      <formula1>Configuracoes!$F$6:$F$9</formula1>
    </dataValidation>
    <dataValidation type="custom" allowBlank="1" showErrorMessage="1" sqref="H6:H400">
      <formula1>OR(H6="",AND(ISNUMBER(H6),H6&gt;=0))</formula1>
    </dataValidation>
    <dataValidation type="custom" allowBlank="1" showErrorMessage="1" sqref="F6:G400">
      <formula1>OR(F6="",AND(ISNUMBER(F6),F6&gt;0,F6=INT(F6)))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2" width="12.63"/>
    <col customWidth="1" min="3" max="3" width="16.38"/>
    <col customWidth="1" min="4" max="4" width="27.63"/>
    <col customWidth="1" min="5" max="5" width="16.38"/>
    <col customWidth="1" min="6" max="7" width="11.38"/>
    <col customWidth="1" min="8" max="8" width="12.0"/>
    <col customWidth="1" min="9" max="9" width="13.88"/>
    <col customWidth="1" min="10" max="11" width="11.38"/>
    <col customWidth="1" min="12" max="12" width="12.63"/>
    <col customWidth="1" min="13" max="13" width="12.0"/>
    <col customWidth="1" min="14" max="14" width="28.88"/>
  </cols>
  <sheetData>
    <row r="1">
      <c r="A1" s="1" t="s">
        <v>4</v>
      </c>
    </row>
    <row r="3">
      <c r="A3" s="2" t="s">
        <v>9</v>
      </c>
    </row>
    <row r="5">
      <c r="A5" s="3" t="s">
        <v>21</v>
      </c>
      <c r="B5" s="3" t="s">
        <v>25</v>
      </c>
      <c r="C5" s="3" t="s">
        <v>5</v>
      </c>
      <c r="D5" s="3" t="s">
        <v>30</v>
      </c>
      <c r="E5" s="3" t="s">
        <v>32</v>
      </c>
      <c r="F5" s="3" t="s">
        <v>34</v>
      </c>
      <c r="G5" s="3" t="s">
        <v>35</v>
      </c>
      <c r="H5" s="3" t="s">
        <v>37</v>
      </c>
      <c r="I5" s="3" t="s">
        <v>38</v>
      </c>
      <c r="J5" s="3" t="s">
        <v>40</v>
      </c>
      <c r="K5" s="3" t="s">
        <v>42</v>
      </c>
      <c r="L5" s="3" t="s">
        <v>43</v>
      </c>
      <c r="M5" s="3" t="s">
        <v>44</v>
      </c>
      <c r="N5" s="3" t="s">
        <v>20</v>
      </c>
      <c r="O5" s="6" t="s">
        <v>46</v>
      </c>
      <c r="P5" s="6" t="s">
        <v>48</v>
      </c>
      <c r="Q5" s="6" t="s">
        <v>49</v>
      </c>
      <c r="R5" s="6" t="s">
        <v>50</v>
      </c>
    </row>
    <row r="6">
      <c r="A6" s="7">
        <f>Configuracoes!$B$6</f>
        <v>46300</v>
      </c>
      <c r="B6" s="4" t="s">
        <v>39</v>
      </c>
      <c r="C6" s="11" t="str">
        <f>IF(B6="","",IFERROR(VLOOKUP(B6,Plano!$A$6:$C$400,2,FALSE),""))</f>
        <v>Inglês</v>
      </c>
      <c r="D6" s="11" t="str">
        <f>IF(B6="","",IFERROR(VLOOKUP(B6,Plano!$A$6:$C$400,3,FALSE),""))</f>
        <v>Listening B2</v>
      </c>
      <c r="E6" s="4" t="s">
        <v>45</v>
      </c>
      <c r="F6" s="12">
        <v>0.7916666666666666</v>
      </c>
      <c r="G6" s="12">
        <v>0.8333333333333334</v>
      </c>
      <c r="H6" s="4">
        <v>0.0</v>
      </c>
      <c r="I6" s="8">
        <f t="shared" ref="I6:I500" si="1">IF(O6&lt;&gt;"OK","",ROUND(MOD(G6-F6,1)*24-N(H6)/60,10))</f>
        <v>1</v>
      </c>
      <c r="J6" s="4">
        <v>10.0</v>
      </c>
      <c r="K6" s="4">
        <v>8.0</v>
      </c>
      <c r="L6" s="9">
        <f t="shared" ref="L6:L500" si="2">IF(AND(J6="",K6=""),"",IFERROR(IF(OR(O6&lt;&gt;"OK",NOT(ISNUMBER(J6)),NOT(ISNUMBER(K6)),J6&lt;=0,K6&lt;0,K6&gt;J6,J6&lt;&gt;INT(J6),K6&lt;&gt;INT(K6)),"VERIFICAR",K6/J6),"VERIFICAR"))</f>
        <v>0.8</v>
      </c>
      <c r="M6" s="4">
        <v>4.0</v>
      </c>
      <c r="N6" s="4" t="s">
        <v>52</v>
      </c>
      <c r="O6" s="15" t="str">
        <f>IF(COUNTA(A6:B6,E6:H6,J6:K6,M6:N6)=0,"",IF(OR(A6="",B6="",F6="",G6=""),"INCOMPLETO",IFERROR(IF(OR(NOT(ISNUMBER(A6)),A6&lt;=0,A6&lt;&gt;INT(A6),COUNTIFS(Plano!$A$6:$A$400,B6,Plano!$S$6:$S$400,"OK")&lt;&gt;1,NOT(ISNUMBER(F6)),NOT(ISNUMBER(G6)),F6&lt;0,G6&lt;0,F6&gt;=1,G6&gt;=1,AND(H6&lt;&gt;"",OR(NOT(ISNUMBER(H6)),H6&lt;0)),N(H6)&gt;MOD(G6-F6,1)*1440),"VERIFICAR","OK"),"VERIFICAR")))</f>
        <v>OK</v>
      </c>
      <c r="P6" s="15">
        <f t="shared" ref="P6:P500" si="3">IF(ISNUMBER(L6),J6,0)</f>
        <v>10</v>
      </c>
      <c r="Q6" s="15">
        <f t="shared" ref="Q6:Q500" si="4">IF(ISNUMBER(L6),K6,0)</f>
        <v>8</v>
      </c>
      <c r="R6" s="15">
        <f t="shared" ref="R6:R500" si="5">IF(AND(O6="OK",ISNUMBER(M6),M6&gt;=1,M6&lt;=5,M6=INT(M6)),M6,"")</f>
        <v>4</v>
      </c>
    </row>
    <row r="7">
      <c r="A7" s="7">
        <f>Configuracoes!$B$6</f>
        <v>46300</v>
      </c>
      <c r="B7" s="4" t="s">
        <v>55</v>
      </c>
      <c r="C7" s="11" t="str">
        <f>IF(B7="","",IFERROR(VLOOKUP(B7,Plano!$A$6:$C$400,2,FALSE),""))</f>
        <v>Matemática</v>
      </c>
      <c r="D7" s="11" t="str">
        <f>IF(B7="","",IFERROR(VLOOKUP(B7,Plano!$A$6:$C$400,3,FALSE),""))</f>
        <v>Funções e gráficos</v>
      </c>
      <c r="E7" s="4" t="s">
        <v>40</v>
      </c>
      <c r="F7" s="12">
        <v>0.84375</v>
      </c>
      <c r="G7" s="12">
        <v>0.90625</v>
      </c>
      <c r="H7" s="4">
        <v>0.0</v>
      </c>
      <c r="I7" s="8">
        <f t="shared" si="1"/>
        <v>1.5</v>
      </c>
      <c r="J7" s="4">
        <v>20.0</v>
      </c>
      <c r="K7" s="4">
        <v>14.0</v>
      </c>
      <c r="L7" s="9">
        <f t="shared" si="2"/>
        <v>0.7</v>
      </c>
      <c r="M7" s="4">
        <v>4.0</v>
      </c>
      <c r="N7" s="4" t="s">
        <v>52</v>
      </c>
      <c r="O7" s="15" t="str">
        <f>IF(COUNTA(A7:B7,E7:H7,J7:K7,M7:N7)=0,"",IF(OR(A7="",B7="",F7="",G7=""),"INCOMPLETO",IFERROR(IF(OR(NOT(ISNUMBER(A7)),A7&lt;=0,A7&lt;&gt;INT(A7),COUNTIFS(Plano!$A$6:$A$400,B7,Plano!$S$6:$S$400,"OK")&lt;&gt;1,NOT(ISNUMBER(F7)),NOT(ISNUMBER(G7)),F7&lt;0,G7&lt;0,F7&gt;=1,G7&gt;=1,AND(H7&lt;&gt;"",OR(NOT(ISNUMBER(H7)),H7&lt;0)),N(H7)&gt;MOD(G7-F7,1)*1440),"VERIFICAR","OK"),"VERIFICAR")))</f>
        <v>OK</v>
      </c>
      <c r="P7" s="15">
        <f t="shared" si="3"/>
        <v>20</v>
      </c>
      <c r="Q7" s="15">
        <f t="shared" si="4"/>
        <v>14</v>
      </c>
      <c r="R7" s="15">
        <f t="shared" si="5"/>
        <v>4</v>
      </c>
    </row>
    <row r="8">
      <c r="A8" s="7">
        <f>Configuracoes!$B$6+1</f>
        <v>46301</v>
      </c>
      <c r="B8" s="4" t="s">
        <v>62</v>
      </c>
      <c r="C8" s="11" t="str">
        <f>IF(B8="","",IFERROR(VLOOKUP(B8,Plano!$A$6:$C$400,2,FALSE),""))</f>
        <v>Power BI</v>
      </c>
      <c r="D8" s="11" t="str">
        <f>IF(B8="","",IFERROR(VLOOKUP(B8,Plano!$A$6:$C$400,3,FALSE),""))</f>
        <v>DAX - CALCULATE</v>
      </c>
      <c r="E8" s="4" t="s">
        <v>69</v>
      </c>
      <c r="F8" s="12">
        <v>0.7916666666666666</v>
      </c>
      <c r="G8" s="12">
        <v>0.8645833333333334</v>
      </c>
      <c r="H8" s="4">
        <v>0.0</v>
      </c>
      <c r="I8" s="8">
        <f t="shared" si="1"/>
        <v>1.75</v>
      </c>
      <c r="J8" s="4">
        <v>10.0</v>
      </c>
      <c r="K8" s="4">
        <v>7.0</v>
      </c>
      <c r="L8" s="9">
        <f t="shared" si="2"/>
        <v>0.7</v>
      </c>
      <c r="M8" s="4">
        <v>5.0</v>
      </c>
      <c r="N8" s="4" t="s">
        <v>52</v>
      </c>
      <c r="O8" s="15" t="str">
        <f>IF(COUNTA(A8:B8,E8:H8,J8:K8,M8:N8)=0,"",IF(OR(A8="",B8="",F8="",G8=""),"INCOMPLETO",IFERROR(IF(OR(NOT(ISNUMBER(A8)),A8&lt;=0,A8&lt;&gt;INT(A8),COUNTIFS(Plano!$A$6:$A$400,B8,Plano!$S$6:$S$400,"OK")&lt;&gt;1,NOT(ISNUMBER(F8)),NOT(ISNUMBER(G8)),F8&lt;0,G8&lt;0,F8&gt;=1,G8&gt;=1,AND(H8&lt;&gt;"",OR(NOT(ISNUMBER(H8)),H8&lt;0)),N(H8)&gt;MOD(G8-F8,1)*1440),"VERIFICAR","OK"),"VERIFICAR")))</f>
        <v>OK</v>
      </c>
      <c r="P8" s="15">
        <f t="shared" si="3"/>
        <v>10</v>
      </c>
      <c r="Q8" s="15">
        <f t="shared" si="4"/>
        <v>7</v>
      </c>
      <c r="R8" s="15">
        <f t="shared" si="5"/>
        <v>5</v>
      </c>
    </row>
    <row r="9">
      <c r="A9" s="7">
        <f>Configuracoes!$B$6+1</f>
        <v>46301</v>
      </c>
      <c r="B9" s="4" t="s">
        <v>39</v>
      </c>
      <c r="C9" s="11" t="str">
        <f>IF(B9="","",IFERROR(VLOOKUP(B9,Plano!$A$6:$C$400,2,FALSE),""))</f>
        <v>Inglês</v>
      </c>
      <c r="D9" s="11" t="str">
        <f>IF(B9="","",IFERROR(VLOOKUP(B9,Plano!$A$6:$C$400,3,FALSE),""))</f>
        <v>Listening B2</v>
      </c>
      <c r="E9" s="4" t="s">
        <v>80</v>
      </c>
      <c r="F9" s="12">
        <v>0.875</v>
      </c>
      <c r="G9" s="12">
        <v>0.90625</v>
      </c>
      <c r="H9" s="4">
        <v>0.0</v>
      </c>
      <c r="I9" s="8">
        <f t="shared" si="1"/>
        <v>0.75</v>
      </c>
      <c r="J9" s="4">
        <v>10.0</v>
      </c>
      <c r="K9" s="4">
        <v>9.0</v>
      </c>
      <c r="L9" s="9">
        <f t="shared" si="2"/>
        <v>0.9</v>
      </c>
      <c r="M9" s="4">
        <v>4.0</v>
      </c>
      <c r="N9" s="4" t="s">
        <v>52</v>
      </c>
      <c r="O9" s="15" t="str">
        <f>IF(COUNTA(A9:B9,E9:H9,J9:K9,M9:N9)=0,"",IF(OR(A9="",B9="",F9="",G9=""),"INCOMPLETO",IFERROR(IF(OR(NOT(ISNUMBER(A9)),A9&lt;=0,A9&lt;&gt;INT(A9),COUNTIFS(Plano!$A$6:$A$400,B9,Plano!$S$6:$S$400,"OK")&lt;&gt;1,NOT(ISNUMBER(F9)),NOT(ISNUMBER(G9)),F9&lt;0,G9&lt;0,F9&gt;=1,G9&gt;=1,AND(H9&lt;&gt;"",OR(NOT(ISNUMBER(H9)),H9&lt;0)),N(H9)&gt;MOD(G9-F9,1)*1440),"VERIFICAR","OK"),"VERIFICAR")))</f>
        <v>OK</v>
      </c>
      <c r="P9" s="15">
        <f t="shared" si="3"/>
        <v>10</v>
      </c>
      <c r="Q9" s="15">
        <f t="shared" si="4"/>
        <v>9</v>
      </c>
      <c r="R9" s="15">
        <f t="shared" si="5"/>
        <v>4</v>
      </c>
    </row>
    <row r="10">
      <c r="A10" s="7">
        <f>Configuracoes!$B$6+2</f>
        <v>46302</v>
      </c>
      <c r="B10" s="4" t="s">
        <v>55</v>
      </c>
      <c r="C10" s="11" t="str">
        <f>IF(B10="","",IFERROR(VLOOKUP(B10,Plano!$A$6:$C$400,2,FALSE),""))</f>
        <v>Matemática</v>
      </c>
      <c r="D10" s="11" t="str">
        <f>IF(B10="","",IFERROR(VLOOKUP(B10,Plano!$A$6:$C$400,3,FALSE),""))</f>
        <v>Funções e gráficos</v>
      </c>
      <c r="E10" s="4" t="s">
        <v>40</v>
      </c>
      <c r="F10" s="12">
        <v>0.7916666666666666</v>
      </c>
      <c r="G10" s="12">
        <v>0.8229166666666666</v>
      </c>
      <c r="H10" s="4">
        <v>0.0</v>
      </c>
      <c r="I10" s="8">
        <f t="shared" si="1"/>
        <v>0.75</v>
      </c>
      <c r="J10" s="4">
        <v>15.0</v>
      </c>
      <c r="K10" s="4">
        <v>12.0</v>
      </c>
      <c r="L10" s="9">
        <f t="shared" si="2"/>
        <v>0.8</v>
      </c>
      <c r="M10" s="4">
        <v>4.0</v>
      </c>
      <c r="N10" s="4" t="s">
        <v>52</v>
      </c>
      <c r="O10" s="15" t="str">
        <f>IF(COUNTA(A10:B10,E10:H10,J10:K10,M10:N10)=0,"",IF(OR(A10="",B10="",F10="",G10=""),"INCOMPLETO",IFERROR(IF(OR(NOT(ISNUMBER(A10)),A10&lt;=0,A10&lt;&gt;INT(A10),COUNTIFS(Plano!$A$6:$A$400,B10,Plano!$S$6:$S$400,"OK")&lt;&gt;1,NOT(ISNUMBER(F10)),NOT(ISNUMBER(G10)),F10&lt;0,G10&lt;0,F10&gt;=1,G10&gt;=1,AND(H10&lt;&gt;"",OR(NOT(ISNUMBER(H10)),H10&lt;0)),N(H10)&gt;MOD(G10-F10,1)*1440),"VERIFICAR","OK"),"VERIFICAR")))</f>
        <v>OK</v>
      </c>
      <c r="P10" s="15">
        <f t="shared" si="3"/>
        <v>15</v>
      </c>
      <c r="Q10" s="15">
        <f t="shared" si="4"/>
        <v>12</v>
      </c>
      <c r="R10" s="15">
        <f t="shared" si="5"/>
        <v>4</v>
      </c>
    </row>
    <row r="11">
      <c r="A11" s="7">
        <f>Configuracoes!$B$6+2</f>
        <v>46302</v>
      </c>
      <c r="B11" s="4" t="s">
        <v>62</v>
      </c>
      <c r="C11" s="11" t="str">
        <f>IF(B11="","",IFERROR(VLOOKUP(B11,Plano!$A$6:$C$400,2,FALSE),""))</f>
        <v>Power BI</v>
      </c>
      <c r="D11" s="11" t="str">
        <f>IF(B11="","",IFERROR(VLOOKUP(B11,Plano!$A$6:$C$400,3,FALSE),""))</f>
        <v>DAX - CALCULATE</v>
      </c>
      <c r="E11" s="4" t="s">
        <v>80</v>
      </c>
      <c r="F11" s="12">
        <v>0.8333333333333334</v>
      </c>
      <c r="G11" s="12">
        <v>0.8541666666666666</v>
      </c>
      <c r="H11" s="4">
        <v>0.0</v>
      </c>
      <c r="I11" s="8">
        <f t="shared" si="1"/>
        <v>0.5</v>
      </c>
      <c r="J11" s="4">
        <v>5.0</v>
      </c>
      <c r="K11" s="4">
        <v>4.0</v>
      </c>
      <c r="L11" s="9">
        <f t="shared" si="2"/>
        <v>0.8</v>
      </c>
      <c r="M11" s="4">
        <v>5.0</v>
      </c>
      <c r="N11" s="4" t="s">
        <v>52</v>
      </c>
      <c r="O11" s="15" t="str">
        <f>IF(COUNTA(A11:B11,E11:H11,J11:K11,M11:N11)=0,"",IF(OR(A11="",B11="",F11="",G11=""),"INCOMPLETO",IFERROR(IF(OR(NOT(ISNUMBER(A11)),A11&lt;=0,A11&lt;&gt;INT(A11),COUNTIFS(Plano!$A$6:$A$400,B11,Plano!$S$6:$S$400,"OK")&lt;&gt;1,NOT(ISNUMBER(F11)),NOT(ISNUMBER(G11)),F11&lt;0,G11&lt;0,F11&gt;=1,G11&gt;=1,AND(H11&lt;&gt;"",OR(NOT(ISNUMBER(H11)),H11&lt;0)),N(H11)&gt;MOD(G11-F11,1)*1440),"VERIFICAR","OK"),"VERIFICAR")))</f>
        <v>OK</v>
      </c>
      <c r="P11" s="15">
        <f t="shared" si="3"/>
        <v>5</v>
      </c>
      <c r="Q11" s="15">
        <f t="shared" si="4"/>
        <v>4</v>
      </c>
      <c r="R11" s="15">
        <f t="shared" si="5"/>
        <v>5</v>
      </c>
    </row>
    <row r="12">
      <c r="A12" s="7"/>
      <c r="B12" s="4"/>
      <c r="C12" s="11" t="str">
        <f>IF(B12="","",IFERROR(VLOOKUP(B12,Plano!$A$6:$C$400,2,FALSE),""))</f>
        <v/>
      </c>
      <c r="D12" s="11" t="str">
        <f>IF(B12="","",IFERROR(VLOOKUP(B12,Plano!$A$6:$C$400,3,FALSE),""))</f>
        <v/>
      </c>
      <c r="E12" s="4"/>
      <c r="F12" s="12"/>
      <c r="G12" s="12"/>
      <c r="H12" s="4"/>
      <c r="I12" s="8" t="str">
        <f t="shared" si="1"/>
        <v/>
      </c>
      <c r="J12" s="4"/>
      <c r="K12" s="4"/>
      <c r="L12" s="9" t="str">
        <f t="shared" si="2"/>
        <v/>
      </c>
      <c r="M12" s="4"/>
      <c r="N12" s="4"/>
      <c r="O12" s="15" t="str">
        <f>IF(COUNTA(A12:B12,E12:H12,J12:K12,M12:N12)=0,"",IF(OR(A12="",B12="",F12="",G12=""),"INCOMPLETO",IFERROR(IF(OR(NOT(ISNUMBER(A12)),A12&lt;=0,A12&lt;&gt;INT(A12),COUNTIFS(Plano!$A$6:$A$400,B12,Plano!$S$6:$S$400,"OK")&lt;&gt;1,NOT(ISNUMBER(F12)),NOT(ISNUMBER(G12)),F12&lt;0,G12&lt;0,F12&gt;=1,G12&gt;=1,AND(H12&lt;&gt;"",OR(NOT(ISNUMBER(H12)),H12&lt;0)),N(H12)&gt;MOD(G12-F12,1)*1440),"VERIFICAR","OK"),"VERIFICAR")))</f>
        <v/>
      </c>
      <c r="P12" s="15">
        <f t="shared" si="3"/>
        <v>0</v>
      </c>
      <c r="Q12" s="15">
        <f t="shared" si="4"/>
        <v>0</v>
      </c>
      <c r="R12" s="15" t="str">
        <f t="shared" si="5"/>
        <v/>
      </c>
    </row>
    <row r="13">
      <c r="A13" s="7"/>
      <c r="B13" s="4"/>
      <c r="C13" s="11" t="str">
        <f>IF(B13="","",IFERROR(VLOOKUP(B13,Plano!$A$6:$C$400,2,FALSE),""))</f>
        <v/>
      </c>
      <c r="D13" s="11" t="str">
        <f>IF(B13="","",IFERROR(VLOOKUP(B13,Plano!$A$6:$C$400,3,FALSE),""))</f>
        <v/>
      </c>
      <c r="E13" s="4"/>
      <c r="F13" s="12"/>
      <c r="G13" s="12"/>
      <c r="H13" s="4"/>
      <c r="I13" s="8" t="str">
        <f t="shared" si="1"/>
        <v/>
      </c>
      <c r="J13" s="4"/>
      <c r="K13" s="4"/>
      <c r="L13" s="9" t="str">
        <f t="shared" si="2"/>
        <v/>
      </c>
      <c r="M13" s="4"/>
      <c r="N13" s="4"/>
      <c r="O13" s="15" t="str">
        <f>IF(COUNTA(A13:B13,E13:H13,J13:K13,M13:N13)=0,"",IF(OR(A13="",B13="",F13="",G13=""),"INCOMPLETO",IFERROR(IF(OR(NOT(ISNUMBER(A13)),A13&lt;=0,A13&lt;&gt;INT(A13),COUNTIFS(Plano!$A$6:$A$400,B13,Plano!$S$6:$S$400,"OK")&lt;&gt;1,NOT(ISNUMBER(F13)),NOT(ISNUMBER(G13)),F13&lt;0,G13&lt;0,F13&gt;=1,G13&gt;=1,AND(H13&lt;&gt;"",OR(NOT(ISNUMBER(H13)),H13&lt;0)),N(H13)&gt;MOD(G13-F13,1)*1440),"VERIFICAR","OK"),"VERIFICAR")))</f>
        <v/>
      </c>
      <c r="P13" s="15">
        <f t="shared" si="3"/>
        <v>0</v>
      </c>
      <c r="Q13" s="15">
        <f t="shared" si="4"/>
        <v>0</v>
      </c>
      <c r="R13" s="15" t="str">
        <f t="shared" si="5"/>
        <v/>
      </c>
    </row>
    <row r="14">
      <c r="A14" s="7"/>
      <c r="B14" s="4"/>
      <c r="C14" s="11" t="str">
        <f>IF(B14="","",IFERROR(VLOOKUP(B14,Plano!$A$6:$C$400,2,FALSE),""))</f>
        <v/>
      </c>
      <c r="D14" s="11" t="str">
        <f>IF(B14="","",IFERROR(VLOOKUP(B14,Plano!$A$6:$C$400,3,FALSE),""))</f>
        <v/>
      </c>
      <c r="E14" s="4"/>
      <c r="F14" s="12"/>
      <c r="G14" s="12"/>
      <c r="H14" s="4"/>
      <c r="I14" s="8" t="str">
        <f t="shared" si="1"/>
        <v/>
      </c>
      <c r="J14" s="4"/>
      <c r="K14" s="4"/>
      <c r="L14" s="9" t="str">
        <f t="shared" si="2"/>
        <v/>
      </c>
      <c r="M14" s="4"/>
      <c r="N14" s="4"/>
      <c r="O14" s="15" t="str">
        <f>IF(COUNTA(A14:B14,E14:H14,J14:K14,M14:N14)=0,"",IF(OR(A14="",B14="",F14="",G14=""),"INCOMPLETO",IFERROR(IF(OR(NOT(ISNUMBER(A14)),A14&lt;=0,A14&lt;&gt;INT(A14),COUNTIFS(Plano!$A$6:$A$400,B14,Plano!$S$6:$S$400,"OK")&lt;&gt;1,NOT(ISNUMBER(F14)),NOT(ISNUMBER(G14)),F14&lt;0,G14&lt;0,F14&gt;=1,G14&gt;=1,AND(H14&lt;&gt;"",OR(NOT(ISNUMBER(H14)),H14&lt;0)),N(H14)&gt;MOD(G14-F14,1)*1440),"VERIFICAR","OK"),"VERIFICAR")))</f>
        <v/>
      </c>
      <c r="P14" s="15">
        <f t="shared" si="3"/>
        <v>0</v>
      </c>
      <c r="Q14" s="15">
        <f t="shared" si="4"/>
        <v>0</v>
      </c>
      <c r="R14" s="15" t="str">
        <f t="shared" si="5"/>
        <v/>
      </c>
    </row>
    <row r="15">
      <c r="A15" s="7"/>
      <c r="B15" s="4"/>
      <c r="C15" s="11" t="str">
        <f>IF(B15="","",IFERROR(VLOOKUP(B15,Plano!$A$6:$C$400,2,FALSE),""))</f>
        <v/>
      </c>
      <c r="D15" s="11" t="str">
        <f>IF(B15="","",IFERROR(VLOOKUP(B15,Plano!$A$6:$C$400,3,FALSE),""))</f>
        <v/>
      </c>
      <c r="E15" s="4"/>
      <c r="F15" s="12"/>
      <c r="G15" s="12"/>
      <c r="H15" s="4"/>
      <c r="I15" s="8" t="str">
        <f t="shared" si="1"/>
        <v/>
      </c>
      <c r="J15" s="4"/>
      <c r="K15" s="4"/>
      <c r="L15" s="9" t="str">
        <f t="shared" si="2"/>
        <v/>
      </c>
      <c r="M15" s="4"/>
      <c r="N15" s="4"/>
      <c r="O15" s="15" t="str">
        <f>IF(COUNTA(A15:B15,E15:H15,J15:K15,M15:N15)=0,"",IF(OR(A15="",B15="",F15="",G15=""),"INCOMPLETO",IFERROR(IF(OR(NOT(ISNUMBER(A15)),A15&lt;=0,A15&lt;&gt;INT(A15),COUNTIFS(Plano!$A$6:$A$400,B15,Plano!$S$6:$S$400,"OK")&lt;&gt;1,NOT(ISNUMBER(F15)),NOT(ISNUMBER(G15)),F15&lt;0,G15&lt;0,F15&gt;=1,G15&gt;=1,AND(H15&lt;&gt;"",OR(NOT(ISNUMBER(H15)),H15&lt;0)),N(H15)&gt;MOD(G15-F15,1)*1440),"VERIFICAR","OK"),"VERIFICAR")))</f>
        <v/>
      </c>
      <c r="P15" s="15">
        <f t="shared" si="3"/>
        <v>0</v>
      </c>
      <c r="Q15" s="15">
        <f t="shared" si="4"/>
        <v>0</v>
      </c>
      <c r="R15" s="15" t="str">
        <f t="shared" si="5"/>
        <v/>
      </c>
    </row>
    <row r="16">
      <c r="A16" s="7"/>
      <c r="B16" s="4"/>
      <c r="C16" s="11" t="str">
        <f>IF(B16="","",IFERROR(VLOOKUP(B16,Plano!$A$6:$C$400,2,FALSE),""))</f>
        <v/>
      </c>
      <c r="D16" s="11" t="str">
        <f>IF(B16="","",IFERROR(VLOOKUP(B16,Plano!$A$6:$C$400,3,FALSE),""))</f>
        <v/>
      </c>
      <c r="E16" s="4"/>
      <c r="F16" s="12"/>
      <c r="G16" s="12"/>
      <c r="H16" s="4"/>
      <c r="I16" s="8" t="str">
        <f t="shared" si="1"/>
        <v/>
      </c>
      <c r="J16" s="4"/>
      <c r="K16" s="4"/>
      <c r="L16" s="9" t="str">
        <f t="shared" si="2"/>
        <v/>
      </c>
      <c r="M16" s="4"/>
      <c r="N16" s="4"/>
      <c r="O16" s="15" t="str">
        <f>IF(COUNTA(A16:B16,E16:H16,J16:K16,M16:N16)=0,"",IF(OR(A16="",B16="",F16="",G16=""),"INCOMPLETO",IFERROR(IF(OR(NOT(ISNUMBER(A16)),A16&lt;=0,A16&lt;&gt;INT(A16),COUNTIFS(Plano!$A$6:$A$400,B16,Plano!$S$6:$S$400,"OK")&lt;&gt;1,NOT(ISNUMBER(F16)),NOT(ISNUMBER(G16)),F16&lt;0,G16&lt;0,F16&gt;=1,G16&gt;=1,AND(H16&lt;&gt;"",OR(NOT(ISNUMBER(H16)),H16&lt;0)),N(H16)&gt;MOD(G16-F16,1)*1440),"VERIFICAR","OK"),"VERIFICAR")))</f>
        <v/>
      </c>
      <c r="P16" s="15">
        <f t="shared" si="3"/>
        <v>0</v>
      </c>
      <c r="Q16" s="15">
        <f t="shared" si="4"/>
        <v>0</v>
      </c>
      <c r="R16" s="15" t="str">
        <f t="shared" si="5"/>
        <v/>
      </c>
    </row>
    <row r="17">
      <c r="A17" s="7"/>
      <c r="B17" s="4"/>
      <c r="C17" s="11" t="str">
        <f>IF(B17="","",IFERROR(VLOOKUP(B17,Plano!$A$6:$C$400,2,FALSE),""))</f>
        <v/>
      </c>
      <c r="D17" s="11" t="str">
        <f>IF(B17="","",IFERROR(VLOOKUP(B17,Plano!$A$6:$C$400,3,FALSE),""))</f>
        <v/>
      </c>
      <c r="E17" s="4"/>
      <c r="F17" s="12"/>
      <c r="G17" s="12"/>
      <c r="H17" s="4"/>
      <c r="I17" s="8" t="str">
        <f t="shared" si="1"/>
        <v/>
      </c>
      <c r="J17" s="4"/>
      <c r="K17" s="4"/>
      <c r="L17" s="9" t="str">
        <f t="shared" si="2"/>
        <v/>
      </c>
      <c r="M17" s="4"/>
      <c r="N17" s="4"/>
      <c r="O17" s="15" t="str">
        <f>IF(COUNTA(A17:B17,E17:H17,J17:K17,M17:N17)=0,"",IF(OR(A17="",B17="",F17="",G17=""),"INCOMPLETO",IFERROR(IF(OR(NOT(ISNUMBER(A17)),A17&lt;=0,A17&lt;&gt;INT(A17),COUNTIFS(Plano!$A$6:$A$400,B17,Plano!$S$6:$S$400,"OK")&lt;&gt;1,NOT(ISNUMBER(F17)),NOT(ISNUMBER(G17)),F17&lt;0,G17&lt;0,F17&gt;=1,G17&gt;=1,AND(H17&lt;&gt;"",OR(NOT(ISNUMBER(H17)),H17&lt;0)),N(H17)&gt;MOD(G17-F17,1)*1440),"VERIFICAR","OK"),"VERIFICAR")))</f>
        <v/>
      </c>
      <c r="P17" s="15">
        <f t="shared" si="3"/>
        <v>0</v>
      </c>
      <c r="Q17" s="15">
        <f t="shared" si="4"/>
        <v>0</v>
      </c>
      <c r="R17" s="15" t="str">
        <f t="shared" si="5"/>
        <v/>
      </c>
    </row>
    <row r="18">
      <c r="A18" s="7"/>
      <c r="B18" s="4"/>
      <c r="C18" s="11" t="str">
        <f>IF(B18="","",IFERROR(VLOOKUP(B18,Plano!$A$6:$C$400,2,FALSE),""))</f>
        <v/>
      </c>
      <c r="D18" s="11" t="str">
        <f>IF(B18="","",IFERROR(VLOOKUP(B18,Plano!$A$6:$C$400,3,FALSE),""))</f>
        <v/>
      </c>
      <c r="E18" s="4"/>
      <c r="F18" s="12"/>
      <c r="G18" s="12"/>
      <c r="H18" s="4"/>
      <c r="I18" s="8" t="str">
        <f t="shared" si="1"/>
        <v/>
      </c>
      <c r="J18" s="4"/>
      <c r="K18" s="4"/>
      <c r="L18" s="9" t="str">
        <f t="shared" si="2"/>
        <v/>
      </c>
      <c r="M18" s="4"/>
      <c r="N18" s="4"/>
      <c r="O18" s="15" t="str">
        <f>IF(COUNTA(A18:B18,E18:H18,J18:K18,M18:N18)=0,"",IF(OR(A18="",B18="",F18="",G18=""),"INCOMPLETO",IFERROR(IF(OR(NOT(ISNUMBER(A18)),A18&lt;=0,A18&lt;&gt;INT(A18),COUNTIFS(Plano!$A$6:$A$400,B18,Plano!$S$6:$S$400,"OK")&lt;&gt;1,NOT(ISNUMBER(F18)),NOT(ISNUMBER(G18)),F18&lt;0,G18&lt;0,F18&gt;=1,G18&gt;=1,AND(H18&lt;&gt;"",OR(NOT(ISNUMBER(H18)),H18&lt;0)),N(H18)&gt;MOD(G18-F18,1)*1440),"VERIFICAR","OK"),"VERIFICAR")))</f>
        <v/>
      </c>
      <c r="P18" s="15">
        <f t="shared" si="3"/>
        <v>0</v>
      </c>
      <c r="Q18" s="15">
        <f t="shared" si="4"/>
        <v>0</v>
      </c>
      <c r="R18" s="15" t="str">
        <f t="shared" si="5"/>
        <v/>
      </c>
    </row>
    <row r="19">
      <c r="A19" s="7"/>
      <c r="B19" s="4"/>
      <c r="C19" s="11" t="str">
        <f>IF(B19="","",IFERROR(VLOOKUP(B19,Plano!$A$6:$C$400,2,FALSE),""))</f>
        <v/>
      </c>
      <c r="D19" s="11" t="str">
        <f>IF(B19="","",IFERROR(VLOOKUP(B19,Plano!$A$6:$C$400,3,FALSE),""))</f>
        <v/>
      </c>
      <c r="E19" s="4"/>
      <c r="F19" s="12"/>
      <c r="G19" s="12"/>
      <c r="H19" s="4"/>
      <c r="I19" s="8" t="str">
        <f t="shared" si="1"/>
        <v/>
      </c>
      <c r="J19" s="4"/>
      <c r="K19" s="4"/>
      <c r="L19" s="9" t="str">
        <f t="shared" si="2"/>
        <v/>
      </c>
      <c r="M19" s="4"/>
      <c r="N19" s="4"/>
      <c r="O19" s="15" t="str">
        <f>IF(COUNTA(A19:B19,E19:H19,J19:K19,M19:N19)=0,"",IF(OR(A19="",B19="",F19="",G19=""),"INCOMPLETO",IFERROR(IF(OR(NOT(ISNUMBER(A19)),A19&lt;=0,A19&lt;&gt;INT(A19),COUNTIFS(Plano!$A$6:$A$400,B19,Plano!$S$6:$S$400,"OK")&lt;&gt;1,NOT(ISNUMBER(F19)),NOT(ISNUMBER(G19)),F19&lt;0,G19&lt;0,F19&gt;=1,G19&gt;=1,AND(H19&lt;&gt;"",OR(NOT(ISNUMBER(H19)),H19&lt;0)),N(H19)&gt;MOD(G19-F19,1)*1440),"VERIFICAR","OK"),"VERIFICAR")))</f>
        <v/>
      </c>
      <c r="P19" s="15">
        <f t="shared" si="3"/>
        <v>0</v>
      </c>
      <c r="Q19" s="15">
        <f t="shared" si="4"/>
        <v>0</v>
      </c>
      <c r="R19" s="15" t="str">
        <f t="shared" si="5"/>
        <v/>
      </c>
    </row>
    <row r="20">
      <c r="A20" s="7"/>
      <c r="B20" s="4"/>
      <c r="C20" s="11" t="str">
        <f>IF(B20="","",IFERROR(VLOOKUP(B20,Plano!$A$6:$C$400,2,FALSE),""))</f>
        <v/>
      </c>
      <c r="D20" s="11" t="str">
        <f>IF(B20="","",IFERROR(VLOOKUP(B20,Plano!$A$6:$C$400,3,FALSE),""))</f>
        <v/>
      </c>
      <c r="E20" s="4"/>
      <c r="F20" s="12"/>
      <c r="G20" s="12"/>
      <c r="H20" s="4"/>
      <c r="I20" s="8" t="str">
        <f t="shared" si="1"/>
        <v/>
      </c>
      <c r="J20" s="4"/>
      <c r="K20" s="4"/>
      <c r="L20" s="9" t="str">
        <f t="shared" si="2"/>
        <v/>
      </c>
      <c r="M20" s="4"/>
      <c r="N20" s="4"/>
      <c r="O20" s="15" t="str">
        <f>IF(COUNTA(A20:B20,E20:H20,J20:K20,M20:N20)=0,"",IF(OR(A20="",B20="",F20="",G20=""),"INCOMPLETO",IFERROR(IF(OR(NOT(ISNUMBER(A20)),A20&lt;=0,A20&lt;&gt;INT(A20),COUNTIFS(Plano!$A$6:$A$400,B20,Plano!$S$6:$S$400,"OK")&lt;&gt;1,NOT(ISNUMBER(F20)),NOT(ISNUMBER(G20)),F20&lt;0,G20&lt;0,F20&gt;=1,G20&gt;=1,AND(H20&lt;&gt;"",OR(NOT(ISNUMBER(H20)),H20&lt;0)),N(H20)&gt;MOD(G20-F20,1)*1440),"VERIFICAR","OK"),"VERIFICAR")))</f>
        <v/>
      </c>
      <c r="P20" s="15">
        <f t="shared" si="3"/>
        <v>0</v>
      </c>
      <c r="Q20" s="15">
        <f t="shared" si="4"/>
        <v>0</v>
      </c>
      <c r="R20" s="15" t="str">
        <f t="shared" si="5"/>
        <v/>
      </c>
    </row>
    <row r="21">
      <c r="A21" s="7"/>
      <c r="B21" s="4"/>
      <c r="C21" s="11" t="str">
        <f>IF(B21="","",IFERROR(VLOOKUP(B21,Plano!$A$6:$C$400,2,FALSE),""))</f>
        <v/>
      </c>
      <c r="D21" s="11" t="str">
        <f>IF(B21="","",IFERROR(VLOOKUP(B21,Plano!$A$6:$C$400,3,FALSE),""))</f>
        <v/>
      </c>
      <c r="E21" s="4"/>
      <c r="F21" s="12"/>
      <c r="G21" s="12"/>
      <c r="H21" s="4"/>
      <c r="I21" s="8" t="str">
        <f t="shared" si="1"/>
        <v/>
      </c>
      <c r="J21" s="4"/>
      <c r="K21" s="4"/>
      <c r="L21" s="9" t="str">
        <f t="shared" si="2"/>
        <v/>
      </c>
      <c r="M21" s="4"/>
      <c r="N21" s="4"/>
      <c r="O21" s="15" t="str">
        <f>IF(COUNTA(A21:B21,E21:H21,J21:K21,M21:N21)=0,"",IF(OR(A21="",B21="",F21="",G21=""),"INCOMPLETO",IFERROR(IF(OR(NOT(ISNUMBER(A21)),A21&lt;=0,A21&lt;&gt;INT(A21),COUNTIFS(Plano!$A$6:$A$400,B21,Plano!$S$6:$S$400,"OK")&lt;&gt;1,NOT(ISNUMBER(F21)),NOT(ISNUMBER(G21)),F21&lt;0,G21&lt;0,F21&gt;=1,G21&gt;=1,AND(H21&lt;&gt;"",OR(NOT(ISNUMBER(H21)),H21&lt;0)),N(H21)&gt;MOD(G21-F21,1)*1440),"VERIFICAR","OK"),"VERIFICAR")))</f>
        <v/>
      </c>
      <c r="P21" s="15">
        <f t="shared" si="3"/>
        <v>0</v>
      </c>
      <c r="Q21" s="15">
        <f t="shared" si="4"/>
        <v>0</v>
      </c>
      <c r="R21" s="15" t="str">
        <f t="shared" si="5"/>
        <v/>
      </c>
    </row>
    <row r="22">
      <c r="A22" s="7"/>
      <c r="B22" s="4"/>
      <c r="C22" s="11" t="str">
        <f>IF(B22="","",IFERROR(VLOOKUP(B22,Plano!$A$6:$C$400,2,FALSE),""))</f>
        <v/>
      </c>
      <c r="D22" s="11" t="str">
        <f>IF(B22="","",IFERROR(VLOOKUP(B22,Plano!$A$6:$C$400,3,FALSE),""))</f>
        <v/>
      </c>
      <c r="E22" s="4"/>
      <c r="F22" s="12"/>
      <c r="G22" s="12"/>
      <c r="H22" s="4"/>
      <c r="I22" s="8" t="str">
        <f t="shared" si="1"/>
        <v/>
      </c>
      <c r="J22" s="4"/>
      <c r="K22" s="4"/>
      <c r="L22" s="9" t="str">
        <f t="shared" si="2"/>
        <v/>
      </c>
      <c r="M22" s="4"/>
      <c r="N22" s="4"/>
      <c r="O22" s="15" t="str">
        <f>IF(COUNTA(A22:B22,E22:H22,J22:K22,M22:N22)=0,"",IF(OR(A22="",B22="",F22="",G22=""),"INCOMPLETO",IFERROR(IF(OR(NOT(ISNUMBER(A22)),A22&lt;=0,A22&lt;&gt;INT(A22),COUNTIFS(Plano!$A$6:$A$400,B22,Plano!$S$6:$S$400,"OK")&lt;&gt;1,NOT(ISNUMBER(F22)),NOT(ISNUMBER(G22)),F22&lt;0,G22&lt;0,F22&gt;=1,G22&gt;=1,AND(H22&lt;&gt;"",OR(NOT(ISNUMBER(H22)),H22&lt;0)),N(H22)&gt;MOD(G22-F22,1)*1440),"VERIFICAR","OK"),"VERIFICAR")))</f>
        <v/>
      </c>
      <c r="P22" s="15">
        <f t="shared" si="3"/>
        <v>0</v>
      </c>
      <c r="Q22" s="15">
        <f t="shared" si="4"/>
        <v>0</v>
      </c>
      <c r="R22" s="15" t="str">
        <f t="shared" si="5"/>
        <v/>
      </c>
    </row>
    <row r="23">
      <c r="A23" s="7"/>
      <c r="B23" s="4"/>
      <c r="C23" s="11" t="str">
        <f>IF(B23="","",IFERROR(VLOOKUP(B23,Plano!$A$6:$C$400,2,FALSE),""))</f>
        <v/>
      </c>
      <c r="D23" s="11" t="str">
        <f>IF(B23="","",IFERROR(VLOOKUP(B23,Plano!$A$6:$C$400,3,FALSE),""))</f>
        <v/>
      </c>
      <c r="E23" s="4"/>
      <c r="F23" s="12"/>
      <c r="G23" s="12"/>
      <c r="H23" s="4"/>
      <c r="I23" s="8" t="str">
        <f t="shared" si="1"/>
        <v/>
      </c>
      <c r="J23" s="4"/>
      <c r="K23" s="4"/>
      <c r="L23" s="9" t="str">
        <f t="shared" si="2"/>
        <v/>
      </c>
      <c r="M23" s="4"/>
      <c r="N23" s="4"/>
      <c r="O23" s="15" t="str">
        <f>IF(COUNTA(A23:B23,E23:H23,J23:K23,M23:N23)=0,"",IF(OR(A23="",B23="",F23="",G23=""),"INCOMPLETO",IFERROR(IF(OR(NOT(ISNUMBER(A23)),A23&lt;=0,A23&lt;&gt;INT(A23),COUNTIFS(Plano!$A$6:$A$400,B23,Plano!$S$6:$S$400,"OK")&lt;&gt;1,NOT(ISNUMBER(F23)),NOT(ISNUMBER(G23)),F23&lt;0,G23&lt;0,F23&gt;=1,G23&gt;=1,AND(H23&lt;&gt;"",OR(NOT(ISNUMBER(H23)),H23&lt;0)),N(H23)&gt;MOD(G23-F23,1)*1440),"VERIFICAR","OK"),"VERIFICAR")))</f>
        <v/>
      </c>
      <c r="P23" s="15">
        <f t="shared" si="3"/>
        <v>0</v>
      </c>
      <c r="Q23" s="15">
        <f t="shared" si="4"/>
        <v>0</v>
      </c>
      <c r="R23" s="15" t="str">
        <f t="shared" si="5"/>
        <v/>
      </c>
    </row>
    <row r="24">
      <c r="A24" s="7"/>
      <c r="B24" s="4"/>
      <c r="C24" s="11" t="str">
        <f>IF(B24="","",IFERROR(VLOOKUP(B24,Plano!$A$6:$C$400,2,FALSE),""))</f>
        <v/>
      </c>
      <c r="D24" s="11" t="str">
        <f>IF(B24="","",IFERROR(VLOOKUP(B24,Plano!$A$6:$C$400,3,FALSE),""))</f>
        <v/>
      </c>
      <c r="E24" s="4"/>
      <c r="F24" s="12"/>
      <c r="G24" s="12"/>
      <c r="H24" s="4"/>
      <c r="I24" s="8" t="str">
        <f t="shared" si="1"/>
        <v/>
      </c>
      <c r="J24" s="4"/>
      <c r="K24" s="4"/>
      <c r="L24" s="9" t="str">
        <f t="shared" si="2"/>
        <v/>
      </c>
      <c r="M24" s="4"/>
      <c r="N24" s="4"/>
      <c r="O24" s="15" t="str">
        <f>IF(COUNTA(A24:B24,E24:H24,J24:K24,M24:N24)=0,"",IF(OR(A24="",B24="",F24="",G24=""),"INCOMPLETO",IFERROR(IF(OR(NOT(ISNUMBER(A24)),A24&lt;=0,A24&lt;&gt;INT(A24),COUNTIFS(Plano!$A$6:$A$400,B24,Plano!$S$6:$S$400,"OK")&lt;&gt;1,NOT(ISNUMBER(F24)),NOT(ISNUMBER(G24)),F24&lt;0,G24&lt;0,F24&gt;=1,G24&gt;=1,AND(H24&lt;&gt;"",OR(NOT(ISNUMBER(H24)),H24&lt;0)),N(H24)&gt;MOD(G24-F24,1)*1440),"VERIFICAR","OK"),"VERIFICAR")))</f>
        <v/>
      </c>
      <c r="P24" s="15">
        <f t="shared" si="3"/>
        <v>0</v>
      </c>
      <c r="Q24" s="15">
        <f t="shared" si="4"/>
        <v>0</v>
      </c>
      <c r="R24" s="15" t="str">
        <f t="shared" si="5"/>
        <v/>
      </c>
    </row>
    <row r="25">
      <c r="A25" s="7"/>
      <c r="B25" s="4"/>
      <c r="C25" s="11" t="str">
        <f>IF(B25="","",IFERROR(VLOOKUP(B25,Plano!$A$6:$C$400,2,FALSE),""))</f>
        <v/>
      </c>
      <c r="D25" s="11" t="str">
        <f>IF(B25="","",IFERROR(VLOOKUP(B25,Plano!$A$6:$C$400,3,FALSE),""))</f>
        <v/>
      </c>
      <c r="E25" s="4"/>
      <c r="F25" s="12"/>
      <c r="G25" s="12"/>
      <c r="H25" s="4"/>
      <c r="I25" s="8" t="str">
        <f t="shared" si="1"/>
        <v/>
      </c>
      <c r="J25" s="4"/>
      <c r="K25" s="4"/>
      <c r="L25" s="9" t="str">
        <f t="shared" si="2"/>
        <v/>
      </c>
      <c r="M25" s="4"/>
      <c r="N25" s="4"/>
      <c r="O25" s="15" t="str">
        <f>IF(COUNTA(A25:B25,E25:H25,J25:K25,M25:N25)=0,"",IF(OR(A25="",B25="",F25="",G25=""),"INCOMPLETO",IFERROR(IF(OR(NOT(ISNUMBER(A25)),A25&lt;=0,A25&lt;&gt;INT(A25),COUNTIFS(Plano!$A$6:$A$400,B25,Plano!$S$6:$S$400,"OK")&lt;&gt;1,NOT(ISNUMBER(F25)),NOT(ISNUMBER(G25)),F25&lt;0,G25&lt;0,F25&gt;=1,G25&gt;=1,AND(H25&lt;&gt;"",OR(NOT(ISNUMBER(H25)),H25&lt;0)),N(H25)&gt;MOD(G25-F25,1)*1440),"VERIFICAR","OK"),"VERIFICAR")))</f>
        <v/>
      </c>
      <c r="P25" s="15">
        <f t="shared" si="3"/>
        <v>0</v>
      </c>
      <c r="Q25" s="15">
        <f t="shared" si="4"/>
        <v>0</v>
      </c>
      <c r="R25" s="15" t="str">
        <f t="shared" si="5"/>
        <v/>
      </c>
    </row>
    <row r="26">
      <c r="A26" s="7"/>
      <c r="B26" s="4"/>
      <c r="C26" s="11" t="str">
        <f>IF(B26="","",IFERROR(VLOOKUP(B26,Plano!$A$6:$C$400,2,FALSE),""))</f>
        <v/>
      </c>
      <c r="D26" s="11" t="str">
        <f>IF(B26="","",IFERROR(VLOOKUP(B26,Plano!$A$6:$C$400,3,FALSE),""))</f>
        <v/>
      </c>
      <c r="E26" s="4"/>
      <c r="F26" s="12"/>
      <c r="G26" s="12"/>
      <c r="H26" s="4"/>
      <c r="I26" s="8" t="str">
        <f t="shared" si="1"/>
        <v/>
      </c>
      <c r="J26" s="4"/>
      <c r="K26" s="4"/>
      <c r="L26" s="9" t="str">
        <f t="shared" si="2"/>
        <v/>
      </c>
      <c r="M26" s="4"/>
      <c r="N26" s="4"/>
      <c r="O26" s="15" t="str">
        <f>IF(COUNTA(A26:B26,E26:H26,J26:K26,M26:N26)=0,"",IF(OR(A26="",B26="",F26="",G26=""),"INCOMPLETO",IFERROR(IF(OR(NOT(ISNUMBER(A26)),A26&lt;=0,A26&lt;&gt;INT(A26),COUNTIFS(Plano!$A$6:$A$400,B26,Plano!$S$6:$S$400,"OK")&lt;&gt;1,NOT(ISNUMBER(F26)),NOT(ISNUMBER(G26)),F26&lt;0,G26&lt;0,F26&gt;=1,G26&gt;=1,AND(H26&lt;&gt;"",OR(NOT(ISNUMBER(H26)),H26&lt;0)),N(H26)&gt;MOD(G26-F26,1)*1440),"VERIFICAR","OK"),"VERIFICAR")))</f>
        <v/>
      </c>
      <c r="P26" s="15">
        <f t="shared" si="3"/>
        <v>0</v>
      </c>
      <c r="Q26" s="15">
        <f t="shared" si="4"/>
        <v>0</v>
      </c>
      <c r="R26" s="15" t="str">
        <f t="shared" si="5"/>
        <v/>
      </c>
    </row>
    <row r="27">
      <c r="A27" s="7"/>
      <c r="B27" s="4"/>
      <c r="C27" s="11" t="str">
        <f>IF(B27="","",IFERROR(VLOOKUP(B27,Plano!$A$6:$C$400,2,FALSE),""))</f>
        <v/>
      </c>
      <c r="D27" s="11" t="str">
        <f>IF(B27="","",IFERROR(VLOOKUP(B27,Plano!$A$6:$C$400,3,FALSE),""))</f>
        <v/>
      </c>
      <c r="E27" s="4"/>
      <c r="F27" s="12"/>
      <c r="G27" s="12"/>
      <c r="H27" s="4"/>
      <c r="I27" s="8" t="str">
        <f t="shared" si="1"/>
        <v/>
      </c>
      <c r="J27" s="4"/>
      <c r="K27" s="4"/>
      <c r="L27" s="9" t="str">
        <f t="shared" si="2"/>
        <v/>
      </c>
      <c r="M27" s="4"/>
      <c r="N27" s="4"/>
      <c r="O27" s="15" t="str">
        <f>IF(COUNTA(A27:B27,E27:H27,J27:K27,M27:N27)=0,"",IF(OR(A27="",B27="",F27="",G27=""),"INCOMPLETO",IFERROR(IF(OR(NOT(ISNUMBER(A27)),A27&lt;=0,A27&lt;&gt;INT(A27),COUNTIFS(Plano!$A$6:$A$400,B27,Plano!$S$6:$S$400,"OK")&lt;&gt;1,NOT(ISNUMBER(F27)),NOT(ISNUMBER(G27)),F27&lt;0,G27&lt;0,F27&gt;=1,G27&gt;=1,AND(H27&lt;&gt;"",OR(NOT(ISNUMBER(H27)),H27&lt;0)),N(H27)&gt;MOD(G27-F27,1)*1440),"VERIFICAR","OK"),"VERIFICAR")))</f>
        <v/>
      </c>
      <c r="P27" s="15">
        <f t="shared" si="3"/>
        <v>0</v>
      </c>
      <c r="Q27" s="15">
        <f t="shared" si="4"/>
        <v>0</v>
      </c>
      <c r="R27" s="15" t="str">
        <f t="shared" si="5"/>
        <v/>
      </c>
    </row>
    <row r="28">
      <c r="A28" s="7"/>
      <c r="B28" s="4"/>
      <c r="C28" s="11" t="str">
        <f>IF(B28="","",IFERROR(VLOOKUP(B28,Plano!$A$6:$C$400,2,FALSE),""))</f>
        <v/>
      </c>
      <c r="D28" s="11" t="str">
        <f>IF(B28="","",IFERROR(VLOOKUP(B28,Plano!$A$6:$C$400,3,FALSE),""))</f>
        <v/>
      </c>
      <c r="E28" s="4"/>
      <c r="F28" s="12"/>
      <c r="G28" s="12"/>
      <c r="H28" s="4"/>
      <c r="I28" s="8" t="str">
        <f t="shared" si="1"/>
        <v/>
      </c>
      <c r="J28" s="4"/>
      <c r="K28" s="4"/>
      <c r="L28" s="9" t="str">
        <f t="shared" si="2"/>
        <v/>
      </c>
      <c r="M28" s="4"/>
      <c r="N28" s="4"/>
      <c r="O28" s="15" t="str">
        <f>IF(COUNTA(A28:B28,E28:H28,J28:K28,M28:N28)=0,"",IF(OR(A28="",B28="",F28="",G28=""),"INCOMPLETO",IFERROR(IF(OR(NOT(ISNUMBER(A28)),A28&lt;=0,A28&lt;&gt;INT(A28),COUNTIFS(Plano!$A$6:$A$400,B28,Plano!$S$6:$S$400,"OK")&lt;&gt;1,NOT(ISNUMBER(F28)),NOT(ISNUMBER(G28)),F28&lt;0,G28&lt;0,F28&gt;=1,G28&gt;=1,AND(H28&lt;&gt;"",OR(NOT(ISNUMBER(H28)),H28&lt;0)),N(H28)&gt;MOD(G28-F28,1)*1440),"VERIFICAR","OK"),"VERIFICAR")))</f>
        <v/>
      </c>
      <c r="P28" s="15">
        <f t="shared" si="3"/>
        <v>0</v>
      </c>
      <c r="Q28" s="15">
        <f t="shared" si="4"/>
        <v>0</v>
      </c>
      <c r="R28" s="15" t="str">
        <f t="shared" si="5"/>
        <v/>
      </c>
    </row>
    <row r="29">
      <c r="A29" s="7"/>
      <c r="B29" s="4"/>
      <c r="C29" s="11" t="str">
        <f>IF(B29="","",IFERROR(VLOOKUP(B29,Plano!$A$6:$C$400,2,FALSE),""))</f>
        <v/>
      </c>
      <c r="D29" s="11" t="str">
        <f>IF(B29="","",IFERROR(VLOOKUP(B29,Plano!$A$6:$C$400,3,FALSE),""))</f>
        <v/>
      </c>
      <c r="E29" s="4"/>
      <c r="F29" s="12"/>
      <c r="G29" s="12"/>
      <c r="H29" s="4"/>
      <c r="I29" s="8" t="str">
        <f t="shared" si="1"/>
        <v/>
      </c>
      <c r="J29" s="4"/>
      <c r="K29" s="4"/>
      <c r="L29" s="9" t="str">
        <f t="shared" si="2"/>
        <v/>
      </c>
      <c r="M29" s="4"/>
      <c r="N29" s="4"/>
      <c r="O29" s="15" t="str">
        <f>IF(COUNTA(A29:B29,E29:H29,J29:K29,M29:N29)=0,"",IF(OR(A29="",B29="",F29="",G29=""),"INCOMPLETO",IFERROR(IF(OR(NOT(ISNUMBER(A29)),A29&lt;=0,A29&lt;&gt;INT(A29),COUNTIFS(Plano!$A$6:$A$400,B29,Plano!$S$6:$S$400,"OK")&lt;&gt;1,NOT(ISNUMBER(F29)),NOT(ISNUMBER(G29)),F29&lt;0,G29&lt;0,F29&gt;=1,G29&gt;=1,AND(H29&lt;&gt;"",OR(NOT(ISNUMBER(H29)),H29&lt;0)),N(H29)&gt;MOD(G29-F29,1)*1440),"VERIFICAR","OK"),"VERIFICAR")))</f>
        <v/>
      </c>
      <c r="P29" s="15">
        <f t="shared" si="3"/>
        <v>0</v>
      </c>
      <c r="Q29" s="15">
        <f t="shared" si="4"/>
        <v>0</v>
      </c>
      <c r="R29" s="15" t="str">
        <f t="shared" si="5"/>
        <v/>
      </c>
    </row>
    <row r="30">
      <c r="A30" s="7"/>
      <c r="B30" s="4"/>
      <c r="C30" s="11" t="str">
        <f>IF(B30="","",IFERROR(VLOOKUP(B30,Plano!$A$6:$C$400,2,FALSE),""))</f>
        <v/>
      </c>
      <c r="D30" s="11" t="str">
        <f>IF(B30="","",IFERROR(VLOOKUP(B30,Plano!$A$6:$C$400,3,FALSE),""))</f>
        <v/>
      </c>
      <c r="E30" s="4"/>
      <c r="F30" s="12"/>
      <c r="G30" s="12"/>
      <c r="H30" s="4"/>
      <c r="I30" s="8" t="str">
        <f t="shared" si="1"/>
        <v/>
      </c>
      <c r="J30" s="4"/>
      <c r="K30" s="4"/>
      <c r="L30" s="9" t="str">
        <f t="shared" si="2"/>
        <v/>
      </c>
      <c r="M30" s="4"/>
      <c r="N30" s="4"/>
      <c r="O30" s="15" t="str">
        <f>IF(COUNTA(A30:B30,E30:H30,J30:K30,M30:N30)=0,"",IF(OR(A30="",B30="",F30="",G30=""),"INCOMPLETO",IFERROR(IF(OR(NOT(ISNUMBER(A30)),A30&lt;=0,A30&lt;&gt;INT(A30),COUNTIFS(Plano!$A$6:$A$400,B30,Plano!$S$6:$S$400,"OK")&lt;&gt;1,NOT(ISNUMBER(F30)),NOT(ISNUMBER(G30)),F30&lt;0,G30&lt;0,F30&gt;=1,G30&gt;=1,AND(H30&lt;&gt;"",OR(NOT(ISNUMBER(H30)),H30&lt;0)),N(H30)&gt;MOD(G30-F30,1)*1440),"VERIFICAR","OK"),"VERIFICAR")))</f>
        <v/>
      </c>
      <c r="P30" s="15">
        <f t="shared" si="3"/>
        <v>0</v>
      </c>
      <c r="Q30" s="15">
        <f t="shared" si="4"/>
        <v>0</v>
      </c>
      <c r="R30" s="15" t="str">
        <f t="shared" si="5"/>
        <v/>
      </c>
    </row>
    <row r="31">
      <c r="A31" s="7"/>
      <c r="B31" s="4"/>
      <c r="C31" s="11" t="str">
        <f>IF(B31="","",IFERROR(VLOOKUP(B31,Plano!$A$6:$C$400,2,FALSE),""))</f>
        <v/>
      </c>
      <c r="D31" s="11" t="str">
        <f>IF(B31="","",IFERROR(VLOOKUP(B31,Plano!$A$6:$C$400,3,FALSE),""))</f>
        <v/>
      </c>
      <c r="E31" s="4"/>
      <c r="F31" s="12"/>
      <c r="G31" s="12"/>
      <c r="H31" s="4"/>
      <c r="I31" s="8" t="str">
        <f t="shared" si="1"/>
        <v/>
      </c>
      <c r="J31" s="4"/>
      <c r="K31" s="4"/>
      <c r="L31" s="9" t="str">
        <f t="shared" si="2"/>
        <v/>
      </c>
      <c r="M31" s="4"/>
      <c r="N31" s="4"/>
      <c r="O31" s="15" t="str">
        <f>IF(COUNTA(A31:B31,E31:H31,J31:K31,M31:N31)=0,"",IF(OR(A31="",B31="",F31="",G31=""),"INCOMPLETO",IFERROR(IF(OR(NOT(ISNUMBER(A31)),A31&lt;=0,A31&lt;&gt;INT(A31),COUNTIFS(Plano!$A$6:$A$400,B31,Plano!$S$6:$S$400,"OK")&lt;&gt;1,NOT(ISNUMBER(F31)),NOT(ISNUMBER(G31)),F31&lt;0,G31&lt;0,F31&gt;=1,G31&gt;=1,AND(H31&lt;&gt;"",OR(NOT(ISNUMBER(H31)),H31&lt;0)),N(H31)&gt;MOD(G31-F31,1)*1440),"VERIFICAR","OK"),"VERIFICAR")))</f>
        <v/>
      </c>
      <c r="P31" s="15">
        <f t="shared" si="3"/>
        <v>0</v>
      </c>
      <c r="Q31" s="15">
        <f t="shared" si="4"/>
        <v>0</v>
      </c>
      <c r="R31" s="15" t="str">
        <f t="shared" si="5"/>
        <v/>
      </c>
    </row>
    <row r="32">
      <c r="A32" s="7"/>
      <c r="B32" s="4"/>
      <c r="C32" s="11" t="str">
        <f>IF(B32="","",IFERROR(VLOOKUP(B32,Plano!$A$6:$C$400,2,FALSE),""))</f>
        <v/>
      </c>
      <c r="D32" s="11" t="str">
        <f>IF(B32="","",IFERROR(VLOOKUP(B32,Plano!$A$6:$C$400,3,FALSE),""))</f>
        <v/>
      </c>
      <c r="E32" s="4"/>
      <c r="F32" s="12"/>
      <c r="G32" s="12"/>
      <c r="H32" s="4"/>
      <c r="I32" s="8" t="str">
        <f t="shared" si="1"/>
        <v/>
      </c>
      <c r="J32" s="4"/>
      <c r="K32" s="4"/>
      <c r="L32" s="9" t="str">
        <f t="shared" si="2"/>
        <v/>
      </c>
      <c r="M32" s="4"/>
      <c r="N32" s="4"/>
      <c r="O32" s="15" t="str">
        <f>IF(COUNTA(A32:B32,E32:H32,J32:K32,M32:N32)=0,"",IF(OR(A32="",B32="",F32="",G32=""),"INCOMPLETO",IFERROR(IF(OR(NOT(ISNUMBER(A32)),A32&lt;=0,A32&lt;&gt;INT(A32),COUNTIFS(Plano!$A$6:$A$400,B32,Plano!$S$6:$S$400,"OK")&lt;&gt;1,NOT(ISNUMBER(F32)),NOT(ISNUMBER(G32)),F32&lt;0,G32&lt;0,F32&gt;=1,G32&gt;=1,AND(H32&lt;&gt;"",OR(NOT(ISNUMBER(H32)),H32&lt;0)),N(H32)&gt;MOD(G32-F32,1)*1440),"VERIFICAR","OK"),"VERIFICAR")))</f>
        <v/>
      </c>
      <c r="P32" s="15">
        <f t="shared" si="3"/>
        <v>0</v>
      </c>
      <c r="Q32" s="15">
        <f t="shared" si="4"/>
        <v>0</v>
      </c>
      <c r="R32" s="15" t="str">
        <f t="shared" si="5"/>
        <v/>
      </c>
    </row>
    <row r="33">
      <c r="A33" s="7"/>
      <c r="B33" s="4"/>
      <c r="C33" s="11" t="str">
        <f>IF(B33="","",IFERROR(VLOOKUP(B33,Plano!$A$6:$C$400,2,FALSE),""))</f>
        <v/>
      </c>
      <c r="D33" s="11" t="str">
        <f>IF(B33="","",IFERROR(VLOOKUP(B33,Plano!$A$6:$C$400,3,FALSE),""))</f>
        <v/>
      </c>
      <c r="E33" s="4"/>
      <c r="F33" s="12"/>
      <c r="G33" s="12"/>
      <c r="H33" s="4"/>
      <c r="I33" s="8" t="str">
        <f t="shared" si="1"/>
        <v/>
      </c>
      <c r="J33" s="4"/>
      <c r="K33" s="4"/>
      <c r="L33" s="9" t="str">
        <f t="shared" si="2"/>
        <v/>
      </c>
      <c r="M33" s="4"/>
      <c r="N33" s="4"/>
      <c r="O33" s="15" t="str">
        <f>IF(COUNTA(A33:B33,E33:H33,J33:K33,M33:N33)=0,"",IF(OR(A33="",B33="",F33="",G33=""),"INCOMPLETO",IFERROR(IF(OR(NOT(ISNUMBER(A33)),A33&lt;=0,A33&lt;&gt;INT(A33),COUNTIFS(Plano!$A$6:$A$400,B33,Plano!$S$6:$S$400,"OK")&lt;&gt;1,NOT(ISNUMBER(F33)),NOT(ISNUMBER(G33)),F33&lt;0,G33&lt;0,F33&gt;=1,G33&gt;=1,AND(H33&lt;&gt;"",OR(NOT(ISNUMBER(H33)),H33&lt;0)),N(H33)&gt;MOD(G33-F33,1)*1440),"VERIFICAR","OK"),"VERIFICAR")))</f>
        <v/>
      </c>
      <c r="P33" s="15">
        <f t="shared" si="3"/>
        <v>0</v>
      </c>
      <c r="Q33" s="15">
        <f t="shared" si="4"/>
        <v>0</v>
      </c>
      <c r="R33" s="15" t="str">
        <f t="shared" si="5"/>
        <v/>
      </c>
    </row>
    <row r="34">
      <c r="A34" s="7"/>
      <c r="B34" s="4"/>
      <c r="C34" s="11" t="str">
        <f>IF(B34="","",IFERROR(VLOOKUP(B34,Plano!$A$6:$C$400,2,FALSE),""))</f>
        <v/>
      </c>
      <c r="D34" s="11" t="str">
        <f>IF(B34="","",IFERROR(VLOOKUP(B34,Plano!$A$6:$C$400,3,FALSE),""))</f>
        <v/>
      </c>
      <c r="E34" s="4"/>
      <c r="F34" s="12"/>
      <c r="G34" s="12"/>
      <c r="H34" s="4"/>
      <c r="I34" s="8" t="str">
        <f t="shared" si="1"/>
        <v/>
      </c>
      <c r="J34" s="4"/>
      <c r="K34" s="4"/>
      <c r="L34" s="9" t="str">
        <f t="shared" si="2"/>
        <v/>
      </c>
      <c r="M34" s="4"/>
      <c r="N34" s="4"/>
      <c r="O34" s="15" t="str">
        <f>IF(COUNTA(A34:B34,E34:H34,J34:K34,M34:N34)=0,"",IF(OR(A34="",B34="",F34="",G34=""),"INCOMPLETO",IFERROR(IF(OR(NOT(ISNUMBER(A34)),A34&lt;=0,A34&lt;&gt;INT(A34),COUNTIFS(Plano!$A$6:$A$400,B34,Plano!$S$6:$S$400,"OK")&lt;&gt;1,NOT(ISNUMBER(F34)),NOT(ISNUMBER(G34)),F34&lt;0,G34&lt;0,F34&gt;=1,G34&gt;=1,AND(H34&lt;&gt;"",OR(NOT(ISNUMBER(H34)),H34&lt;0)),N(H34)&gt;MOD(G34-F34,1)*1440),"VERIFICAR","OK"),"VERIFICAR")))</f>
        <v/>
      </c>
      <c r="P34" s="15">
        <f t="shared" si="3"/>
        <v>0</v>
      </c>
      <c r="Q34" s="15">
        <f t="shared" si="4"/>
        <v>0</v>
      </c>
      <c r="R34" s="15" t="str">
        <f t="shared" si="5"/>
        <v/>
      </c>
    </row>
    <row r="35">
      <c r="A35" s="7"/>
      <c r="B35" s="4"/>
      <c r="C35" s="11" t="str">
        <f>IF(B35="","",IFERROR(VLOOKUP(B35,Plano!$A$6:$C$400,2,FALSE),""))</f>
        <v/>
      </c>
      <c r="D35" s="11" t="str">
        <f>IF(B35="","",IFERROR(VLOOKUP(B35,Plano!$A$6:$C$400,3,FALSE),""))</f>
        <v/>
      </c>
      <c r="E35" s="4"/>
      <c r="F35" s="12"/>
      <c r="G35" s="12"/>
      <c r="H35" s="4"/>
      <c r="I35" s="8" t="str">
        <f t="shared" si="1"/>
        <v/>
      </c>
      <c r="J35" s="4"/>
      <c r="K35" s="4"/>
      <c r="L35" s="9" t="str">
        <f t="shared" si="2"/>
        <v/>
      </c>
      <c r="M35" s="4"/>
      <c r="N35" s="4"/>
      <c r="O35" s="15" t="str">
        <f>IF(COUNTA(A35:B35,E35:H35,J35:K35,M35:N35)=0,"",IF(OR(A35="",B35="",F35="",G35=""),"INCOMPLETO",IFERROR(IF(OR(NOT(ISNUMBER(A35)),A35&lt;=0,A35&lt;&gt;INT(A35),COUNTIFS(Plano!$A$6:$A$400,B35,Plano!$S$6:$S$400,"OK")&lt;&gt;1,NOT(ISNUMBER(F35)),NOT(ISNUMBER(G35)),F35&lt;0,G35&lt;0,F35&gt;=1,G35&gt;=1,AND(H35&lt;&gt;"",OR(NOT(ISNUMBER(H35)),H35&lt;0)),N(H35)&gt;MOD(G35-F35,1)*1440),"VERIFICAR","OK"),"VERIFICAR")))</f>
        <v/>
      </c>
      <c r="P35" s="15">
        <f t="shared" si="3"/>
        <v>0</v>
      </c>
      <c r="Q35" s="15">
        <f t="shared" si="4"/>
        <v>0</v>
      </c>
      <c r="R35" s="15" t="str">
        <f t="shared" si="5"/>
        <v/>
      </c>
    </row>
    <row r="36">
      <c r="A36" s="7"/>
      <c r="B36" s="4"/>
      <c r="C36" s="11" t="str">
        <f>IF(B36="","",IFERROR(VLOOKUP(B36,Plano!$A$6:$C$400,2,FALSE),""))</f>
        <v/>
      </c>
      <c r="D36" s="11" t="str">
        <f>IF(B36="","",IFERROR(VLOOKUP(B36,Plano!$A$6:$C$400,3,FALSE),""))</f>
        <v/>
      </c>
      <c r="E36" s="4"/>
      <c r="F36" s="12"/>
      <c r="G36" s="12"/>
      <c r="H36" s="4"/>
      <c r="I36" s="8" t="str">
        <f t="shared" si="1"/>
        <v/>
      </c>
      <c r="J36" s="4"/>
      <c r="K36" s="4"/>
      <c r="L36" s="9" t="str">
        <f t="shared" si="2"/>
        <v/>
      </c>
      <c r="M36" s="4"/>
      <c r="N36" s="4"/>
      <c r="O36" s="15" t="str">
        <f>IF(COUNTA(A36:B36,E36:H36,J36:K36,M36:N36)=0,"",IF(OR(A36="",B36="",F36="",G36=""),"INCOMPLETO",IFERROR(IF(OR(NOT(ISNUMBER(A36)),A36&lt;=0,A36&lt;&gt;INT(A36),COUNTIFS(Plano!$A$6:$A$400,B36,Plano!$S$6:$S$400,"OK")&lt;&gt;1,NOT(ISNUMBER(F36)),NOT(ISNUMBER(G36)),F36&lt;0,G36&lt;0,F36&gt;=1,G36&gt;=1,AND(H36&lt;&gt;"",OR(NOT(ISNUMBER(H36)),H36&lt;0)),N(H36)&gt;MOD(G36-F36,1)*1440),"VERIFICAR","OK"),"VERIFICAR")))</f>
        <v/>
      </c>
      <c r="P36" s="15">
        <f t="shared" si="3"/>
        <v>0</v>
      </c>
      <c r="Q36" s="15">
        <f t="shared" si="4"/>
        <v>0</v>
      </c>
      <c r="R36" s="15" t="str">
        <f t="shared" si="5"/>
        <v/>
      </c>
    </row>
    <row r="37">
      <c r="A37" s="7"/>
      <c r="B37" s="4"/>
      <c r="C37" s="11" t="str">
        <f>IF(B37="","",IFERROR(VLOOKUP(B37,Plano!$A$6:$C$400,2,FALSE),""))</f>
        <v/>
      </c>
      <c r="D37" s="11" t="str">
        <f>IF(B37="","",IFERROR(VLOOKUP(B37,Plano!$A$6:$C$400,3,FALSE),""))</f>
        <v/>
      </c>
      <c r="E37" s="4"/>
      <c r="F37" s="12"/>
      <c r="G37" s="12"/>
      <c r="H37" s="4"/>
      <c r="I37" s="8" t="str">
        <f t="shared" si="1"/>
        <v/>
      </c>
      <c r="J37" s="4"/>
      <c r="K37" s="4"/>
      <c r="L37" s="9" t="str">
        <f t="shared" si="2"/>
        <v/>
      </c>
      <c r="M37" s="4"/>
      <c r="N37" s="4"/>
      <c r="O37" s="15" t="str">
        <f>IF(COUNTA(A37:B37,E37:H37,J37:K37,M37:N37)=0,"",IF(OR(A37="",B37="",F37="",G37=""),"INCOMPLETO",IFERROR(IF(OR(NOT(ISNUMBER(A37)),A37&lt;=0,A37&lt;&gt;INT(A37),COUNTIFS(Plano!$A$6:$A$400,B37,Plano!$S$6:$S$400,"OK")&lt;&gt;1,NOT(ISNUMBER(F37)),NOT(ISNUMBER(G37)),F37&lt;0,G37&lt;0,F37&gt;=1,G37&gt;=1,AND(H37&lt;&gt;"",OR(NOT(ISNUMBER(H37)),H37&lt;0)),N(H37)&gt;MOD(G37-F37,1)*1440),"VERIFICAR","OK"),"VERIFICAR")))</f>
        <v/>
      </c>
      <c r="P37" s="15">
        <f t="shared" si="3"/>
        <v>0</v>
      </c>
      <c r="Q37" s="15">
        <f t="shared" si="4"/>
        <v>0</v>
      </c>
      <c r="R37" s="15" t="str">
        <f t="shared" si="5"/>
        <v/>
      </c>
    </row>
    <row r="38">
      <c r="A38" s="7"/>
      <c r="B38" s="4"/>
      <c r="C38" s="11" t="str">
        <f>IF(B38="","",IFERROR(VLOOKUP(B38,Plano!$A$6:$C$400,2,FALSE),""))</f>
        <v/>
      </c>
      <c r="D38" s="11" t="str">
        <f>IF(B38="","",IFERROR(VLOOKUP(B38,Plano!$A$6:$C$400,3,FALSE),""))</f>
        <v/>
      </c>
      <c r="E38" s="4"/>
      <c r="F38" s="12"/>
      <c r="G38" s="12"/>
      <c r="H38" s="4"/>
      <c r="I38" s="8" t="str">
        <f t="shared" si="1"/>
        <v/>
      </c>
      <c r="J38" s="4"/>
      <c r="K38" s="4"/>
      <c r="L38" s="9" t="str">
        <f t="shared" si="2"/>
        <v/>
      </c>
      <c r="M38" s="4"/>
      <c r="N38" s="4"/>
      <c r="O38" s="15" t="str">
        <f>IF(COUNTA(A38:B38,E38:H38,J38:K38,M38:N38)=0,"",IF(OR(A38="",B38="",F38="",G38=""),"INCOMPLETO",IFERROR(IF(OR(NOT(ISNUMBER(A38)),A38&lt;=0,A38&lt;&gt;INT(A38),COUNTIFS(Plano!$A$6:$A$400,B38,Plano!$S$6:$S$400,"OK")&lt;&gt;1,NOT(ISNUMBER(F38)),NOT(ISNUMBER(G38)),F38&lt;0,G38&lt;0,F38&gt;=1,G38&gt;=1,AND(H38&lt;&gt;"",OR(NOT(ISNUMBER(H38)),H38&lt;0)),N(H38)&gt;MOD(G38-F38,1)*1440),"VERIFICAR","OK"),"VERIFICAR")))</f>
        <v/>
      </c>
      <c r="P38" s="15">
        <f t="shared" si="3"/>
        <v>0</v>
      </c>
      <c r="Q38" s="15">
        <f t="shared" si="4"/>
        <v>0</v>
      </c>
      <c r="R38" s="15" t="str">
        <f t="shared" si="5"/>
        <v/>
      </c>
    </row>
    <row r="39">
      <c r="A39" s="7"/>
      <c r="B39" s="4"/>
      <c r="C39" s="11" t="str">
        <f>IF(B39="","",IFERROR(VLOOKUP(B39,Plano!$A$6:$C$400,2,FALSE),""))</f>
        <v/>
      </c>
      <c r="D39" s="11" t="str">
        <f>IF(B39="","",IFERROR(VLOOKUP(B39,Plano!$A$6:$C$400,3,FALSE),""))</f>
        <v/>
      </c>
      <c r="E39" s="4"/>
      <c r="F39" s="12"/>
      <c r="G39" s="12"/>
      <c r="H39" s="4"/>
      <c r="I39" s="8" t="str">
        <f t="shared" si="1"/>
        <v/>
      </c>
      <c r="J39" s="4"/>
      <c r="K39" s="4"/>
      <c r="L39" s="9" t="str">
        <f t="shared" si="2"/>
        <v/>
      </c>
      <c r="M39" s="4"/>
      <c r="N39" s="4"/>
      <c r="O39" s="15" t="str">
        <f>IF(COUNTA(A39:B39,E39:H39,J39:K39,M39:N39)=0,"",IF(OR(A39="",B39="",F39="",G39=""),"INCOMPLETO",IFERROR(IF(OR(NOT(ISNUMBER(A39)),A39&lt;=0,A39&lt;&gt;INT(A39),COUNTIFS(Plano!$A$6:$A$400,B39,Plano!$S$6:$S$400,"OK")&lt;&gt;1,NOT(ISNUMBER(F39)),NOT(ISNUMBER(G39)),F39&lt;0,G39&lt;0,F39&gt;=1,G39&gt;=1,AND(H39&lt;&gt;"",OR(NOT(ISNUMBER(H39)),H39&lt;0)),N(H39)&gt;MOD(G39-F39,1)*1440),"VERIFICAR","OK"),"VERIFICAR")))</f>
        <v/>
      </c>
      <c r="P39" s="15">
        <f t="shared" si="3"/>
        <v>0</v>
      </c>
      <c r="Q39" s="15">
        <f t="shared" si="4"/>
        <v>0</v>
      </c>
      <c r="R39" s="15" t="str">
        <f t="shared" si="5"/>
        <v/>
      </c>
    </row>
    <row r="40">
      <c r="A40" s="7"/>
      <c r="B40" s="4"/>
      <c r="C40" s="11" t="str">
        <f>IF(B40="","",IFERROR(VLOOKUP(B40,Plano!$A$6:$C$400,2,FALSE),""))</f>
        <v/>
      </c>
      <c r="D40" s="11" t="str">
        <f>IF(B40="","",IFERROR(VLOOKUP(B40,Plano!$A$6:$C$400,3,FALSE),""))</f>
        <v/>
      </c>
      <c r="E40" s="4"/>
      <c r="F40" s="12"/>
      <c r="G40" s="12"/>
      <c r="H40" s="4"/>
      <c r="I40" s="8" t="str">
        <f t="shared" si="1"/>
        <v/>
      </c>
      <c r="J40" s="4"/>
      <c r="K40" s="4"/>
      <c r="L40" s="9" t="str">
        <f t="shared" si="2"/>
        <v/>
      </c>
      <c r="M40" s="4"/>
      <c r="N40" s="4"/>
      <c r="O40" s="15" t="str">
        <f>IF(COUNTA(A40:B40,E40:H40,J40:K40,M40:N40)=0,"",IF(OR(A40="",B40="",F40="",G40=""),"INCOMPLETO",IFERROR(IF(OR(NOT(ISNUMBER(A40)),A40&lt;=0,A40&lt;&gt;INT(A40),COUNTIFS(Plano!$A$6:$A$400,B40,Plano!$S$6:$S$400,"OK")&lt;&gt;1,NOT(ISNUMBER(F40)),NOT(ISNUMBER(G40)),F40&lt;0,G40&lt;0,F40&gt;=1,G40&gt;=1,AND(H40&lt;&gt;"",OR(NOT(ISNUMBER(H40)),H40&lt;0)),N(H40)&gt;MOD(G40-F40,1)*1440),"VERIFICAR","OK"),"VERIFICAR")))</f>
        <v/>
      </c>
      <c r="P40" s="15">
        <f t="shared" si="3"/>
        <v>0</v>
      </c>
      <c r="Q40" s="15">
        <f t="shared" si="4"/>
        <v>0</v>
      </c>
      <c r="R40" s="15" t="str">
        <f t="shared" si="5"/>
        <v/>
      </c>
    </row>
    <row r="41">
      <c r="A41" s="7"/>
      <c r="B41" s="4"/>
      <c r="C41" s="11" t="str">
        <f>IF(B41="","",IFERROR(VLOOKUP(B41,Plano!$A$6:$C$400,2,FALSE),""))</f>
        <v/>
      </c>
      <c r="D41" s="11" t="str">
        <f>IF(B41="","",IFERROR(VLOOKUP(B41,Plano!$A$6:$C$400,3,FALSE),""))</f>
        <v/>
      </c>
      <c r="E41" s="4"/>
      <c r="F41" s="12"/>
      <c r="G41" s="12"/>
      <c r="H41" s="4"/>
      <c r="I41" s="8" t="str">
        <f t="shared" si="1"/>
        <v/>
      </c>
      <c r="J41" s="4"/>
      <c r="K41" s="4"/>
      <c r="L41" s="9" t="str">
        <f t="shared" si="2"/>
        <v/>
      </c>
      <c r="M41" s="4"/>
      <c r="N41" s="4"/>
      <c r="O41" s="15" t="str">
        <f>IF(COUNTA(A41:B41,E41:H41,J41:K41,M41:N41)=0,"",IF(OR(A41="",B41="",F41="",G41=""),"INCOMPLETO",IFERROR(IF(OR(NOT(ISNUMBER(A41)),A41&lt;=0,A41&lt;&gt;INT(A41),COUNTIFS(Plano!$A$6:$A$400,B41,Plano!$S$6:$S$400,"OK")&lt;&gt;1,NOT(ISNUMBER(F41)),NOT(ISNUMBER(G41)),F41&lt;0,G41&lt;0,F41&gt;=1,G41&gt;=1,AND(H41&lt;&gt;"",OR(NOT(ISNUMBER(H41)),H41&lt;0)),N(H41)&gt;MOD(G41-F41,1)*1440),"VERIFICAR","OK"),"VERIFICAR")))</f>
        <v/>
      </c>
      <c r="P41" s="15">
        <f t="shared" si="3"/>
        <v>0</v>
      </c>
      <c r="Q41" s="15">
        <f t="shared" si="4"/>
        <v>0</v>
      </c>
      <c r="R41" s="15" t="str">
        <f t="shared" si="5"/>
        <v/>
      </c>
    </row>
    <row r="42">
      <c r="A42" s="7"/>
      <c r="B42" s="4"/>
      <c r="C42" s="11" t="str">
        <f>IF(B42="","",IFERROR(VLOOKUP(B42,Plano!$A$6:$C$400,2,FALSE),""))</f>
        <v/>
      </c>
      <c r="D42" s="11" t="str">
        <f>IF(B42="","",IFERROR(VLOOKUP(B42,Plano!$A$6:$C$400,3,FALSE),""))</f>
        <v/>
      </c>
      <c r="E42" s="4"/>
      <c r="F42" s="12"/>
      <c r="G42" s="12"/>
      <c r="H42" s="4"/>
      <c r="I42" s="8" t="str">
        <f t="shared" si="1"/>
        <v/>
      </c>
      <c r="J42" s="4"/>
      <c r="K42" s="4"/>
      <c r="L42" s="9" t="str">
        <f t="shared" si="2"/>
        <v/>
      </c>
      <c r="M42" s="4"/>
      <c r="N42" s="4"/>
      <c r="O42" s="15" t="str">
        <f>IF(COUNTA(A42:B42,E42:H42,J42:K42,M42:N42)=0,"",IF(OR(A42="",B42="",F42="",G42=""),"INCOMPLETO",IFERROR(IF(OR(NOT(ISNUMBER(A42)),A42&lt;=0,A42&lt;&gt;INT(A42),COUNTIFS(Plano!$A$6:$A$400,B42,Plano!$S$6:$S$400,"OK")&lt;&gt;1,NOT(ISNUMBER(F42)),NOT(ISNUMBER(G42)),F42&lt;0,G42&lt;0,F42&gt;=1,G42&gt;=1,AND(H42&lt;&gt;"",OR(NOT(ISNUMBER(H42)),H42&lt;0)),N(H42)&gt;MOD(G42-F42,1)*1440),"VERIFICAR","OK"),"VERIFICAR")))</f>
        <v/>
      </c>
      <c r="P42" s="15">
        <f t="shared" si="3"/>
        <v>0</v>
      </c>
      <c r="Q42" s="15">
        <f t="shared" si="4"/>
        <v>0</v>
      </c>
      <c r="R42" s="15" t="str">
        <f t="shared" si="5"/>
        <v/>
      </c>
    </row>
    <row r="43">
      <c r="A43" s="7"/>
      <c r="B43" s="4"/>
      <c r="C43" s="11" t="str">
        <f>IF(B43="","",IFERROR(VLOOKUP(B43,Plano!$A$6:$C$400,2,FALSE),""))</f>
        <v/>
      </c>
      <c r="D43" s="11" t="str">
        <f>IF(B43="","",IFERROR(VLOOKUP(B43,Plano!$A$6:$C$400,3,FALSE),""))</f>
        <v/>
      </c>
      <c r="E43" s="4"/>
      <c r="F43" s="12"/>
      <c r="G43" s="12"/>
      <c r="H43" s="4"/>
      <c r="I43" s="8" t="str">
        <f t="shared" si="1"/>
        <v/>
      </c>
      <c r="J43" s="4"/>
      <c r="K43" s="4"/>
      <c r="L43" s="9" t="str">
        <f t="shared" si="2"/>
        <v/>
      </c>
      <c r="M43" s="4"/>
      <c r="N43" s="4"/>
      <c r="O43" s="15" t="str">
        <f>IF(COUNTA(A43:B43,E43:H43,J43:K43,M43:N43)=0,"",IF(OR(A43="",B43="",F43="",G43=""),"INCOMPLETO",IFERROR(IF(OR(NOT(ISNUMBER(A43)),A43&lt;=0,A43&lt;&gt;INT(A43),COUNTIFS(Plano!$A$6:$A$400,B43,Plano!$S$6:$S$400,"OK")&lt;&gt;1,NOT(ISNUMBER(F43)),NOT(ISNUMBER(G43)),F43&lt;0,G43&lt;0,F43&gt;=1,G43&gt;=1,AND(H43&lt;&gt;"",OR(NOT(ISNUMBER(H43)),H43&lt;0)),N(H43)&gt;MOD(G43-F43,1)*1440),"VERIFICAR","OK"),"VERIFICAR")))</f>
        <v/>
      </c>
      <c r="P43" s="15">
        <f t="shared" si="3"/>
        <v>0</v>
      </c>
      <c r="Q43" s="15">
        <f t="shared" si="4"/>
        <v>0</v>
      </c>
      <c r="R43" s="15" t="str">
        <f t="shared" si="5"/>
        <v/>
      </c>
    </row>
    <row r="44">
      <c r="A44" s="7"/>
      <c r="B44" s="4"/>
      <c r="C44" s="11" t="str">
        <f>IF(B44="","",IFERROR(VLOOKUP(B44,Plano!$A$6:$C$400,2,FALSE),""))</f>
        <v/>
      </c>
      <c r="D44" s="11" t="str">
        <f>IF(B44="","",IFERROR(VLOOKUP(B44,Plano!$A$6:$C$400,3,FALSE),""))</f>
        <v/>
      </c>
      <c r="E44" s="4"/>
      <c r="F44" s="12"/>
      <c r="G44" s="12"/>
      <c r="H44" s="4"/>
      <c r="I44" s="8" t="str">
        <f t="shared" si="1"/>
        <v/>
      </c>
      <c r="J44" s="4"/>
      <c r="K44" s="4"/>
      <c r="L44" s="9" t="str">
        <f t="shared" si="2"/>
        <v/>
      </c>
      <c r="M44" s="4"/>
      <c r="N44" s="4"/>
      <c r="O44" s="15" t="str">
        <f>IF(COUNTA(A44:B44,E44:H44,J44:K44,M44:N44)=0,"",IF(OR(A44="",B44="",F44="",G44=""),"INCOMPLETO",IFERROR(IF(OR(NOT(ISNUMBER(A44)),A44&lt;=0,A44&lt;&gt;INT(A44),COUNTIFS(Plano!$A$6:$A$400,B44,Plano!$S$6:$S$400,"OK")&lt;&gt;1,NOT(ISNUMBER(F44)),NOT(ISNUMBER(G44)),F44&lt;0,G44&lt;0,F44&gt;=1,G44&gt;=1,AND(H44&lt;&gt;"",OR(NOT(ISNUMBER(H44)),H44&lt;0)),N(H44)&gt;MOD(G44-F44,1)*1440),"VERIFICAR","OK"),"VERIFICAR")))</f>
        <v/>
      </c>
      <c r="P44" s="15">
        <f t="shared" si="3"/>
        <v>0</v>
      </c>
      <c r="Q44" s="15">
        <f t="shared" si="4"/>
        <v>0</v>
      </c>
      <c r="R44" s="15" t="str">
        <f t="shared" si="5"/>
        <v/>
      </c>
    </row>
    <row r="45">
      <c r="A45" s="7"/>
      <c r="B45" s="4"/>
      <c r="C45" s="11" t="str">
        <f>IF(B45="","",IFERROR(VLOOKUP(B45,Plano!$A$6:$C$400,2,FALSE),""))</f>
        <v/>
      </c>
      <c r="D45" s="11" t="str">
        <f>IF(B45="","",IFERROR(VLOOKUP(B45,Plano!$A$6:$C$400,3,FALSE),""))</f>
        <v/>
      </c>
      <c r="E45" s="4"/>
      <c r="F45" s="12"/>
      <c r="G45" s="12"/>
      <c r="H45" s="4"/>
      <c r="I45" s="8" t="str">
        <f t="shared" si="1"/>
        <v/>
      </c>
      <c r="J45" s="4"/>
      <c r="K45" s="4"/>
      <c r="L45" s="9" t="str">
        <f t="shared" si="2"/>
        <v/>
      </c>
      <c r="M45" s="4"/>
      <c r="N45" s="4"/>
      <c r="O45" s="15" t="str">
        <f>IF(COUNTA(A45:B45,E45:H45,J45:K45,M45:N45)=0,"",IF(OR(A45="",B45="",F45="",G45=""),"INCOMPLETO",IFERROR(IF(OR(NOT(ISNUMBER(A45)),A45&lt;=0,A45&lt;&gt;INT(A45),COUNTIFS(Plano!$A$6:$A$400,B45,Plano!$S$6:$S$400,"OK")&lt;&gt;1,NOT(ISNUMBER(F45)),NOT(ISNUMBER(G45)),F45&lt;0,G45&lt;0,F45&gt;=1,G45&gt;=1,AND(H45&lt;&gt;"",OR(NOT(ISNUMBER(H45)),H45&lt;0)),N(H45)&gt;MOD(G45-F45,1)*1440),"VERIFICAR","OK"),"VERIFICAR")))</f>
        <v/>
      </c>
      <c r="P45" s="15">
        <f t="shared" si="3"/>
        <v>0</v>
      </c>
      <c r="Q45" s="15">
        <f t="shared" si="4"/>
        <v>0</v>
      </c>
      <c r="R45" s="15" t="str">
        <f t="shared" si="5"/>
        <v/>
      </c>
    </row>
    <row r="46">
      <c r="A46" s="7"/>
      <c r="B46" s="4"/>
      <c r="C46" s="11" t="str">
        <f>IF(B46="","",IFERROR(VLOOKUP(B46,Plano!$A$6:$C$400,2,FALSE),""))</f>
        <v/>
      </c>
      <c r="D46" s="11" t="str">
        <f>IF(B46="","",IFERROR(VLOOKUP(B46,Plano!$A$6:$C$400,3,FALSE),""))</f>
        <v/>
      </c>
      <c r="E46" s="4"/>
      <c r="F46" s="12"/>
      <c r="G46" s="12"/>
      <c r="H46" s="4"/>
      <c r="I46" s="8" t="str">
        <f t="shared" si="1"/>
        <v/>
      </c>
      <c r="J46" s="4"/>
      <c r="K46" s="4"/>
      <c r="L46" s="9" t="str">
        <f t="shared" si="2"/>
        <v/>
      </c>
      <c r="M46" s="4"/>
      <c r="N46" s="4"/>
      <c r="O46" s="15" t="str">
        <f>IF(COUNTA(A46:B46,E46:H46,J46:K46,M46:N46)=0,"",IF(OR(A46="",B46="",F46="",G46=""),"INCOMPLETO",IFERROR(IF(OR(NOT(ISNUMBER(A46)),A46&lt;=0,A46&lt;&gt;INT(A46),COUNTIFS(Plano!$A$6:$A$400,B46,Plano!$S$6:$S$400,"OK")&lt;&gt;1,NOT(ISNUMBER(F46)),NOT(ISNUMBER(G46)),F46&lt;0,G46&lt;0,F46&gt;=1,G46&gt;=1,AND(H46&lt;&gt;"",OR(NOT(ISNUMBER(H46)),H46&lt;0)),N(H46)&gt;MOD(G46-F46,1)*1440),"VERIFICAR","OK"),"VERIFICAR")))</f>
        <v/>
      </c>
      <c r="P46" s="15">
        <f t="shared" si="3"/>
        <v>0</v>
      </c>
      <c r="Q46" s="15">
        <f t="shared" si="4"/>
        <v>0</v>
      </c>
      <c r="R46" s="15" t="str">
        <f t="shared" si="5"/>
        <v/>
      </c>
    </row>
    <row r="47">
      <c r="A47" s="7"/>
      <c r="B47" s="4"/>
      <c r="C47" s="11" t="str">
        <f>IF(B47="","",IFERROR(VLOOKUP(B47,Plano!$A$6:$C$400,2,FALSE),""))</f>
        <v/>
      </c>
      <c r="D47" s="11" t="str">
        <f>IF(B47="","",IFERROR(VLOOKUP(B47,Plano!$A$6:$C$400,3,FALSE),""))</f>
        <v/>
      </c>
      <c r="E47" s="4"/>
      <c r="F47" s="12"/>
      <c r="G47" s="12"/>
      <c r="H47" s="4"/>
      <c r="I47" s="8" t="str">
        <f t="shared" si="1"/>
        <v/>
      </c>
      <c r="J47" s="4"/>
      <c r="K47" s="4"/>
      <c r="L47" s="9" t="str">
        <f t="shared" si="2"/>
        <v/>
      </c>
      <c r="M47" s="4"/>
      <c r="N47" s="4"/>
      <c r="O47" s="15" t="str">
        <f>IF(COUNTA(A47:B47,E47:H47,J47:K47,M47:N47)=0,"",IF(OR(A47="",B47="",F47="",G47=""),"INCOMPLETO",IFERROR(IF(OR(NOT(ISNUMBER(A47)),A47&lt;=0,A47&lt;&gt;INT(A47),COUNTIFS(Plano!$A$6:$A$400,B47,Plano!$S$6:$S$400,"OK")&lt;&gt;1,NOT(ISNUMBER(F47)),NOT(ISNUMBER(G47)),F47&lt;0,G47&lt;0,F47&gt;=1,G47&gt;=1,AND(H47&lt;&gt;"",OR(NOT(ISNUMBER(H47)),H47&lt;0)),N(H47)&gt;MOD(G47-F47,1)*1440),"VERIFICAR","OK"),"VERIFICAR")))</f>
        <v/>
      </c>
      <c r="P47" s="15">
        <f t="shared" si="3"/>
        <v>0</v>
      </c>
      <c r="Q47" s="15">
        <f t="shared" si="4"/>
        <v>0</v>
      </c>
      <c r="R47" s="15" t="str">
        <f t="shared" si="5"/>
        <v/>
      </c>
    </row>
    <row r="48">
      <c r="A48" s="7"/>
      <c r="B48" s="4"/>
      <c r="C48" s="11" t="str">
        <f>IF(B48="","",IFERROR(VLOOKUP(B48,Plano!$A$6:$C$400,2,FALSE),""))</f>
        <v/>
      </c>
      <c r="D48" s="11" t="str">
        <f>IF(B48="","",IFERROR(VLOOKUP(B48,Plano!$A$6:$C$400,3,FALSE),""))</f>
        <v/>
      </c>
      <c r="E48" s="4"/>
      <c r="F48" s="12"/>
      <c r="G48" s="12"/>
      <c r="H48" s="4"/>
      <c r="I48" s="8" t="str">
        <f t="shared" si="1"/>
        <v/>
      </c>
      <c r="J48" s="4"/>
      <c r="K48" s="4"/>
      <c r="L48" s="9" t="str">
        <f t="shared" si="2"/>
        <v/>
      </c>
      <c r="M48" s="4"/>
      <c r="N48" s="4"/>
      <c r="O48" s="15" t="str">
        <f>IF(COUNTA(A48:B48,E48:H48,J48:K48,M48:N48)=0,"",IF(OR(A48="",B48="",F48="",G48=""),"INCOMPLETO",IFERROR(IF(OR(NOT(ISNUMBER(A48)),A48&lt;=0,A48&lt;&gt;INT(A48),COUNTIFS(Plano!$A$6:$A$400,B48,Plano!$S$6:$S$400,"OK")&lt;&gt;1,NOT(ISNUMBER(F48)),NOT(ISNUMBER(G48)),F48&lt;0,G48&lt;0,F48&gt;=1,G48&gt;=1,AND(H48&lt;&gt;"",OR(NOT(ISNUMBER(H48)),H48&lt;0)),N(H48)&gt;MOD(G48-F48,1)*1440),"VERIFICAR","OK"),"VERIFICAR")))</f>
        <v/>
      </c>
      <c r="P48" s="15">
        <f t="shared" si="3"/>
        <v>0</v>
      </c>
      <c r="Q48" s="15">
        <f t="shared" si="4"/>
        <v>0</v>
      </c>
      <c r="R48" s="15" t="str">
        <f t="shared" si="5"/>
        <v/>
      </c>
    </row>
    <row r="49">
      <c r="A49" s="7"/>
      <c r="B49" s="4"/>
      <c r="C49" s="11" t="str">
        <f>IF(B49="","",IFERROR(VLOOKUP(B49,Plano!$A$6:$C$400,2,FALSE),""))</f>
        <v/>
      </c>
      <c r="D49" s="11" t="str">
        <f>IF(B49="","",IFERROR(VLOOKUP(B49,Plano!$A$6:$C$400,3,FALSE),""))</f>
        <v/>
      </c>
      <c r="E49" s="4"/>
      <c r="F49" s="12"/>
      <c r="G49" s="12"/>
      <c r="H49" s="4"/>
      <c r="I49" s="8" t="str">
        <f t="shared" si="1"/>
        <v/>
      </c>
      <c r="J49" s="4"/>
      <c r="K49" s="4"/>
      <c r="L49" s="9" t="str">
        <f t="shared" si="2"/>
        <v/>
      </c>
      <c r="M49" s="4"/>
      <c r="N49" s="4"/>
      <c r="O49" s="15" t="str">
        <f>IF(COUNTA(A49:B49,E49:H49,J49:K49,M49:N49)=0,"",IF(OR(A49="",B49="",F49="",G49=""),"INCOMPLETO",IFERROR(IF(OR(NOT(ISNUMBER(A49)),A49&lt;=0,A49&lt;&gt;INT(A49),COUNTIFS(Plano!$A$6:$A$400,B49,Plano!$S$6:$S$400,"OK")&lt;&gt;1,NOT(ISNUMBER(F49)),NOT(ISNUMBER(G49)),F49&lt;0,G49&lt;0,F49&gt;=1,G49&gt;=1,AND(H49&lt;&gt;"",OR(NOT(ISNUMBER(H49)),H49&lt;0)),N(H49)&gt;MOD(G49-F49,1)*1440),"VERIFICAR","OK"),"VERIFICAR")))</f>
        <v/>
      </c>
      <c r="P49" s="15">
        <f t="shared" si="3"/>
        <v>0</v>
      </c>
      <c r="Q49" s="15">
        <f t="shared" si="4"/>
        <v>0</v>
      </c>
      <c r="R49" s="15" t="str">
        <f t="shared" si="5"/>
        <v/>
      </c>
    </row>
    <row r="50">
      <c r="A50" s="7"/>
      <c r="B50" s="4"/>
      <c r="C50" s="11" t="str">
        <f>IF(B50="","",IFERROR(VLOOKUP(B50,Plano!$A$6:$C$400,2,FALSE),""))</f>
        <v/>
      </c>
      <c r="D50" s="11" t="str">
        <f>IF(B50="","",IFERROR(VLOOKUP(B50,Plano!$A$6:$C$400,3,FALSE),""))</f>
        <v/>
      </c>
      <c r="E50" s="4"/>
      <c r="F50" s="12"/>
      <c r="G50" s="12"/>
      <c r="H50" s="4"/>
      <c r="I50" s="8" t="str">
        <f t="shared" si="1"/>
        <v/>
      </c>
      <c r="J50" s="4"/>
      <c r="K50" s="4"/>
      <c r="L50" s="9" t="str">
        <f t="shared" si="2"/>
        <v/>
      </c>
      <c r="M50" s="4"/>
      <c r="N50" s="4"/>
      <c r="O50" s="15" t="str">
        <f>IF(COUNTA(A50:B50,E50:H50,J50:K50,M50:N50)=0,"",IF(OR(A50="",B50="",F50="",G50=""),"INCOMPLETO",IFERROR(IF(OR(NOT(ISNUMBER(A50)),A50&lt;=0,A50&lt;&gt;INT(A50),COUNTIFS(Plano!$A$6:$A$400,B50,Plano!$S$6:$S$400,"OK")&lt;&gt;1,NOT(ISNUMBER(F50)),NOT(ISNUMBER(G50)),F50&lt;0,G50&lt;0,F50&gt;=1,G50&gt;=1,AND(H50&lt;&gt;"",OR(NOT(ISNUMBER(H50)),H50&lt;0)),N(H50)&gt;MOD(G50-F50,1)*1440),"VERIFICAR","OK"),"VERIFICAR")))</f>
        <v/>
      </c>
      <c r="P50" s="15">
        <f t="shared" si="3"/>
        <v>0</v>
      </c>
      <c r="Q50" s="15">
        <f t="shared" si="4"/>
        <v>0</v>
      </c>
      <c r="R50" s="15" t="str">
        <f t="shared" si="5"/>
        <v/>
      </c>
    </row>
    <row r="51">
      <c r="A51" s="7"/>
      <c r="B51" s="4"/>
      <c r="C51" s="11" t="str">
        <f>IF(B51="","",IFERROR(VLOOKUP(B51,Plano!$A$6:$C$400,2,FALSE),""))</f>
        <v/>
      </c>
      <c r="D51" s="11" t="str">
        <f>IF(B51="","",IFERROR(VLOOKUP(B51,Plano!$A$6:$C$400,3,FALSE),""))</f>
        <v/>
      </c>
      <c r="E51" s="4"/>
      <c r="F51" s="12"/>
      <c r="G51" s="12"/>
      <c r="H51" s="4"/>
      <c r="I51" s="8" t="str">
        <f t="shared" si="1"/>
        <v/>
      </c>
      <c r="J51" s="4"/>
      <c r="K51" s="4"/>
      <c r="L51" s="9" t="str">
        <f t="shared" si="2"/>
        <v/>
      </c>
      <c r="M51" s="4"/>
      <c r="N51" s="4"/>
      <c r="O51" s="15" t="str">
        <f>IF(COUNTA(A51:B51,E51:H51,J51:K51,M51:N51)=0,"",IF(OR(A51="",B51="",F51="",G51=""),"INCOMPLETO",IFERROR(IF(OR(NOT(ISNUMBER(A51)),A51&lt;=0,A51&lt;&gt;INT(A51),COUNTIFS(Plano!$A$6:$A$400,B51,Plano!$S$6:$S$400,"OK")&lt;&gt;1,NOT(ISNUMBER(F51)),NOT(ISNUMBER(G51)),F51&lt;0,G51&lt;0,F51&gt;=1,G51&gt;=1,AND(H51&lt;&gt;"",OR(NOT(ISNUMBER(H51)),H51&lt;0)),N(H51)&gt;MOD(G51-F51,1)*1440),"VERIFICAR","OK"),"VERIFICAR")))</f>
        <v/>
      </c>
      <c r="P51" s="15">
        <f t="shared" si="3"/>
        <v>0</v>
      </c>
      <c r="Q51" s="15">
        <f t="shared" si="4"/>
        <v>0</v>
      </c>
      <c r="R51" s="15" t="str">
        <f t="shared" si="5"/>
        <v/>
      </c>
    </row>
    <row r="52">
      <c r="A52" s="7"/>
      <c r="B52" s="4"/>
      <c r="C52" s="11" t="str">
        <f>IF(B52="","",IFERROR(VLOOKUP(B52,Plano!$A$6:$C$400,2,FALSE),""))</f>
        <v/>
      </c>
      <c r="D52" s="11" t="str">
        <f>IF(B52="","",IFERROR(VLOOKUP(B52,Plano!$A$6:$C$400,3,FALSE),""))</f>
        <v/>
      </c>
      <c r="E52" s="4"/>
      <c r="F52" s="12"/>
      <c r="G52" s="12"/>
      <c r="H52" s="4"/>
      <c r="I52" s="8" t="str">
        <f t="shared" si="1"/>
        <v/>
      </c>
      <c r="J52" s="4"/>
      <c r="K52" s="4"/>
      <c r="L52" s="9" t="str">
        <f t="shared" si="2"/>
        <v/>
      </c>
      <c r="M52" s="4"/>
      <c r="N52" s="4"/>
      <c r="O52" s="15" t="str">
        <f>IF(COUNTA(A52:B52,E52:H52,J52:K52,M52:N52)=0,"",IF(OR(A52="",B52="",F52="",G52=""),"INCOMPLETO",IFERROR(IF(OR(NOT(ISNUMBER(A52)),A52&lt;=0,A52&lt;&gt;INT(A52),COUNTIFS(Plano!$A$6:$A$400,B52,Plano!$S$6:$S$400,"OK")&lt;&gt;1,NOT(ISNUMBER(F52)),NOT(ISNUMBER(G52)),F52&lt;0,G52&lt;0,F52&gt;=1,G52&gt;=1,AND(H52&lt;&gt;"",OR(NOT(ISNUMBER(H52)),H52&lt;0)),N(H52)&gt;MOD(G52-F52,1)*1440),"VERIFICAR","OK"),"VERIFICAR")))</f>
        <v/>
      </c>
      <c r="P52" s="15">
        <f t="shared" si="3"/>
        <v>0</v>
      </c>
      <c r="Q52" s="15">
        <f t="shared" si="4"/>
        <v>0</v>
      </c>
      <c r="R52" s="15" t="str">
        <f t="shared" si="5"/>
        <v/>
      </c>
    </row>
    <row r="53">
      <c r="A53" s="7"/>
      <c r="B53" s="4"/>
      <c r="C53" s="11" t="str">
        <f>IF(B53="","",IFERROR(VLOOKUP(B53,Plano!$A$6:$C$400,2,FALSE),""))</f>
        <v/>
      </c>
      <c r="D53" s="11" t="str">
        <f>IF(B53="","",IFERROR(VLOOKUP(B53,Plano!$A$6:$C$400,3,FALSE),""))</f>
        <v/>
      </c>
      <c r="E53" s="4"/>
      <c r="F53" s="12"/>
      <c r="G53" s="12"/>
      <c r="H53" s="4"/>
      <c r="I53" s="8" t="str">
        <f t="shared" si="1"/>
        <v/>
      </c>
      <c r="J53" s="4"/>
      <c r="K53" s="4"/>
      <c r="L53" s="9" t="str">
        <f t="shared" si="2"/>
        <v/>
      </c>
      <c r="M53" s="4"/>
      <c r="N53" s="4"/>
      <c r="O53" s="15" t="str">
        <f>IF(COUNTA(A53:B53,E53:H53,J53:K53,M53:N53)=0,"",IF(OR(A53="",B53="",F53="",G53=""),"INCOMPLETO",IFERROR(IF(OR(NOT(ISNUMBER(A53)),A53&lt;=0,A53&lt;&gt;INT(A53),COUNTIFS(Plano!$A$6:$A$400,B53,Plano!$S$6:$S$400,"OK")&lt;&gt;1,NOT(ISNUMBER(F53)),NOT(ISNUMBER(G53)),F53&lt;0,G53&lt;0,F53&gt;=1,G53&gt;=1,AND(H53&lt;&gt;"",OR(NOT(ISNUMBER(H53)),H53&lt;0)),N(H53)&gt;MOD(G53-F53,1)*1440),"VERIFICAR","OK"),"VERIFICAR")))</f>
        <v/>
      </c>
      <c r="P53" s="15">
        <f t="shared" si="3"/>
        <v>0</v>
      </c>
      <c r="Q53" s="15">
        <f t="shared" si="4"/>
        <v>0</v>
      </c>
      <c r="R53" s="15" t="str">
        <f t="shared" si="5"/>
        <v/>
      </c>
    </row>
    <row r="54">
      <c r="A54" s="7"/>
      <c r="B54" s="4"/>
      <c r="C54" s="11" t="str">
        <f>IF(B54="","",IFERROR(VLOOKUP(B54,Plano!$A$6:$C$400,2,FALSE),""))</f>
        <v/>
      </c>
      <c r="D54" s="11" t="str">
        <f>IF(B54="","",IFERROR(VLOOKUP(B54,Plano!$A$6:$C$400,3,FALSE),""))</f>
        <v/>
      </c>
      <c r="E54" s="4"/>
      <c r="F54" s="12"/>
      <c r="G54" s="12"/>
      <c r="H54" s="4"/>
      <c r="I54" s="8" t="str">
        <f t="shared" si="1"/>
        <v/>
      </c>
      <c r="J54" s="4"/>
      <c r="K54" s="4"/>
      <c r="L54" s="9" t="str">
        <f t="shared" si="2"/>
        <v/>
      </c>
      <c r="M54" s="4"/>
      <c r="N54" s="4"/>
      <c r="O54" s="15" t="str">
        <f>IF(COUNTA(A54:B54,E54:H54,J54:K54,M54:N54)=0,"",IF(OR(A54="",B54="",F54="",G54=""),"INCOMPLETO",IFERROR(IF(OR(NOT(ISNUMBER(A54)),A54&lt;=0,A54&lt;&gt;INT(A54),COUNTIFS(Plano!$A$6:$A$400,B54,Plano!$S$6:$S$400,"OK")&lt;&gt;1,NOT(ISNUMBER(F54)),NOT(ISNUMBER(G54)),F54&lt;0,G54&lt;0,F54&gt;=1,G54&gt;=1,AND(H54&lt;&gt;"",OR(NOT(ISNUMBER(H54)),H54&lt;0)),N(H54)&gt;MOD(G54-F54,1)*1440),"VERIFICAR","OK"),"VERIFICAR")))</f>
        <v/>
      </c>
      <c r="P54" s="15">
        <f t="shared" si="3"/>
        <v>0</v>
      </c>
      <c r="Q54" s="15">
        <f t="shared" si="4"/>
        <v>0</v>
      </c>
      <c r="R54" s="15" t="str">
        <f t="shared" si="5"/>
        <v/>
      </c>
    </row>
    <row r="55">
      <c r="A55" s="7"/>
      <c r="B55" s="4"/>
      <c r="C55" s="11" t="str">
        <f>IF(B55="","",IFERROR(VLOOKUP(B55,Plano!$A$6:$C$400,2,FALSE),""))</f>
        <v/>
      </c>
      <c r="D55" s="11" t="str">
        <f>IF(B55="","",IFERROR(VLOOKUP(B55,Plano!$A$6:$C$400,3,FALSE),""))</f>
        <v/>
      </c>
      <c r="E55" s="4"/>
      <c r="F55" s="12"/>
      <c r="G55" s="12"/>
      <c r="H55" s="4"/>
      <c r="I55" s="8" t="str">
        <f t="shared" si="1"/>
        <v/>
      </c>
      <c r="J55" s="4"/>
      <c r="K55" s="4"/>
      <c r="L55" s="9" t="str">
        <f t="shared" si="2"/>
        <v/>
      </c>
      <c r="M55" s="4"/>
      <c r="N55" s="4"/>
      <c r="O55" s="15" t="str">
        <f>IF(COUNTA(A55:B55,E55:H55,J55:K55,M55:N55)=0,"",IF(OR(A55="",B55="",F55="",G55=""),"INCOMPLETO",IFERROR(IF(OR(NOT(ISNUMBER(A55)),A55&lt;=0,A55&lt;&gt;INT(A55),COUNTIFS(Plano!$A$6:$A$400,B55,Plano!$S$6:$S$400,"OK")&lt;&gt;1,NOT(ISNUMBER(F55)),NOT(ISNUMBER(G55)),F55&lt;0,G55&lt;0,F55&gt;=1,G55&gt;=1,AND(H55&lt;&gt;"",OR(NOT(ISNUMBER(H55)),H55&lt;0)),N(H55)&gt;MOD(G55-F55,1)*1440),"VERIFICAR","OK"),"VERIFICAR")))</f>
        <v/>
      </c>
      <c r="P55" s="15">
        <f t="shared" si="3"/>
        <v>0</v>
      </c>
      <c r="Q55" s="15">
        <f t="shared" si="4"/>
        <v>0</v>
      </c>
      <c r="R55" s="15" t="str">
        <f t="shared" si="5"/>
        <v/>
      </c>
    </row>
    <row r="56">
      <c r="A56" s="7"/>
      <c r="B56" s="4"/>
      <c r="C56" s="11" t="str">
        <f>IF(B56="","",IFERROR(VLOOKUP(B56,Plano!$A$6:$C$400,2,FALSE),""))</f>
        <v/>
      </c>
      <c r="D56" s="11" t="str">
        <f>IF(B56="","",IFERROR(VLOOKUP(B56,Plano!$A$6:$C$400,3,FALSE),""))</f>
        <v/>
      </c>
      <c r="E56" s="4"/>
      <c r="F56" s="12"/>
      <c r="G56" s="12"/>
      <c r="H56" s="4"/>
      <c r="I56" s="8" t="str">
        <f t="shared" si="1"/>
        <v/>
      </c>
      <c r="J56" s="4"/>
      <c r="K56" s="4"/>
      <c r="L56" s="9" t="str">
        <f t="shared" si="2"/>
        <v/>
      </c>
      <c r="M56" s="4"/>
      <c r="N56" s="4"/>
      <c r="O56" s="15" t="str">
        <f>IF(COUNTA(A56:B56,E56:H56,J56:K56,M56:N56)=0,"",IF(OR(A56="",B56="",F56="",G56=""),"INCOMPLETO",IFERROR(IF(OR(NOT(ISNUMBER(A56)),A56&lt;=0,A56&lt;&gt;INT(A56),COUNTIFS(Plano!$A$6:$A$400,B56,Plano!$S$6:$S$400,"OK")&lt;&gt;1,NOT(ISNUMBER(F56)),NOT(ISNUMBER(G56)),F56&lt;0,G56&lt;0,F56&gt;=1,G56&gt;=1,AND(H56&lt;&gt;"",OR(NOT(ISNUMBER(H56)),H56&lt;0)),N(H56)&gt;MOD(G56-F56,1)*1440),"VERIFICAR","OK"),"VERIFICAR")))</f>
        <v/>
      </c>
      <c r="P56" s="15">
        <f t="shared" si="3"/>
        <v>0</v>
      </c>
      <c r="Q56" s="15">
        <f t="shared" si="4"/>
        <v>0</v>
      </c>
      <c r="R56" s="15" t="str">
        <f t="shared" si="5"/>
        <v/>
      </c>
    </row>
    <row r="57">
      <c r="A57" s="7"/>
      <c r="B57" s="4"/>
      <c r="C57" s="11" t="str">
        <f>IF(B57="","",IFERROR(VLOOKUP(B57,Plano!$A$6:$C$400,2,FALSE),""))</f>
        <v/>
      </c>
      <c r="D57" s="11" t="str">
        <f>IF(B57="","",IFERROR(VLOOKUP(B57,Plano!$A$6:$C$400,3,FALSE),""))</f>
        <v/>
      </c>
      <c r="E57" s="4"/>
      <c r="F57" s="12"/>
      <c r="G57" s="12"/>
      <c r="H57" s="4"/>
      <c r="I57" s="8" t="str">
        <f t="shared" si="1"/>
        <v/>
      </c>
      <c r="J57" s="4"/>
      <c r="K57" s="4"/>
      <c r="L57" s="9" t="str">
        <f t="shared" si="2"/>
        <v/>
      </c>
      <c r="M57" s="4"/>
      <c r="N57" s="4"/>
      <c r="O57" s="15" t="str">
        <f>IF(COUNTA(A57:B57,E57:H57,J57:K57,M57:N57)=0,"",IF(OR(A57="",B57="",F57="",G57=""),"INCOMPLETO",IFERROR(IF(OR(NOT(ISNUMBER(A57)),A57&lt;=0,A57&lt;&gt;INT(A57),COUNTIFS(Plano!$A$6:$A$400,B57,Plano!$S$6:$S$400,"OK")&lt;&gt;1,NOT(ISNUMBER(F57)),NOT(ISNUMBER(G57)),F57&lt;0,G57&lt;0,F57&gt;=1,G57&gt;=1,AND(H57&lt;&gt;"",OR(NOT(ISNUMBER(H57)),H57&lt;0)),N(H57)&gt;MOD(G57-F57,1)*1440),"VERIFICAR","OK"),"VERIFICAR")))</f>
        <v/>
      </c>
      <c r="P57" s="15">
        <f t="shared" si="3"/>
        <v>0</v>
      </c>
      <c r="Q57" s="15">
        <f t="shared" si="4"/>
        <v>0</v>
      </c>
      <c r="R57" s="15" t="str">
        <f t="shared" si="5"/>
        <v/>
      </c>
    </row>
    <row r="58">
      <c r="A58" s="7"/>
      <c r="B58" s="4"/>
      <c r="C58" s="11" t="str">
        <f>IF(B58="","",IFERROR(VLOOKUP(B58,Plano!$A$6:$C$400,2,FALSE),""))</f>
        <v/>
      </c>
      <c r="D58" s="11" t="str">
        <f>IF(B58="","",IFERROR(VLOOKUP(B58,Plano!$A$6:$C$400,3,FALSE),""))</f>
        <v/>
      </c>
      <c r="E58" s="4"/>
      <c r="F58" s="12"/>
      <c r="G58" s="12"/>
      <c r="H58" s="4"/>
      <c r="I58" s="8" t="str">
        <f t="shared" si="1"/>
        <v/>
      </c>
      <c r="J58" s="4"/>
      <c r="K58" s="4"/>
      <c r="L58" s="9" t="str">
        <f t="shared" si="2"/>
        <v/>
      </c>
      <c r="M58" s="4"/>
      <c r="N58" s="4"/>
      <c r="O58" s="15" t="str">
        <f>IF(COUNTA(A58:B58,E58:H58,J58:K58,M58:N58)=0,"",IF(OR(A58="",B58="",F58="",G58=""),"INCOMPLETO",IFERROR(IF(OR(NOT(ISNUMBER(A58)),A58&lt;=0,A58&lt;&gt;INT(A58),COUNTIFS(Plano!$A$6:$A$400,B58,Plano!$S$6:$S$400,"OK")&lt;&gt;1,NOT(ISNUMBER(F58)),NOT(ISNUMBER(G58)),F58&lt;0,G58&lt;0,F58&gt;=1,G58&gt;=1,AND(H58&lt;&gt;"",OR(NOT(ISNUMBER(H58)),H58&lt;0)),N(H58)&gt;MOD(G58-F58,1)*1440),"VERIFICAR","OK"),"VERIFICAR")))</f>
        <v/>
      </c>
      <c r="P58" s="15">
        <f t="shared" si="3"/>
        <v>0</v>
      </c>
      <c r="Q58" s="15">
        <f t="shared" si="4"/>
        <v>0</v>
      </c>
      <c r="R58" s="15" t="str">
        <f t="shared" si="5"/>
        <v/>
      </c>
    </row>
    <row r="59">
      <c r="A59" s="7"/>
      <c r="B59" s="4"/>
      <c r="C59" s="11" t="str">
        <f>IF(B59="","",IFERROR(VLOOKUP(B59,Plano!$A$6:$C$400,2,FALSE),""))</f>
        <v/>
      </c>
      <c r="D59" s="11" t="str">
        <f>IF(B59="","",IFERROR(VLOOKUP(B59,Plano!$A$6:$C$400,3,FALSE),""))</f>
        <v/>
      </c>
      <c r="E59" s="4"/>
      <c r="F59" s="12"/>
      <c r="G59" s="12"/>
      <c r="H59" s="4"/>
      <c r="I59" s="8" t="str">
        <f t="shared" si="1"/>
        <v/>
      </c>
      <c r="J59" s="4"/>
      <c r="K59" s="4"/>
      <c r="L59" s="9" t="str">
        <f t="shared" si="2"/>
        <v/>
      </c>
      <c r="M59" s="4"/>
      <c r="N59" s="4"/>
      <c r="O59" s="15" t="str">
        <f>IF(COUNTA(A59:B59,E59:H59,J59:K59,M59:N59)=0,"",IF(OR(A59="",B59="",F59="",G59=""),"INCOMPLETO",IFERROR(IF(OR(NOT(ISNUMBER(A59)),A59&lt;=0,A59&lt;&gt;INT(A59),COUNTIFS(Plano!$A$6:$A$400,B59,Plano!$S$6:$S$400,"OK")&lt;&gt;1,NOT(ISNUMBER(F59)),NOT(ISNUMBER(G59)),F59&lt;0,G59&lt;0,F59&gt;=1,G59&gt;=1,AND(H59&lt;&gt;"",OR(NOT(ISNUMBER(H59)),H59&lt;0)),N(H59)&gt;MOD(G59-F59,1)*1440),"VERIFICAR","OK"),"VERIFICAR")))</f>
        <v/>
      </c>
      <c r="P59" s="15">
        <f t="shared" si="3"/>
        <v>0</v>
      </c>
      <c r="Q59" s="15">
        <f t="shared" si="4"/>
        <v>0</v>
      </c>
      <c r="R59" s="15" t="str">
        <f t="shared" si="5"/>
        <v/>
      </c>
    </row>
    <row r="60">
      <c r="A60" s="7"/>
      <c r="B60" s="4"/>
      <c r="C60" s="11" t="str">
        <f>IF(B60="","",IFERROR(VLOOKUP(B60,Plano!$A$6:$C$400,2,FALSE),""))</f>
        <v/>
      </c>
      <c r="D60" s="11" t="str">
        <f>IF(B60="","",IFERROR(VLOOKUP(B60,Plano!$A$6:$C$400,3,FALSE),""))</f>
        <v/>
      </c>
      <c r="E60" s="4"/>
      <c r="F60" s="12"/>
      <c r="G60" s="12"/>
      <c r="H60" s="4"/>
      <c r="I60" s="8" t="str">
        <f t="shared" si="1"/>
        <v/>
      </c>
      <c r="J60" s="4"/>
      <c r="K60" s="4"/>
      <c r="L60" s="9" t="str">
        <f t="shared" si="2"/>
        <v/>
      </c>
      <c r="M60" s="4"/>
      <c r="N60" s="4"/>
      <c r="O60" s="15" t="str">
        <f>IF(COUNTA(A60:B60,E60:H60,J60:K60,M60:N60)=0,"",IF(OR(A60="",B60="",F60="",G60=""),"INCOMPLETO",IFERROR(IF(OR(NOT(ISNUMBER(A60)),A60&lt;=0,A60&lt;&gt;INT(A60),COUNTIFS(Plano!$A$6:$A$400,B60,Plano!$S$6:$S$400,"OK")&lt;&gt;1,NOT(ISNUMBER(F60)),NOT(ISNUMBER(G60)),F60&lt;0,G60&lt;0,F60&gt;=1,G60&gt;=1,AND(H60&lt;&gt;"",OR(NOT(ISNUMBER(H60)),H60&lt;0)),N(H60)&gt;MOD(G60-F60,1)*1440),"VERIFICAR","OK"),"VERIFICAR")))</f>
        <v/>
      </c>
      <c r="P60" s="15">
        <f t="shared" si="3"/>
        <v>0</v>
      </c>
      <c r="Q60" s="15">
        <f t="shared" si="4"/>
        <v>0</v>
      </c>
      <c r="R60" s="15" t="str">
        <f t="shared" si="5"/>
        <v/>
      </c>
    </row>
    <row r="61">
      <c r="A61" s="7"/>
      <c r="B61" s="4"/>
      <c r="C61" s="11" t="str">
        <f>IF(B61="","",IFERROR(VLOOKUP(B61,Plano!$A$6:$C$400,2,FALSE),""))</f>
        <v/>
      </c>
      <c r="D61" s="11" t="str">
        <f>IF(B61="","",IFERROR(VLOOKUP(B61,Plano!$A$6:$C$400,3,FALSE),""))</f>
        <v/>
      </c>
      <c r="E61" s="4"/>
      <c r="F61" s="12"/>
      <c r="G61" s="12"/>
      <c r="H61" s="4"/>
      <c r="I61" s="8" t="str">
        <f t="shared" si="1"/>
        <v/>
      </c>
      <c r="J61" s="4"/>
      <c r="K61" s="4"/>
      <c r="L61" s="9" t="str">
        <f t="shared" si="2"/>
        <v/>
      </c>
      <c r="M61" s="4"/>
      <c r="N61" s="4"/>
      <c r="O61" s="15" t="str">
        <f>IF(COUNTA(A61:B61,E61:H61,J61:K61,M61:N61)=0,"",IF(OR(A61="",B61="",F61="",G61=""),"INCOMPLETO",IFERROR(IF(OR(NOT(ISNUMBER(A61)),A61&lt;=0,A61&lt;&gt;INT(A61),COUNTIFS(Plano!$A$6:$A$400,B61,Plano!$S$6:$S$400,"OK")&lt;&gt;1,NOT(ISNUMBER(F61)),NOT(ISNUMBER(G61)),F61&lt;0,G61&lt;0,F61&gt;=1,G61&gt;=1,AND(H61&lt;&gt;"",OR(NOT(ISNUMBER(H61)),H61&lt;0)),N(H61)&gt;MOD(G61-F61,1)*1440),"VERIFICAR","OK"),"VERIFICAR")))</f>
        <v/>
      </c>
      <c r="P61" s="15">
        <f t="shared" si="3"/>
        <v>0</v>
      </c>
      <c r="Q61" s="15">
        <f t="shared" si="4"/>
        <v>0</v>
      </c>
      <c r="R61" s="15" t="str">
        <f t="shared" si="5"/>
        <v/>
      </c>
    </row>
    <row r="62">
      <c r="A62" s="7"/>
      <c r="B62" s="4"/>
      <c r="C62" s="11" t="str">
        <f>IF(B62="","",IFERROR(VLOOKUP(B62,Plano!$A$6:$C$400,2,FALSE),""))</f>
        <v/>
      </c>
      <c r="D62" s="11" t="str">
        <f>IF(B62="","",IFERROR(VLOOKUP(B62,Plano!$A$6:$C$400,3,FALSE),""))</f>
        <v/>
      </c>
      <c r="E62" s="4"/>
      <c r="F62" s="12"/>
      <c r="G62" s="12"/>
      <c r="H62" s="4"/>
      <c r="I62" s="8" t="str">
        <f t="shared" si="1"/>
        <v/>
      </c>
      <c r="J62" s="4"/>
      <c r="K62" s="4"/>
      <c r="L62" s="9" t="str">
        <f t="shared" si="2"/>
        <v/>
      </c>
      <c r="M62" s="4"/>
      <c r="N62" s="4"/>
      <c r="O62" s="15" t="str">
        <f>IF(COUNTA(A62:B62,E62:H62,J62:K62,M62:N62)=0,"",IF(OR(A62="",B62="",F62="",G62=""),"INCOMPLETO",IFERROR(IF(OR(NOT(ISNUMBER(A62)),A62&lt;=0,A62&lt;&gt;INT(A62),COUNTIFS(Plano!$A$6:$A$400,B62,Plano!$S$6:$S$400,"OK")&lt;&gt;1,NOT(ISNUMBER(F62)),NOT(ISNUMBER(G62)),F62&lt;0,G62&lt;0,F62&gt;=1,G62&gt;=1,AND(H62&lt;&gt;"",OR(NOT(ISNUMBER(H62)),H62&lt;0)),N(H62)&gt;MOD(G62-F62,1)*1440),"VERIFICAR","OK"),"VERIFICAR")))</f>
        <v/>
      </c>
      <c r="P62" s="15">
        <f t="shared" si="3"/>
        <v>0</v>
      </c>
      <c r="Q62" s="15">
        <f t="shared" si="4"/>
        <v>0</v>
      </c>
      <c r="R62" s="15" t="str">
        <f t="shared" si="5"/>
        <v/>
      </c>
    </row>
    <row r="63">
      <c r="A63" s="7"/>
      <c r="B63" s="4"/>
      <c r="C63" s="11" t="str">
        <f>IF(B63="","",IFERROR(VLOOKUP(B63,Plano!$A$6:$C$400,2,FALSE),""))</f>
        <v/>
      </c>
      <c r="D63" s="11" t="str">
        <f>IF(B63="","",IFERROR(VLOOKUP(B63,Plano!$A$6:$C$400,3,FALSE),""))</f>
        <v/>
      </c>
      <c r="E63" s="4"/>
      <c r="F63" s="12"/>
      <c r="G63" s="12"/>
      <c r="H63" s="4"/>
      <c r="I63" s="8" t="str">
        <f t="shared" si="1"/>
        <v/>
      </c>
      <c r="J63" s="4"/>
      <c r="K63" s="4"/>
      <c r="L63" s="9" t="str">
        <f t="shared" si="2"/>
        <v/>
      </c>
      <c r="M63" s="4"/>
      <c r="N63" s="4"/>
      <c r="O63" s="15" t="str">
        <f>IF(COUNTA(A63:B63,E63:H63,J63:K63,M63:N63)=0,"",IF(OR(A63="",B63="",F63="",G63=""),"INCOMPLETO",IFERROR(IF(OR(NOT(ISNUMBER(A63)),A63&lt;=0,A63&lt;&gt;INT(A63),COUNTIFS(Plano!$A$6:$A$400,B63,Plano!$S$6:$S$400,"OK")&lt;&gt;1,NOT(ISNUMBER(F63)),NOT(ISNUMBER(G63)),F63&lt;0,G63&lt;0,F63&gt;=1,G63&gt;=1,AND(H63&lt;&gt;"",OR(NOT(ISNUMBER(H63)),H63&lt;0)),N(H63)&gt;MOD(G63-F63,1)*1440),"VERIFICAR","OK"),"VERIFICAR")))</f>
        <v/>
      </c>
      <c r="P63" s="15">
        <f t="shared" si="3"/>
        <v>0</v>
      </c>
      <c r="Q63" s="15">
        <f t="shared" si="4"/>
        <v>0</v>
      </c>
      <c r="R63" s="15" t="str">
        <f t="shared" si="5"/>
        <v/>
      </c>
    </row>
    <row r="64">
      <c r="A64" s="7"/>
      <c r="B64" s="4"/>
      <c r="C64" s="11" t="str">
        <f>IF(B64="","",IFERROR(VLOOKUP(B64,Plano!$A$6:$C$400,2,FALSE),""))</f>
        <v/>
      </c>
      <c r="D64" s="11" t="str">
        <f>IF(B64="","",IFERROR(VLOOKUP(B64,Plano!$A$6:$C$400,3,FALSE),""))</f>
        <v/>
      </c>
      <c r="E64" s="4"/>
      <c r="F64" s="12"/>
      <c r="G64" s="12"/>
      <c r="H64" s="4"/>
      <c r="I64" s="8" t="str">
        <f t="shared" si="1"/>
        <v/>
      </c>
      <c r="J64" s="4"/>
      <c r="K64" s="4"/>
      <c r="L64" s="9" t="str">
        <f t="shared" si="2"/>
        <v/>
      </c>
      <c r="M64" s="4"/>
      <c r="N64" s="4"/>
      <c r="O64" s="15" t="str">
        <f>IF(COUNTA(A64:B64,E64:H64,J64:K64,M64:N64)=0,"",IF(OR(A64="",B64="",F64="",G64=""),"INCOMPLETO",IFERROR(IF(OR(NOT(ISNUMBER(A64)),A64&lt;=0,A64&lt;&gt;INT(A64),COUNTIFS(Plano!$A$6:$A$400,B64,Plano!$S$6:$S$400,"OK")&lt;&gt;1,NOT(ISNUMBER(F64)),NOT(ISNUMBER(G64)),F64&lt;0,G64&lt;0,F64&gt;=1,G64&gt;=1,AND(H64&lt;&gt;"",OR(NOT(ISNUMBER(H64)),H64&lt;0)),N(H64)&gt;MOD(G64-F64,1)*1440),"VERIFICAR","OK"),"VERIFICAR")))</f>
        <v/>
      </c>
      <c r="P64" s="15">
        <f t="shared" si="3"/>
        <v>0</v>
      </c>
      <c r="Q64" s="15">
        <f t="shared" si="4"/>
        <v>0</v>
      </c>
      <c r="R64" s="15" t="str">
        <f t="shared" si="5"/>
        <v/>
      </c>
    </row>
    <row r="65">
      <c r="A65" s="7"/>
      <c r="B65" s="4"/>
      <c r="C65" s="11" t="str">
        <f>IF(B65="","",IFERROR(VLOOKUP(B65,Plano!$A$6:$C$400,2,FALSE),""))</f>
        <v/>
      </c>
      <c r="D65" s="11" t="str">
        <f>IF(B65="","",IFERROR(VLOOKUP(B65,Plano!$A$6:$C$400,3,FALSE),""))</f>
        <v/>
      </c>
      <c r="E65" s="4"/>
      <c r="F65" s="12"/>
      <c r="G65" s="12"/>
      <c r="H65" s="4"/>
      <c r="I65" s="8" t="str">
        <f t="shared" si="1"/>
        <v/>
      </c>
      <c r="J65" s="4"/>
      <c r="K65" s="4"/>
      <c r="L65" s="9" t="str">
        <f t="shared" si="2"/>
        <v/>
      </c>
      <c r="M65" s="4"/>
      <c r="N65" s="4"/>
      <c r="O65" s="15" t="str">
        <f>IF(COUNTA(A65:B65,E65:H65,J65:K65,M65:N65)=0,"",IF(OR(A65="",B65="",F65="",G65=""),"INCOMPLETO",IFERROR(IF(OR(NOT(ISNUMBER(A65)),A65&lt;=0,A65&lt;&gt;INT(A65),COUNTIFS(Plano!$A$6:$A$400,B65,Plano!$S$6:$S$400,"OK")&lt;&gt;1,NOT(ISNUMBER(F65)),NOT(ISNUMBER(G65)),F65&lt;0,G65&lt;0,F65&gt;=1,G65&gt;=1,AND(H65&lt;&gt;"",OR(NOT(ISNUMBER(H65)),H65&lt;0)),N(H65)&gt;MOD(G65-F65,1)*1440),"VERIFICAR","OK"),"VERIFICAR")))</f>
        <v/>
      </c>
      <c r="P65" s="15">
        <f t="shared" si="3"/>
        <v>0</v>
      </c>
      <c r="Q65" s="15">
        <f t="shared" si="4"/>
        <v>0</v>
      </c>
      <c r="R65" s="15" t="str">
        <f t="shared" si="5"/>
        <v/>
      </c>
    </row>
    <row r="66">
      <c r="A66" s="7"/>
      <c r="B66" s="4"/>
      <c r="C66" s="11" t="str">
        <f>IF(B66="","",IFERROR(VLOOKUP(B66,Plano!$A$6:$C$400,2,FALSE),""))</f>
        <v/>
      </c>
      <c r="D66" s="11" t="str">
        <f>IF(B66="","",IFERROR(VLOOKUP(B66,Plano!$A$6:$C$400,3,FALSE),""))</f>
        <v/>
      </c>
      <c r="E66" s="4"/>
      <c r="F66" s="12"/>
      <c r="G66" s="12"/>
      <c r="H66" s="4"/>
      <c r="I66" s="8" t="str">
        <f t="shared" si="1"/>
        <v/>
      </c>
      <c r="J66" s="4"/>
      <c r="K66" s="4"/>
      <c r="L66" s="9" t="str">
        <f t="shared" si="2"/>
        <v/>
      </c>
      <c r="M66" s="4"/>
      <c r="N66" s="4"/>
      <c r="O66" s="15" t="str">
        <f>IF(COUNTA(A66:B66,E66:H66,J66:K66,M66:N66)=0,"",IF(OR(A66="",B66="",F66="",G66=""),"INCOMPLETO",IFERROR(IF(OR(NOT(ISNUMBER(A66)),A66&lt;=0,A66&lt;&gt;INT(A66),COUNTIFS(Plano!$A$6:$A$400,B66,Plano!$S$6:$S$400,"OK")&lt;&gt;1,NOT(ISNUMBER(F66)),NOT(ISNUMBER(G66)),F66&lt;0,G66&lt;0,F66&gt;=1,G66&gt;=1,AND(H66&lt;&gt;"",OR(NOT(ISNUMBER(H66)),H66&lt;0)),N(H66)&gt;MOD(G66-F66,1)*1440),"VERIFICAR","OK"),"VERIFICAR")))</f>
        <v/>
      </c>
      <c r="P66" s="15">
        <f t="shared" si="3"/>
        <v>0</v>
      </c>
      <c r="Q66" s="15">
        <f t="shared" si="4"/>
        <v>0</v>
      </c>
      <c r="R66" s="15" t="str">
        <f t="shared" si="5"/>
        <v/>
      </c>
    </row>
    <row r="67">
      <c r="A67" s="7"/>
      <c r="B67" s="4"/>
      <c r="C67" s="11" t="str">
        <f>IF(B67="","",IFERROR(VLOOKUP(B67,Plano!$A$6:$C$400,2,FALSE),""))</f>
        <v/>
      </c>
      <c r="D67" s="11" t="str">
        <f>IF(B67="","",IFERROR(VLOOKUP(B67,Plano!$A$6:$C$400,3,FALSE),""))</f>
        <v/>
      </c>
      <c r="E67" s="4"/>
      <c r="F67" s="12"/>
      <c r="G67" s="12"/>
      <c r="H67" s="4"/>
      <c r="I67" s="8" t="str">
        <f t="shared" si="1"/>
        <v/>
      </c>
      <c r="J67" s="4"/>
      <c r="K67" s="4"/>
      <c r="L67" s="9" t="str">
        <f t="shared" si="2"/>
        <v/>
      </c>
      <c r="M67" s="4"/>
      <c r="N67" s="4"/>
      <c r="O67" s="15" t="str">
        <f>IF(COUNTA(A67:B67,E67:H67,J67:K67,M67:N67)=0,"",IF(OR(A67="",B67="",F67="",G67=""),"INCOMPLETO",IFERROR(IF(OR(NOT(ISNUMBER(A67)),A67&lt;=0,A67&lt;&gt;INT(A67),COUNTIFS(Plano!$A$6:$A$400,B67,Plano!$S$6:$S$400,"OK")&lt;&gt;1,NOT(ISNUMBER(F67)),NOT(ISNUMBER(G67)),F67&lt;0,G67&lt;0,F67&gt;=1,G67&gt;=1,AND(H67&lt;&gt;"",OR(NOT(ISNUMBER(H67)),H67&lt;0)),N(H67)&gt;MOD(G67-F67,1)*1440),"VERIFICAR","OK"),"VERIFICAR")))</f>
        <v/>
      </c>
      <c r="P67" s="15">
        <f t="shared" si="3"/>
        <v>0</v>
      </c>
      <c r="Q67" s="15">
        <f t="shared" si="4"/>
        <v>0</v>
      </c>
      <c r="R67" s="15" t="str">
        <f t="shared" si="5"/>
        <v/>
      </c>
    </row>
    <row r="68">
      <c r="A68" s="7"/>
      <c r="B68" s="4"/>
      <c r="C68" s="11" t="str">
        <f>IF(B68="","",IFERROR(VLOOKUP(B68,Plano!$A$6:$C$400,2,FALSE),""))</f>
        <v/>
      </c>
      <c r="D68" s="11" t="str">
        <f>IF(B68="","",IFERROR(VLOOKUP(B68,Plano!$A$6:$C$400,3,FALSE),""))</f>
        <v/>
      </c>
      <c r="E68" s="4"/>
      <c r="F68" s="12"/>
      <c r="G68" s="12"/>
      <c r="H68" s="4"/>
      <c r="I68" s="8" t="str">
        <f t="shared" si="1"/>
        <v/>
      </c>
      <c r="J68" s="4"/>
      <c r="K68" s="4"/>
      <c r="L68" s="9" t="str">
        <f t="shared" si="2"/>
        <v/>
      </c>
      <c r="M68" s="4"/>
      <c r="N68" s="4"/>
      <c r="O68" s="15" t="str">
        <f>IF(COUNTA(A68:B68,E68:H68,J68:K68,M68:N68)=0,"",IF(OR(A68="",B68="",F68="",G68=""),"INCOMPLETO",IFERROR(IF(OR(NOT(ISNUMBER(A68)),A68&lt;=0,A68&lt;&gt;INT(A68),COUNTIFS(Plano!$A$6:$A$400,B68,Plano!$S$6:$S$400,"OK")&lt;&gt;1,NOT(ISNUMBER(F68)),NOT(ISNUMBER(G68)),F68&lt;0,G68&lt;0,F68&gt;=1,G68&gt;=1,AND(H68&lt;&gt;"",OR(NOT(ISNUMBER(H68)),H68&lt;0)),N(H68)&gt;MOD(G68-F68,1)*1440),"VERIFICAR","OK"),"VERIFICAR")))</f>
        <v/>
      </c>
      <c r="P68" s="15">
        <f t="shared" si="3"/>
        <v>0</v>
      </c>
      <c r="Q68" s="15">
        <f t="shared" si="4"/>
        <v>0</v>
      </c>
      <c r="R68" s="15" t="str">
        <f t="shared" si="5"/>
        <v/>
      </c>
    </row>
    <row r="69">
      <c r="A69" s="7"/>
      <c r="B69" s="4"/>
      <c r="C69" s="11" t="str">
        <f>IF(B69="","",IFERROR(VLOOKUP(B69,Plano!$A$6:$C$400,2,FALSE),""))</f>
        <v/>
      </c>
      <c r="D69" s="11" t="str">
        <f>IF(B69="","",IFERROR(VLOOKUP(B69,Plano!$A$6:$C$400,3,FALSE),""))</f>
        <v/>
      </c>
      <c r="E69" s="4"/>
      <c r="F69" s="12"/>
      <c r="G69" s="12"/>
      <c r="H69" s="4"/>
      <c r="I69" s="8" t="str">
        <f t="shared" si="1"/>
        <v/>
      </c>
      <c r="J69" s="4"/>
      <c r="K69" s="4"/>
      <c r="L69" s="9" t="str">
        <f t="shared" si="2"/>
        <v/>
      </c>
      <c r="M69" s="4"/>
      <c r="N69" s="4"/>
      <c r="O69" s="15" t="str">
        <f>IF(COUNTA(A69:B69,E69:H69,J69:K69,M69:N69)=0,"",IF(OR(A69="",B69="",F69="",G69=""),"INCOMPLETO",IFERROR(IF(OR(NOT(ISNUMBER(A69)),A69&lt;=0,A69&lt;&gt;INT(A69),COUNTIFS(Plano!$A$6:$A$400,B69,Plano!$S$6:$S$400,"OK")&lt;&gt;1,NOT(ISNUMBER(F69)),NOT(ISNUMBER(G69)),F69&lt;0,G69&lt;0,F69&gt;=1,G69&gt;=1,AND(H69&lt;&gt;"",OR(NOT(ISNUMBER(H69)),H69&lt;0)),N(H69)&gt;MOD(G69-F69,1)*1440),"VERIFICAR","OK"),"VERIFICAR")))</f>
        <v/>
      </c>
      <c r="P69" s="15">
        <f t="shared" si="3"/>
        <v>0</v>
      </c>
      <c r="Q69" s="15">
        <f t="shared" si="4"/>
        <v>0</v>
      </c>
      <c r="R69" s="15" t="str">
        <f t="shared" si="5"/>
        <v/>
      </c>
    </row>
    <row r="70">
      <c r="A70" s="7"/>
      <c r="B70" s="4"/>
      <c r="C70" s="11" t="str">
        <f>IF(B70="","",IFERROR(VLOOKUP(B70,Plano!$A$6:$C$400,2,FALSE),""))</f>
        <v/>
      </c>
      <c r="D70" s="11" t="str">
        <f>IF(B70="","",IFERROR(VLOOKUP(B70,Plano!$A$6:$C$400,3,FALSE),""))</f>
        <v/>
      </c>
      <c r="E70" s="4"/>
      <c r="F70" s="12"/>
      <c r="G70" s="12"/>
      <c r="H70" s="4"/>
      <c r="I70" s="8" t="str">
        <f t="shared" si="1"/>
        <v/>
      </c>
      <c r="J70" s="4"/>
      <c r="K70" s="4"/>
      <c r="L70" s="9" t="str">
        <f t="shared" si="2"/>
        <v/>
      </c>
      <c r="M70" s="4"/>
      <c r="N70" s="4"/>
      <c r="O70" s="15" t="str">
        <f>IF(COUNTA(A70:B70,E70:H70,J70:K70,M70:N70)=0,"",IF(OR(A70="",B70="",F70="",G70=""),"INCOMPLETO",IFERROR(IF(OR(NOT(ISNUMBER(A70)),A70&lt;=0,A70&lt;&gt;INT(A70),COUNTIFS(Plano!$A$6:$A$400,B70,Plano!$S$6:$S$400,"OK")&lt;&gt;1,NOT(ISNUMBER(F70)),NOT(ISNUMBER(G70)),F70&lt;0,G70&lt;0,F70&gt;=1,G70&gt;=1,AND(H70&lt;&gt;"",OR(NOT(ISNUMBER(H70)),H70&lt;0)),N(H70)&gt;MOD(G70-F70,1)*1440),"VERIFICAR","OK"),"VERIFICAR")))</f>
        <v/>
      </c>
      <c r="P70" s="15">
        <f t="shared" si="3"/>
        <v>0</v>
      </c>
      <c r="Q70" s="15">
        <f t="shared" si="4"/>
        <v>0</v>
      </c>
      <c r="R70" s="15" t="str">
        <f t="shared" si="5"/>
        <v/>
      </c>
    </row>
    <row r="71">
      <c r="A71" s="7"/>
      <c r="B71" s="4"/>
      <c r="C71" s="11" t="str">
        <f>IF(B71="","",IFERROR(VLOOKUP(B71,Plano!$A$6:$C$400,2,FALSE),""))</f>
        <v/>
      </c>
      <c r="D71" s="11" t="str">
        <f>IF(B71="","",IFERROR(VLOOKUP(B71,Plano!$A$6:$C$400,3,FALSE),""))</f>
        <v/>
      </c>
      <c r="E71" s="4"/>
      <c r="F71" s="12"/>
      <c r="G71" s="12"/>
      <c r="H71" s="4"/>
      <c r="I71" s="8" t="str">
        <f t="shared" si="1"/>
        <v/>
      </c>
      <c r="J71" s="4"/>
      <c r="K71" s="4"/>
      <c r="L71" s="9" t="str">
        <f t="shared" si="2"/>
        <v/>
      </c>
      <c r="M71" s="4"/>
      <c r="N71" s="4"/>
      <c r="O71" s="15" t="str">
        <f>IF(COUNTA(A71:B71,E71:H71,J71:K71,M71:N71)=0,"",IF(OR(A71="",B71="",F71="",G71=""),"INCOMPLETO",IFERROR(IF(OR(NOT(ISNUMBER(A71)),A71&lt;=0,A71&lt;&gt;INT(A71),COUNTIFS(Plano!$A$6:$A$400,B71,Plano!$S$6:$S$400,"OK")&lt;&gt;1,NOT(ISNUMBER(F71)),NOT(ISNUMBER(G71)),F71&lt;0,G71&lt;0,F71&gt;=1,G71&gt;=1,AND(H71&lt;&gt;"",OR(NOT(ISNUMBER(H71)),H71&lt;0)),N(H71)&gt;MOD(G71-F71,1)*1440),"VERIFICAR","OK"),"VERIFICAR")))</f>
        <v/>
      </c>
      <c r="P71" s="15">
        <f t="shared" si="3"/>
        <v>0</v>
      </c>
      <c r="Q71" s="15">
        <f t="shared" si="4"/>
        <v>0</v>
      </c>
      <c r="R71" s="15" t="str">
        <f t="shared" si="5"/>
        <v/>
      </c>
    </row>
    <row r="72">
      <c r="A72" s="7"/>
      <c r="B72" s="4"/>
      <c r="C72" s="11" t="str">
        <f>IF(B72="","",IFERROR(VLOOKUP(B72,Plano!$A$6:$C$400,2,FALSE),""))</f>
        <v/>
      </c>
      <c r="D72" s="11" t="str">
        <f>IF(B72="","",IFERROR(VLOOKUP(B72,Plano!$A$6:$C$400,3,FALSE),""))</f>
        <v/>
      </c>
      <c r="E72" s="4"/>
      <c r="F72" s="12"/>
      <c r="G72" s="12"/>
      <c r="H72" s="4"/>
      <c r="I72" s="8" t="str">
        <f t="shared" si="1"/>
        <v/>
      </c>
      <c r="J72" s="4"/>
      <c r="K72" s="4"/>
      <c r="L72" s="9" t="str">
        <f t="shared" si="2"/>
        <v/>
      </c>
      <c r="M72" s="4"/>
      <c r="N72" s="4"/>
      <c r="O72" s="15" t="str">
        <f>IF(COUNTA(A72:B72,E72:H72,J72:K72,M72:N72)=0,"",IF(OR(A72="",B72="",F72="",G72=""),"INCOMPLETO",IFERROR(IF(OR(NOT(ISNUMBER(A72)),A72&lt;=0,A72&lt;&gt;INT(A72),COUNTIFS(Plano!$A$6:$A$400,B72,Plano!$S$6:$S$400,"OK")&lt;&gt;1,NOT(ISNUMBER(F72)),NOT(ISNUMBER(G72)),F72&lt;0,G72&lt;0,F72&gt;=1,G72&gt;=1,AND(H72&lt;&gt;"",OR(NOT(ISNUMBER(H72)),H72&lt;0)),N(H72)&gt;MOD(G72-F72,1)*1440),"VERIFICAR","OK"),"VERIFICAR")))</f>
        <v/>
      </c>
      <c r="P72" s="15">
        <f t="shared" si="3"/>
        <v>0</v>
      </c>
      <c r="Q72" s="15">
        <f t="shared" si="4"/>
        <v>0</v>
      </c>
      <c r="R72" s="15" t="str">
        <f t="shared" si="5"/>
        <v/>
      </c>
    </row>
    <row r="73">
      <c r="A73" s="7"/>
      <c r="B73" s="4"/>
      <c r="C73" s="11" t="str">
        <f>IF(B73="","",IFERROR(VLOOKUP(B73,Plano!$A$6:$C$400,2,FALSE),""))</f>
        <v/>
      </c>
      <c r="D73" s="11" t="str">
        <f>IF(B73="","",IFERROR(VLOOKUP(B73,Plano!$A$6:$C$400,3,FALSE),""))</f>
        <v/>
      </c>
      <c r="E73" s="4"/>
      <c r="F73" s="12"/>
      <c r="G73" s="12"/>
      <c r="H73" s="4"/>
      <c r="I73" s="8" t="str">
        <f t="shared" si="1"/>
        <v/>
      </c>
      <c r="J73" s="4"/>
      <c r="K73" s="4"/>
      <c r="L73" s="9" t="str">
        <f t="shared" si="2"/>
        <v/>
      </c>
      <c r="M73" s="4"/>
      <c r="N73" s="4"/>
      <c r="O73" s="15" t="str">
        <f>IF(COUNTA(A73:B73,E73:H73,J73:K73,M73:N73)=0,"",IF(OR(A73="",B73="",F73="",G73=""),"INCOMPLETO",IFERROR(IF(OR(NOT(ISNUMBER(A73)),A73&lt;=0,A73&lt;&gt;INT(A73),COUNTIFS(Plano!$A$6:$A$400,B73,Plano!$S$6:$S$400,"OK")&lt;&gt;1,NOT(ISNUMBER(F73)),NOT(ISNUMBER(G73)),F73&lt;0,G73&lt;0,F73&gt;=1,G73&gt;=1,AND(H73&lt;&gt;"",OR(NOT(ISNUMBER(H73)),H73&lt;0)),N(H73)&gt;MOD(G73-F73,1)*1440),"VERIFICAR","OK"),"VERIFICAR")))</f>
        <v/>
      </c>
      <c r="P73" s="15">
        <f t="shared" si="3"/>
        <v>0</v>
      </c>
      <c r="Q73" s="15">
        <f t="shared" si="4"/>
        <v>0</v>
      </c>
      <c r="R73" s="15" t="str">
        <f t="shared" si="5"/>
        <v/>
      </c>
    </row>
    <row r="74">
      <c r="A74" s="7"/>
      <c r="B74" s="4"/>
      <c r="C74" s="11" t="str">
        <f>IF(B74="","",IFERROR(VLOOKUP(B74,Plano!$A$6:$C$400,2,FALSE),""))</f>
        <v/>
      </c>
      <c r="D74" s="11" t="str">
        <f>IF(B74="","",IFERROR(VLOOKUP(B74,Plano!$A$6:$C$400,3,FALSE),""))</f>
        <v/>
      </c>
      <c r="E74" s="4"/>
      <c r="F74" s="12"/>
      <c r="G74" s="12"/>
      <c r="H74" s="4"/>
      <c r="I74" s="8" t="str">
        <f t="shared" si="1"/>
        <v/>
      </c>
      <c r="J74" s="4"/>
      <c r="K74" s="4"/>
      <c r="L74" s="9" t="str">
        <f t="shared" si="2"/>
        <v/>
      </c>
      <c r="M74" s="4"/>
      <c r="N74" s="4"/>
      <c r="O74" s="15" t="str">
        <f>IF(COUNTA(A74:B74,E74:H74,J74:K74,M74:N74)=0,"",IF(OR(A74="",B74="",F74="",G74=""),"INCOMPLETO",IFERROR(IF(OR(NOT(ISNUMBER(A74)),A74&lt;=0,A74&lt;&gt;INT(A74),COUNTIFS(Plano!$A$6:$A$400,B74,Plano!$S$6:$S$400,"OK")&lt;&gt;1,NOT(ISNUMBER(F74)),NOT(ISNUMBER(G74)),F74&lt;0,G74&lt;0,F74&gt;=1,G74&gt;=1,AND(H74&lt;&gt;"",OR(NOT(ISNUMBER(H74)),H74&lt;0)),N(H74)&gt;MOD(G74-F74,1)*1440),"VERIFICAR","OK"),"VERIFICAR")))</f>
        <v/>
      </c>
      <c r="P74" s="15">
        <f t="shared" si="3"/>
        <v>0</v>
      </c>
      <c r="Q74" s="15">
        <f t="shared" si="4"/>
        <v>0</v>
      </c>
      <c r="R74" s="15" t="str">
        <f t="shared" si="5"/>
        <v/>
      </c>
    </row>
    <row r="75">
      <c r="A75" s="7"/>
      <c r="B75" s="4"/>
      <c r="C75" s="11" t="str">
        <f>IF(B75="","",IFERROR(VLOOKUP(B75,Plano!$A$6:$C$400,2,FALSE),""))</f>
        <v/>
      </c>
      <c r="D75" s="11" t="str">
        <f>IF(B75="","",IFERROR(VLOOKUP(B75,Plano!$A$6:$C$400,3,FALSE),""))</f>
        <v/>
      </c>
      <c r="E75" s="4"/>
      <c r="F75" s="12"/>
      <c r="G75" s="12"/>
      <c r="H75" s="4"/>
      <c r="I75" s="8" t="str">
        <f t="shared" si="1"/>
        <v/>
      </c>
      <c r="J75" s="4"/>
      <c r="K75" s="4"/>
      <c r="L75" s="9" t="str">
        <f t="shared" si="2"/>
        <v/>
      </c>
      <c r="M75" s="4"/>
      <c r="N75" s="4"/>
      <c r="O75" s="15" t="str">
        <f>IF(COUNTA(A75:B75,E75:H75,J75:K75,M75:N75)=0,"",IF(OR(A75="",B75="",F75="",G75=""),"INCOMPLETO",IFERROR(IF(OR(NOT(ISNUMBER(A75)),A75&lt;=0,A75&lt;&gt;INT(A75),COUNTIFS(Plano!$A$6:$A$400,B75,Plano!$S$6:$S$400,"OK")&lt;&gt;1,NOT(ISNUMBER(F75)),NOT(ISNUMBER(G75)),F75&lt;0,G75&lt;0,F75&gt;=1,G75&gt;=1,AND(H75&lt;&gt;"",OR(NOT(ISNUMBER(H75)),H75&lt;0)),N(H75)&gt;MOD(G75-F75,1)*1440),"VERIFICAR","OK"),"VERIFICAR")))</f>
        <v/>
      </c>
      <c r="P75" s="15">
        <f t="shared" si="3"/>
        <v>0</v>
      </c>
      <c r="Q75" s="15">
        <f t="shared" si="4"/>
        <v>0</v>
      </c>
      <c r="R75" s="15" t="str">
        <f t="shared" si="5"/>
        <v/>
      </c>
    </row>
    <row r="76">
      <c r="A76" s="7"/>
      <c r="B76" s="4"/>
      <c r="C76" s="11" t="str">
        <f>IF(B76="","",IFERROR(VLOOKUP(B76,Plano!$A$6:$C$400,2,FALSE),""))</f>
        <v/>
      </c>
      <c r="D76" s="11" t="str">
        <f>IF(B76="","",IFERROR(VLOOKUP(B76,Plano!$A$6:$C$400,3,FALSE),""))</f>
        <v/>
      </c>
      <c r="E76" s="4"/>
      <c r="F76" s="12"/>
      <c r="G76" s="12"/>
      <c r="H76" s="4"/>
      <c r="I76" s="8" t="str">
        <f t="shared" si="1"/>
        <v/>
      </c>
      <c r="J76" s="4"/>
      <c r="K76" s="4"/>
      <c r="L76" s="9" t="str">
        <f t="shared" si="2"/>
        <v/>
      </c>
      <c r="M76" s="4"/>
      <c r="N76" s="4"/>
      <c r="O76" s="15" t="str">
        <f>IF(COUNTA(A76:B76,E76:H76,J76:K76,M76:N76)=0,"",IF(OR(A76="",B76="",F76="",G76=""),"INCOMPLETO",IFERROR(IF(OR(NOT(ISNUMBER(A76)),A76&lt;=0,A76&lt;&gt;INT(A76),COUNTIFS(Plano!$A$6:$A$400,B76,Plano!$S$6:$S$400,"OK")&lt;&gt;1,NOT(ISNUMBER(F76)),NOT(ISNUMBER(G76)),F76&lt;0,G76&lt;0,F76&gt;=1,G76&gt;=1,AND(H76&lt;&gt;"",OR(NOT(ISNUMBER(H76)),H76&lt;0)),N(H76)&gt;MOD(G76-F76,1)*1440),"VERIFICAR","OK"),"VERIFICAR")))</f>
        <v/>
      </c>
      <c r="P76" s="15">
        <f t="shared" si="3"/>
        <v>0</v>
      </c>
      <c r="Q76" s="15">
        <f t="shared" si="4"/>
        <v>0</v>
      </c>
      <c r="R76" s="15" t="str">
        <f t="shared" si="5"/>
        <v/>
      </c>
    </row>
    <row r="77">
      <c r="A77" s="7"/>
      <c r="B77" s="4"/>
      <c r="C77" s="11" t="str">
        <f>IF(B77="","",IFERROR(VLOOKUP(B77,Plano!$A$6:$C$400,2,FALSE),""))</f>
        <v/>
      </c>
      <c r="D77" s="11" t="str">
        <f>IF(B77="","",IFERROR(VLOOKUP(B77,Plano!$A$6:$C$400,3,FALSE),""))</f>
        <v/>
      </c>
      <c r="E77" s="4"/>
      <c r="F77" s="12"/>
      <c r="G77" s="12"/>
      <c r="H77" s="4"/>
      <c r="I77" s="8" t="str">
        <f t="shared" si="1"/>
        <v/>
      </c>
      <c r="J77" s="4"/>
      <c r="K77" s="4"/>
      <c r="L77" s="9" t="str">
        <f t="shared" si="2"/>
        <v/>
      </c>
      <c r="M77" s="4"/>
      <c r="N77" s="4"/>
      <c r="O77" s="15" t="str">
        <f>IF(COUNTA(A77:B77,E77:H77,J77:K77,M77:N77)=0,"",IF(OR(A77="",B77="",F77="",G77=""),"INCOMPLETO",IFERROR(IF(OR(NOT(ISNUMBER(A77)),A77&lt;=0,A77&lt;&gt;INT(A77),COUNTIFS(Plano!$A$6:$A$400,B77,Plano!$S$6:$S$400,"OK")&lt;&gt;1,NOT(ISNUMBER(F77)),NOT(ISNUMBER(G77)),F77&lt;0,G77&lt;0,F77&gt;=1,G77&gt;=1,AND(H77&lt;&gt;"",OR(NOT(ISNUMBER(H77)),H77&lt;0)),N(H77)&gt;MOD(G77-F77,1)*1440),"VERIFICAR","OK"),"VERIFICAR")))</f>
        <v/>
      </c>
      <c r="P77" s="15">
        <f t="shared" si="3"/>
        <v>0</v>
      </c>
      <c r="Q77" s="15">
        <f t="shared" si="4"/>
        <v>0</v>
      </c>
      <c r="R77" s="15" t="str">
        <f t="shared" si="5"/>
        <v/>
      </c>
    </row>
    <row r="78">
      <c r="A78" s="7"/>
      <c r="B78" s="4"/>
      <c r="C78" s="11" t="str">
        <f>IF(B78="","",IFERROR(VLOOKUP(B78,Plano!$A$6:$C$400,2,FALSE),""))</f>
        <v/>
      </c>
      <c r="D78" s="11" t="str">
        <f>IF(B78="","",IFERROR(VLOOKUP(B78,Plano!$A$6:$C$400,3,FALSE),""))</f>
        <v/>
      </c>
      <c r="E78" s="4"/>
      <c r="F78" s="12"/>
      <c r="G78" s="12"/>
      <c r="H78" s="4"/>
      <c r="I78" s="8" t="str">
        <f t="shared" si="1"/>
        <v/>
      </c>
      <c r="J78" s="4"/>
      <c r="K78" s="4"/>
      <c r="L78" s="9" t="str">
        <f t="shared" si="2"/>
        <v/>
      </c>
      <c r="M78" s="4"/>
      <c r="N78" s="4"/>
      <c r="O78" s="15" t="str">
        <f>IF(COUNTA(A78:B78,E78:H78,J78:K78,M78:N78)=0,"",IF(OR(A78="",B78="",F78="",G78=""),"INCOMPLETO",IFERROR(IF(OR(NOT(ISNUMBER(A78)),A78&lt;=0,A78&lt;&gt;INT(A78),COUNTIFS(Plano!$A$6:$A$400,B78,Plano!$S$6:$S$400,"OK")&lt;&gt;1,NOT(ISNUMBER(F78)),NOT(ISNUMBER(G78)),F78&lt;0,G78&lt;0,F78&gt;=1,G78&gt;=1,AND(H78&lt;&gt;"",OR(NOT(ISNUMBER(H78)),H78&lt;0)),N(H78)&gt;MOD(G78-F78,1)*1440),"VERIFICAR","OK"),"VERIFICAR")))</f>
        <v/>
      </c>
      <c r="P78" s="15">
        <f t="shared" si="3"/>
        <v>0</v>
      </c>
      <c r="Q78" s="15">
        <f t="shared" si="4"/>
        <v>0</v>
      </c>
      <c r="R78" s="15" t="str">
        <f t="shared" si="5"/>
        <v/>
      </c>
    </row>
    <row r="79">
      <c r="A79" s="7"/>
      <c r="B79" s="4"/>
      <c r="C79" s="11" t="str">
        <f>IF(B79="","",IFERROR(VLOOKUP(B79,Plano!$A$6:$C$400,2,FALSE),""))</f>
        <v/>
      </c>
      <c r="D79" s="11" t="str">
        <f>IF(B79="","",IFERROR(VLOOKUP(B79,Plano!$A$6:$C$400,3,FALSE),""))</f>
        <v/>
      </c>
      <c r="E79" s="4"/>
      <c r="F79" s="12"/>
      <c r="G79" s="12"/>
      <c r="H79" s="4"/>
      <c r="I79" s="8" t="str">
        <f t="shared" si="1"/>
        <v/>
      </c>
      <c r="J79" s="4"/>
      <c r="K79" s="4"/>
      <c r="L79" s="9" t="str">
        <f t="shared" si="2"/>
        <v/>
      </c>
      <c r="M79" s="4"/>
      <c r="N79" s="4"/>
      <c r="O79" s="15" t="str">
        <f>IF(COUNTA(A79:B79,E79:H79,J79:K79,M79:N79)=0,"",IF(OR(A79="",B79="",F79="",G79=""),"INCOMPLETO",IFERROR(IF(OR(NOT(ISNUMBER(A79)),A79&lt;=0,A79&lt;&gt;INT(A79),COUNTIFS(Plano!$A$6:$A$400,B79,Plano!$S$6:$S$400,"OK")&lt;&gt;1,NOT(ISNUMBER(F79)),NOT(ISNUMBER(G79)),F79&lt;0,G79&lt;0,F79&gt;=1,G79&gt;=1,AND(H79&lt;&gt;"",OR(NOT(ISNUMBER(H79)),H79&lt;0)),N(H79)&gt;MOD(G79-F79,1)*1440),"VERIFICAR","OK"),"VERIFICAR")))</f>
        <v/>
      </c>
      <c r="P79" s="15">
        <f t="shared" si="3"/>
        <v>0</v>
      </c>
      <c r="Q79" s="15">
        <f t="shared" si="4"/>
        <v>0</v>
      </c>
      <c r="R79" s="15" t="str">
        <f t="shared" si="5"/>
        <v/>
      </c>
    </row>
    <row r="80">
      <c r="A80" s="7"/>
      <c r="B80" s="4"/>
      <c r="C80" s="11" t="str">
        <f>IF(B80="","",IFERROR(VLOOKUP(B80,Plano!$A$6:$C$400,2,FALSE),""))</f>
        <v/>
      </c>
      <c r="D80" s="11" t="str">
        <f>IF(B80="","",IFERROR(VLOOKUP(B80,Plano!$A$6:$C$400,3,FALSE),""))</f>
        <v/>
      </c>
      <c r="E80" s="4"/>
      <c r="F80" s="12"/>
      <c r="G80" s="12"/>
      <c r="H80" s="4"/>
      <c r="I80" s="8" t="str">
        <f t="shared" si="1"/>
        <v/>
      </c>
      <c r="J80" s="4"/>
      <c r="K80" s="4"/>
      <c r="L80" s="9" t="str">
        <f t="shared" si="2"/>
        <v/>
      </c>
      <c r="M80" s="4"/>
      <c r="N80" s="4"/>
      <c r="O80" s="15" t="str">
        <f>IF(COUNTA(A80:B80,E80:H80,J80:K80,M80:N80)=0,"",IF(OR(A80="",B80="",F80="",G80=""),"INCOMPLETO",IFERROR(IF(OR(NOT(ISNUMBER(A80)),A80&lt;=0,A80&lt;&gt;INT(A80),COUNTIFS(Plano!$A$6:$A$400,B80,Plano!$S$6:$S$400,"OK")&lt;&gt;1,NOT(ISNUMBER(F80)),NOT(ISNUMBER(G80)),F80&lt;0,G80&lt;0,F80&gt;=1,G80&gt;=1,AND(H80&lt;&gt;"",OR(NOT(ISNUMBER(H80)),H80&lt;0)),N(H80)&gt;MOD(G80-F80,1)*1440),"VERIFICAR","OK"),"VERIFICAR")))</f>
        <v/>
      </c>
      <c r="P80" s="15">
        <f t="shared" si="3"/>
        <v>0</v>
      </c>
      <c r="Q80" s="15">
        <f t="shared" si="4"/>
        <v>0</v>
      </c>
      <c r="R80" s="15" t="str">
        <f t="shared" si="5"/>
        <v/>
      </c>
    </row>
    <row r="81">
      <c r="A81" s="7"/>
      <c r="B81" s="4"/>
      <c r="C81" s="11" t="str">
        <f>IF(B81="","",IFERROR(VLOOKUP(B81,Plano!$A$6:$C$400,2,FALSE),""))</f>
        <v/>
      </c>
      <c r="D81" s="11" t="str">
        <f>IF(B81="","",IFERROR(VLOOKUP(B81,Plano!$A$6:$C$400,3,FALSE),""))</f>
        <v/>
      </c>
      <c r="E81" s="4"/>
      <c r="F81" s="12"/>
      <c r="G81" s="12"/>
      <c r="H81" s="4"/>
      <c r="I81" s="8" t="str">
        <f t="shared" si="1"/>
        <v/>
      </c>
      <c r="J81" s="4"/>
      <c r="K81" s="4"/>
      <c r="L81" s="9" t="str">
        <f t="shared" si="2"/>
        <v/>
      </c>
      <c r="M81" s="4"/>
      <c r="N81" s="4"/>
      <c r="O81" s="15" t="str">
        <f>IF(COUNTA(A81:B81,E81:H81,J81:K81,M81:N81)=0,"",IF(OR(A81="",B81="",F81="",G81=""),"INCOMPLETO",IFERROR(IF(OR(NOT(ISNUMBER(A81)),A81&lt;=0,A81&lt;&gt;INT(A81),COUNTIFS(Plano!$A$6:$A$400,B81,Plano!$S$6:$S$400,"OK")&lt;&gt;1,NOT(ISNUMBER(F81)),NOT(ISNUMBER(G81)),F81&lt;0,G81&lt;0,F81&gt;=1,G81&gt;=1,AND(H81&lt;&gt;"",OR(NOT(ISNUMBER(H81)),H81&lt;0)),N(H81)&gt;MOD(G81-F81,1)*1440),"VERIFICAR","OK"),"VERIFICAR")))</f>
        <v/>
      </c>
      <c r="P81" s="15">
        <f t="shared" si="3"/>
        <v>0</v>
      </c>
      <c r="Q81" s="15">
        <f t="shared" si="4"/>
        <v>0</v>
      </c>
      <c r="R81" s="15" t="str">
        <f t="shared" si="5"/>
        <v/>
      </c>
    </row>
    <row r="82">
      <c r="A82" s="7"/>
      <c r="B82" s="4"/>
      <c r="C82" s="11" t="str">
        <f>IF(B82="","",IFERROR(VLOOKUP(B82,Plano!$A$6:$C$400,2,FALSE),""))</f>
        <v/>
      </c>
      <c r="D82" s="11" t="str">
        <f>IF(B82="","",IFERROR(VLOOKUP(B82,Plano!$A$6:$C$400,3,FALSE),""))</f>
        <v/>
      </c>
      <c r="E82" s="4"/>
      <c r="F82" s="12"/>
      <c r="G82" s="12"/>
      <c r="H82" s="4"/>
      <c r="I82" s="8" t="str">
        <f t="shared" si="1"/>
        <v/>
      </c>
      <c r="J82" s="4"/>
      <c r="K82" s="4"/>
      <c r="L82" s="9" t="str">
        <f t="shared" si="2"/>
        <v/>
      </c>
      <c r="M82" s="4"/>
      <c r="N82" s="4"/>
      <c r="O82" s="15" t="str">
        <f>IF(COUNTA(A82:B82,E82:H82,J82:K82,M82:N82)=0,"",IF(OR(A82="",B82="",F82="",G82=""),"INCOMPLETO",IFERROR(IF(OR(NOT(ISNUMBER(A82)),A82&lt;=0,A82&lt;&gt;INT(A82),COUNTIFS(Plano!$A$6:$A$400,B82,Plano!$S$6:$S$400,"OK")&lt;&gt;1,NOT(ISNUMBER(F82)),NOT(ISNUMBER(G82)),F82&lt;0,G82&lt;0,F82&gt;=1,G82&gt;=1,AND(H82&lt;&gt;"",OR(NOT(ISNUMBER(H82)),H82&lt;0)),N(H82)&gt;MOD(G82-F82,1)*1440),"VERIFICAR","OK"),"VERIFICAR")))</f>
        <v/>
      </c>
      <c r="P82" s="15">
        <f t="shared" si="3"/>
        <v>0</v>
      </c>
      <c r="Q82" s="15">
        <f t="shared" si="4"/>
        <v>0</v>
      </c>
      <c r="R82" s="15" t="str">
        <f t="shared" si="5"/>
        <v/>
      </c>
    </row>
    <row r="83">
      <c r="A83" s="7"/>
      <c r="B83" s="4"/>
      <c r="C83" s="11" t="str">
        <f>IF(B83="","",IFERROR(VLOOKUP(B83,Plano!$A$6:$C$400,2,FALSE),""))</f>
        <v/>
      </c>
      <c r="D83" s="11" t="str">
        <f>IF(B83="","",IFERROR(VLOOKUP(B83,Plano!$A$6:$C$400,3,FALSE),""))</f>
        <v/>
      </c>
      <c r="E83" s="4"/>
      <c r="F83" s="12"/>
      <c r="G83" s="12"/>
      <c r="H83" s="4"/>
      <c r="I83" s="8" t="str">
        <f t="shared" si="1"/>
        <v/>
      </c>
      <c r="J83" s="4"/>
      <c r="K83" s="4"/>
      <c r="L83" s="9" t="str">
        <f t="shared" si="2"/>
        <v/>
      </c>
      <c r="M83" s="4"/>
      <c r="N83" s="4"/>
      <c r="O83" s="15" t="str">
        <f>IF(COUNTA(A83:B83,E83:H83,J83:K83,M83:N83)=0,"",IF(OR(A83="",B83="",F83="",G83=""),"INCOMPLETO",IFERROR(IF(OR(NOT(ISNUMBER(A83)),A83&lt;=0,A83&lt;&gt;INT(A83),COUNTIFS(Plano!$A$6:$A$400,B83,Plano!$S$6:$S$400,"OK")&lt;&gt;1,NOT(ISNUMBER(F83)),NOT(ISNUMBER(G83)),F83&lt;0,G83&lt;0,F83&gt;=1,G83&gt;=1,AND(H83&lt;&gt;"",OR(NOT(ISNUMBER(H83)),H83&lt;0)),N(H83)&gt;MOD(G83-F83,1)*1440),"VERIFICAR","OK"),"VERIFICAR")))</f>
        <v/>
      </c>
      <c r="P83" s="15">
        <f t="shared" si="3"/>
        <v>0</v>
      </c>
      <c r="Q83" s="15">
        <f t="shared" si="4"/>
        <v>0</v>
      </c>
      <c r="R83" s="15" t="str">
        <f t="shared" si="5"/>
        <v/>
      </c>
    </row>
    <row r="84">
      <c r="A84" s="7"/>
      <c r="B84" s="4"/>
      <c r="C84" s="11" t="str">
        <f>IF(B84="","",IFERROR(VLOOKUP(B84,Plano!$A$6:$C$400,2,FALSE),""))</f>
        <v/>
      </c>
      <c r="D84" s="11" t="str">
        <f>IF(B84="","",IFERROR(VLOOKUP(B84,Plano!$A$6:$C$400,3,FALSE),""))</f>
        <v/>
      </c>
      <c r="E84" s="4"/>
      <c r="F84" s="12"/>
      <c r="G84" s="12"/>
      <c r="H84" s="4"/>
      <c r="I84" s="8" t="str">
        <f t="shared" si="1"/>
        <v/>
      </c>
      <c r="J84" s="4"/>
      <c r="K84" s="4"/>
      <c r="L84" s="9" t="str">
        <f t="shared" si="2"/>
        <v/>
      </c>
      <c r="M84" s="4"/>
      <c r="N84" s="4"/>
      <c r="O84" s="15" t="str">
        <f>IF(COUNTA(A84:B84,E84:H84,J84:K84,M84:N84)=0,"",IF(OR(A84="",B84="",F84="",G84=""),"INCOMPLETO",IFERROR(IF(OR(NOT(ISNUMBER(A84)),A84&lt;=0,A84&lt;&gt;INT(A84),COUNTIFS(Plano!$A$6:$A$400,B84,Plano!$S$6:$S$400,"OK")&lt;&gt;1,NOT(ISNUMBER(F84)),NOT(ISNUMBER(G84)),F84&lt;0,G84&lt;0,F84&gt;=1,G84&gt;=1,AND(H84&lt;&gt;"",OR(NOT(ISNUMBER(H84)),H84&lt;0)),N(H84)&gt;MOD(G84-F84,1)*1440),"VERIFICAR","OK"),"VERIFICAR")))</f>
        <v/>
      </c>
      <c r="P84" s="15">
        <f t="shared" si="3"/>
        <v>0</v>
      </c>
      <c r="Q84" s="15">
        <f t="shared" si="4"/>
        <v>0</v>
      </c>
      <c r="R84" s="15" t="str">
        <f t="shared" si="5"/>
        <v/>
      </c>
    </row>
    <row r="85">
      <c r="A85" s="7"/>
      <c r="B85" s="4"/>
      <c r="C85" s="11" t="str">
        <f>IF(B85="","",IFERROR(VLOOKUP(B85,Plano!$A$6:$C$400,2,FALSE),""))</f>
        <v/>
      </c>
      <c r="D85" s="11" t="str">
        <f>IF(B85="","",IFERROR(VLOOKUP(B85,Plano!$A$6:$C$400,3,FALSE),""))</f>
        <v/>
      </c>
      <c r="E85" s="4"/>
      <c r="F85" s="12"/>
      <c r="G85" s="12"/>
      <c r="H85" s="4"/>
      <c r="I85" s="8" t="str">
        <f t="shared" si="1"/>
        <v/>
      </c>
      <c r="J85" s="4"/>
      <c r="K85" s="4"/>
      <c r="L85" s="9" t="str">
        <f t="shared" si="2"/>
        <v/>
      </c>
      <c r="M85" s="4"/>
      <c r="N85" s="4"/>
      <c r="O85" s="15" t="str">
        <f>IF(COUNTA(A85:B85,E85:H85,J85:K85,M85:N85)=0,"",IF(OR(A85="",B85="",F85="",G85=""),"INCOMPLETO",IFERROR(IF(OR(NOT(ISNUMBER(A85)),A85&lt;=0,A85&lt;&gt;INT(A85),COUNTIFS(Plano!$A$6:$A$400,B85,Plano!$S$6:$S$400,"OK")&lt;&gt;1,NOT(ISNUMBER(F85)),NOT(ISNUMBER(G85)),F85&lt;0,G85&lt;0,F85&gt;=1,G85&gt;=1,AND(H85&lt;&gt;"",OR(NOT(ISNUMBER(H85)),H85&lt;0)),N(H85)&gt;MOD(G85-F85,1)*1440),"VERIFICAR","OK"),"VERIFICAR")))</f>
        <v/>
      </c>
      <c r="P85" s="15">
        <f t="shared" si="3"/>
        <v>0</v>
      </c>
      <c r="Q85" s="15">
        <f t="shared" si="4"/>
        <v>0</v>
      </c>
      <c r="R85" s="15" t="str">
        <f t="shared" si="5"/>
        <v/>
      </c>
    </row>
    <row r="86">
      <c r="A86" s="7"/>
      <c r="B86" s="4"/>
      <c r="C86" s="11" t="str">
        <f>IF(B86="","",IFERROR(VLOOKUP(B86,Plano!$A$6:$C$400,2,FALSE),""))</f>
        <v/>
      </c>
      <c r="D86" s="11" t="str">
        <f>IF(B86="","",IFERROR(VLOOKUP(B86,Plano!$A$6:$C$400,3,FALSE),""))</f>
        <v/>
      </c>
      <c r="E86" s="4"/>
      <c r="F86" s="12"/>
      <c r="G86" s="12"/>
      <c r="H86" s="4"/>
      <c r="I86" s="8" t="str">
        <f t="shared" si="1"/>
        <v/>
      </c>
      <c r="J86" s="4"/>
      <c r="K86" s="4"/>
      <c r="L86" s="9" t="str">
        <f t="shared" si="2"/>
        <v/>
      </c>
      <c r="M86" s="4"/>
      <c r="N86" s="4"/>
      <c r="O86" s="15" t="str">
        <f>IF(COUNTA(A86:B86,E86:H86,J86:K86,M86:N86)=0,"",IF(OR(A86="",B86="",F86="",G86=""),"INCOMPLETO",IFERROR(IF(OR(NOT(ISNUMBER(A86)),A86&lt;=0,A86&lt;&gt;INT(A86),COUNTIFS(Plano!$A$6:$A$400,B86,Plano!$S$6:$S$400,"OK")&lt;&gt;1,NOT(ISNUMBER(F86)),NOT(ISNUMBER(G86)),F86&lt;0,G86&lt;0,F86&gt;=1,G86&gt;=1,AND(H86&lt;&gt;"",OR(NOT(ISNUMBER(H86)),H86&lt;0)),N(H86)&gt;MOD(G86-F86,1)*1440),"VERIFICAR","OK"),"VERIFICAR")))</f>
        <v/>
      </c>
      <c r="P86" s="15">
        <f t="shared" si="3"/>
        <v>0</v>
      </c>
      <c r="Q86" s="15">
        <f t="shared" si="4"/>
        <v>0</v>
      </c>
      <c r="R86" s="15" t="str">
        <f t="shared" si="5"/>
        <v/>
      </c>
    </row>
    <row r="87">
      <c r="A87" s="7"/>
      <c r="B87" s="4"/>
      <c r="C87" s="11" t="str">
        <f>IF(B87="","",IFERROR(VLOOKUP(B87,Plano!$A$6:$C$400,2,FALSE),""))</f>
        <v/>
      </c>
      <c r="D87" s="11" t="str">
        <f>IF(B87="","",IFERROR(VLOOKUP(B87,Plano!$A$6:$C$400,3,FALSE),""))</f>
        <v/>
      </c>
      <c r="E87" s="4"/>
      <c r="F87" s="12"/>
      <c r="G87" s="12"/>
      <c r="H87" s="4"/>
      <c r="I87" s="8" t="str">
        <f t="shared" si="1"/>
        <v/>
      </c>
      <c r="J87" s="4"/>
      <c r="K87" s="4"/>
      <c r="L87" s="9" t="str">
        <f t="shared" si="2"/>
        <v/>
      </c>
      <c r="M87" s="4"/>
      <c r="N87" s="4"/>
      <c r="O87" s="15" t="str">
        <f>IF(COUNTA(A87:B87,E87:H87,J87:K87,M87:N87)=0,"",IF(OR(A87="",B87="",F87="",G87=""),"INCOMPLETO",IFERROR(IF(OR(NOT(ISNUMBER(A87)),A87&lt;=0,A87&lt;&gt;INT(A87),COUNTIFS(Plano!$A$6:$A$400,B87,Plano!$S$6:$S$400,"OK")&lt;&gt;1,NOT(ISNUMBER(F87)),NOT(ISNUMBER(G87)),F87&lt;0,G87&lt;0,F87&gt;=1,G87&gt;=1,AND(H87&lt;&gt;"",OR(NOT(ISNUMBER(H87)),H87&lt;0)),N(H87)&gt;MOD(G87-F87,1)*1440),"VERIFICAR","OK"),"VERIFICAR")))</f>
        <v/>
      </c>
      <c r="P87" s="15">
        <f t="shared" si="3"/>
        <v>0</v>
      </c>
      <c r="Q87" s="15">
        <f t="shared" si="4"/>
        <v>0</v>
      </c>
      <c r="R87" s="15" t="str">
        <f t="shared" si="5"/>
        <v/>
      </c>
    </row>
    <row r="88">
      <c r="A88" s="7"/>
      <c r="B88" s="4"/>
      <c r="C88" s="11" t="str">
        <f>IF(B88="","",IFERROR(VLOOKUP(B88,Plano!$A$6:$C$400,2,FALSE),""))</f>
        <v/>
      </c>
      <c r="D88" s="11" t="str">
        <f>IF(B88="","",IFERROR(VLOOKUP(B88,Plano!$A$6:$C$400,3,FALSE),""))</f>
        <v/>
      </c>
      <c r="E88" s="4"/>
      <c r="F88" s="12"/>
      <c r="G88" s="12"/>
      <c r="H88" s="4"/>
      <c r="I88" s="8" t="str">
        <f t="shared" si="1"/>
        <v/>
      </c>
      <c r="J88" s="4"/>
      <c r="K88" s="4"/>
      <c r="L88" s="9" t="str">
        <f t="shared" si="2"/>
        <v/>
      </c>
      <c r="M88" s="4"/>
      <c r="N88" s="4"/>
      <c r="O88" s="15" t="str">
        <f>IF(COUNTA(A88:B88,E88:H88,J88:K88,M88:N88)=0,"",IF(OR(A88="",B88="",F88="",G88=""),"INCOMPLETO",IFERROR(IF(OR(NOT(ISNUMBER(A88)),A88&lt;=0,A88&lt;&gt;INT(A88),COUNTIFS(Plano!$A$6:$A$400,B88,Plano!$S$6:$S$400,"OK")&lt;&gt;1,NOT(ISNUMBER(F88)),NOT(ISNUMBER(G88)),F88&lt;0,G88&lt;0,F88&gt;=1,G88&gt;=1,AND(H88&lt;&gt;"",OR(NOT(ISNUMBER(H88)),H88&lt;0)),N(H88)&gt;MOD(G88-F88,1)*1440),"VERIFICAR","OK"),"VERIFICAR")))</f>
        <v/>
      </c>
      <c r="P88" s="15">
        <f t="shared" si="3"/>
        <v>0</v>
      </c>
      <c r="Q88" s="15">
        <f t="shared" si="4"/>
        <v>0</v>
      </c>
      <c r="R88" s="15" t="str">
        <f t="shared" si="5"/>
        <v/>
      </c>
    </row>
    <row r="89">
      <c r="A89" s="7"/>
      <c r="B89" s="4"/>
      <c r="C89" s="11" t="str">
        <f>IF(B89="","",IFERROR(VLOOKUP(B89,Plano!$A$6:$C$400,2,FALSE),""))</f>
        <v/>
      </c>
      <c r="D89" s="11" t="str">
        <f>IF(B89="","",IFERROR(VLOOKUP(B89,Plano!$A$6:$C$400,3,FALSE),""))</f>
        <v/>
      </c>
      <c r="E89" s="4"/>
      <c r="F89" s="12"/>
      <c r="G89" s="12"/>
      <c r="H89" s="4"/>
      <c r="I89" s="8" t="str">
        <f t="shared" si="1"/>
        <v/>
      </c>
      <c r="J89" s="4"/>
      <c r="K89" s="4"/>
      <c r="L89" s="9" t="str">
        <f t="shared" si="2"/>
        <v/>
      </c>
      <c r="M89" s="4"/>
      <c r="N89" s="4"/>
      <c r="O89" s="15" t="str">
        <f>IF(COUNTA(A89:B89,E89:H89,J89:K89,M89:N89)=0,"",IF(OR(A89="",B89="",F89="",G89=""),"INCOMPLETO",IFERROR(IF(OR(NOT(ISNUMBER(A89)),A89&lt;=0,A89&lt;&gt;INT(A89),COUNTIFS(Plano!$A$6:$A$400,B89,Plano!$S$6:$S$400,"OK")&lt;&gt;1,NOT(ISNUMBER(F89)),NOT(ISNUMBER(G89)),F89&lt;0,G89&lt;0,F89&gt;=1,G89&gt;=1,AND(H89&lt;&gt;"",OR(NOT(ISNUMBER(H89)),H89&lt;0)),N(H89)&gt;MOD(G89-F89,1)*1440),"VERIFICAR","OK"),"VERIFICAR")))</f>
        <v/>
      </c>
      <c r="P89" s="15">
        <f t="shared" si="3"/>
        <v>0</v>
      </c>
      <c r="Q89" s="15">
        <f t="shared" si="4"/>
        <v>0</v>
      </c>
      <c r="R89" s="15" t="str">
        <f t="shared" si="5"/>
        <v/>
      </c>
    </row>
    <row r="90">
      <c r="A90" s="7"/>
      <c r="B90" s="4"/>
      <c r="C90" s="11" t="str">
        <f>IF(B90="","",IFERROR(VLOOKUP(B90,Plano!$A$6:$C$400,2,FALSE),""))</f>
        <v/>
      </c>
      <c r="D90" s="11" t="str">
        <f>IF(B90="","",IFERROR(VLOOKUP(B90,Plano!$A$6:$C$400,3,FALSE),""))</f>
        <v/>
      </c>
      <c r="E90" s="4"/>
      <c r="F90" s="12"/>
      <c r="G90" s="12"/>
      <c r="H90" s="4"/>
      <c r="I90" s="8" t="str">
        <f t="shared" si="1"/>
        <v/>
      </c>
      <c r="J90" s="4"/>
      <c r="K90" s="4"/>
      <c r="L90" s="9" t="str">
        <f t="shared" si="2"/>
        <v/>
      </c>
      <c r="M90" s="4"/>
      <c r="N90" s="4"/>
      <c r="O90" s="15" t="str">
        <f>IF(COUNTA(A90:B90,E90:H90,J90:K90,M90:N90)=0,"",IF(OR(A90="",B90="",F90="",G90=""),"INCOMPLETO",IFERROR(IF(OR(NOT(ISNUMBER(A90)),A90&lt;=0,A90&lt;&gt;INT(A90),COUNTIFS(Plano!$A$6:$A$400,B90,Plano!$S$6:$S$400,"OK")&lt;&gt;1,NOT(ISNUMBER(F90)),NOT(ISNUMBER(G90)),F90&lt;0,G90&lt;0,F90&gt;=1,G90&gt;=1,AND(H90&lt;&gt;"",OR(NOT(ISNUMBER(H90)),H90&lt;0)),N(H90)&gt;MOD(G90-F90,1)*1440),"VERIFICAR","OK"),"VERIFICAR")))</f>
        <v/>
      </c>
      <c r="P90" s="15">
        <f t="shared" si="3"/>
        <v>0</v>
      </c>
      <c r="Q90" s="15">
        <f t="shared" si="4"/>
        <v>0</v>
      </c>
      <c r="R90" s="15" t="str">
        <f t="shared" si="5"/>
        <v/>
      </c>
    </row>
    <row r="91">
      <c r="A91" s="7"/>
      <c r="B91" s="4"/>
      <c r="C91" s="11" t="str">
        <f>IF(B91="","",IFERROR(VLOOKUP(B91,Plano!$A$6:$C$400,2,FALSE),""))</f>
        <v/>
      </c>
      <c r="D91" s="11" t="str">
        <f>IF(B91="","",IFERROR(VLOOKUP(B91,Plano!$A$6:$C$400,3,FALSE),""))</f>
        <v/>
      </c>
      <c r="E91" s="4"/>
      <c r="F91" s="12"/>
      <c r="G91" s="12"/>
      <c r="H91" s="4"/>
      <c r="I91" s="8" t="str">
        <f t="shared" si="1"/>
        <v/>
      </c>
      <c r="J91" s="4"/>
      <c r="K91" s="4"/>
      <c r="L91" s="9" t="str">
        <f t="shared" si="2"/>
        <v/>
      </c>
      <c r="M91" s="4"/>
      <c r="N91" s="4"/>
      <c r="O91" s="15" t="str">
        <f>IF(COUNTA(A91:B91,E91:H91,J91:K91,M91:N91)=0,"",IF(OR(A91="",B91="",F91="",G91=""),"INCOMPLETO",IFERROR(IF(OR(NOT(ISNUMBER(A91)),A91&lt;=0,A91&lt;&gt;INT(A91),COUNTIFS(Plano!$A$6:$A$400,B91,Plano!$S$6:$S$400,"OK")&lt;&gt;1,NOT(ISNUMBER(F91)),NOT(ISNUMBER(G91)),F91&lt;0,G91&lt;0,F91&gt;=1,G91&gt;=1,AND(H91&lt;&gt;"",OR(NOT(ISNUMBER(H91)),H91&lt;0)),N(H91)&gt;MOD(G91-F91,1)*1440),"VERIFICAR","OK"),"VERIFICAR")))</f>
        <v/>
      </c>
      <c r="P91" s="15">
        <f t="shared" si="3"/>
        <v>0</v>
      </c>
      <c r="Q91" s="15">
        <f t="shared" si="4"/>
        <v>0</v>
      </c>
      <c r="R91" s="15" t="str">
        <f t="shared" si="5"/>
        <v/>
      </c>
    </row>
    <row r="92">
      <c r="A92" s="7"/>
      <c r="B92" s="4"/>
      <c r="C92" s="11" t="str">
        <f>IF(B92="","",IFERROR(VLOOKUP(B92,Plano!$A$6:$C$400,2,FALSE),""))</f>
        <v/>
      </c>
      <c r="D92" s="11" t="str">
        <f>IF(B92="","",IFERROR(VLOOKUP(B92,Plano!$A$6:$C$400,3,FALSE),""))</f>
        <v/>
      </c>
      <c r="E92" s="4"/>
      <c r="F92" s="12"/>
      <c r="G92" s="12"/>
      <c r="H92" s="4"/>
      <c r="I92" s="8" t="str">
        <f t="shared" si="1"/>
        <v/>
      </c>
      <c r="J92" s="4"/>
      <c r="K92" s="4"/>
      <c r="L92" s="9" t="str">
        <f t="shared" si="2"/>
        <v/>
      </c>
      <c r="M92" s="4"/>
      <c r="N92" s="4"/>
      <c r="O92" s="15" t="str">
        <f>IF(COUNTA(A92:B92,E92:H92,J92:K92,M92:N92)=0,"",IF(OR(A92="",B92="",F92="",G92=""),"INCOMPLETO",IFERROR(IF(OR(NOT(ISNUMBER(A92)),A92&lt;=0,A92&lt;&gt;INT(A92),COUNTIFS(Plano!$A$6:$A$400,B92,Plano!$S$6:$S$400,"OK")&lt;&gt;1,NOT(ISNUMBER(F92)),NOT(ISNUMBER(G92)),F92&lt;0,G92&lt;0,F92&gt;=1,G92&gt;=1,AND(H92&lt;&gt;"",OR(NOT(ISNUMBER(H92)),H92&lt;0)),N(H92)&gt;MOD(G92-F92,1)*1440),"VERIFICAR","OK"),"VERIFICAR")))</f>
        <v/>
      </c>
      <c r="P92" s="15">
        <f t="shared" si="3"/>
        <v>0</v>
      </c>
      <c r="Q92" s="15">
        <f t="shared" si="4"/>
        <v>0</v>
      </c>
      <c r="R92" s="15" t="str">
        <f t="shared" si="5"/>
        <v/>
      </c>
    </row>
    <row r="93">
      <c r="A93" s="7"/>
      <c r="B93" s="4"/>
      <c r="C93" s="11" t="str">
        <f>IF(B93="","",IFERROR(VLOOKUP(B93,Plano!$A$6:$C$400,2,FALSE),""))</f>
        <v/>
      </c>
      <c r="D93" s="11" t="str">
        <f>IF(B93="","",IFERROR(VLOOKUP(B93,Plano!$A$6:$C$400,3,FALSE),""))</f>
        <v/>
      </c>
      <c r="E93" s="4"/>
      <c r="F93" s="12"/>
      <c r="G93" s="12"/>
      <c r="H93" s="4"/>
      <c r="I93" s="8" t="str">
        <f t="shared" si="1"/>
        <v/>
      </c>
      <c r="J93" s="4"/>
      <c r="K93" s="4"/>
      <c r="L93" s="9" t="str">
        <f t="shared" si="2"/>
        <v/>
      </c>
      <c r="M93" s="4"/>
      <c r="N93" s="4"/>
      <c r="O93" s="15" t="str">
        <f>IF(COUNTA(A93:B93,E93:H93,J93:K93,M93:N93)=0,"",IF(OR(A93="",B93="",F93="",G93=""),"INCOMPLETO",IFERROR(IF(OR(NOT(ISNUMBER(A93)),A93&lt;=0,A93&lt;&gt;INT(A93),COUNTIFS(Plano!$A$6:$A$400,B93,Plano!$S$6:$S$400,"OK")&lt;&gt;1,NOT(ISNUMBER(F93)),NOT(ISNUMBER(G93)),F93&lt;0,G93&lt;0,F93&gt;=1,G93&gt;=1,AND(H93&lt;&gt;"",OR(NOT(ISNUMBER(H93)),H93&lt;0)),N(H93)&gt;MOD(G93-F93,1)*1440),"VERIFICAR","OK"),"VERIFICAR")))</f>
        <v/>
      </c>
      <c r="P93" s="15">
        <f t="shared" si="3"/>
        <v>0</v>
      </c>
      <c r="Q93" s="15">
        <f t="shared" si="4"/>
        <v>0</v>
      </c>
      <c r="R93" s="15" t="str">
        <f t="shared" si="5"/>
        <v/>
      </c>
    </row>
    <row r="94">
      <c r="A94" s="7"/>
      <c r="B94" s="4"/>
      <c r="C94" s="11" t="str">
        <f>IF(B94="","",IFERROR(VLOOKUP(B94,Plano!$A$6:$C$400,2,FALSE),""))</f>
        <v/>
      </c>
      <c r="D94" s="11" t="str">
        <f>IF(B94="","",IFERROR(VLOOKUP(B94,Plano!$A$6:$C$400,3,FALSE),""))</f>
        <v/>
      </c>
      <c r="E94" s="4"/>
      <c r="F94" s="12"/>
      <c r="G94" s="12"/>
      <c r="H94" s="4"/>
      <c r="I94" s="8" t="str">
        <f t="shared" si="1"/>
        <v/>
      </c>
      <c r="J94" s="4"/>
      <c r="K94" s="4"/>
      <c r="L94" s="9" t="str">
        <f t="shared" si="2"/>
        <v/>
      </c>
      <c r="M94" s="4"/>
      <c r="N94" s="4"/>
      <c r="O94" s="15" t="str">
        <f>IF(COUNTA(A94:B94,E94:H94,J94:K94,M94:N94)=0,"",IF(OR(A94="",B94="",F94="",G94=""),"INCOMPLETO",IFERROR(IF(OR(NOT(ISNUMBER(A94)),A94&lt;=0,A94&lt;&gt;INT(A94),COUNTIFS(Plano!$A$6:$A$400,B94,Plano!$S$6:$S$400,"OK")&lt;&gt;1,NOT(ISNUMBER(F94)),NOT(ISNUMBER(G94)),F94&lt;0,G94&lt;0,F94&gt;=1,G94&gt;=1,AND(H94&lt;&gt;"",OR(NOT(ISNUMBER(H94)),H94&lt;0)),N(H94)&gt;MOD(G94-F94,1)*1440),"VERIFICAR","OK"),"VERIFICAR")))</f>
        <v/>
      </c>
      <c r="P94" s="15">
        <f t="shared" si="3"/>
        <v>0</v>
      </c>
      <c r="Q94" s="15">
        <f t="shared" si="4"/>
        <v>0</v>
      </c>
      <c r="R94" s="15" t="str">
        <f t="shared" si="5"/>
        <v/>
      </c>
    </row>
    <row r="95">
      <c r="A95" s="7"/>
      <c r="B95" s="4"/>
      <c r="C95" s="11" t="str">
        <f>IF(B95="","",IFERROR(VLOOKUP(B95,Plano!$A$6:$C$400,2,FALSE),""))</f>
        <v/>
      </c>
      <c r="D95" s="11" t="str">
        <f>IF(B95="","",IFERROR(VLOOKUP(B95,Plano!$A$6:$C$400,3,FALSE),""))</f>
        <v/>
      </c>
      <c r="E95" s="4"/>
      <c r="F95" s="12"/>
      <c r="G95" s="12"/>
      <c r="H95" s="4"/>
      <c r="I95" s="8" t="str">
        <f t="shared" si="1"/>
        <v/>
      </c>
      <c r="J95" s="4"/>
      <c r="K95" s="4"/>
      <c r="L95" s="9" t="str">
        <f t="shared" si="2"/>
        <v/>
      </c>
      <c r="M95" s="4"/>
      <c r="N95" s="4"/>
      <c r="O95" s="15" t="str">
        <f>IF(COUNTA(A95:B95,E95:H95,J95:K95,M95:N95)=0,"",IF(OR(A95="",B95="",F95="",G95=""),"INCOMPLETO",IFERROR(IF(OR(NOT(ISNUMBER(A95)),A95&lt;=0,A95&lt;&gt;INT(A95),COUNTIFS(Plano!$A$6:$A$400,B95,Plano!$S$6:$S$400,"OK")&lt;&gt;1,NOT(ISNUMBER(F95)),NOT(ISNUMBER(G95)),F95&lt;0,G95&lt;0,F95&gt;=1,G95&gt;=1,AND(H95&lt;&gt;"",OR(NOT(ISNUMBER(H95)),H95&lt;0)),N(H95)&gt;MOD(G95-F95,1)*1440),"VERIFICAR","OK"),"VERIFICAR")))</f>
        <v/>
      </c>
      <c r="P95" s="15">
        <f t="shared" si="3"/>
        <v>0</v>
      </c>
      <c r="Q95" s="15">
        <f t="shared" si="4"/>
        <v>0</v>
      </c>
      <c r="R95" s="15" t="str">
        <f t="shared" si="5"/>
        <v/>
      </c>
    </row>
    <row r="96">
      <c r="A96" s="7"/>
      <c r="B96" s="4"/>
      <c r="C96" s="11" t="str">
        <f>IF(B96="","",IFERROR(VLOOKUP(B96,Plano!$A$6:$C$400,2,FALSE),""))</f>
        <v/>
      </c>
      <c r="D96" s="11" t="str">
        <f>IF(B96="","",IFERROR(VLOOKUP(B96,Plano!$A$6:$C$400,3,FALSE),""))</f>
        <v/>
      </c>
      <c r="E96" s="4"/>
      <c r="F96" s="12"/>
      <c r="G96" s="12"/>
      <c r="H96" s="4"/>
      <c r="I96" s="8" t="str">
        <f t="shared" si="1"/>
        <v/>
      </c>
      <c r="J96" s="4"/>
      <c r="K96" s="4"/>
      <c r="L96" s="9" t="str">
        <f t="shared" si="2"/>
        <v/>
      </c>
      <c r="M96" s="4"/>
      <c r="N96" s="4"/>
      <c r="O96" s="15" t="str">
        <f>IF(COUNTA(A96:B96,E96:H96,J96:K96,M96:N96)=0,"",IF(OR(A96="",B96="",F96="",G96=""),"INCOMPLETO",IFERROR(IF(OR(NOT(ISNUMBER(A96)),A96&lt;=0,A96&lt;&gt;INT(A96),COUNTIFS(Plano!$A$6:$A$400,B96,Plano!$S$6:$S$400,"OK")&lt;&gt;1,NOT(ISNUMBER(F96)),NOT(ISNUMBER(G96)),F96&lt;0,G96&lt;0,F96&gt;=1,G96&gt;=1,AND(H96&lt;&gt;"",OR(NOT(ISNUMBER(H96)),H96&lt;0)),N(H96)&gt;MOD(G96-F96,1)*1440),"VERIFICAR","OK"),"VERIFICAR")))</f>
        <v/>
      </c>
      <c r="P96" s="15">
        <f t="shared" si="3"/>
        <v>0</v>
      </c>
      <c r="Q96" s="15">
        <f t="shared" si="4"/>
        <v>0</v>
      </c>
      <c r="R96" s="15" t="str">
        <f t="shared" si="5"/>
        <v/>
      </c>
    </row>
    <row r="97">
      <c r="A97" s="7"/>
      <c r="B97" s="4"/>
      <c r="C97" s="11" t="str">
        <f>IF(B97="","",IFERROR(VLOOKUP(B97,Plano!$A$6:$C$400,2,FALSE),""))</f>
        <v/>
      </c>
      <c r="D97" s="11" t="str">
        <f>IF(B97="","",IFERROR(VLOOKUP(B97,Plano!$A$6:$C$400,3,FALSE),""))</f>
        <v/>
      </c>
      <c r="E97" s="4"/>
      <c r="F97" s="12"/>
      <c r="G97" s="12"/>
      <c r="H97" s="4"/>
      <c r="I97" s="8" t="str">
        <f t="shared" si="1"/>
        <v/>
      </c>
      <c r="J97" s="4"/>
      <c r="K97" s="4"/>
      <c r="L97" s="9" t="str">
        <f t="shared" si="2"/>
        <v/>
      </c>
      <c r="M97" s="4"/>
      <c r="N97" s="4"/>
      <c r="O97" s="15" t="str">
        <f>IF(COUNTA(A97:B97,E97:H97,J97:K97,M97:N97)=0,"",IF(OR(A97="",B97="",F97="",G97=""),"INCOMPLETO",IFERROR(IF(OR(NOT(ISNUMBER(A97)),A97&lt;=0,A97&lt;&gt;INT(A97),COUNTIFS(Plano!$A$6:$A$400,B97,Plano!$S$6:$S$400,"OK")&lt;&gt;1,NOT(ISNUMBER(F97)),NOT(ISNUMBER(G97)),F97&lt;0,G97&lt;0,F97&gt;=1,G97&gt;=1,AND(H97&lt;&gt;"",OR(NOT(ISNUMBER(H97)),H97&lt;0)),N(H97)&gt;MOD(G97-F97,1)*1440),"VERIFICAR","OK"),"VERIFICAR")))</f>
        <v/>
      </c>
      <c r="P97" s="15">
        <f t="shared" si="3"/>
        <v>0</v>
      </c>
      <c r="Q97" s="15">
        <f t="shared" si="4"/>
        <v>0</v>
      </c>
      <c r="R97" s="15" t="str">
        <f t="shared" si="5"/>
        <v/>
      </c>
    </row>
    <row r="98">
      <c r="A98" s="7"/>
      <c r="B98" s="4"/>
      <c r="C98" s="11" t="str">
        <f>IF(B98="","",IFERROR(VLOOKUP(B98,Plano!$A$6:$C$400,2,FALSE),""))</f>
        <v/>
      </c>
      <c r="D98" s="11" t="str">
        <f>IF(B98="","",IFERROR(VLOOKUP(B98,Plano!$A$6:$C$400,3,FALSE),""))</f>
        <v/>
      </c>
      <c r="E98" s="4"/>
      <c r="F98" s="12"/>
      <c r="G98" s="12"/>
      <c r="H98" s="4"/>
      <c r="I98" s="8" t="str">
        <f t="shared" si="1"/>
        <v/>
      </c>
      <c r="J98" s="4"/>
      <c r="K98" s="4"/>
      <c r="L98" s="9" t="str">
        <f t="shared" si="2"/>
        <v/>
      </c>
      <c r="M98" s="4"/>
      <c r="N98" s="4"/>
      <c r="O98" s="15" t="str">
        <f>IF(COUNTA(A98:B98,E98:H98,J98:K98,M98:N98)=0,"",IF(OR(A98="",B98="",F98="",G98=""),"INCOMPLETO",IFERROR(IF(OR(NOT(ISNUMBER(A98)),A98&lt;=0,A98&lt;&gt;INT(A98),COUNTIFS(Plano!$A$6:$A$400,B98,Plano!$S$6:$S$400,"OK")&lt;&gt;1,NOT(ISNUMBER(F98)),NOT(ISNUMBER(G98)),F98&lt;0,G98&lt;0,F98&gt;=1,G98&gt;=1,AND(H98&lt;&gt;"",OR(NOT(ISNUMBER(H98)),H98&lt;0)),N(H98)&gt;MOD(G98-F98,1)*1440),"VERIFICAR","OK"),"VERIFICAR")))</f>
        <v/>
      </c>
      <c r="P98" s="15">
        <f t="shared" si="3"/>
        <v>0</v>
      </c>
      <c r="Q98" s="15">
        <f t="shared" si="4"/>
        <v>0</v>
      </c>
      <c r="R98" s="15" t="str">
        <f t="shared" si="5"/>
        <v/>
      </c>
    </row>
    <row r="99">
      <c r="A99" s="7"/>
      <c r="B99" s="4"/>
      <c r="C99" s="11" t="str">
        <f>IF(B99="","",IFERROR(VLOOKUP(B99,Plano!$A$6:$C$400,2,FALSE),""))</f>
        <v/>
      </c>
      <c r="D99" s="11" t="str">
        <f>IF(B99="","",IFERROR(VLOOKUP(B99,Plano!$A$6:$C$400,3,FALSE),""))</f>
        <v/>
      </c>
      <c r="E99" s="4"/>
      <c r="F99" s="12"/>
      <c r="G99" s="12"/>
      <c r="H99" s="4"/>
      <c r="I99" s="8" t="str">
        <f t="shared" si="1"/>
        <v/>
      </c>
      <c r="J99" s="4"/>
      <c r="K99" s="4"/>
      <c r="L99" s="9" t="str">
        <f t="shared" si="2"/>
        <v/>
      </c>
      <c r="M99" s="4"/>
      <c r="N99" s="4"/>
      <c r="O99" s="15" t="str">
        <f>IF(COUNTA(A99:B99,E99:H99,J99:K99,M99:N99)=0,"",IF(OR(A99="",B99="",F99="",G99=""),"INCOMPLETO",IFERROR(IF(OR(NOT(ISNUMBER(A99)),A99&lt;=0,A99&lt;&gt;INT(A99),COUNTIFS(Plano!$A$6:$A$400,B99,Plano!$S$6:$S$400,"OK")&lt;&gt;1,NOT(ISNUMBER(F99)),NOT(ISNUMBER(G99)),F99&lt;0,G99&lt;0,F99&gt;=1,G99&gt;=1,AND(H99&lt;&gt;"",OR(NOT(ISNUMBER(H99)),H99&lt;0)),N(H99)&gt;MOD(G99-F99,1)*1440),"VERIFICAR","OK"),"VERIFICAR")))</f>
        <v/>
      </c>
      <c r="P99" s="15">
        <f t="shared" si="3"/>
        <v>0</v>
      </c>
      <c r="Q99" s="15">
        <f t="shared" si="4"/>
        <v>0</v>
      </c>
      <c r="R99" s="15" t="str">
        <f t="shared" si="5"/>
        <v/>
      </c>
    </row>
    <row r="100">
      <c r="A100" s="7"/>
      <c r="B100" s="4"/>
      <c r="C100" s="11" t="str">
        <f>IF(B100="","",IFERROR(VLOOKUP(B100,Plano!$A$6:$C$400,2,FALSE),""))</f>
        <v/>
      </c>
      <c r="D100" s="11" t="str">
        <f>IF(B100="","",IFERROR(VLOOKUP(B100,Plano!$A$6:$C$400,3,FALSE),""))</f>
        <v/>
      </c>
      <c r="E100" s="4"/>
      <c r="F100" s="12"/>
      <c r="G100" s="12"/>
      <c r="H100" s="4"/>
      <c r="I100" s="8" t="str">
        <f t="shared" si="1"/>
        <v/>
      </c>
      <c r="J100" s="4"/>
      <c r="K100" s="4"/>
      <c r="L100" s="9" t="str">
        <f t="shared" si="2"/>
        <v/>
      </c>
      <c r="M100" s="4"/>
      <c r="N100" s="4"/>
      <c r="O100" s="15" t="str">
        <f>IF(COUNTA(A100:B100,E100:H100,J100:K100,M100:N100)=0,"",IF(OR(A100="",B100="",F100="",G100=""),"INCOMPLETO",IFERROR(IF(OR(NOT(ISNUMBER(A100)),A100&lt;=0,A100&lt;&gt;INT(A100),COUNTIFS(Plano!$A$6:$A$400,B100,Plano!$S$6:$S$400,"OK")&lt;&gt;1,NOT(ISNUMBER(F100)),NOT(ISNUMBER(G100)),F100&lt;0,G100&lt;0,F100&gt;=1,G100&gt;=1,AND(H100&lt;&gt;"",OR(NOT(ISNUMBER(H100)),H100&lt;0)),N(H100)&gt;MOD(G100-F100,1)*1440),"VERIFICAR","OK"),"VERIFICAR")))</f>
        <v/>
      </c>
      <c r="P100" s="15">
        <f t="shared" si="3"/>
        <v>0</v>
      </c>
      <c r="Q100" s="15">
        <f t="shared" si="4"/>
        <v>0</v>
      </c>
      <c r="R100" s="15" t="str">
        <f t="shared" si="5"/>
        <v/>
      </c>
    </row>
    <row r="101">
      <c r="A101" s="7"/>
      <c r="B101" s="4"/>
      <c r="C101" s="11" t="str">
        <f>IF(B101="","",IFERROR(VLOOKUP(B101,Plano!$A$6:$C$400,2,FALSE),""))</f>
        <v/>
      </c>
      <c r="D101" s="11" t="str">
        <f>IF(B101="","",IFERROR(VLOOKUP(B101,Plano!$A$6:$C$400,3,FALSE),""))</f>
        <v/>
      </c>
      <c r="E101" s="4"/>
      <c r="F101" s="12"/>
      <c r="G101" s="12"/>
      <c r="H101" s="4"/>
      <c r="I101" s="8" t="str">
        <f t="shared" si="1"/>
        <v/>
      </c>
      <c r="J101" s="4"/>
      <c r="K101" s="4"/>
      <c r="L101" s="9" t="str">
        <f t="shared" si="2"/>
        <v/>
      </c>
      <c r="M101" s="4"/>
      <c r="N101" s="4"/>
      <c r="O101" s="15" t="str">
        <f>IF(COUNTA(A101:B101,E101:H101,J101:K101,M101:N101)=0,"",IF(OR(A101="",B101="",F101="",G101=""),"INCOMPLETO",IFERROR(IF(OR(NOT(ISNUMBER(A101)),A101&lt;=0,A101&lt;&gt;INT(A101),COUNTIFS(Plano!$A$6:$A$400,B101,Plano!$S$6:$S$400,"OK")&lt;&gt;1,NOT(ISNUMBER(F101)),NOT(ISNUMBER(G101)),F101&lt;0,G101&lt;0,F101&gt;=1,G101&gt;=1,AND(H101&lt;&gt;"",OR(NOT(ISNUMBER(H101)),H101&lt;0)),N(H101)&gt;MOD(G101-F101,1)*1440),"VERIFICAR","OK"),"VERIFICAR")))</f>
        <v/>
      </c>
      <c r="P101" s="15">
        <f t="shared" si="3"/>
        <v>0</v>
      </c>
      <c r="Q101" s="15">
        <f t="shared" si="4"/>
        <v>0</v>
      </c>
      <c r="R101" s="15" t="str">
        <f t="shared" si="5"/>
        <v/>
      </c>
    </row>
    <row r="102">
      <c r="A102" s="7"/>
      <c r="B102" s="4"/>
      <c r="C102" s="11" t="str">
        <f>IF(B102="","",IFERROR(VLOOKUP(B102,Plano!$A$6:$C$400,2,FALSE),""))</f>
        <v/>
      </c>
      <c r="D102" s="11" t="str">
        <f>IF(B102="","",IFERROR(VLOOKUP(B102,Plano!$A$6:$C$400,3,FALSE),""))</f>
        <v/>
      </c>
      <c r="E102" s="4"/>
      <c r="F102" s="12"/>
      <c r="G102" s="12"/>
      <c r="H102" s="4"/>
      <c r="I102" s="8" t="str">
        <f t="shared" si="1"/>
        <v/>
      </c>
      <c r="J102" s="4"/>
      <c r="K102" s="4"/>
      <c r="L102" s="9" t="str">
        <f t="shared" si="2"/>
        <v/>
      </c>
      <c r="M102" s="4"/>
      <c r="N102" s="4"/>
      <c r="O102" s="15" t="str">
        <f>IF(COUNTA(A102:B102,E102:H102,J102:K102,M102:N102)=0,"",IF(OR(A102="",B102="",F102="",G102=""),"INCOMPLETO",IFERROR(IF(OR(NOT(ISNUMBER(A102)),A102&lt;=0,A102&lt;&gt;INT(A102),COUNTIFS(Plano!$A$6:$A$400,B102,Plano!$S$6:$S$400,"OK")&lt;&gt;1,NOT(ISNUMBER(F102)),NOT(ISNUMBER(G102)),F102&lt;0,G102&lt;0,F102&gt;=1,G102&gt;=1,AND(H102&lt;&gt;"",OR(NOT(ISNUMBER(H102)),H102&lt;0)),N(H102)&gt;MOD(G102-F102,1)*1440),"VERIFICAR","OK"),"VERIFICAR")))</f>
        <v/>
      </c>
      <c r="P102" s="15">
        <f t="shared" si="3"/>
        <v>0</v>
      </c>
      <c r="Q102" s="15">
        <f t="shared" si="4"/>
        <v>0</v>
      </c>
      <c r="R102" s="15" t="str">
        <f t="shared" si="5"/>
        <v/>
      </c>
    </row>
    <row r="103">
      <c r="A103" s="7"/>
      <c r="B103" s="4"/>
      <c r="C103" s="11" t="str">
        <f>IF(B103="","",IFERROR(VLOOKUP(B103,Plano!$A$6:$C$400,2,FALSE),""))</f>
        <v/>
      </c>
      <c r="D103" s="11" t="str">
        <f>IF(B103="","",IFERROR(VLOOKUP(B103,Plano!$A$6:$C$400,3,FALSE),""))</f>
        <v/>
      </c>
      <c r="E103" s="4"/>
      <c r="F103" s="12"/>
      <c r="G103" s="12"/>
      <c r="H103" s="4"/>
      <c r="I103" s="8" t="str">
        <f t="shared" si="1"/>
        <v/>
      </c>
      <c r="J103" s="4"/>
      <c r="K103" s="4"/>
      <c r="L103" s="9" t="str">
        <f t="shared" si="2"/>
        <v/>
      </c>
      <c r="M103" s="4"/>
      <c r="N103" s="4"/>
      <c r="O103" s="15" t="str">
        <f>IF(COUNTA(A103:B103,E103:H103,J103:K103,M103:N103)=0,"",IF(OR(A103="",B103="",F103="",G103=""),"INCOMPLETO",IFERROR(IF(OR(NOT(ISNUMBER(A103)),A103&lt;=0,A103&lt;&gt;INT(A103),COUNTIFS(Plano!$A$6:$A$400,B103,Plano!$S$6:$S$400,"OK")&lt;&gt;1,NOT(ISNUMBER(F103)),NOT(ISNUMBER(G103)),F103&lt;0,G103&lt;0,F103&gt;=1,G103&gt;=1,AND(H103&lt;&gt;"",OR(NOT(ISNUMBER(H103)),H103&lt;0)),N(H103)&gt;MOD(G103-F103,1)*1440),"VERIFICAR","OK"),"VERIFICAR")))</f>
        <v/>
      </c>
      <c r="P103" s="15">
        <f t="shared" si="3"/>
        <v>0</v>
      </c>
      <c r="Q103" s="15">
        <f t="shared" si="4"/>
        <v>0</v>
      </c>
      <c r="R103" s="15" t="str">
        <f t="shared" si="5"/>
        <v/>
      </c>
    </row>
    <row r="104">
      <c r="A104" s="7"/>
      <c r="B104" s="4"/>
      <c r="C104" s="11" t="str">
        <f>IF(B104="","",IFERROR(VLOOKUP(B104,Plano!$A$6:$C$400,2,FALSE),""))</f>
        <v/>
      </c>
      <c r="D104" s="11" t="str">
        <f>IF(B104="","",IFERROR(VLOOKUP(B104,Plano!$A$6:$C$400,3,FALSE),""))</f>
        <v/>
      </c>
      <c r="E104" s="4"/>
      <c r="F104" s="12"/>
      <c r="G104" s="12"/>
      <c r="H104" s="4"/>
      <c r="I104" s="8" t="str">
        <f t="shared" si="1"/>
        <v/>
      </c>
      <c r="J104" s="4"/>
      <c r="K104" s="4"/>
      <c r="L104" s="9" t="str">
        <f t="shared" si="2"/>
        <v/>
      </c>
      <c r="M104" s="4"/>
      <c r="N104" s="4"/>
      <c r="O104" s="15" t="str">
        <f>IF(COUNTA(A104:B104,E104:H104,J104:K104,M104:N104)=0,"",IF(OR(A104="",B104="",F104="",G104=""),"INCOMPLETO",IFERROR(IF(OR(NOT(ISNUMBER(A104)),A104&lt;=0,A104&lt;&gt;INT(A104),COUNTIFS(Plano!$A$6:$A$400,B104,Plano!$S$6:$S$400,"OK")&lt;&gt;1,NOT(ISNUMBER(F104)),NOT(ISNUMBER(G104)),F104&lt;0,G104&lt;0,F104&gt;=1,G104&gt;=1,AND(H104&lt;&gt;"",OR(NOT(ISNUMBER(H104)),H104&lt;0)),N(H104)&gt;MOD(G104-F104,1)*1440),"VERIFICAR","OK"),"VERIFICAR")))</f>
        <v/>
      </c>
      <c r="P104" s="15">
        <f t="shared" si="3"/>
        <v>0</v>
      </c>
      <c r="Q104" s="15">
        <f t="shared" si="4"/>
        <v>0</v>
      </c>
      <c r="R104" s="15" t="str">
        <f t="shared" si="5"/>
        <v/>
      </c>
    </row>
    <row r="105">
      <c r="A105" s="7"/>
      <c r="B105" s="4"/>
      <c r="C105" s="11" t="str">
        <f>IF(B105="","",IFERROR(VLOOKUP(B105,Plano!$A$6:$C$400,2,FALSE),""))</f>
        <v/>
      </c>
      <c r="D105" s="11" t="str">
        <f>IF(B105="","",IFERROR(VLOOKUP(B105,Plano!$A$6:$C$400,3,FALSE),""))</f>
        <v/>
      </c>
      <c r="E105" s="4"/>
      <c r="F105" s="12"/>
      <c r="G105" s="12"/>
      <c r="H105" s="4"/>
      <c r="I105" s="8" t="str">
        <f t="shared" si="1"/>
        <v/>
      </c>
      <c r="J105" s="4"/>
      <c r="K105" s="4"/>
      <c r="L105" s="9" t="str">
        <f t="shared" si="2"/>
        <v/>
      </c>
      <c r="M105" s="4"/>
      <c r="N105" s="4"/>
      <c r="O105" s="15" t="str">
        <f>IF(COUNTA(A105:B105,E105:H105,J105:K105,M105:N105)=0,"",IF(OR(A105="",B105="",F105="",G105=""),"INCOMPLETO",IFERROR(IF(OR(NOT(ISNUMBER(A105)),A105&lt;=0,A105&lt;&gt;INT(A105),COUNTIFS(Plano!$A$6:$A$400,B105,Plano!$S$6:$S$400,"OK")&lt;&gt;1,NOT(ISNUMBER(F105)),NOT(ISNUMBER(G105)),F105&lt;0,G105&lt;0,F105&gt;=1,G105&gt;=1,AND(H105&lt;&gt;"",OR(NOT(ISNUMBER(H105)),H105&lt;0)),N(H105)&gt;MOD(G105-F105,1)*1440),"VERIFICAR","OK"),"VERIFICAR")))</f>
        <v/>
      </c>
      <c r="P105" s="15">
        <f t="shared" si="3"/>
        <v>0</v>
      </c>
      <c r="Q105" s="15">
        <f t="shared" si="4"/>
        <v>0</v>
      </c>
      <c r="R105" s="15" t="str">
        <f t="shared" si="5"/>
        <v/>
      </c>
    </row>
    <row r="106">
      <c r="A106" s="7"/>
      <c r="B106" s="4"/>
      <c r="C106" s="11" t="str">
        <f>IF(B106="","",IFERROR(VLOOKUP(B106,Plano!$A$6:$C$400,2,FALSE),""))</f>
        <v/>
      </c>
      <c r="D106" s="11" t="str">
        <f>IF(B106="","",IFERROR(VLOOKUP(B106,Plano!$A$6:$C$400,3,FALSE),""))</f>
        <v/>
      </c>
      <c r="E106" s="4"/>
      <c r="F106" s="12"/>
      <c r="G106" s="12"/>
      <c r="H106" s="4"/>
      <c r="I106" s="8" t="str">
        <f t="shared" si="1"/>
        <v/>
      </c>
      <c r="J106" s="4"/>
      <c r="K106" s="4"/>
      <c r="L106" s="9" t="str">
        <f t="shared" si="2"/>
        <v/>
      </c>
      <c r="M106" s="4"/>
      <c r="N106" s="4"/>
      <c r="O106" s="15" t="str">
        <f>IF(COUNTA(A106:B106,E106:H106,J106:K106,M106:N106)=0,"",IF(OR(A106="",B106="",F106="",G106=""),"INCOMPLETO",IFERROR(IF(OR(NOT(ISNUMBER(A106)),A106&lt;=0,A106&lt;&gt;INT(A106),COUNTIFS(Plano!$A$6:$A$400,B106,Plano!$S$6:$S$400,"OK")&lt;&gt;1,NOT(ISNUMBER(F106)),NOT(ISNUMBER(G106)),F106&lt;0,G106&lt;0,F106&gt;=1,G106&gt;=1,AND(H106&lt;&gt;"",OR(NOT(ISNUMBER(H106)),H106&lt;0)),N(H106)&gt;MOD(G106-F106,1)*1440),"VERIFICAR","OK"),"VERIFICAR")))</f>
        <v/>
      </c>
      <c r="P106" s="15">
        <f t="shared" si="3"/>
        <v>0</v>
      </c>
      <c r="Q106" s="15">
        <f t="shared" si="4"/>
        <v>0</v>
      </c>
      <c r="R106" s="15" t="str">
        <f t="shared" si="5"/>
        <v/>
      </c>
    </row>
    <row r="107">
      <c r="A107" s="7"/>
      <c r="B107" s="4"/>
      <c r="C107" s="11" t="str">
        <f>IF(B107="","",IFERROR(VLOOKUP(B107,Plano!$A$6:$C$400,2,FALSE),""))</f>
        <v/>
      </c>
      <c r="D107" s="11" t="str">
        <f>IF(B107="","",IFERROR(VLOOKUP(B107,Plano!$A$6:$C$400,3,FALSE),""))</f>
        <v/>
      </c>
      <c r="E107" s="4"/>
      <c r="F107" s="12"/>
      <c r="G107" s="12"/>
      <c r="H107" s="4"/>
      <c r="I107" s="8" t="str">
        <f t="shared" si="1"/>
        <v/>
      </c>
      <c r="J107" s="4"/>
      <c r="K107" s="4"/>
      <c r="L107" s="9" t="str">
        <f t="shared" si="2"/>
        <v/>
      </c>
      <c r="M107" s="4"/>
      <c r="N107" s="4"/>
      <c r="O107" s="15" t="str">
        <f>IF(COUNTA(A107:B107,E107:H107,J107:K107,M107:N107)=0,"",IF(OR(A107="",B107="",F107="",G107=""),"INCOMPLETO",IFERROR(IF(OR(NOT(ISNUMBER(A107)),A107&lt;=0,A107&lt;&gt;INT(A107),COUNTIFS(Plano!$A$6:$A$400,B107,Plano!$S$6:$S$400,"OK")&lt;&gt;1,NOT(ISNUMBER(F107)),NOT(ISNUMBER(G107)),F107&lt;0,G107&lt;0,F107&gt;=1,G107&gt;=1,AND(H107&lt;&gt;"",OR(NOT(ISNUMBER(H107)),H107&lt;0)),N(H107)&gt;MOD(G107-F107,1)*1440),"VERIFICAR","OK"),"VERIFICAR")))</f>
        <v/>
      </c>
      <c r="P107" s="15">
        <f t="shared" si="3"/>
        <v>0</v>
      </c>
      <c r="Q107" s="15">
        <f t="shared" si="4"/>
        <v>0</v>
      </c>
      <c r="R107" s="15" t="str">
        <f t="shared" si="5"/>
        <v/>
      </c>
    </row>
    <row r="108">
      <c r="A108" s="7"/>
      <c r="B108" s="4"/>
      <c r="C108" s="11" t="str">
        <f>IF(B108="","",IFERROR(VLOOKUP(B108,Plano!$A$6:$C$400,2,FALSE),""))</f>
        <v/>
      </c>
      <c r="D108" s="11" t="str">
        <f>IF(B108="","",IFERROR(VLOOKUP(B108,Plano!$A$6:$C$400,3,FALSE),""))</f>
        <v/>
      </c>
      <c r="E108" s="4"/>
      <c r="F108" s="12"/>
      <c r="G108" s="12"/>
      <c r="H108" s="4"/>
      <c r="I108" s="8" t="str">
        <f t="shared" si="1"/>
        <v/>
      </c>
      <c r="J108" s="4"/>
      <c r="K108" s="4"/>
      <c r="L108" s="9" t="str">
        <f t="shared" si="2"/>
        <v/>
      </c>
      <c r="M108" s="4"/>
      <c r="N108" s="4"/>
      <c r="O108" s="15" t="str">
        <f>IF(COUNTA(A108:B108,E108:H108,J108:K108,M108:N108)=0,"",IF(OR(A108="",B108="",F108="",G108=""),"INCOMPLETO",IFERROR(IF(OR(NOT(ISNUMBER(A108)),A108&lt;=0,A108&lt;&gt;INT(A108),COUNTIFS(Plano!$A$6:$A$400,B108,Plano!$S$6:$S$400,"OK")&lt;&gt;1,NOT(ISNUMBER(F108)),NOT(ISNUMBER(G108)),F108&lt;0,G108&lt;0,F108&gt;=1,G108&gt;=1,AND(H108&lt;&gt;"",OR(NOT(ISNUMBER(H108)),H108&lt;0)),N(H108)&gt;MOD(G108-F108,1)*1440),"VERIFICAR","OK"),"VERIFICAR")))</f>
        <v/>
      </c>
      <c r="P108" s="15">
        <f t="shared" si="3"/>
        <v>0</v>
      </c>
      <c r="Q108" s="15">
        <f t="shared" si="4"/>
        <v>0</v>
      </c>
      <c r="R108" s="15" t="str">
        <f t="shared" si="5"/>
        <v/>
      </c>
    </row>
    <row r="109">
      <c r="A109" s="7"/>
      <c r="B109" s="4"/>
      <c r="C109" s="11" t="str">
        <f>IF(B109="","",IFERROR(VLOOKUP(B109,Plano!$A$6:$C$400,2,FALSE),""))</f>
        <v/>
      </c>
      <c r="D109" s="11" t="str">
        <f>IF(B109="","",IFERROR(VLOOKUP(B109,Plano!$A$6:$C$400,3,FALSE),""))</f>
        <v/>
      </c>
      <c r="E109" s="4"/>
      <c r="F109" s="12"/>
      <c r="G109" s="12"/>
      <c r="H109" s="4"/>
      <c r="I109" s="8" t="str">
        <f t="shared" si="1"/>
        <v/>
      </c>
      <c r="J109" s="4"/>
      <c r="K109" s="4"/>
      <c r="L109" s="9" t="str">
        <f t="shared" si="2"/>
        <v/>
      </c>
      <c r="M109" s="4"/>
      <c r="N109" s="4"/>
      <c r="O109" s="15" t="str">
        <f>IF(COUNTA(A109:B109,E109:H109,J109:K109,M109:N109)=0,"",IF(OR(A109="",B109="",F109="",G109=""),"INCOMPLETO",IFERROR(IF(OR(NOT(ISNUMBER(A109)),A109&lt;=0,A109&lt;&gt;INT(A109),COUNTIFS(Plano!$A$6:$A$400,B109,Plano!$S$6:$S$400,"OK")&lt;&gt;1,NOT(ISNUMBER(F109)),NOT(ISNUMBER(G109)),F109&lt;0,G109&lt;0,F109&gt;=1,G109&gt;=1,AND(H109&lt;&gt;"",OR(NOT(ISNUMBER(H109)),H109&lt;0)),N(H109)&gt;MOD(G109-F109,1)*1440),"VERIFICAR","OK"),"VERIFICAR")))</f>
        <v/>
      </c>
      <c r="P109" s="15">
        <f t="shared" si="3"/>
        <v>0</v>
      </c>
      <c r="Q109" s="15">
        <f t="shared" si="4"/>
        <v>0</v>
      </c>
      <c r="R109" s="15" t="str">
        <f t="shared" si="5"/>
        <v/>
      </c>
    </row>
    <row r="110">
      <c r="A110" s="7"/>
      <c r="B110" s="4"/>
      <c r="C110" s="11" t="str">
        <f>IF(B110="","",IFERROR(VLOOKUP(B110,Plano!$A$6:$C$400,2,FALSE),""))</f>
        <v/>
      </c>
      <c r="D110" s="11" t="str">
        <f>IF(B110="","",IFERROR(VLOOKUP(B110,Plano!$A$6:$C$400,3,FALSE),""))</f>
        <v/>
      </c>
      <c r="E110" s="4"/>
      <c r="F110" s="12"/>
      <c r="G110" s="12"/>
      <c r="H110" s="4"/>
      <c r="I110" s="8" t="str">
        <f t="shared" si="1"/>
        <v/>
      </c>
      <c r="J110" s="4"/>
      <c r="K110" s="4"/>
      <c r="L110" s="9" t="str">
        <f t="shared" si="2"/>
        <v/>
      </c>
      <c r="M110" s="4"/>
      <c r="N110" s="4"/>
      <c r="O110" s="15" t="str">
        <f>IF(COUNTA(A110:B110,E110:H110,J110:K110,M110:N110)=0,"",IF(OR(A110="",B110="",F110="",G110=""),"INCOMPLETO",IFERROR(IF(OR(NOT(ISNUMBER(A110)),A110&lt;=0,A110&lt;&gt;INT(A110),COUNTIFS(Plano!$A$6:$A$400,B110,Plano!$S$6:$S$400,"OK")&lt;&gt;1,NOT(ISNUMBER(F110)),NOT(ISNUMBER(G110)),F110&lt;0,G110&lt;0,F110&gt;=1,G110&gt;=1,AND(H110&lt;&gt;"",OR(NOT(ISNUMBER(H110)),H110&lt;0)),N(H110)&gt;MOD(G110-F110,1)*1440),"VERIFICAR","OK"),"VERIFICAR")))</f>
        <v/>
      </c>
      <c r="P110" s="15">
        <f t="shared" si="3"/>
        <v>0</v>
      </c>
      <c r="Q110" s="15">
        <f t="shared" si="4"/>
        <v>0</v>
      </c>
      <c r="R110" s="15" t="str">
        <f t="shared" si="5"/>
        <v/>
      </c>
    </row>
    <row r="111">
      <c r="A111" s="7"/>
      <c r="B111" s="4"/>
      <c r="C111" s="11" t="str">
        <f>IF(B111="","",IFERROR(VLOOKUP(B111,Plano!$A$6:$C$400,2,FALSE),""))</f>
        <v/>
      </c>
      <c r="D111" s="11" t="str">
        <f>IF(B111="","",IFERROR(VLOOKUP(B111,Plano!$A$6:$C$400,3,FALSE),""))</f>
        <v/>
      </c>
      <c r="E111" s="4"/>
      <c r="F111" s="12"/>
      <c r="G111" s="12"/>
      <c r="H111" s="4"/>
      <c r="I111" s="8" t="str">
        <f t="shared" si="1"/>
        <v/>
      </c>
      <c r="J111" s="4"/>
      <c r="K111" s="4"/>
      <c r="L111" s="9" t="str">
        <f t="shared" si="2"/>
        <v/>
      </c>
      <c r="M111" s="4"/>
      <c r="N111" s="4"/>
      <c r="O111" s="15" t="str">
        <f>IF(COUNTA(A111:B111,E111:H111,J111:K111,M111:N111)=0,"",IF(OR(A111="",B111="",F111="",G111=""),"INCOMPLETO",IFERROR(IF(OR(NOT(ISNUMBER(A111)),A111&lt;=0,A111&lt;&gt;INT(A111),COUNTIFS(Plano!$A$6:$A$400,B111,Plano!$S$6:$S$400,"OK")&lt;&gt;1,NOT(ISNUMBER(F111)),NOT(ISNUMBER(G111)),F111&lt;0,G111&lt;0,F111&gt;=1,G111&gt;=1,AND(H111&lt;&gt;"",OR(NOT(ISNUMBER(H111)),H111&lt;0)),N(H111)&gt;MOD(G111-F111,1)*1440),"VERIFICAR","OK"),"VERIFICAR")))</f>
        <v/>
      </c>
      <c r="P111" s="15">
        <f t="shared" si="3"/>
        <v>0</v>
      </c>
      <c r="Q111" s="15">
        <f t="shared" si="4"/>
        <v>0</v>
      </c>
      <c r="R111" s="15" t="str">
        <f t="shared" si="5"/>
        <v/>
      </c>
    </row>
    <row r="112">
      <c r="A112" s="7"/>
      <c r="B112" s="4"/>
      <c r="C112" s="11" t="str">
        <f>IF(B112="","",IFERROR(VLOOKUP(B112,Plano!$A$6:$C$400,2,FALSE),""))</f>
        <v/>
      </c>
      <c r="D112" s="11" t="str">
        <f>IF(B112="","",IFERROR(VLOOKUP(B112,Plano!$A$6:$C$400,3,FALSE),""))</f>
        <v/>
      </c>
      <c r="E112" s="4"/>
      <c r="F112" s="12"/>
      <c r="G112" s="12"/>
      <c r="H112" s="4"/>
      <c r="I112" s="8" t="str">
        <f t="shared" si="1"/>
        <v/>
      </c>
      <c r="J112" s="4"/>
      <c r="K112" s="4"/>
      <c r="L112" s="9" t="str">
        <f t="shared" si="2"/>
        <v/>
      </c>
      <c r="M112" s="4"/>
      <c r="N112" s="4"/>
      <c r="O112" s="15" t="str">
        <f>IF(COUNTA(A112:B112,E112:H112,J112:K112,M112:N112)=0,"",IF(OR(A112="",B112="",F112="",G112=""),"INCOMPLETO",IFERROR(IF(OR(NOT(ISNUMBER(A112)),A112&lt;=0,A112&lt;&gt;INT(A112),COUNTIFS(Plano!$A$6:$A$400,B112,Plano!$S$6:$S$400,"OK")&lt;&gt;1,NOT(ISNUMBER(F112)),NOT(ISNUMBER(G112)),F112&lt;0,G112&lt;0,F112&gt;=1,G112&gt;=1,AND(H112&lt;&gt;"",OR(NOT(ISNUMBER(H112)),H112&lt;0)),N(H112)&gt;MOD(G112-F112,1)*1440),"VERIFICAR","OK"),"VERIFICAR")))</f>
        <v/>
      </c>
      <c r="P112" s="15">
        <f t="shared" si="3"/>
        <v>0</v>
      </c>
      <c r="Q112" s="15">
        <f t="shared" si="4"/>
        <v>0</v>
      </c>
      <c r="R112" s="15" t="str">
        <f t="shared" si="5"/>
        <v/>
      </c>
    </row>
    <row r="113">
      <c r="A113" s="7"/>
      <c r="B113" s="4"/>
      <c r="C113" s="11" t="str">
        <f>IF(B113="","",IFERROR(VLOOKUP(B113,Plano!$A$6:$C$400,2,FALSE),""))</f>
        <v/>
      </c>
      <c r="D113" s="11" t="str">
        <f>IF(B113="","",IFERROR(VLOOKUP(B113,Plano!$A$6:$C$400,3,FALSE),""))</f>
        <v/>
      </c>
      <c r="E113" s="4"/>
      <c r="F113" s="12"/>
      <c r="G113" s="12"/>
      <c r="H113" s="4"/>
      <c r="I113" s="8" t="str">
        <f t="shared" si="1"/>
        <v/>
      </c>
      <c r="J113" s="4"/>
      <c r="K113" s="4"/>
      <c r="L113" s="9" t="str">
        <f t="shared" si="2"/>
        <v/>
      </c>
      <c r="M113" s="4"/>
      <c r="N113" s="4"/>
      <c r="O113" s="15" t="str">
        <f>IF(COUNTA(A113:B113,E113:H113,J113:K113,M113:N113)=0,"",IF(OR(A113="",B113="",F113="",G113=""),"INCOMPLETO",IFERROR(IF(OR(NOT(ISNUMBER(A113)),A113&lt;=0,A113&lt;&gt;INT(A113),COUNTIFS(Plano!$A$6:$A$400,B113,Plano!$S$6:$S$400,"OK")&lt;&gt;1,NOT(ISNUMBER(F113)),NOT(ISNUMBER(G113)),F113&lt;0,G113&lt;0,F113&gt;=1,G113&gt;=1,AND(H113&lt;&gt;"",OR(NOT(ISNUMBER(H113)),H113&lt;0)),N(H113)&gt;MOD(G113-F113,1)*1440),"VERIFICAR","OK"),"VERIFICAR")))</f>
        <v/>
      </c>
      <c r="P113" s="15">
        <f t="shared" si="3"/>
        <v>0</v>
      </c>
      <c r="Q113" s="15">
        <f t="shared" si="4"/>
        <v>0</v>
      </c>
      <c r="R113" s="15" t="str">
        <f t="shared" si="5"/>
        <v/>
      </c>
    </row>
    <row r="114">
      <c r="A114" s="7"/>
      <c r="B114" s="4"/>
      <c r="C114" s="11" t="str">
        <f>IF(B114="","",IFERROR(VLOOKUP(B114,Plano!$A$6:$C$400,2,FALSE),""))</f>
        <v/>
      </c>
      <c r="D114" s="11" t="str">
        <f>IF(B114="","",IFERROR(VLOOKUP(B114,Plano!$A$6:$C$400,3,FALSE),""))</f>
        <v/>
      </c>
      <c r="E114" s="4"/>
      <c r="F114" s="12"/>
      <c r="G114" s="12"/>
      <c r="H114" s="4"/>
      <c r="I114" s="8" t="str">
        <f t="shared" si="1"/>
        <v/>
      </c>
      <c r="J114" s="4"/>
      <c r="K114" s="4"/>
      <c r="L114" s="9" t="str">
        <f t="shared" si="2"/>
        <v/>
      </c>
      <c r="M114" s="4"/>
      <c r="N114" s="4"/>
      <c r="O114" s="15" t="str">
        <f>IF(COUNTA(A114:B114,E114:H114,J114:K114,M114:N114)=0,"",IF(OR(A114="",B114="",F114="",G114=""),"INCOMPLETO",IFERROR(IF(OR(NOT(ISNUMBER(A114)),A114&lt;=0,A114&lt;&gt;INT(A114),COUNTIFS(Plano!$A$6:$A$400,B114,Plano!$S$6:$S$400,"OK")&lt;&gt;1,NOT(ISNUMBER(F114)),NOT(ISNUMBER(G114)),F114&lt;0,G114&lt;0,F114&gt;=1,G114&gt;=1,AND(H114&lt;&gt;"",OR(NOT(ISNUMBER(H114)),H114&lt;0)),N(H114)&gt;MOD(G114-F114,1)*1440),"VERIFICAR","OK"),"VERIFICAR")))</f>
        <v/>
      </c>
      <c r="P114" s="15">
        <f t="shared" si="3"/>
        <v>0</v>
      </c>
      <c r="Q114" s="15">
        <f t="shared" si="4"/>
        <v>0</v>
      </c>
      <c r="R114" s="15" t="str">
        <f t="shared" si="5"/>
        <v/>
      </c>
    </row>
    <row r="115">
      <c r="A115" s="7"/>
      <c r="B115" s="4"/>
      <c r="C115" s="11" t="str">
        <f>IF(B115="","",IFERROR(VLOOKUP(B115,Plano!$A$6:$C$400,2,FALSE),""))</f>
        <v/>
      </c>
      <c r="D115" s="11" t="str">
        <f>IF(B115="","",IFERROR(VLOOKUP(B115,Plano!$A$6:$C$400,3,FALSE),""))</f>
        <v/>
      </c>
      <c r="E115" s="4"/>
      <c r="F115" s="12"/>
      <c r="G115" s="12"/>
      <c r="H115" s="4"/>
      <c r="I115" s="8" t="str">
        <f t="shared" si="1"/>
        <v/>
      </c>
      <c r="J115" s="4"/>
      <c r="K115" s="4"/>
      <c r="L115" s="9" t="str">
        <f t="shared" si="2"/>
        <v/>
      </c>
      <c r="M115" s="4"/>
      <c r="N115" s="4"/>
      <c r="O115" s="15" t="str">
        <f>IF(COUNTA(A115:B115,E115:H115,J115:K115,M115:N115)=0,"",IF(OR(A115="",B115="",F115="",G115=""),"INCOMPLETO",IFERROR(IF(OR(NOT(ISNUMBER(A115)),A115&lt;=0,A115&lt;&gt;INT(A115),COUNTIFS(Plano!$A$6:$A$400,B115,Plano!$S$6:$S$400,"OK")&lt;&gt;1,NOT(ISNUMBER(F115)),NOT(ISNUMBER(G115)),F115&lt;0,G115&lt;0,F115&gt;=1,G115&gt;=1,AND(H115&lt;&gt;"",OR(NOT(ISNUMBER(H115)),H115&lt;0)),N(H115)&gt;MOD(G115-F115,1)*1440),"VERIFICAR","OK"),"VERIFICAR")))</f>
        <v/>
      </c>
      <c r="P115" s="15">
        <f t="shared" si="3"/>
        <v>0</v>
      </c>
      <c r="Q115" s="15">
        <f t="shared" si="4"/>
        <v>0</v>
      </c>
      <c r="R115" s="15" t="str">
        <f t="shared" si="5"/>
        <v/>
      </c>
    </row>
    <row r="116">
      <c r="A116" s="7"/>
      <c r="B116" s="4"/>
      <c r="C116" s="11" t="str">
        <f>IF(B116="","",IFERROR(VLOOKUP(B116,Plano!$A$6:$C$400,2,FALSE),""))</f>
        <v/>
      </c>
      <c r="D116" s="11" t="str">
        <f>IF(B116="","",IFERROR(VLOOKUP(B116,Plano!$A$6:$C$400,3,FALSE),""))</f>
        <v/>
      </c>
      <c r="E116" s="4"/>
      <c r="F116" s="12"/>
      <c r="G116" s="12"/>
      <c r="H116" s="4"/>
      <c r="I116" s="8" t="str">
        <f t="shared" si="1"/>
        <v/>
      </c>
      <c r="J116" s="4"/>
      <c r="K116" s="4"/>
      <c r="L116" s="9" t="str">
        <f t="shared" si="2"/>
        <v/>
      </c>
      <c r="M116" s="4"/>
      <c r="N116" s="4"/>
      <c r="O116" s="15" t="str">
        <f>IF(COUNTA(A116:B116,E116:H116,J116:K116,M116:N116)=0,"",IF(OR(A116="",B116="",F116="",G116=""),"INCOMPLETO",IFERROR(IF(OR(NOT(ISNUMBER(A116)),A116&lt;=0,A116&lt;&gt;INT(A116),COUNTIFS(Plano!$A$6:$A$400,B116,Plano!$S$6:$S$400,"OK")&lt;&gt;1,NOT(ISNUMBER(F116)),NOT(ISNUMBER(G116)),F116&lt;0,G116&lt;0,F116&gt;=1,G116&gt;=1,AND(H116&lt;&gt;"",OR(NOT(ISNUMBER(H116)),H116&lt;0)),N(H116)&gt;MOD(G116-F116,1)*1440),"VERIFICAR","OK"),"VERIFICAR")))</f>
        <v/>
      </c>
      <c r="P116" s="15">
        <f t="shared" si="3"/>
        <v>0</v>
      </c>
      <c r="Q116" s="15">
        <f t="shared" si="4"/>
        <v>0</v>
      </c>
      <c r="R116" s="15" t="str">
        <f t="shared" si="5"/>
        <v/>
      </c>
    </row>
    <row r="117">
      <c r="A117" s="7"/>
      <c r="B117" s="4"/>
      <c r="C117" s="11" t="str">
        <f>IF(B117="","",IFERROR(VLOOKUP(B117,Plano!$A$6:$C$400,2,FALSE),""))</f>
        <v/>
      </c>
      <c r="D117" s="11" t="str">
        <f>IF(B117="","",IFERROR(VLOOKUP(B117,Plano!$A$6:$C$400,3,FALSE),""))</f>
        <v/>
      </c>
      <c r="E117" s="4"/>
      <c r="F117" s="12"/>
      <c r="G117" s="12"/>
      <c r="H117" s="4"/>
      <c r="I117" s="8" t="str">
        <f t="shared" si="1"/>
        <v/>
      </c>
      <c r="J117" s="4"/>
      <c r="K117" s="4"/>
      <c r="L117" s="9" t="str">
        <f t="shared" si="2"/>
        <v/>
      </c>
      <c r="M117" s="4"/>
      <c r="N117" s="4"/>
      <c r="O117" s="15" t="str">
        <f>IF(COUNTA(A117:B117,E117:H117,J117:K117,M117:N117)=0,"",IF(OR(A117="",B117="",F117="",G117=""),"INCOMPLETO",IFERROR(IF(OR(NOT(ISNUMBER(A117)),A117&lt;=0,A117&lt;&gt;INT(A117),COUNTIFS(Plano!$A$6:$A$400,B117,Plano!$S$6:$S$400,"OK")&lt;&gt;1,NOT(ISNUMBER(F117)),NOT(ISNUMBER(G117)),F117&lt;0,G117&lt;0,F117&gt;=1,G117&gt;=1,AND(H117&lt;&gt;"",OR(NOT(ISNUMBER(H117)),H117&lt;0)),N(H117)&gt;MOD(G117-F117,1)*1440),"VERIFICAR","OK"),"VERIFICAR")))</f>
        <v/>
      </c>
      <c r="P117" s="15">
        <f t="shared" si="3"/>
        <v>0</v>
      </c>
      <c r="Q117" s="15">
        <f t="shared" si="4"/>
        <v>0</v>
      </c>
      <c r="R117" s="15" t="str">
        <f t="shared" si="5"/>
        <v/>
      </c>
    </row>
    <row r="118">
      <c r="A118" s="7"/>
      <c r="B118" s="4"/>
      <c r="C118" s="11" t="str">
        <f>IF(B118="","",IFERROR(VLOOKUP(B118,Plano!$A$6:$C$400,2,FALSE),""))</f>
        <v/>
      </c>
      <c r="D118" s="11" t="str">
        <f>IF(B118="","",IFERROR(VLOOKUP(B118,Plano!$A$6:$C$400,3,FALSE),""))</f>
        <v/>
      </c>
      <c r="E118" s="4"/>
      <c r="F118" s="12"/>
      <c r="G118" s="12"/>
      <c r="H118" s="4"/>
      <c r="I118" s="8" t="str">
        <f t="shared" si="1"/>
        <v/>
      </c>
      <c r="J118" s="4"/>
      <c r="K118" s="4"/>
      <c r="L118" s="9" t="str">
        <f t="shared" si="2"/>
        <v/>
      </c>
      <c r="M118" s="4"/>
      <c r="N118" s="4"/>
      <c r="O118" s="15" t="str">
        <f>IF(COUNTA(A118:B118,E118:H118,J118:K118,M118:N118)=0,"",IF(OR(A118="",B118="",F118="",G118=""),"INCOMPLETO",IFERROR(IF(OR(NOT(ISNUMBER(A118)),A118&lt;=0,A118&lt;&gt;INT(A118),COUNTIFS(Plano!$A$6:$A$400,B118,Plano!$S$6:$S$400,"OK")&lt;&gt;1,NOT(ISNUMBER(F118)),NOT(ISNUMBER(G118)),F118&lt;0,G118&lt;0,F118&gt;=1,G118&gt;=1,AND(H118&lt;&gt;"",OR(NOT(ISNUMBER(H118)),H118&lt;0)),N(H118)&gt;MOD(G118-F118,1)*1440),"VERIFICAR","OK"),"VERIFICAR")))</f>
        <v/>
      </c>
      <c r="P118" s="15">
        <f t="shared" si="3"/>
        <v>0</v>
      </c>
      <c r="Q118" s="15">
        <f t="shared" si="4"/>
        <v>0</v>
      </c>
      <c r="R118" s="15" t="str">
        <f t="shared" si="5"/>
        <v/>
      </c>
    </row>
    <row r="119">
      <c r="A119" s="7"/>
      <c r="B119" s="4"/>
      <c r="C119" s="11" t="str">
        <f>IF(B119="","",IFERROR(VLOOKUP(B119,Plano!$A$6:$C$400,2,FALSE),""))</f>
        <v/>
      </c>
      <c r="D119" s="11" t="str">
        <f>IF(B119="","",IFERROR(VLOOKUP(B119,Plano!$A$6:$C$400,3,FALSE),""))</f>
        <v/>
      </c>
      <c r="E119" s="4"/>
      <c r="F119" s="12"/>
      <c r="G119" s="12"/>
      <c r="H119" s="4"/>
      <c r="I119" s="8" t="str">
        <f t="shared" si="1"/>
        <v/>
      </c>
      <c r="J119" s="4"/>
      <c r="K119" s="4"/>
      <c r="L119" s="9" t="str">
        <f t="shared" si="2"/>
        <v/>
      </c>
      <c r="M119" s="4"/>
      <c r="N119" s="4"/>
      <c r="O119" s="15" t="str">
        <f>IF(COUNTA(A119:B119,E119:H119,J119:K119,M119:N119)=0,"",IF(OR(A119="",B119="",F119="",G119=""),"INCOMPLETO",IFERROR(IF(OR(NOT(ISNUMBER(A119)),A119&lt;=0,A119&lt;&gt;INT(A119),COUNTIFS(Plano!$A$6:$A$400,B119,Plano!$S$6:$S$400,"OK")&lt;&gt;1,NOT(ISNUMBER(F119)),NOT(ISNUMBER(G119)),F119&lt;0,G119&lt;0,F119&gt;=1,G119&gt;=1,AND(H119&lt;&gt;"",OR(NOT(ISNUMBER(H119)),H119&lt;0)),N(H119)&gt;MOD(G119-F119,1)*1440),"VERIFICAR","OK"),"VERIFICAR")))</f>
        <v/>
      </c>
      <c r="P119" s="15">
        <f t="shared" si="3"/>
        <v>0</v>
      </c>
      <c r="Q119" s="15">
        <f t="shared" si="4"/>
        <v>0</v>
      </c>
      <c r="R119" s="15" t="str">
        <f t="shared" si="5"/>
        <v/>
      </c>
    </row>
    <row r="120">
      <c r="A120" s="7"/>
      <c r="B120" s="4"/>
      <c r="C120" s="11" t="str">
        <f>IF(B120="","",IFERROR(VLOOKUP(B120,Plano!$A$6:$C$400,2,FALSE),""))</f>
        <v/>
      </c>
      <c r="D120" s="11" t="str">
        <f>IF(B120="","",IFERROR(VLOOKUP(B120,Plano!$A$6:$C$400,3,FALSE),""))</f>
        <v/>
      </c>
      <c r="E120" s="4"/>
      <c r="F120" s="12"/>
      <c r="G120" s="12"/>
      <c r="H120" s="4"/>
      <c r="I120" s="8" t="str">
        <f t="shared" si="1"/>
        <v/>
      </c>
      <c r="J120" s="4"/>
      <c r="K120" s="4"/>
      <c r="L120" s="9" t="str">
        <f t="shared" si="2"/>
        <v/>
      </c>
      <c r="M120" s="4"/>
      <c r="N120" s="4"/>
      <c r="O120" s="15" t="str">
        <f>IF(COUNTA(A120:B120,E120:H120,J120:K120,M120:N120)=0,"",IF(OR(A120="",B120="",F120="",G120=""),"INCOMPLETO",IFERROR(IF(OR(NOT(ISNUMBER(A120)),A120&lt;=0,A120&lt;&gt;INT(A120),COUNTIFS(Plano!$A$6:$A$400,B120,Plano!$S$6:$S$400,"OK")&lt;&gt;1,NOT(ISNUMBER(F120)),NOT(ISNUMBER(G120)),F120&lt;0,G120&lt;0,F120&gt;=1,G120&gt;=1,AND(H120&lt;&gt;"",OR(NOT(ISNUMBER(H120)),H120&lt;0)),N(H120)&gt;MOD(G120-F120,1)*1440),"VERIFICAR","OK"),"VERIFICAR")))</f>
        <v/>
      </c>
      <c r="P120" s="15">
        <f t="shared" si="3"/>
        <v>0</v>
      </c>
      <c r="Q120" s="15">
        <f t="shared" si="4"/>
        <v>0</v>
      </c>
      <c r="R120" s="15" t="str">
        <f t="shared" si="5"/>
        <v/>
      </c>
    </row>
    <row r="121">
      <c r="A121" s="7"/>
      <c r="B121" s="4"/>
      <c r="C121" s="11" t="str">
        <f>IF(B121="","",IFERROR(VLOOKUP(B121,Plano!$A$6:$C$400,2,FALSE),""))</f>
        <v/>
      </c>
      <c r="D121" s="11" t="str">
        <f>IF(B121="","",IFERROR(VLOOKUP(B121,Plano!$A$6:$C$400,3,FALSE),""))</f>
        <v/>
      </c>
      <c r="E121" s="4"/>
      <c r="F121" s="12"/>
      <c r="G121" s="12"/>
      <c r="H121" s="4"/>
      <c r="I121" s="8" t="str">
        <f t="shared" si="1"/>
        <v/>
      </c>
      <c r="J121" s="4"/>
      <c r="K121" s="4"/>
      <c r="L121" s="9" t="str">
        <f t="shared" si="2"/>
        <v/>
      </c>
      <c r="M121" s="4"/>
      <c r="N121" s="4"/>
      <c r="O121" s="15" t="str">
        <f>IF(COUNTA(A121:B121,E121:H121,J121:K121,M121:N121)=0,"",IF(OR(A121="",B121="",F121="",G121=""),"INCOMPLETO",IFERROR(IF(OR(NOT(ISNUMBER(A121)),A121&lt;=0,A121&lt;&gt;INT(A121),COUNTIFS(Plano!$A$6:$A$400,B121,Plano!$S$6:$S$400,"OK")&lt;&gt;1,NOT(ISNUMBER(F121)),NOT(ISNUMBER(G121)),F121&lt;0,G121&lt;0,F121&gt;=1,G121&gt;=1,AND(H121&lt;&gt;"",OR(NOT(ISNUMBER(H121)),H121&lt;0)),N(H121)&gt;MOD(G121-F121,1)*1440),"VERIFICAR","OK"),"VERIFICAR")))</f>
        <v/>
      </c>
      <c r="P121" s="15">
        <f t="shared" si="3"/>
        <v>0</v>
      </c>
      <c r="Q121" s="15">
        <f t="shared" si="4"/>
        <v>0</v>
      </c>
      <c r="R121" s="15" t="str">
        <f t="shared" si="5"/>
        <v/>
      </c>
    </row>
    <row r="122">
      <c r="A122" s="7"/>
      <c r="B122" s="4"/>
      <c r="C122" s="11" t="str">
        <f>IF(B122="","",IFERROR(VLOOKUP(B122,Plano!$A$6:$C$400,2,FALSE),""))</f>
        <v/>
      </c>
      <c r="D122" s="11" t="str">
        <f>IF(B122="","",IFERROR(VLOOKUP(B122,Plano!$A$6:$C$400,3,FALSE),""))</f>
        <v/>
      </c>
      <c r="E122" s="4"/>
      <c r="F122" s="12"/>
      <c r="G122" s="12"/>
      <c r="H122" s="4"/>
      <c r="I122" s="8" t="str">
        <f t="shared" si="1"/>
        <v/>
      </c>
      <c r="J122" s="4"/>
      <c r="K122" s="4"/>
      <c r="L122" s="9" t="str">
        <f t="shared" si="2"/>
        <v/>
      </c>
      <c r="M122" s="4"/>
      <c r="N122" s="4"/>
      <c r="O122" s="15" t="str">
        <f>IF(COUNTA(A122:B122,E122:H122,J122:K122,M122:N122)=0,"",IF(OR(A122="",B122="",F122="",G122=""),"INCOMPLETO",IFERROR(IF(OR(NOT(ISNUMBER(A122)),A122&lt;=0,A122&lt;&gt;INT(A122),COUNTIFS(Plano!$A$6:$A$400,B122,Plano!$S$6:$S$400,"OK")&lt;&gt;1,NOT(ISNUMBER(F122)),NOT(ISNUMBER(G122)),F122&lt;0,G122&lt;0,F122&gt;=1,G122&gt;=1,AND(H122&lt;&gt;"",OR(NOT(ISNUMBER(H122)),H122&lt;0)),N(H122)&gt;MOD(G122-F122,1)*1440),"VERIFICAR","OK"),"VERIFICAR")))</f>
        <v/>
      </c>
      <c r="P122" s="15">
        <f t="shared" si="3"/>
        <v>0</v>
      </c>
      <c r="Q122" s="15">
        <f t="shared" si="4"/>
        <v>0</v>
      </c>
      <c r="R122" s="15" t="str">
        <f t="shared" si="5"/>
        <v/>
      </c>
    </row>
    <row r="123">
      <c r="A123" s="7"/>
      <c r="B123" s="4"/>
      <c r="C123" s="11" t="str">
        <f>IF(B123="","",IFERROR(VLOOKUP(B123,Plano!$A$6:$C$400,2,FALSE),""))</f>
        <v/>
      </c>
      <c r="D123" s="11" t="str">
        <f>IF(B123="","",IFERROR(VLOOKUP(B123,Plano!$A$6:$C$400,3,FALSE),""))</f>
        <v/>
      </c>
      <c r="E123" s="4"/>
      <c r="F123" s="12"/>
      <c r="G123" s="12"/>
      <c r="H123" s="4"/>
      <c r="I123" s="8" t="str">
        <f t="shared" si="1"/>
        <v/>
      </c>
      <c r="J123" s="4"/>
      <c r="K123" s="4"/>
      <c r="L123" s="9" t="str">
        <f t="shared" si="2"/>
        <v/>
      </c>
      <c r="M123" s="4"/>
      <c r="N123" s="4"/>
      <c r="O123" s="15" t="str">
        <f>IF(COUNTA(A123:B123,E123:H123,J123:K123,M123:N123)=0,"",IF(OR(A123="",B123="",F123="",G123=""),"INCOMPLETO",IFERROR(IF(OR(NOT(ISNUMBER(A123)),A123&lt;=0,A123&lt;&gt;INT(A123),COUNTIFS(Plano!$A$6:$A$400,B123,Plano!$S$6:$S$400,"OK")&lt;&gt;1,NOT(ISNUMBER(F123)),NOT(ISNUMBER(G123)),F123&lt;0,G123&lt;0,F123&gt;=1,G123&gt;=1,AND(H123&lt;&gt;"",OR(NOT(ISNUMBER(H123)),H123&lt;0)),N(H123)&gt;MOD(G123-F123,1)*1440),"VERIFICAR","OK"),"VERIFICAR")))</f>
        <v/>
      </c>
      <c r="P123" s="15">
        <f t="shared" si="3"/>
        <v>0</v>
      </c>
      <c r="Q123" s="15">
        <f t="shared" si="4"/>
        <v>0</v>
      </c>
      <c r="R123" s="15" t="str">
        <f t="shared" si="5"/>
        <v/>
      </c>
    </row>
    <row r="124">
      <c r="A124" s="7"/>
      <c r="B124" s="4"/>
      <c r="C124" s="11" t="str">
        <f>IF(B124="","",IFERROR(VLOOKUP(B124,Plano!$A$6:$C$400,2,FALSE),""))</f>
        <v/>
      </c>
      <c r="D124" s="11" t="str">
        <f>IF(B124="","",IFERROR(VLOOKUP(B124,Plano!$A$6:$C$400,3,FALSE),""))</f>
        <v/>
      </c>
      <c r="E124" s="4"/>
      <c r="F124" s="12"/>
      <c r="G124" s="12"/>
      <c r="H124" s="4"/>
      <c r="I124" s="8" t="str">
        <f t="shared" si="1"/>
        <v/>
      </c>
      <c r="J124" s="4"/>
      <c r="K124" s="4"/>
      <c r="L124" s="9" t="str">
        <f t="shared" si="2"/>
        <v/>
      </c>
      <c r="M124" s="4"/>
      <c r="N124" s="4"/>
      <c r="O124" s="15" t="str">
        <f>IF(COUNTA(A124:B124,E124:H124,J124:K124,M124:N124)=0,"",IF(OR(A124="",B124="",F124="",G124=""),"INCOMPLETO",IFERROR(IF(OR(NOT(ISNUMBER(A124)),A124&lt;=0,A124&lt;&gt;INT(A124),COUNTIFS(Plano!$A$6:$A$400,B124,Plano!$S$6:$S$400,"OK")&lt;&gt;1,NOT(ISNUMBER(F124)),NOT(ISNUMBER(G124)),F124&lt;0,G124&lt;0,F124&gt;=1,G124&gt;=1,AND(H124&lt;&gt;"",OR(NOT(ISNUMBER(H124)),H124&lt;0)),N(H124)&gt;MOD(G124-F124,1)*1440),"VERIFICAR","OK"),"VERIFICAR")))</f>
        <v/>
      </c>
      <c r="P124" s="15">
        <f t="shared" si="3"/>
        <v>0</v>
      </c>
      <c r="Q124" s="15">
        <f t="shared" si="4"/>
        <v>0</v>
      </c>
      <c r="R124" s="15" t="str">
        <f t="shared" si="5"/>
        <v/>
      </c>
    </row>
    <row r="125">
      <c r="A125" s="7"/>
      <c r="B125" s="4"/>
      <c r="C125" s="11" t="str">
        <f>IF(B125="","",IFERROR(VLOOKUP(B125,Plano!$A$6:$C$400,2,FALSE),""))</f>
        <v/>
      </c>
      <c r="D125" s="11" t="str">
        <f>IF(B125="","",IFERROR(VLOOKUP(B125,Plano!$A$6:$C$400,3,FALSE),""))</f>
        <v/>
      </c>
      <c r="E125" s="4"/>
      <c r="F125" s="12"/>
      <c r="G125" s="12"/>
      <c r="H125" s="4"/>
      <c r="I125" s="8" t="str">
        <f t="shared" si="1"/>
        <v/>
      </c>
      <c r="J125" s="4"/>
      <c r="K125" s="4"/>
      <c r="L125" s="9" t="str">
        <f t="shared" si="2"/>
        <v/>
      </c>
      <c r="M125" s="4"/>
      <c r="N125" s="4"/>
      <c r="O125" s="15" t="str">
        <f>IF(COUNTA(A125:B125,E125:H125,J125:K125,M125:N125)=0,"",IF(OR(A125="",B125="",F125="",G125=""),"INCOMPLETO",IFERROR(IF(OR(NOT(ISNUMBER(A125)),A125&lt;=0,A125&lt;&gt;INT(A125),COUNTIFS(Plano!$A$6:$A$400,B125,Plano!$S$6:$S$400,"OK")&lt;&gt;1,NOT(ISNUMBER(F125)),NOT(ISNUMBER(G125)),F125&lt;0,G125&lt;0,F125&gt;=1,G125&gt;=1,AND(H125&lt;&gt;"",OR(NOT(ISNUMBER(H125)),H125&lt;0)),N(H125)&gt;MOD(G125-F125,1)*1440),"VERIFICAR","OK"),"VERIFICAR")))</f>
        <v/>
      </c>
      <c r="P125" s="15">
        <f t="shared" si="3"/>
        <v>0</v>
      </c>
      <c r="Q125" s="15">
        <f t="shared" si="4"/>
        <v>0</v>
      </c>
      <c r="R125" s="15" t="str">
        <f t="shared" si="5"/>
        <v/>
      </c>
    </row>
    <row r="126">
      <c r="A126" s="7"/>
      <c r="B126" s="4"/>
      <c r="C126" s="11" t="str">
        <f>IF(B126="","",IFERROR(VLOOKUP(B126,Plano!$A$6:$C$400,2,FALSE),""))</f>
        <v/>
      </c>
      <c r="D126" s="11" t="str">
        <f>IF(B126="","",IFERROR(VLOOKUP(B126,Plano!$A$6:$C$400,3,FALSE),""))</f>
        <v/>
      </c>
      <c r="E126" s="4"/>
      <c r="F126" s="12"/>
      <c r="G126" s="12"/>
      <c r="H126" s="4"/>
      <c r="I126" s="8" t="str">
        <f t="shared" si="1"/>
        <v/>
      </c>
      <c r="J126" s="4"/>
      <c r="K126" s="4"/>
      <c r="L126" s="9" t="str">
        <f t="shared" si="2"/>
        <v/>
      </c>
      <c r="M126" s="4"/>
      <c r="N126" s="4"/>
      <c r="O126" s="15" t="str">
        <f>IF(COUNTA(A126:B126,E126:H126,J126:K126,M126:N126)=0,"",IF(OR(A126="",B126="",F126="",G126=""),"INCOMPLETO",IFERROR(IF(OR(NOT(ISNUMBER(A126)),A126&lt;=0,A126&lt;&gt;INT(A126),COUNTIFS(Plano!$A$6:$A$400,B126,Plano!$S$6:$S$400,"OK")&lt;&gt;1,NOT(ISNUMBER(F126)),NOT(ISNUMBER(G126)),F126&lt;0,G126&lt;0,F126&gt;=1,G126&gt;=1,AND(H126&lt;&gt;"",OR(NOT(ISNUMBER(H126)),H126&lt;0)),N(H126)&gt;MOD(G126-F126,1)*1440),"VERIFICAR","OK"),"VERIFICAR")))</f>
        <v/>
      </c>
      <c r="P126" s="15">
        <f t="shared" si="3"/>
        <v>0</v>
      </c>
      <c r="Q126" s="15">
        <f t="shared" si="4"/>
        <v>0</v>
      </c>
      <c r="R126" s="15" t="str">
        <f t="shared" si="5"/>
        <v/>
      </c>
    </row>
    <row r="127">
      <c r="A127" s="7"/>
      <c r="B127" s="4"/>
      <c r="C127" s="11" t="str">
        <f>IF(B127="","",IFERROR(VLOOKUP(B127,Plano!$A$6:$C$400,2,FALSE),""))</f>
        <v/>
      </c>
      <c r="D127" s="11" t="str">
        <f>IF(B127="","",IFERROR(VLOOKUP(B127,Plano!$A$6:$C$400,3,FALSE),""))</f>
        <v/>
      </c>
      <c r="E127" s="4"/>
      <c r="F127" s="12"/>
      <c r="G127" s="12"/>
      <c r="H127" s="4"/>
      <c r="I127" s="8" t="str">
        <f t="shared" si="1"/>
        <v/>
      </c>
      <c r="J127" s="4"/>
      <c r="K127" s="4"/>
      <c r="L127" s="9" t="str">
        <f t="shared" si="2"/>
        <v/>
      </c>
      <c r="M127" s="4"/>
      <c r="N127" s="4"/>
      <c r="O127" s="15" t="str">
        <f>IF(COUNTA(A127:B127,E127:H127,J127:K127,M127:N127)=0,"",IF(OR(A127="",B127="",F127="",G127=""),"INCOMPLETO",IFERROR(IF(OR(NOT(ISNUMBER(A127)),A127&lt;=0,A127&lt;&gt;INT(A127),COUNTIFS(Plano!$A$6:$A$400,B127,Plano!$S$6:$S$400,"OK")&lt;&gt;1,NOT(ISNUMBER(F127)),NOT(ISNUMBER(G127)),F127&lt;0,G127&lt;0,F127&gt;=1,G127&gt;=1,AND(H127&lt;&gt;"",OR(NOT(ISNUMBER(H127)),H127&lt;0)),N(H127)&gt;MOD(G127-F127,1)*1440),"VERIFICAR","OK"),"VERIFICAR")))</f>
        <v/>
      </c>
      <c r="P127" s="15">
        <f t="shared" si="3"/>
        <v>0</v>
      </c>
      <c r="Q127" s="15">
        <f t="shared" si="4"/>
        <v>0</v>
      </c>
      <c r="R127" s="15" t="str">
        <f t="shared" si="5"/>
        <v/>
      </c>
    </row>
    <row r="128">
      <c r="A128" s="7"/>
      <c r="B128" s="4"/>
      <c r="C128" s="11" t="str">
        <f>IF(B128="","",IFERROR(VLOOKUP(B128,Plano!$A$6:$C$400,2,FALSE),""))</f>
        <v/>
      </c>
      <c r="D128" s="11" t="str">
        <f>IF(B128="","",IFERROR(VLOOKUP(B128,Plano!$A$6:$C$400,3,FALSE),""))</f>
        <v/>
      </c>
      <c r="E128" s="4"/>
      <c r="F128" s="12"/>
      <c r="G128" s="12"/>
      <c r="H128" s="4"/>
      <c r="I128" s="8" t="str">
        <f t="shared" si="1"/>
        <v/>
      </c>
      <c r="J128" s="4"/>
      <c r="K128" s="4"/>
      <c r="L128" s="9" t="str">
        <f t="shared" si="2"/>
        <v/>
      </c>
      <c r="M128" s="4"/>
      <c r="N128" s="4"/>
      <c r="O128" s="15" t="str">
        <f>IF(COUNTA(A128:B128,E128:H128,J128:K128,M128:N128)=0,"",IF(OR(A128="",B128="",F128="",G128=""),"INCOMPLETO",IFERROR(IF(OR(NOT(ISNUMBER(A128)),A128&lt;=0,A128&lt;&gt;INT(A128),COUNTIFS(Plano!$A$6:$A$400,B128,Plano!$S$6:$S$400,"OK")&lt;&gt;1,NOT(ISNUMBER(F128)),NOT(ISNUMBER(G128)),F128&lt;0,G128&lt;0,F128&gt;=1,G128&gt;=1,AND(H128&lt;&gt;"",OR(NOT(ISNUMBER(H128)),H128&lt;0)),N(H128)&gt;MOD(G128-F128,1)*1440),"VERIFICAR","OK"),"VERIFICAR")))</f>
        <v/>
      </c>
      <c r="P128" s="15">
        <f t="shared" si="3"/>
        <v>0</v>
      </c>
      <c r="Q128" s="15">
        <f t="shared" si="4"/>
        <v>0</v>
      </c>
      <c r="R128" s="15" t="str">
        <f t="shared" si="5"/>
        <v/>
      </c>
    </row>
    <row r="129">
      <c r="A129" s="7"/>
      <c r="B129" s="4"/>
      <c r="C129" s="11" t="str">
        <f>IF(B129="","",IFERROR(VLOOKUP(B129,Plano!$A$6:$C$400,2,FALSE),""))</f>
        <v/>
      </c>
      <c r="D129" s="11" t="str">
        <f>IF(B129="","",IFERROR(VLOOKUP(B129,Plano!$A$6:$C$400,3,FALSE),""))</f>
        <v/>
      </c>
      <c r="E129" s="4"/>
      <c r="F129" s="12"/>
      <c r="G129" s="12"/>
      <c r="H129" s="4"/>
      <c r="I129" s="8" t="str">
        <f t="shared" si="1"/>
        <v/>
      </c>
      <c r="J129" s="4"/>
      <c r="K129" s="4"/>
      <c r="L129" s="9" t="str">
        <f t="shared" si="2"/>
        <v/>
      </c>
      <c r="M129" s="4"/>
      <c r="N129" s="4"/>
      <c r="O129" s="15" t="str">
        <f>IF(COUNTA(A129:B129,E129:H129,J129:K129,M129:N129)=0,"",IF(OR(A129="",B129="",F129="",G129=""),"INCOMPLETO",IFERROR(IF(OR(NOT(ISNUMBER(A129)),A129&lt;=0,A129&lt;&gt;INT(A129),COUNTIFS(Plano!$A$6:$A$400,B129,Plano!$S$6:$S$400,"OK")&lt;&gt;1,NOT(ISNUMBER(F129)),NOT(ISNUMBER(G129)),F129&lt;0,G129&lt;0,F129&gt;=1,G129&gt;=1,AND(H129&lt;&gt;"",OR(NOT(ISNUMBER(H129)),H129&lt;0)),N(H129)&gt;MOD(G129-F129,1)*1440),"VERIFICAR","OK"),"VERIFICAR")))</f>
        <v/>
      </c>
      <c r="P129" s="15">
        <f t="shared" si="3"/>
        <v>0</v>
      </c>
      <c r="Q129" s="15">
        <f t="shared" si="4"/>
        <v>0</v>
      </c>
      <c r="R129" s="15" t="str">
        <f t="shared" si="5"/>
        <v/>
      </c>
    </row>
    <row r="130">
      <c r="A130" s="7"/>
      <c r="B130" s="4"/>
      <c r="C130" s="11" t="str">
        <f>IF(B130="","",IFERROR(VLOOKUP(B130,Plano!$A$6:$C$400,2,FALSE),""))</f>
        <v/>
      </c>
      <c r="D130" s="11" t="str">
        <f>IF(B130="","",IFERROR(VLOOKUP(B130,Plano!$A$6:$C$400,3,FALSE),""))</f>
        <v/>
      </c>
      <c r="E130" s="4"/>
      <c r="F130" s="12"/>
      <c r="G130" s="12"/>
      <c r="H130" s="4"/>
      <c r="I130" s="8" t="str">
        <f t="shared" si="1"/>
        <v/>
      </c>
      <c r="J130" s="4"/>
      <c r="K130" s="4"/>
      <c r="L130" s="9" t="str">
        <f t="shared" si="2"/>
        <v/>
      </c>
      <c r="M130" s="4"/>
      <c r="N130" s="4"/>
      <c r="O130" s="15" t="str">
        <f>IF(COUNTA(A130:B130,E130:H130,J130:K130,M130:N130)=0,"",IF(OR(A130="",B130="",F130="",G130=""),"INCOMPLETO",IFERROR(IF(OR(NOT(ISNUMBER(A130)),A130&lt;=0,A130&lt;&gt;INT(A130),COUNTIFS(Plano!$A$6:$A$400,B130,Plano!$S$6:$S$400,"OK")&lt;&gt;1,NOT(ISNUMBER(F130)),NOT(ISNUMBER(G130)),F130&lt;0,G130&lt;0,F130&gt;=1,G130&gt;=1,AND(H130&lt;&gt;"",OR(NOT(ISNUMBER(H130)),H130&lt;0)),N(H130)&gt;MOD(G130-F130,1)*1440),"VERIFICAR","OK"),"VERIFICAR")))</f>
        <v/>
      </c>
      <c r="P130" s="15">
        <f t="shared" si="3"/>
        <v>0</v>
      </c>
      <c r="Q130" s="15">
        <f t="shared" si="4"/>
        <v>0</v>
      </c>
      <c r="R130" s="15" t="str">
        <f t="shared" si="5"/>
        <v/>
      </c>
    </row>
    <row r="131">
      <c r="A131" s="7"/>
      <c r="B131" s="4"/>
      <c r="C131" s="11" t="str">
        <f>IF(B131="","",IFERROR(VLOOKUP(B131,Plano!$A$6:$C$400,2,FALSE),""))</f>
        <v/>
      </c>
      <c r="D131" s="11" t="str">
        <f>IF(B131="","",IFERROR(VLOOKUP(B131,Plano!$A$6:$C$400,3,FALSE),""))</f>
        <v/>
      </c>
      <c r="E131" s="4"/>
      <c r="F131" s="12"/>
      <c r="G131" s="12"/>
      <c r="H131" s="4"/>
      <c r="I131" s="8" t="str">
        <f t="shared" si="1"/>
        <v/>
      </c>
      <c r="J131" s="4"/>
      <c r="K131" s="4"/>
      <c r="L131" s="9" t="str">
        <f t="shared" si="2"/>
        <v/>
      </c>
      <c r="M131" s="4"/>
      <c r="N131" s="4"/>
      <c r="O131" s="15" t="str">
        <f>IF(COUNTA(A131:B131,E131:H131,J131:K131,M131:N131)=0,"",IF(OR(A131="",B131="",F131="",G131=""),"INCOMPLETO",IFERROR(IF(OR(NOT(ISNUMBER(A131)),A131&lt;=0,A131&lt;&gt;INT(A131),COUNTIFS(Plano!$A$6:$A$400,B131,Plano!$S$6:$S$400,"OK")&lt;&gt;1,NOT(ISNUMBER(F131)),NOT(ISNUMBER(G131)),F131&lt;0,G131&lt;0,F131&gt;=1,G131&gt;=1,AND(H131&lt;&gt;"",OR(NOT(ISNUMBER(H131)),H131&lt;0)),N(H131)&gt;MOD(G131-F131,1)*1440),"VERIFICAR","OK"),"VERIFICAR")))</f>
        <v/>
      </c>
      <c r="P131" s="15">
        <f t="shared" si="3"/>
        <v>0</v>
      </c>
      <c r="Q131" s="15">
        <f t="shared" si="4"/>
        <v>0</v>
      </c>
      <c r="R131" s="15" t="str">
        <f t="shared" si="5"/>
        <v/>
      </c>
    </row>
    <row r="132">
      <c r="A132" s="7"/>
      <c r="B132" s="4"/>
      <c r="C132" s="11" t="str">
        <f>IF(B132="","",IFERROR(VLOOKUP(B132,Plano!$A$6:$C$400,2,FALSE),""))</f>
        <v/>
      </c>
      <c r="D132" s="11" t="str">
        <f>IF(B132="","",IFERROR(VLOOKUP(B132,Plano!$A$6:$C$400,3,FALSE),""))</f>
        <v/>
      </c>
      <c r="E132" s="4"/>
      <c r="F132" s="12"/>
      <c r="G132" s="12"/>
      <c r="H132" s="4"/>
      <c r="I132" s="8" t="str">
        <f t="shared" si="1"/>
        <v/>
      </c>
      <c r="J132" s="4"/>
      <c r="K132" s="4"/>
      <c r="L132" s="9" t="str">
        <f t="shared" si="2"/>
        <v/>
      </c>
      <c r="M132" s="4"/>
      <c r="N132" s="4"/>
      <c r="O132" s="15" t="str">
        <f>IF(COUNTA(A132:B132,E132:H132,J132:K132,M132:N132)=0,"",IF(OR(A132="",B132="",F132="",G132=""),"INCOMPLETO",IFERROR(IF(OR(NOT(ISNUMBER(A132)),A132&lt;=0,A132&lt;&gt;INT(A132),COUNTIFS(Plano!$A$6:$A$400,B132,Plano!$S$6:$S$400,"OK")&lt;&gt;1,NOT(ISNUMBER(F132)),NOT(ISNUMBER(G132)),F132&lt;0,G132&lt;0,F132&gt;=1,G132&gt;=1,AND(H132&lt;&gt;"",OR(NOT(ISNUMBER(H132)),H132&lt;0)),N(H132)&gt;MOD(G132-F132,1)*1440),"VERIFICAR","OK"),"VERIFICAR")))</f>
        <v/>
      </c>
      <c r="P132" s="15">
        <f t="shared" si="3"/>
        <v>0</v>
      </c>
      <c r="Q132" s="15">
        <f t="shared" si="4"/>
        <v>0</v>
      </c>
      <c r="R132" s="15" t="str">
        <f t="shared" si="5"/>
        <v/>
      </c>
    </row>
    <row r="133">
      <c r="A133" s="7"/>
      <c r="B133" s="4"/>
      <c r="C133" s="11" t="str">
        <f>IF(B133="","",IFERROR(VLOOKUP(B133,Plano!$A$6:$C$400,2,FALSE),""))</f>
        <v/>
      </c>
      <c r="D133" s="11" t="str">
        <f>IF(B133="","",IFERROR(VLOOKUP(B133,Plano!$A$6:$C$400,3,FALSE),""))</f>
        <v/>
      </c>
      <c r="E133" s="4"/>
      <c r="F133" s="12"/>
      <c r="G133" s="12"/>
      <c r="H133" s="4"/>
      <c r="I133" s="8" t="str">
        <f t="shared" si="1"/>
        <v/>
      </c>
      <c r="J133" s="4"/>
      <c r="K133" s="4"/>
      <c r="L133" s="9" t="str">
        <f t="shared" si="2"/>
        <v/>
      </c>
      <c r="M133" s="4"/>
      <c r="N133" s="4"/>
      <c r="O133" s="15" t="str">
        <f>IF(COUNTA(A133:B133,E133:H133,J133:K133,M133:N133)=0,"",IF(OR(A133="",B133="",F133="",G133=""),"INCOMPLETO",IFERROR(IF(OR(NOT(ISNUMBER(A133)),A133&lt;=0,A133&lt;&gt;INT(A133),COUNTIFS(Plano!$A$6:$A$400,B133,Plano!$S$6:$S$400,"OK")&lt;&gt;1,NOT(ISNUMBER(F133)),NOT(ISNUMBER(G133)),F133&lt;0,G133&lt;0,F133&gt;=1,G133&gt;=1,AND(H133&lt;&gt;"",OR(NOT(ISNUMBER(H133)),H133&lt;0)),N(H133)&gt;MOD(G133-F133,1)*1440),"VERIFICAR","OK"),"VERIFICAR")))</f>
        <v/>
      </c>
      <c r="P133" s="15">
        <f t="shared" si="3"/>
        <v>0</v>
      </c>
      <c r="Q133" s="15">
        <f t="shared" si="4"/>
        <v>0</v>
      </c>
      <c r="R133" s="15" t="str">
        <f t="shared" si="5"/>
        <v/>
      </c>
    </row>
    <row r="134">
      <c r="A134" s="7"/>
      <c r="B134" s="4"/>
      <c r="C134" s="11" t="str">
        <f>IF(B134="","",IFERROR(VLOOKUP(B134,Plano!$A$6:$C$400,2,FALSE),""))</f>
        <v/>
      </c>
      <c r="D134" s="11" t="str">
        <f>IF(B134="","",IFERROR(VLOOKUP(B134,Plano!$A$6:$C$400,3,FALSE),""))</f>
        <v/>
      </c>
      <c r="E134" s="4"/>
      <c r="F134" s="12"/>
      <c r="G134" s="12"/>
      <c r="H134" s="4"/>
      <c r="I134" s="8" t="str">
        <f t="shared" si="1"/>
        <v/>
      </c>
      <c r="J134" s="4"/>
      <c r="K134" s="4"/>
      <c r="L134" s="9" t="str">
        <f t="shared" si="2"/>
        <v/>
      </c>
      <c r="M134" s="4"/>
      <c r="N134" s="4"/>
      <c r="O134" s="15" t="str">
        <f>IF(COUNTA(A134:B134,E134:H134,J134:K134,M134:N134)=0,"",IF(OR(A134="",B134="",F134="",G134=""),"INCOMPLETO",IFERROR(IF(OR(NOT(ISNUMBER(A134)),A134&lt;=0,A134&lt;&gt;INT(A134),COUNTIFS(Plano!$A$6:$A$400,B134,Plano!$S$6:$S$400,"OK")&lt;&gt;1,NOT(ISNUMBER(F134)),NOT(ISNUMBER(G134)),F134&lt;0,G134&lt;0,F134&gt;=1,G134&gt;=1,AND(H134&lt;&gt;"",OR(NOT(ISNUMBER(H134)),H134&lt;0)),N(H134)&gt;MOD(G134-F134,1)*1440),"VERIFICAR","OK"),"VERIFICAR")))</f>
        <v/>
      </c>
      <c r="P134" s="15">
        <f t="shared" si="3"/>
        <v>0</v>
      </c>
      <c r="Q134" s="15">
        <f t="shared" si="4"/>
        <v>0</v>
      </c>
      <c r="R134" s="15" t="str">
        <f t="shared" si="5"/>
        <v/>
      </c>
    </row>
    <row r="135">
      <c r="A135" s="7"/>
      <c r="B135" s="4"/>
      <c r="C135" s="11" t="str">
        <f>IF(B135="","",IFERROR(VLOOKUP(B135,Plano!$A$6:$C$400,2,FALSE),""))</f>
        <v/>
      </c>
      <c r="D135" s="11" t="str">
        <f>IF(B135="","",IFERROR(VLOOKUP(B135,Plano!$A$6:$C$400,3,FALSE),""))</f>
        <v/>
      </c>
      <c r="E135" s="4"/>
      <c r="F135" s="12"/>
      <c r="G135" s="12"/>
      <c r="H135" s="4"/>
      <c r="I135" s="8" t="str">
        <f t="shared" si="1"/>
        <v/>
      </c>
      <c r="J135" s="4"/>
      <c r="K135" s="4"/>
      <c r="L135" s="9" t="str">
        <f t="shared" si="2"/>
        <v/>
      </c>
      <c r="M135" s="4"/>
      <c r="N135" s="4"/>
      <c r="O135" s="15" t="str">
        <f>IF(COUNTA(A135:B135,E135:H135,J135:K135,M135:N135)=0,"",IF(OR(A135="",B135="",F135="",G135=""),"INCOMPLETO",IFERROR(IF(OR(NOT(ISNUMBER(A135)),A135&lt;=0,A135&lt;&gt;INT(A135),COUNTIFS(Plano!$A$6:$A$400,B135,Plano!$S$6:$S$400,"OK")&lt;&gt;1,NOT(ISNUMBER(F135)),NOT(ISNUMBER(G135)),F135&lt;0,G135&lt;0,F135&gt;=1,G135&gt;=1,AND(H135&lt;&gt;"",OR(NOT(ISNUMBER(H135)),H135&lt;0)),N(H135)&gt;MOD(G135-F135,1)*1440),"VERIFICAR","OK"),"VERIFICAR")))</f>
        <v/>
      </c>
      <c r="P135" s="15">
        <f t="shared" si="3"/>
        <v>0</v>
      </c>
      <c r="Q135" s="15">
        <f t="shared" si="4"/>
        <v>0</v>
      </c>
      <c r="R135" s="15" t="str">
        <f t="shared" si="5"/>
        <v/>
      </c>
    </row>
    <row r="136">
      <c r="A136" s="7"/>
      <c r="B136" s="4"/>
      <c r="C136" s="11" t="str">
        <f>IF(B136="","",IFERROR(VLOOKUP(B136,Plano!$A$6:$C$400,2,FALSE),""))</f>
        <v/>
      </c>
      <c r="D136" s="11" t="str">
        <f>IF(B136="","",IFERROR(VLOOKUP(B136,Plano!$A$6:$C$400,3,FALSE),""))</f>
        <v/>
      </c>
      <c r="E136" s="4"/>
      <c r="F136" s="12"/>
      <c r="G136" s="12"/>
      <c r="H136" s="4"/>
      <c r="I136" s="8" t="str">
        <f t="shared" si="1"/>
        <v/>
      </c>
      <c r="J136" s="4"/>
      <c r="K136" s="4"/>
      <c r="L136" s="9" t="str">
        <f t="shared" si="2"/>
        <v/>
      </c>
      <c r="M136" s="4"/>
      <c r="N136" s="4"/>
      <c r="O136" s="15" t="str">
        <f>IF(COUNTA(A136:B136,E136:H136,J136:K136,M136:N136)=0,"",IF(OR(A136="",B136="",F136="",G136=""),"INCOMPLETO",IFERROR(IF(OR(NOT(ISNUMBER(A136)),A136&lt;=0,A136&lt;&gt;INT(A136),COUNTIFS(Plano!$A$6:$A$400,B136,Plano!$S$6:$S$400,"OK")&lt;&gt;1,NOT(ISNUMBER(F136)),NOT(ISNUMBER(G136)),F136&lt;0,G136&lt;0,F136&gt;=1,G136&gt;=1,AND(H136&lt;&gt;"",OR(NOT(ISNUMBER(H136)),H136&lt;0)),N(H136)&gt;MOD(G136-F136,1)*1440),"VERIFICAR","OK"),"VERIFICAR")))</f>
        <v/>
      </c>
      <c r="P136" s="15">
        <f t="shared" si="3"/>
        <v>0</v>
      </c>
      <c r="Q136" s="15">
        <f t="shared" si="4"/>
        <v>0</v>
      </c>
      <c r="R136" s="15" t="str">
        <f t="shared" si="5"/>
        <v/>
      </c>
    </row>
    <row r="137">
      <c r="A137" s="7"/>
      <c r="B137" s="4"/>
      <c r="C137" s="11" t="str">
        <f>IF(B137="","",IFERROR(VLOOKUP(B137,Plano!$A$6:$C$400,2,FALSE),""))</f>
        <v/>
      </c>
      <c r="D137" s="11" t="str">
        <f>IF(B137="","",IFERROR(VLOOKUP(B137,Plano!$A$6:$C$400,3,FALSE),""))</f>
        <v/>
      </c>
      <c r="E137" s="4"/>
      <c r="F137" s="12"/>
      <c r="G137" s="12"/>
      <c r="H137" s="4"/>
      <c r="I137" s="8" t="str">
        <f t="shared" si="1"/>
        <v/>
      </c>
      <c r="J137" s="4"/>
      <c r="K137" s="4"/>
      <c r="L137" s="9" t="str">
        <f t="shared" si="2"/>
        <v/>
      </c>
      <c r="M137" s="4"/>
      <c r="N137" s="4"/>
      <c r="O137" s="15" t="str">
        <f>IF(COUNTA(A137:B137,E137:H137,J137:K137,M137:N137)=0,"",IF(OR(A137="",B137="",F137="",G137=""),"INCOMPLETO",IFERROR(IF(OR(NOT(ISNUMBER(A137)),A137&lt;=0,A137&lt;&gt;INT(A137),COUNTIFS(Plano!$A$6:$A$400,B137,Plano!$S$6:$S$400,"OK")&lt;&gt;1,NOT(ISNUMBER(F137)),NOT(ISNUMBER(G137)),F137&lt;0,G137&lt;0,F137&gt;=1,G137&gt;=1,AND(H137&lt;&gt;"",OR(NOT(ISNUMBER(H137)),H137&lt;0)),N(H137)&gt;MOD(G137-F137,1)*1440),"VERIFICAR","OK"),"VERIFICAR")))</f>
        <v/>
      </c>
      <c r="P137" s="15">
        <f t="shared" si="3"/>
        <v>0</v>
      </c>
      <c r="Q137" s="15">
        <f t="shared" si="4"/>
        <v>0</v>
      </c>
      <c r="R137" s="15" t="str">
        <f t="shared" si="5"/>
        <v/>
      </c>
    </row>
    <row r="138">
      <c r="A138" s="7"/>
      <c r="B138" s="4"/>
      <c r="C138" s="11" t="str">
        <f>IF(B138="","",IFERROR(VLOOKUP(B138,Plano!$A$6:$C$400,2,FALSE),""))</f>
        <v/>
      </c>
      <c r="D138" s="11" t="str">
        <f>IF(B138="","",IFERROR(VLOOKUP(B138,Plano!$A$6:$C$400,3,FALSE),""))</f>
        <v/>
      </c>
      <c r="E138" s="4"/>
      <c r="F138" s="12"/>
      <c r="G138" s="12"/>
      <c r="H138" s="4"/>
      <c r="I138" s="8" t="str">
        <f t="shared" si="1"/>
        <v/>
      </c>
      <c r="J138" s="4"/>
      <c r="K138" s="4"/>
      <c r="L138" s="9" t="str">
        <f t="shared" si="2"/>
        <v/>
      </c>
      <c r="M138" s="4"/>
      <c r="N138" s="4"/>
      <c r="O138" s="15" t="str">
        <f>IF(COUNTA(A138:B138,E138:H138,J138:K138,M138:N138)=0,"",IF(OR(A138="",B138="",F138="",G138=""),"INCOMPLETO",IFERROR(IF(OR(NOT(ISNUMBER(A138)),A138&lt;=0,A138&lt;&gt;INT(A138),COUNTIFS(Plano!$A$6:$A$400,B138,Plano!$S$6:$S$400,"OK")&lt;&gt;1,NOT(ISNUMBER(F138)),NOT(ISNUMBER(G138)),F138&lt;0,G138&lt;0,F138&gt;=1,G138&gt;=1,AND(H138&lt;&gt;"",OR(NOT(ISNUMBER(H138)),H138&lt;0)),N(H138)&gt;MOD(G138-F138,1)*1440),"VERIFICAR","OK"),"VERIFICAR")))</f>
        <v/>
      </c>
      <c r="P138" s="15">
        <f t="shared" si="3"/>
        <v>0</v>
      </c>
      <c r="Q138" s="15">
        <f t="shared" si="4"/>
        <v>0</v>
      </c>
      <c r="R138" s="15" t="str">
        <f t="shared" si="5"/>
        <v/>
      </c>
    </row>
    <row r="139">
      <c r="A139" s="7"/>
      <c r="B139" s="4"/>
      <c r="C139" s="11" t="str">
        <f>IF(B139="","",IFERROR(VLOOKUP(B139,Plano!$A$6:$C$400,2,FALSE),""))</f>
        <v/>
      </c>
      <c r="D139" s="11" t="str">
        <f>IF(B139="","",IFERROR(VLOOKUP(B139,Plano!$A$6:$C$400,3,FALSE),""))</f>
        <v/>
      </c>
      <c r="E139" s="4"/>
      <c r="F139" s="12"/>
      <c r="G139" s="12"/>
      <c r="H139" s="4"/>
      <c r="I139" s="8" t="str">
        <f t="shared" si="1"/>
        <v/>
      </c>
      <c r="J139" s="4"/>
      <c r="K139" s="4"/>
      <c r="L139" s="9" t="str">
        <f t="shared" si="2"/>
        <v/>
      </c>
      <c r="M139" s="4"/>
      <c r="N139" s="4"/>
      <c r="O139" s="15" t="str">
        <f>IF(COUNTA(A139:B139,E139:H139,J139:K139,M139:N139)=0,"",IF(OR(A139="",B139="",F139="",G139=""),"INCOMPLETO",IFERROR(IF(OR(NOT(ISNUMBER(A139)),A139&lt;=0,A139&lt;&gt;INT(A139),COUNTIFS(Plano!$A$6:$A$400,B139,Plano!$S$6:$S$400,"OK")&lt;&gt;1,NOT(ISNUMBER(F139)),NOT(ISNUMBER(G139)),F139&lt;0,G139&lt;0,F139&gt;=1,G139&gt;=1,AND(H139&lt;&gt;"",OR(NOT(ISNUMBER(H139)),H139&lt;0)),N(H139)&gt;MOD(G139-F139,1)*1440),"VERIFICAR","OK"),"VERIFICAR")))</f>
        <v/>
      </c>
      <c r="P139" s="15">
        <f t="shared" si="3"/>
        <v>0</v>
      </c>
      <c r="Q139" s="15">
        <f t="shared" si="4"/>
        <v>0</v>
      </c>
      <c r="R139" s="15" t="str">
        <f t="shared" si="5"/>
        <v/>
      </c>
    </row>
    <row r="140">
      <c r="A140" s="7"/>
      <c r="B140" s="4"/>
      <c r="C140" s="11" t="str">
        <f>IF(B140="","",IFERROR(VLOOKUP(B140,Plano!$A$6:$C$400,2,FALSE),""))</f>
        <v/>
      </c>
      <c r="D140" s="11" t="str">
        <f>IF(B140="","",IFERROR(VLOOKUP(B140,Plano!$A$6:$C$400,3,FALSE),""))</f>
        <v/>
      </c>
      <c r="E140" s="4"/>
      <c r="F140" s="12"/>
      <c r="G140" s="12"/>
      <c r="H140" s="4"/>
      <c r="I140" s="8" t="str">
        <f t="shared" si="1"/>
        <v/>
      </c>
      <c r="J140" s="4"/>
      <c r="K140" s="4"/>
      <c r="L140" s="9" t="str">
        <f t="shared" si="2"/>
        <v/>
      </c>
      <c r="M140" s="4"/>
      <c r="N140" s="4"/>
      <c r="O140" s="15" t="str">
        <f>IF(COUNTA(A140:B140,E140:H140,J140:K140,M140:N140)=0,"",IF(OR(A140="",B140="",F140="",G140=""),"INCOMPLETO",IFERROR(IF(OR(NOT(ISNUMBER(A140)),A140&lt;=0,A140&lt;&gt;INT(A140),COUNTIFS(Plano!$A$6:$A$400,B140,Plano!$S$6:$S$400,"OK")&lt;&gt;1,NOT(ISNUMBER(F140)),NOT(ISNUMBER(G140)),F140&lt;0,G140&lt;0,F140&gt;=1,G140&gt;=1,AND(H140&lt;&gt;"",OR(NOT(ISNUMBER(H140)),H140&lt;0)),N(H140)&gt;MOD(G140-F140,1)*1440),"VERIFICAR","OK"),"VERIFICAR")))</f>
        <v/>
      </c>
      <c r="P140" s="15">
        <f t="shared" si="3"/>
        <v>0</v>
      </c>
      <c r="Q140" s="15">
        <f t="shared" si="4"/>
        <v>0</v>
      </c>
      <c r="R140" s="15" t="str">
        <f t="shared" si="5"/>
        <v/>
      </c>
    </row>
    <row r="141">
      <c r="A141" s="7"/>
      <c r="B141" s="4"/>
      <c r="C141" s="11" t="str">
        <f>IF(B141="","",IFERROR(VLOOKUP(B141,Plano!$A$6:$C$400,2,FALSE),""))</f>
        <v/>
      </c>
      <c r="D141" s="11" t="str">
        <f>IF(B141="","",IFERROR(VLOOKUP(B141,Plano!$A$6:$C$400,3,FALSE),""))</f>
        <v/>
      </c>
      <c r="E141" s="4"/>
      <c r="F141" s="12"/>
      <c r="G141" s="12"/>
      <c r="H141" s="4"/>
      <c r="I141" s="8" t="str">
        <f t="shared" si="1"/>
        <v/>
      </c>
      <c r="J141" s="4"/>
      <c r="K141" s="4"/>
      <c r="L141" s="9" t="str">
        <f t="shared" si="2"/>
        <v/>
      </c>
      <c r="M141" s="4"/>
      <c r="N141" s="4"/>
      <c r="O141" s="15" t="str">
        <f>IF(COUNTA(A141:B141,E141:H141,J141:K141,M141:N141)=0,"",IF(OR(A141="",B141="",F141="",G141=""),"INCOMPLETO",IFERROR(IF(OR(NOT(ISNUMBER(A141)),A141&lt;=0,A141&lt;&gt;INT(A141),COUNTIFS(Plano!$A$6:$A$400,B141,Plano!$S$6:$S$400,"OK")&lt;&gt;1,NOT(ISNUMBER(F141)),NOT(ISNUMBER(G141)),F141&lt;0,G141&lt;0,F141&gt;=1,G141&gt;=1,AND(H141&lt;&gt;"",OR(NOT(ISNUMBER(H141)),H141&lt;0)),N(H141)&gt;MOD(G141-F141,1)*1440),"VERIFICAR","OK"),"VERIFICAR")))</f>
        <v/>
      </c>
      <c r="P141" s="15">
        <f t="shared" si="3"/>
        <v>0</v>
      </c>
      <c r="Q141" s="15">
        <f t="shared" si="4"/>
        <v>0</v>
      </c>
      <c r="R141" s="15" t="str">
        <f t="shared" si="5"/>
        <v/>
      </c>
    </row>
    <row r="142">
      <c r="A142" s="7"/>
      <c r="B142" s="4"/>
      <c r="C142" s="11" t="str">
        <f>IF(B142="","",IFERROR(VLOOKUP(B142,Plano!$A$6:$C$400,2,FALSE),""))</f>
        <v/>
      </c>
      <c r="D142" s="11" t="str">
        <f>IF(B142="","",IFERROR(VLOOKUP(B142,Plano!$A$6:$C$400,3,FALSE),""))</f>
        <v/>
      </c>
      <c r="E142" s="4"/>
      <c r="F142" s="12"/>
      <c r="G142" s="12"/>
      <c r="H142" s="4"/>
      <c r="I142" s="8" t="str">
        <f t="shared" si="1"/>
        <v/>
      </c>
      <c r="J142" s="4"/>
      <c r="K142" s="4"/>
      <c r="L142" s="9" t="str">
        <f t="shared" si="2"/>
        <v/>
      </c>
      <c r="M142" s="4"/>
      <c r="N142" s="4"/>
      <c r="O142" s="15" t="str">
        <f>IF(COUNTA(A142:B142,E142:H142,J142:K142,M142:N142)=0,"",IF(OR(A142="",B142="",F142="",G142=""),"INCOMPLETO",IFERROR(IF(OR(NOT(ISNUMBER(A142)),A142&lt;=0,A142&lt;&gt;INT(A142),COUNTIFS(Plano!$A$6:$A$400,B142,Plano!$S$6:$S$400,"OK")&lt;&gt;1,NOT(ISNUMBER(F142)),NOT(ISNUMBER(G142)),F142&lt;0,G142&lt;0,F142&gt;=1,G142&gt;=1,AND(H142&lt;&gt;"",OR(NOT(ISNUMBER(H142)),H142&lt;0)),N(H142)&gt;MOD(G142-F142,1)*1440),"VERIFICAR","OK"),"VERIFICAR")))</f>
        <v/>
      </c>
      <c r="P142" s="15">
        <f t="shared" si="3"/>
        <v>0</v>
      </c>
      <c r="Q142" s="15">
        <f t="shared" si="4"/>
        <v>0</v>
      </c>
      <c r="R142" s="15" t="str">
        <f t="shared" si="5"/>
        <v/>
      </c>
    </row>
    <row r="143">
      <c r="A143" s="7"/>
      <c r="B143" s="4"/>
      <c r="C143" s="11" t="str">
        <f>IF(B143="","",IFERROR(VLOOKUP(B143,Plano!$A$6:$C$400,2,FALSE),""))</f>
        <v/>
      </c>
      <c r="D143" s="11" t="str">
        <f>IF(B143="","",IFERROR(VLOOKUP(B143,Plano!$A$6:$C$400,3,FALSE),""))</f>
        <v/>
      </c>
      <c r="E143" s="4"/>
      <c r="F143" s="12"/>
      <c r="G143" s="12"/>
      <c r="H143" s="4"/>
      <c r="I143" s="8" t="str">
        <f t="shared" si="1"/>
        <v/>
      </c>
      <c r="J143" s="4"/>
      <c r="K143" s="4"/>
      <c r="L143" s="9" t="str">
        <f t="shared" si="2"/>
        <v/>
      </c>
      <c r="M143" s="4"/>
      <c r="N143" s="4"/>
      <c r="O143" s="15" t="str">
        <f>IF(COUNTA(A143:B143,E143:H143,J143:K143,M143:N143)=0,"",IF(OR(A143="",B143="",F143="",G143=""),"INCOMPLETO",IFERROR(IF(OR(NOT(ISNUMBER(A143)),A143&lt;=0,A143&lt;&gt;INT(A143),COUNTIFS(Plano!$A$6:$A$400,B143,Plano!$S$6:$S$400,"OK")&lt;&gt;1,NOT(ISNUMBER(F143)),NOT(ISNUMBER(G143)),F143&lt;0,G143&lt;0,F143&gt;=1,G143&gt;=1,AND(H143&lt;&gt;"",OR(NOT(ISNUMBER(H143)),H143&lt;0)),N(H143)&gt;MOD(G143-F143,1)*1440),"VERIFICAR","OK"),"VERIFICAR")))</f>
        <v/>
      </c>
      <c r="P143" s="15">
        <f t="shared" si="3"/>
        <v>0</v>
      </c>
      <c r="Q143" s="15">
        <f t="shared" si="4"/>
        <v>0</v>
      </c>
      <c r="R143" s="15" t="str">
        <f t="shared" si="5"/>
        <v/>
      </c>
    </row>
    <row r="144">
      <c r="A144" s="7"/>
      <c r="B144" s="4"/>
      <c r="C144" s="11" t="str">
        <f>IF(B144="","",IFERROR(VLOOKUP(B144,Plano!$A$6:$C$400,2,FALSE),""))</f>
        <v/>
      </c>
      <c r="D144" s="11" t="str">
        <f>IF(B144="","",IFERROR(VLOOKUP(B144,Plano!$A$6:$C$400,3,FALSE),""))</f>
        <v/>
      </c>
      <c r="E144" s="4"/>
      <c r="F144" s="12"/>
      <c r="G144" s="12"/>
      <c r="H144" s="4"/>
      <c r="I144" s="8" t="str">
        <f t="shared" si="1"/>
        <v/>
      </c>
      <c r="J144" s="4"/>
      <c r="K144" s="4"/>
      <c r="L144" s="9" t="str">
        <f t="shared" si="2"/>
        <v/>
      </c>
      <c r="M144" s="4"/>
      <c r="N144" s="4"/>
      <c r="O144" s="15" t="str">
        <f>IF(COUNTA(A144:B144,E144:H144,J144:K144,M144:N144)=0,"",IF(OR(A144="",B144="",F144="",G144=""),"INCOMPLETO",IFERROR(IF(OR(NOT(ISNUMBER(A144)),A144&lt;=0,A144&lt;&gt;INT(A144),COUNTIFS(Plano!$A$6:$A$400,B144,Plano!$S$6:$S$400,"OK")&lt;&gt;1,NOT(ISNUMBER(F144)),NOT(ISNUMBER(G144)),F144&lt;0,G144&lt;0,F144&gt;=1,G144&gt;=1,AND(H144&lt;&gt;"",OR(NOT(ISNUMBER(H144)),H144&lt;0)),N(H144)&gt;MOD(G144-F144,1)*1440),"VERIFICAR","OK"),"VERIFICAR")))</f>
        <v/>
      </c>
      <c r="P144" s="15">
        <f t="shared" si="3"/>
        <v>0</v>
      </c>
      <c r="Q144" s="15">
        <f t="shared" si="4"/>
        <v>0</v>
      </c>
      <c r="R144" s="15" t="str">
        <f t="shared" si="5"/>
        <v/>
      </c>
    </row>
    <row r="145">
      <c r="A145" s="7"/>
      <c r="B145" s="4"/>
      <c r="C145" s="11" t="str">
        <f>IF(B145="","",IFERROR(VLOOKUP(B145,Plano!$A$6:$C$400,2,FALSE),""))</f>
        <v/>
      </c>
      <c r="D145" s="11" t="str">
        <f>IF(B145="","",IFERROR(VLOOKUP(B145,Plano!$A$6:$C$400,3,FALSE),""))</f>
        <v/>
      </c>
      <c r="E145" s="4"/>
      <c r="F145" s="12"/>
      <c r="G145" s="12"/>
      <c r="H145" s="4"/>
      <c r="I145" s="8" t="str">
        <f t="shared" si="1"/>
        <v/>
      </c>
      <c r="J145" s="4"/>
      <c r="K145" s="4"/>
      <c r="L145" s="9" t="str">
        <f t="shared" si="2"/>
        <v/>
      </c>
      <c r="M145" s="4"/>
      <c r="N145" s="4"/>
      <c r="O145" s="15" t="str">
        <f>IF(COUNTA(A145:B145,E145:H145,J145:K145,M145:N145)=0,"",IF(OR(A145="",B145="",F145="",G145=""),"INCOMPLETO",IFERROR(IF(OR(NOT(ISNUMBER(A145)),A145&lt;=0,A145&lt;&gt;INT(A145),COUNTIFS(Plano!$A$6:$A$400,B145,Plano!$S$6:$S$400,"OK")&lt;&gt;1,NOT(ISNUMBER(F145)),NOT(ISNUMBER(G145)),F145&lt;0,G145&lt;0,F145&gt;=1,G145&gt;=1,AND(H145&lt;&gt;"",OR(NOT(ISNUMBER(H145)),H145&lt;0)),N(H145)&gt;MOD(G145-F145,1)*1440),"VERIFICAR","OK"),"VERIFICAR")))</f>
        <v/>
      </c>
      <c r="P145" s="15">
        <f t="shared" si="3"/>
        <v>0</v>
      </c>
      <c r="Q145" s="15">
        <f t="shared" si="4"/>
        <v>0</v>
      </c>
      <c r="R145" s="15" t="str">
        <f t="shared" si="5"/>
        <v/>
      </c>
    </row>
    <row r="146">
      <c r="A146" s="7"/>
      <c r="B146" s="4"/>
      <c r="C146" s="11" t="str">
        <f>IF(B146="","",IFERROR(VLOOKUP(B146,Plano!$A$6:$C$400,2,FALSE),""))</f>
        <v/>
      </c>
      <c r="D146" s="11" t="str">
        <f>IF(B146="","",IFERROR(VLOOKUP(B146,Plano!$A$6:$C$400,3,FALSE),""))</f>
        <v/>
      </c>
      <c r="E146" s="4"/>
      <c r="F146" s="12"/>
      <c r="G146" s="12"/>
      <c r="H146" s="4"/>
      <c r="I146" s="8" t="str">
        <f t="shared" si="1"/>
        <v/>
      </c>
      <c r="J146" s="4"/>
      <c r="K146" s="4"/>
      <c r="L146" s="9" t="str">
        <f t="shared" si="2"/>
        <v/>
      </c>
      <c r="M146" s="4"/>
      <c r="N146" s="4"/>
      <c r="O146" s="15" t="str">
        <f>IF(COUNTA(A146:B146,E146:H146,J146:K146,M146:N146)=0,"",IF(OR(A146="",B146="",F146="",G146=""),"INCOMPLETO",IFERROR(IF(OR(NOT(ISNUMBER(A146)),A146&lt;=0,A146&lt;&gt;INT(A146),COUNTIFS(Plano!$A$6:$A$400,B146,Plano!$S$6:$S$400,"OK")&lt;&gt;1,NOT(ISNUMBER(F146)),NOT(ISNUMBER(G146)),F146&lt;0,G146&lt;0,F146&gt;=1,G146&gt;=1,AND(H146&lt;&gt;"",OR(NOT(ISNUMBER(H146)),H146&lt;0)),N(H146)&gt;MOD(G146-F146,1)*1440),"VERIFICAR","OK"),"VERIFICAR")))</f>
        <v/>
      </c>
      <c r="P146" s="15">
        <f t="shared" si="3"/>
        <v>0</v>
      </c>
      <c r="Q146" s="15">
        <f t="shared" si="4"/>
        <v>0</v>
      </c>
      <c r="R146" s="15" t="str">
        <f t="shared" si="5"/>
        <v/>
      </c>
    </row>
    <row r="147">
      <c r="A147" s="7"/>
      <c r="B147" s="4"/>
      <c r="C147" s="11" t="str">
        <f>IF(B147="","",IFERROR(VLOOKUP(B147,Plano!$A$6:$C$400,2,FALSE),""))</f>
        <v/>
      </c>
      <c r="D147" s="11" t="str">
        <f>IF(B147="","",IFERROR(VLOOKUP(B147,Plano!$A$6:$C$400,3,FALSE),""))</f>
        <v/>
      </c>
      <c r="E147" s="4"/>
      <c r="F147" s="12"/>
      <c r="G147" s="12"/>
      <c r="H147" s="4"/>
      <c r="I147" s="8" t="str">
        <f t="shared" si="1"/>
        <v/>
      </c>
      <c r="J147" s="4"/>
      <c r="K147" s="4"/>
      <c r="L147" s="9" t="str">
        <f t="shared" si="2"/>
        <v/>
      </c>
      <c r="M147" s="4"/>
      <c r="N147" s="4"/>
      <c r="O147" s="15" t="str">
        <f>IF(COUNTA(A147:B147,E147:H147,J147:K147,M147:N147)=0,"",IF(OR(A147="",B147="",F147="",G147=""),"INCOMPLETO",IFERROR(IF(OR(NOT(ISNUMBER(A147)),A147&lt;=0,A147&lt;&gt;INT(A147),COUNTIFS(Plano!$A$6:$A$400,B147,Plano!$S$6:$S$400,"OK")&lt;&gt;1,NOT(ISNUMBER(F147)),NOT(ISNUMBER(G147)),F147&lt;0,G147&lt;0,F147&gt;=1,G147&gt;=1,AND(H147&lt;&gt;"",OR(NOT(ISNUMBER(H147)),H147&lt;0)),N(H147)&gt;MOD(G147-F147,1)*1440),"VERIFICAR","OK"),"VERIFICAR")))</f>
        <v/>
      </c>
      <c r="P147" s="15">
        <f t="shared" si="3"/>
        <v>0</v>
      </c>
      <c r="Q147" s="15">
        <f t="shared" si="4"/>
        <v>0</v>
      </c>
      <c r="R147" s="15" t="str">
        <f t="shared" si="5"/>
        <v/>
      </c>
    </row>
    <row r="148">
      <c r="A148" s="7"/>
      <c r="B148" s="4"/>
      <c r="C148" s="11" t="str">
        <f>IF(B148="","",IFERROR(VLOOKUP(B148,Plano!$A$6:$C$400,2,FALSE),""))</f>
        <v/>
      </c>
      <c r="D148" s="11" t="str">
        <f>IF(B148="","",IFERROR(VLOOKUP(B148,Plano!$A$6:$C$400,3,FALSE),""))</f>
        <v/>
      </c>
      <c r="E148" s="4"/>
      <c r="F148" s="12"/>
      <c r="G148" s="12"/>
      <c r="H148" s="4"/>
      <c r="I148" s="8" t="str">
        <f t="shared" si="1"/>
        <v/>
      </c>
      <c r="J148" s="4"/>
      <c r="K148" s="4"/>
      <c r="L148" s="9" t="str">
        <f t="shared" si="2"/>
        <v/>
      </c>
      <c r="M148" s="4"/>
      <c r="N148" s="4"/>
      <c r="O148" s="15" t="str">
        <f>IF(COUNTA(A148:B148,E148:H148,J148:K148,M148:N148)=0,"",IF(OR(A148="",B148="",F148="",G148=""),"INCOMPLETO",IFERROR(IF(OR(NOT(ISNUMBER(A148)),A148&lt;=0,A148&lt;&gt;INT(A148),COUNTIFS(Plano!$A$6:$A$400,B148,Plano!$S$6:$S$400,"OK")&lt;&gt;1,NOT(ISNUMBER(F148)),NOT(ISNUMBER(G148)),F148&lt;0,G148&lt;0,F148&gt;=1,G148&gt;=1,AND(H148&lt;&gt;"",OR(NOT(ISNUMBER(H148)),H148&lt;0)),N(H148)&gt;MOD(G148-F148,1)*1440),"VERIFICAR","OK"),"VERIFICAR")))</f>
        <v/>
      </c>
      <c r="P148" s="15">
        <f t="shared" si="3"/>
        <v>0</v>
      </c>
      <c r="Q148" s="15">
        <f t="shared" si="4"/>
        <v>0</v>
      </c>
      <c r="R148" s="15" t="str">
        <f t="shared" si="5"/>
        <v/>
      </c>
    </row>
    <row r="149">
      <c r="A149" s="7"/>
      <c r="B149" s="4"/>
      <c r="C149" s="11" t="str">
        <f>IF(B149="","",IFERROR(VLOOKUP(B149,Plano!$A$6:$C$400,2,FALSE),""))</f>
        <v/>
      </c>
      <c r="D149" s="11" t="str">
        <f>IF(B149="","",IFERROR(VLOOKUP(B149,Plano!$A$6:$C$400,3,FALSE),""))</f>
        <v/>
      </c>
      <c r="E149" s="4"/>
      <c r="F149" s="12"/>
      <c r="G149" s="12"/>
      <c r="H149" s="4"/>
      <c r="I149" s="8" t="str">
        <f t="shared" si="1"/>
        <v/>
      </c>
      <c r="J149" s="4"/>
      <c r="K149" s="4"/>
      <c r="L149" s="9" t="str">
        <f t="shared" si="2"/>
        <v/>
      </c>
      <c r="M149" s="4"/>
      <c r="N149" s="4"/>
      <c r="O149" s="15" t="str">
        <f>IF(COUNTA(A149:B149,E149:H149,J149:K149,M149:N149)=0,"",IF(OR(A149="",B149="",F149="",G149=""),"INCOMPLETO",IFERROR(IF(OR(NOT(ISNUMBER(A149)),A149&lt;=0,A149&lt;&gt;INT(A149),COUNTIFS(Plano!$A$6:$A$400,B149,Plano!$S$6:$S$400,"OK")&lt;&gt;1,NOT(ISNUMBER(F149)),NOT(ISNUMBER(G149)),F149&lt;0,G149&lt;0,F149&gt;=1,G149&gt;=1,AND(H149&lt;&gt;"",OR(NOT(ISNUMBER(H149)),H149&lt;0)),N(H149)&gt;MOD(G149-F149,1)*1440),"VERIFICAR","OK"),"VERIFICAR")))</f>
        <v/>
      </c>
      <c r="P149" s="15">
        <f t="shared" si="3"/>
        <v>0</v>
      </c>
      <c r="Q149" s="15">
        <f t="shared" si="4"/>
        <v>0</v>
      </c>
      <c r="R149" s="15" t="str">
        <f t="shared" si="5"/>
        <v/>
      </c>
    </row>
    <row r="150">
      <c r="A150" s="7"/>
      <c r="B150" s="4"/>
      <c r="C150" s="11" t="str">
        <f>IF(B150="","",IFERROR(VLOOKUP(B150,Plano!$A$6:$C$400,2,FALSE),""))</f>
        <v/>
      </c>
      <c r="D150" s="11" t="str">
        <f>IF(B150="","",IFERROR(VLOOKUP(B150,Plano!$A$6:$C$400,3,FALSE),""))</f>
        <v/>
      </c>
      <c r="E150" s="4"/>
      <c r="F150" s="12"/>
      <c r="G150" s="12"/>
      <c r="H150" s="4"/>
      <c r="I150" s="8" t="str">
        <f t="shared" si="1"/>
        <v/>
      </c>
      <c r="J150" s="4"/>
      <c r="K150" s="4"/>
      <c r="L150" s="9" t="str">
        <f t="shared" si="2"/>
        <v/>
      </c>
      <c r="M150" s="4"/>
      <c r="N150" s="4"/>
      <c r="O150" s="15" t="str">
        <f>IF(COUNTA(A150:B150,E150:H150,J150:K150,M150:N150)=0,"",IF(OR(A150="",B150="",F150="",G150=""),"INCOMPLETO",IFERROR(IF(OR(NOT(ISNUMBER(A150)),A150&lt;=0,A150&lt;&gt;INT(A150),COUNTIFS(Plano!$A$6:$A$400,B150,Plano!$S$6:$S$400,"OK")&lt;&gt;1,NOT(ISNUMBER(F150)),NOT(ISNUMBER(G150)),F150&lt;0,G150&lt;0,F150&gt;=1,G150&gt;=1,AND(H150&lt;&gt;"",OR(NOT(ISNUMBER(H150)),H150&lt;0)),N(H150)&gt;MOD(G150-F150,1)*1440),"VERIFICAR","OK"),"VERIFICAR")))</f>
        <v/>
      </c>
      <c r="P150" s="15">
        <f t="shared" si="3"/>
        <v>0</v>
      </c>
      <c r="Q150" s="15">
        <f t="shared" si="4"/>
        <v>0</v>
      </c>
      <c r="R150" s="15" t="str">
        <f t="shared" si="5"/>
        <v/>
      </c>
    </row>
    <row r="151">
      <c r="A151" s="7"/>
      <c r="B151" s="4"/>
      <c r="C151" s="11" t="str">
        <f>IF(B151="","",IFERROR(VLOOKUP(B151,Plano!$A$6:$C$400,2,FALSE),""))</f>
        <v/>
      </c>
      <c r="D151" s="11" t="str">
        <f>IF(B151="","",IFERROR(VLOOKUP(B151,Plano!$A$6:$C$400,3,FALSE),""))</f>
        <v/>
      </c>
      <c r="E151" s="4"/>
      <c r="F151" s="12"/>
      <c r="G151" s="12"/>
      <c r="H151" s="4"/>
      <c r="I151" s="8" t="str">
        <f t="shared" si="1"/>
        <v/>
      </c>
      <c r="J151" s="4"/>
      <c r="K151" s="4"/>
      <c r="L151" s="9" t="str">
        <f t="shared" si="2"/>
        <v/>
      </c>
      <c r="M151" s="4"/>
      <c r="N151" s="4"/>
      <c r="O151" s="15" t="str">
        <f>IF(COUNTA(A151:B151,E151:H151,J151:K151,M151:N151)=0,"",IF(OR(A151="",B151="",F151="",G151=""),"INCOMPLETO",IFERROR(IF(OR(NOT(ISNUMBER(A151)),A151&lt;=0,A151&lt;&gt;INT(A151),COUNTIFS(Plano!$A$6:$A$400,B151,Plano!$S$6:$S$400,"OK")&lt;&gt;1,NOT(ISNUMBER(F151)),NOT(ISNUMBER(G151)),F151&lt;0,G151&lt;0,F151&gt;=1,G151&gt;=1,AND(H151&lt;&gt;"",OR(NOT(ISNUMBER(H151)),H151&lt;0)),N(H151)&gt;MOD(G151-F151,1)*1440),"VERIFICAR","OK"),"VERIFICAR")))</f>
        <v/>
      </c>
      <c r="P151" s="15">
        <f t="shared" si="3"/>
        <v>0</v>
      </c>
      <c r="Q151" s="15">
        <f t="shared" si="4"/>
        <v>0</v>
      </c>
      <c r="R151" s="15" t="str">
        <f t="shared" si="5"/>
        <v/>
      </c>
    </row>
    <row r="152">
      <c r="A152" s="7"/>
      <c r="B152" s="4"/>
      <c r="C152" s="11" t="str">
        <f>IF(B152="","",IFERROR(VLOOKUP(B152,Plano!$A$6:$C$400,2,FALSE),""))</f>
        <v/>
      </c>
      <c r="D152" s="11" t="str">
        <f>IF(B152="","",IFERROR(VLOOKUP(B152,Plano!$A$6:$C$400,3,FALSE),""))</f>
        <v/>
      </c>
      <c r="E152" s="4"/>
      <c r="F152" s="12"/>
      <c r="G152" s="12"/>
      <c r="H152" s="4"/>
      <c r="I152" s="8" t="str">
        <f t="shared" si="1"/>
        <v/>
      </c>
      <c r="J152" s="4"/>
      <c r="K152" s="4"/>
      <c r="L152" s="9" t="str">
        <f t="shared" si="2"/>
        <v/>
      </c>
      <c r="M152" s="4"/>
      <c r="N152" s="4"/>
      <c r="O152" s="15" t="str">
        <f>IF(COUNTA(A152:B152,E152:H152,J152:K152,M152:N152)=0,"",IF(OR(A152="",B152="",F152="",G152=""),"INCOMPLETO",IFERROR(IF(OR(NOT(ISNUMBER(A152)),A152&lt;=0,A152&lt;&gt;INT(A152),COUNTIFS(Plano!$A$6:$A$400,B152,Plano!$S$6:$S$400,"OK")&lt;&gt;1,NOT(ISNUMBER(F152)),NOT(ISNUMBER(G152)),F152&lt;0,G152&lt;0,F152&gt;=1,G152&gt;=1,AND(H152&lt;&gt;"",OR(NOT(ISNUMBER(H152)),H152&lt;0)),N(H152)&gt;MOD(G152-F152,1)*1440),"VERIFICAR","OK"),"VERIFICAR")))</f>
        <v/>
      </c>
      <c r="P152" s="15">
        <f t="shared" si="3"/>
        <v>0</v>
      </c>
      <c r="Q152" s="15">
        <f t="shared" si="4"/>
        <v>0</v>
      </c>
      <c r="R152" s="15" t="str">
        <f t="shared" si="5"/>
        <v/>
      </c>
    </row>
    <row r="153">
      <c r="A153" s="7"/>
      <c r="B153" s="4"/>
      <c r="C153" s="11" t="str">
        <f>IF(B153="","",IFERROR(VLOOKUP(B153,Plano!$A$6:$C$400,2,FALSE),""))</f>
        <v/>
      </c>
      <c r="D153" s="11" t="str">
        <f>IF(B153="","",IFERROR(VLOOKUP(B153,Plano!$A$6:$C$400,3,FALSE),""))</f>
        <v/>
      </c>
      <c r="E153" s="4"/>
      <c r="F153" s="12"/>
      <c r="G153" s="12"/>
      <c r="H153" s="4"/>
      <c r="I153" s="8" t="str">
        <f t="shared" si="1"/>
        <v/>
      </c>
      <c r="J153" s="4"/>
      <c r="K153" s="4"/>
      <c r="L153" s="9" t="str">
        <f t="shared" si="2"/>
        <v/>
      </c>
      <c r="M153" s="4"/>
      <c r="N153" s="4"/>
      <c r="O153" s="15" t="str">
        <f>IF(COUNTA(A153:B153,E153:H153,J153:K153,M153:N153)=0,"",IF(OR(A153="",B153="",F153="",G153=""),"INCOMPLETO",IFERROR(IF(OR(NOT(ISNUMBER(A153)),A153&lt;=0,A153&lt;&gt;INT(A153),COUNTIFS(Plano!$A$6:$A$400,B153,Plano!$S$6:$S$400,"OK")&lt;&gt;1,NOT(ISNUMBER(F153)),NOT(ISNUMBER(G153)),F153&lt;0,G153&lt;0,F153&gt;=1,G153&gt;=1,AND(H153&lt;&gt;"",OR(NOT(ISNUMBER(H153)),H153&lt;0)),N(H153)&gt;MOD(G153-F153,1)*1440),"VERIFICAR","OK"),"VERIFICAR")))</f>
        <v/>
      </c>
      <c r="P153" s="15">
        <f t="shared" si="3"/>
        <v>0</v>
      </c>
      <c r="Q153" s="15">
        <f t="shared" si="4"/>
        <v>0</v>
      </c>
      <c r="R153" s="15" t="str">
        <f t="shared" si="5"/>
        <v/>
      </c>
    </row>
    <row r="154">
      <c r="A154" s="7"/>
      <c r="B154" s="4"/>
      <c r="C154" s="11" t="str">
        <f>IF(B154="","",IFERROR(VLOOKUP(B154,Plano!$A$6:$C$400,2,FALSE),""))</f>
        <v/>
      </c>
      <c r="D154" s="11" t="str">
        <f>IF(B154="","",IFERROR(VLOOKUP(B154,Plano!$A$6:$C$400,3,FALSE),""))</f>
        <v/>
      </c>
      <c r="E154" s="4"/>
      <c r="F154" s="12"/>
      <c r="G154" s="12"/>
      <c r="H154" s="4"/>
      <c r="I154" s="8" t="str">
        <f t="shared" si="1"/>
        <v/>
      </c>
      <c r="J154" s="4"/>
      <c r="K154" s="4"/>
      <c r="L154" s="9" t="str">
        <f t="shared" si="2"/>
        <v/>
      </c>
      <c r="M154" s="4"/>
      <c r="N154" s="4"/>
      <c r="O154" s="15" t="str">
        <f>IF(COUNTA(A154:B154,E154:H154,J154:K154,M154:N154)=0,"",IF(OR(A154="",B154="",F154="",G154=""),"INCOMPLETO",IFERROR(IF(OR(NOT(ISNUMBER(A154)),A154&lt;=0,A154&lt;&gt;INT(A154),COUNTIFS(Plano!$A$6:$A$400,B154,Plano!$S$6:$S$400,"OK")&lt;&gt;1,NOT(ISNUMBER(F154)),NOT(ISNUMBER(G154)),F154&lt;0,G154&lt;0,F154&gt;=1,G154&gt;=1,AND(H154&lt;&gt;"",OR(NOT(ISNUMBER(H154)),H154&lt;0)),N(H154)&gt;MOD(G154-F154,1)*1440),"VERIFICAR","OK"),"VERIFICAR")))</f>
        <v/>
      </c>
      <c r="P154" s="15">
        <f t="shared" si="3"/>
        <v>0</v>
      </c>
      <c r="Q154" s="15">
        <f t="shared" si="4"/>
        <v>0</v>
      </c>
      <c r="R154" s="15" t="str">
        <f t="shared" si="5"/>
        <v/>
      </c>
    </row>
    <row r="155">
      <c r="A155" s="7"/>
      <c r="B155" s="4"/>
      <c r="C155" s="11" t="str">
        <f>IF(B155="","",IFERROR(VLOOKUP(B155,Plano!$A$6:$C$400,2,FALSE),""))</f>
        <v/>
      </c>
      <c r="D155" s="11" t="str">
        <f>IF(B155="","",IFERROR(VLOOKUP(B155,Plano!$A$6:$C$400,3,FALSE),""))</f>
        <v/>
      </c>
      <c r="E155" s="4"/>
      <c r="F155" s="12"/>
      <c r="G155" s="12"/>
      <c r="H155" s="4"/>
      <c r="I155" s="8" t="str">
        <f t="shared" si="1"/>
        <v/>
      </c>
      <c r="J155" s="4"/>
      <c r="K155" s="4"/>
      <c r="L155" s="9" t="str">
        <f t="shared" si="2"/>
        <v/>
      </c>
      <c r="M155" s="4"/>
      <c r="N155" s="4"/>
      <c r="O155" s="15" t="str">
        <f>IF(COUNTA(A155:B155,E155:H155,J155:K155,M155:N155)=0,"",IF(OR(A155="",B155="",F155="",G155=""),"INCOMPLETO",IFERROR(IF(OR(NOT(ISNUMBER(A155)),A155&lt;=0,A155&lt;&gt;INT(A155),COUNTIFS(Plano!$A$6:$A$400,B155,Plano!$S$6:$S$400,"OK")&lt;&gt;1,NOT(ISNUMBER(F155)),NOT(ISNUMBER(G155)),F155&lt;0,G155&lt;0,F155&gt;=1,G155&gt;=1,AND(H155&lt;&gt;"",OR(NOT(ISNUMBER(H155)),H155&lt;0)),N(H155)&gt;MOD(G155-F155,1)*1440),"VERIFICAR","OK"),"VERIFICAR")))</f>
        <v/>
      </c>
      <c r="P155" s="15">
        <f t="shared" si="3"/>
        <v>0</v>
      </c>
      <c r="Q155" s="15">
        <f t="shared" si="4"/>
        <v>0</v>
      </c>
      <c r="R155" s="15" t="str">
        <f t="shared" si="5"/>
        <v/>
      </c>
    </row>
    <row r="156">
      <c r="A156" s="7"/>
      <c r="B156" s="4"/>
      <c r="C156" s="11" t="str">
        <f>IF(B156="","",IFERROR(VLOOKUP(B156,Plano!$A$6:$C$400,2,FALSE),""))</f>
        <v/>
      </c>
      <c r="D156" s="11" t="str">
        <f>IF(B156="","",IFERROR(VLOOKUP(B156,Plano!$A$6:$C$400,3,FALSE),""))</f>
        <v/>
      </c>
      <c r="E156" s="4"/>
      <c r="F156" s="12"/>
      <c r="G156" s="12"/>
      <c r="H156" s="4"/>
      <c r="I156" s="8" t="str">
        <f t="shared" si="1"/>
        <v/>
      </c>
      <c r="J156" s="4"/>
      <c r="K156" s="4"/>
      <c r="L156" s="9" t="str">
        <f t="shared" si="2"/>
        <v/>
      </c>
      <c r="M156" s="4"/>
      <c r="N156" s="4"/>
      <c r="O156" s="15" t="str">
        <f>IF(COUNTA(A156:B156,E156:H156,J156:K156,M156:N156)=0,"",IF(OR(A156="",B156="",F156="",G156=""),"INCOMPLETO",IFERROR(IF(OR(NOT(ISNUMBER(A156)),A156&lt;=0,A156&lt;&gt;INT(A156),COUNTIFS(Plano!$A$6:$A$400,B156,Plano!$S$6:$S$400,"OK")&lt;&gt;1,NOT(ISNUMBER(F156)),NOT(ISNUMBER(G156)),F156&lt;0,G156&lt;0,F156&gt;=1,G156&gt;=1,AND(H156&lt;&gt;"",OR(NOT(ISNUMBER(H156)),H156&lt;0)),N(H156)&gt;MOD(G156-F156,1)*1440),"VERIFICAR","OK"),"VERIFICAR")))</f>
        <v/>
      </c>
      <c r="P156" s="15">
        <f t="shared" si="3"/>
        <v>0</v>
      </c>
      <c r="Q156" s="15">
        <f t="shared" si="4"/>
        <v>0</v>
      </c>
      <c r="R156" s="15" t="str">
        <f t="shared" si="5"/>
        <v/>
      </c>
    </row>
    <row r="157">
      <c r="A157" s="7"/>
      <c r="B157" s="4"/>
      <c r="C157" s="11" t="str">
        <f>IF(B157="","",IFERROR(VLOOKUP(B157,Plano!$A$6:$C$400,2,FALSE),""))</f>
        <v/>
      </c>
      <c r="D157" s="11" t="str">
        <f>IF(B157="","",IFERROR(VLOOKUP(B157,Plano!$A$6:$C$400,3,FALSE),""))</f>
        <v/>
      </c>
      <c r="E157" s="4"/>
      <c r="F157" s="12"/>
      <c r="G157" s="12"/>
      <c r="H157" s="4"/>
      <c r="I157" s="8" t="str">
        <f t="shared" si="1"/>
        <v/>
      </c>
      <c r="J157" s="4"/>
      <c r="K157" s="4"/>
      <c r="L157" s="9" t="str">
        <f t="shared" si="2"/>
        <v/>
      </c>
      <c r="M157" s="4"/>
      <c r="N157" s="4"/>
      <c r="O157" s="15" t="str">
        <f>IF(COUNTA(A157:B157,E157:H157,J157:K157,M157:N157)=0,"",IF(OR(A157="",B157="",F157="",G157=""),"INCOMPLETO",IFERROR(IF(OR(NOT(ISNUMBER(A157)),A157&lt;=0,A157&lt;&gt;INT(A157),COUNTIFS(Plano!$A$6:$A$400,B157,Plano!$S$6:$S$400,"OK")&lt;&gt;1,NOT(ISNUMBER(F157)),NOT(ISNUMBER(G157)),F157&lt;0,G157&lt;0,F157&gt;=1,G157&gt;=1,AND(H157&lt;&gt;"",OR(NOT(ISNUMBER(H157)),H157&lt;0)),N(H157)&gt;MOD(G157-F157,1)*1440),"VERIFICAR","OK"),"VERIFICAR")))</f>
        <v/>
      </c>
      <c r="P157" s="15">
        <f t="shared" si="3"/>
        <v>0</v>
      </c>
      <c r="Q157" s="15">
        <f t="shared" si="4"/>
        <v>0</v>
      </c>
      <c r="R157" s="15" t="str">
        <f t="shared" si="5"/>
        <v/>
      </c>
    </row>
    <row r="158">
      <c r="A158" s="7"/>
      <c r="B158" s="4"/>
      <c r="C158" s="11" t="str">
        <f>IF(B158="","",IFERROR(VLOOKUP(B158,Plano!$A$6:$C$400,2,FALSE),""))</f>
        <v/>
      </c>
      <c r="D158" s="11" t="str">
        <f>IF(B158="","",IFERROR(VLOOKUP(B158,Plano!$A$6:$C$400,3,FALSE),""))</f>
        <v/>
      </c>
      <c r="E158" s="4"/>
      <c r="F158" s="12"/>
      <c r="G158" s="12"/>
      <c r="H158" s="4"/>
      <c r="I158" s="8" t="str">
        <f t="shared" si="1"/>
        <v/>
      </c>
      <c r="J158" s="4"/>
      <c r="K158" s="4"/>
      <c r="L158" s="9" t="str">
        <f t="shared" si="2"/>
        <v/>
      </c>
      <c r="M158" s="4"/>
      <c r="N158" s="4"/>
      <c r="O158" s="15" t="str">
        <f>IF(COUNTA(A158:B158,E158:H158,J158:K158,M158:N158)=0,"",IF(OR(A158="",B158="",F158="",G158=""),"INCOMPLETO",IFERROR(IF(OR(NOT(ISNUMBER(A158)),A158&lt;=0,A158&lt;&gt;INT(A158),COUNTIFS(Plano!$A$6:$A$400,B158,Plano!$S$6:$S$400,"OK")&lt;&gt;1,NOT(ISNUMBER(F158)),NOT(ISNUMBER(G158)),F158&lt;0,G158&lt;0,F158&gt;=1,G158&gt;=1,AND(H158&lt;&gt;"",OR(NOT(ISNUMBER(H158)),H158&lt;0)),N(H158)&gt;MOD(G158-F158,1)*1440),"VERIFICAR","OK"),"VERIFICAR")))</f>
        <v/>
      </c>
      <c r="P158" s="15">
        <f t="shared" si="3"/>
        <v>0</v>
      </c>
      <c r="Q158" s="15">
        <f t="shared" si="4"/>
        <v>0</v>
      </c>
      <c r="R158" s="15" t="str">
        <f t="shared" si="5"/>
        <v/>
      </c>
    </row>
    <row r="159">
      <c r="A159" s="7"/>
      <c r="B159" s="4"/>
      <c r="C159" s="11" t="str">
        <f>IF(B159="","",IFERROR(VLOOKUP(B159,Plano!$A$6:$C$400,2,FALSE),""))</f>
        <v/>
      </c>
      <c r="D159" s="11" t="str">
        <f>IF(B159="","",IFERROR(VLOOKUP(B159,Plano!$A$6:$C$400,3,FALSE),""))</f>
        <v/>
      </c>
      <c r="E159" s="4"/>
      <c r="F159" s="12"/>
      <c r="G159" s="12"/>
      <c r="H159" s="4"/>
      <c r="I159" s="8" t="str">
        <f t="shared" si="1"/>
        <v/>
      </c>
      <c r="J159" s="4"/>
      <c r="K159" s="4"/>
      <c r="L159" s="9" t="str">
        <f t="shared" si="2"/>
        <v/>
      </c>
      <c r="M159" s="4"/>
      <c r="N159" s="4"/>
      <c r="O159" s="15" t="str">
        <f>IF(COUNTA(A159:B159,E159:H159,J159:K159,M159:N159)=0,"",IF(OR(A159="",B159="",F159="",G159=""),"INCOMPLETO",IFERROR(IF(OR(NOT(ISNUMBER(A159)),A159&lt;=0,A159&lt;&gt;INT(A159),COUNTIFS(Plano!$A$6:$A$400,B159,Plano!$S$6:$S$400,"OK")&lt;&gt;1,NOT(ISNUMBER(F159)),NOT(ISNUMBER(G159)),F159&lt;0,G159&lt;0,F159&gt;=1,G159&gt;=1,AND(H159&lt;&gt;"",OR(NOT(ISNUMBER(H159)),H159&lt;0)),N(H159)&gt;MOD(G159-F159,1)*1440),"VERIFICAR","OK"),"VERIFICAR")))</f>
        <v/>
      </c>
      <c r="P159" s="15">
        <f t="shared" si="3"/>
        <v>0</v>
      </c>
      <c r="Q159" s="15">
        <f t="shared" si="4"/>
        <v>0</v>
      </c>
      <c r="R159" s="15" t="str">
        <f t="shared" si="5"/>
        <v/>
      </c>
    </row>
    <row r="160">
      <c r="A160" s="7"/>
      <c r="B160" s="4"/>
      <c r="C160" s="11" t="str">
        <f>IF(B160="","",IFERROR(VLOOKUP(B160,Plano!$A$6:$C$400,2,FALSE),""))</f>
        <v/>
      </c>
      <c r="D160" s="11" t="str">
        <f>IF(B160="","",IFERROR(VLOOKUP(B160,Plano!$A$6:$C$400,3,FALSE),""))</f>
        <v/>
      </c>
      <c r="E160" s="4"/>
      <c r="F160" s="12"/>
      <c r="G160" s="12"/>
      <c r="H160" s="4"/>
      <c r="I160" s="8" t="str">
        <f t="shared" si="1"/>
        <v/>
      </c>
      <c r="J160" s="4"/>
      <c r="K160" s="4"/>
      <c r="L160" s="9" t="str">
        <f t="shared" si="2"/>
        <v/>
      </c>
      <c r="M160" s="4"/>
      <c r="N160" s="4"/>
      <c r="O160" s="15" t="str">
        <f>IF(COUNTA(A160:B160,E160:H160,J160:K160,M160:N160)=0,"",IF(OR(A160="",B160="",F160="",G160=""),"INCOMPLETO",IFERROR(IF(OR(NOT(ISNUMBER(A160)),A160&lt;=0,A160&lt;&gt;INT(A160),COUNTIFS(Plano!$A$6:$A$400,B160,Plano!$S$6:$S$400,"OK")&lt;&gt;1,NOT(ISNUMBER(F160)),NOT(ISNUMBER(G160)),F160&lt;0,G160&lt;0,F160&gt;=1,G160&gt;=1,AND(H160&lt;&gt;"",OR(NOT(ISNUMBER(H160)),H160&lt;0)),N(H160)&gt;MOD(G160-F160,1)*1440),"VERIFICAR","OK"),"VERIFICAR")))</f>
        <v/>
      </c>
      <c r="P160" s="15">
        <f t="shared" si="3"/>
        <v>0</v>
      </c>
      <c r="Q160" s="15">
        <f t="shared" si="4"/>
        <v>0</v>
      </c>
      <c r="R160" s="15" t="str">
        <f t="shared" si="5"/>
        <v/>
      </c>
    </row>
    <row r="161">
      <c r="A161" s="7"/>
      <c r="B161" s="4"/>
      <c r="C161" s="11" t="str">
        <f>IF(B161="","",IFERROR(VLOOKUP(B161,Plano!$A$6:$C$400,2,FALSE),""))</f>
        <v/>
      </c>
      <c r="D161" s="11" t="str">
        <f>IF(B161="","",IFERROR(VLOOKUP(B161,Plano!$A$6:$C$400,3,FALSE),""))</f>
        <v/>
      </c>
      <c r="E161" s="4"/>
      <c r="F161" s="12"/>
      <c r="G161" s="12"/>
      <c r="H161" s="4"/>
      <c r="I161" s="8" t="str">
        <f t="shared" si="1"/>
        <v/>
      </c>
      <c r="J161" s="4"/>
      <c r="K161" s="4"/>
      <c r="L161" s="9" t="str">
        <f t="shared" si="2"/>
        <v/>
      </c>
      <c r="M161" s="4"/>
      <c r="N161" s="4"/>
      <c r="O161" s="15" t="str">
        <f>IF(COUNTA(A161:B161,E161:H161,J161:K161,M161:N161)=0,"",IF(OR(A161="",B161="",F161="",G161=""),"INCOMPLETO",IFERROR(IF(OR(NOT(ISNUMBER(A161)),A161&lt;=0,A161&lt;&gt;INT(A161),COUNTIFS(Plano!$A$6:$A$400,B161,Plano!$S$6:$S$400,"OK")&lt;&gt;1,NOT(ISNUMBER(F161)),NOT(ISNUMBER(G161)),F161&lt;0,G161&lt;0,F161&gt;=1,G161&gt;=1,AND(H161&lt;&gt;"",OR(NOT(ISNUMBER(H161)),H161&lt;0)),N(H161)&gt;MOD(G161-F161,1)*1440),"VERIFICAR","OK"),"VERIFICAR")))</f>
        <v/>
      </c>
      <c r="P161" s="15">
        <f t="shared" si="3"/>
        <v>0</v>
      </c>
      <c r="Q161" s="15">
        <f t="shared" si="4"/>
        <v>0</v>
      </c>
      <c r="R161" s="15" t="str">
        <f t="shared" si="5"/>
        <v/>
      </c>
    </row>
    <row r="162">
      <c r="A162" s="7"/>
      <c r="B162" s="4"/>
      <c r="C162" s="11" t="str">
        <f>IF(B162="","",IFERROR(VLOOKUP(B162,Plano!$A$6:$C$400,2,FALSE),""))</f>
        <v/>
      </c>
      <c r="D162" s="11" t="str">
        <f>IF(B162="","",IFERROR(VLOOKUP(B162,Plano!$A$6:$C$400,3,FALSE),""))</f>
        <v/>
      </c>
      <c r="E162" s="4"/>
      <c r="F162" s="12"/>
      <c r="G162" s="12"/>
      <c r="H162" s="4"/>
      <c r="I162" s="8" t="str">
        <f t="shared" si="1"/>
        <v/>
      </c>
      <c r="J162" s="4"/>
      <c r="K162" s="4"/>
      <c r="L162" s="9" t="str">
        <f t="shared" si="2"/>
        <v/>
      </c>
      <c r="M162" s="4"/>
      <c r="N162" s="4"/>
      <c r="O162" s="15" t="str">
        <f>IF(COUNTA(A162:B162,E162:H162,J162:K162,M162:N162)=0,"",IF(OR(A162="",B162="",F162="",G162=""),"INCOMPLETO",IFERROR(IF(OR(NOT(ISNUMBER(A162)),A162&lt;=0,A162&lt;&gt;INT(A162),COUNTIFS(Plano!$A$6:$A$400,B162,Plano!$S$6:$S$400,"OK")&lt;&gt;1,NOT(ISNUMBER(F162)),NOT(ISNUMBER(G162)),F162&lt;0,G162&lt;0,F162&gt;=1,G162&gt;=1,AND(H162&lt;&gt;"",OR(NOT(ISNUMBER(H162)),H162&lt;0)),N(H162)&gt;MOD(G162-F162,1)*1440),"VERIFICAR","OK"),"VERIFICAR")))</f>
        <v/>
      </c>
      <c r="P162" s="15">
        <f t="shared" si="3"/>
        <v>0</v>
      </c>
      <c r="Q162" s="15">
        <f t="shared" si="4"/>
        <v>0</v>
      </c>
      <c r="R162" s="15" t="str">
        <f t="shared" si="5"/>
        <v/>
      </c>
    </row>
    <row r="163">
      <c r="A163" s="7"/>
      <c r="B163" s="4"/>
      <c r="C163" s="11" t="str">
        <f>IF(B163="","",IFERROR(VLOOKUP(B163,Plano!$A$6:$C$400,2,FALSE),""))</f>
        <v/>
      </c>
      <c r="D163" s="11" t="str">
        <f>IF(B163="","",IFERROR(VLOOKUP(B163,Plano!$A$6:$C$400,3,FALSE),""))</f>
        <v/>
      </c>
      <c r="E163" s="4"/>
      <c r="F163" s="12"/>
      <c r="G163" s="12"/>
      <c r="H163" s="4"/>
      <c r="I163" s="8" t="str">
        <f t="shared" si="1"/>
        <v/>
      </c>
      <c r="J163" s="4"/>
      <c r="K163" s="4"/>
      <c r="L163" s="9" t="str">
        <f t="shared" si="2"/>
        <v/>
      </c>
      <c r="M163" s="4"/>
      <c r="N163" s="4"/>
      <c r="O163" s="15" t="str">
        <f>IF(COUNTA(A163:B163,E163:H163,J163:K163,M163:N163)=0,"",IF(OR(A163="",B163="",F163="",G163=""),"INCOMPLETO",IFERROR(IF(OR(NOT(ISNUMBER(A163)),A163&lt;=0,A163&lt;&gt;INT(A163),COUNTIFS(Plano!$A$6:$A$400,B163,Plano!$S$6:$S$400,"OK")&lt;&gt;1,NOT(ISNUMBER(F163)),NOT(ISNUMBER(G163)),F163&lt;0,G163&lt;0,F163&gt;=1,G163&gt;=1,AND(H163&lt;&gt;"",OR(NOT(ISNUMBER(H163)),H163&lt;0)),N(H163)&gt;MOD(G163-F163,1)*1440),"VERIFICAR","OK"),"VERIFICAR")))</f>
        <v/>
      </c>
      <c r="P163" s="15">
        <f t="shared" si="3"/>
        <v>0</v>
      </c>
      <c r="Q163" s="15">
        <f t="shared" si="4"/>
        <v>0</v>
      </c>
      <c r="R163" s="15" t="str">
        <f t="shared" si="5"/>
        <v/>
      </c>
    </row>
    <row r="164">
      <c r="A164" s="7"/>
      <c r="B164" s="4"/>
      <c r="C164" s="11" t="str">
        <f>IF(B164="","",IFERROR(VLOOKUP(B164,Plano!$A$6:$C$400,2,FALSE),""))</f>
        <v/>
      </c>
      <c r="D164" s="11" t="str">
        <f>IF(B164="","",IFERROR(VLOOKUP(B164,Plano!$A$6:$C$400,3,FALSE),""))</f>
        <v/>
      </c>
      <c r="E164" s="4"/>
      <c r="F164" s="12"/>
      <c r="G164" s="12"/>
      <c r="H164" s="4"/>
      <c r="I164" s="8" t="str">
        <f t="shared" si="1"/>
        <v/>
      </c>
      <c r="J164" s="4"/>
      <c r="K164" s="4"/>
      <c r="L164" s="9" t="str">
        <f t="shared" si="2"/>
        <v/>
      </c>
      <c r="M164" s="4"/>
      <c r="N164" s="4"/>
      <c r="O164" s="15" t="str">
        <f>IF(COUNTA(A164:B164,E164:H164,J164:K164,M164:N164)=0,"",IF(OR(A164="",B164="",F164="",G164=""),"INCOMPLETO",IFERROR(IF(OR(NOT(ISNUMBER(A164)),A164&lt;=0,A164&lt;&gt;INT(A164),COUNTIFS(Plano!$A$6:$A$400,B164,Plano!$S$6:$S$400,"OK")&lt;&gt;1,NOT(ISNUMBER(F164)),NOT(ISNUMBER(G164)),F164&lt;0,G164&lt;0,F164&gt;=1,G164&gt;=1,AND(H164&lt;&gt;"",OR(NOT(ISNUMBER(H164)),H164&lt;0)),N(H164)&gt;MOD(G164-F164,1)*1440),"VERIFICAR","OK"),"VERIFICAR")))</f>
        <v/>
      </c>
      <c r="P164" s="15">
        <f t="shared" si="3"/>
        <v>0</v>
      </c>
      <c r="Q164" s="15">
        <f t="shared" si="4"/>
        <v>0</v>
      </c>
      <c r="R164" s="15" t="str">
        <f t="shared" si="5"/>
        <v/>
      </c>
    </row>
    <row r="165">
      <c r="A165" s="7"/>
      <c r="B165" s="4"/>
      <c r="C165" s="11" t="str">
        <f>IF(B165="","",IFERROR(VLOOKUP(B165,Plano!$A$6:$C$400,2,FALSE),""))</f>
        <v/>
      </c>
      <c r="D165" s="11" t="str">
        <f>IF(B165="","",IFERROR(VLOOKUP(B165,Plano!$A$6:$C$400,3,FALSE),""))</f>
        <v/>
      </c>
      <c r="E165" s="4"/>
      <c r="F165" s="12"/>
      <c r="G165" s="12"/>
      <c r="H165" s="4"/>
      <c r="I165" s="8" t="str">
        <f t="shared" si="1"/>
        <v/>
      </c>
      <c r="J165" s="4"/>
      <c r="K165" s="4"/>
      <c r="L165" s="9" t="str">
        <f t="shared" si="2"/>
        <v/>
      </c>
      <c r="M165" s="4"/>
      <c r="N165" s="4"/>
      <c r="O165" s="15" t="str">
        <f>IF(COUNTA(A165:B165,E165:H165,J165:K165,M165:N165)=0,"",IF(OR(A165="",B165="",F165="",G165=""),"INCOMPLETO",IFERROR(IF(OR(NOT(ISNUMBER(A165)),A165&lt;=0,A165&lt;&gt;INT(A165),COUNTIFS(Plano!$A$6:$A$400,B165,Plano!$S$6:$S$400,"OK")&lt;&gt;1,NOT(ISNUMBER(F165)),NOT(ISNUMBER(G165)),F165&lt;0,G165&lt;0,F165&gt;=1,G165&gt;=1,AND(H165&lt;&gt;"",OR(NOT(ISNUMBER(H165)),H165&lt;0)),N(H165)&gt;MOD(G165-F165,1)*1440),"VERIFICAR","OK"),"VERIFICAR")))</f>
        <v/>
      </c>
      <c r="P165" s="15">
        <f t="shared" si="3"/>
        <v>0</v>
      </c>
      <c r="Q165" s="15">
        <f t="shared" si="4"/>
        <v>0</v>
      </c>
      <c r="R165" s="15" t="str">
        <f t="shared" si="5"/>
        <v/>
      </c>
    </row>
    <row r="166">
      <c r="A166" s="7"/>
      <c r="B166" s="4"/>
      <c r="C166" s="11" t="str">
        <f>IF(B166="","",IFERROR(VLOOKUP(B166,Plano!$A$6:$C$400,2,FALSE),""))</f>
        <v/>
      </c>
      <c r="D166" s="11" t="str">
        <f>IF(B166="","",IFERROR(VLOOKUP(B166,Plano!$A$6:$C$400,3,FALSE),""))</f>
        <v/>
      </c>
      <c r="E166" s="4"/>
      <c r="F166" s="12"/>
      <c r="G166" s="12"/>
      <c r="H166" s="4"/>
      <c r="I166" s="8" t="str">
        <f t="shared" si="1"/>
        <v/>
      </c>
      <c r="J166" s="4"/>
      <c r="K166" s="4"/>
      <c r="L166" s="9" t="str">
        <f t="shared" si="2"/>
        <v/>
      </c>
      <c r="M166" s="4"/>
      <c r="N166" s="4"/>
      <c r="O166" s="15" t="str">
        <f>IF(COUNTA(A166:B166,E166:H166,J166:K166,M166:N166)=0,"",IF(OR(A166="",B166="",F166="",G166=""),"INCOMPLETO",IFERROR(IF(OR(NOT(ISNUMBER(A166)),A166&lt;=0,A166&lt;&gt;INT(A166),COUNTIFS(Plano!$A$6:$A$400,B166,Plano!$S$6:$S$400,"OK")&lt;&gt;1,NOT(ISNUMBER(F166)),NOT(ISNUMBER(G166)),F166&lt;0,G166&lt;0,F166&gt;=1,G166&gt;=1,AND(H166&lt;&gt;"",OR(NOT(ISNUMBER(H166)),H166&lt;0)),N(H166)&gt;MOD(G166-F166,1)*1440),"VERIFICAR","OK"),"VERIFICAR")))</f>
        <v/>
      </c>
      <c r="P166" s="15">
        <f t="shared" si="3"/>
        <v>0</v>
      </c>
      <c r="Q166" s="15">
        <f t="shared" si="4"/>
        <v>0</v>
      </c>
      <c r="R166" s="15" t="str">
        <f t="shared" si="5"/>
        <v/>
      </c>
    </row>
    <row r="167">
      <c r="A167" s="7"/>
      <c r="B167" s="4"/>
      <c r="C167" s="11" t="str">
        <f>IF(B167="","",IFERROR(VLOOKUP(B167,Plano!$A$6:$C$400,2,FALSE),""))</f>
        <v/>
      </c>
      <c r="D167" s="11" t="str">
        <f>IF(B167="","",IFERROR(VLOOKUP(B167,Plano!$A$6:$C$400,3,FALSE),""))</f>
        <v/>
      </c>
      <c r="E167" s="4"/>
      <c r="F167" s="12"/>
      <c r="G167" s="12"/>
      <c r="H167" s="4"/>
      <c r="I167" s="8" t="str">
        <f t="shared" si="1"/>
        <v/>
      </c>
      <c r="J167" s="4"/>
      <c r="K167" s="4"/>
      <c r="L167" s="9" t="str">
        <f t="shared" si="2"/>
        <v/>
      </c>
      <c r="M167" s="4"/>
      <c r="N167" s="4"/>
      <c r="O167" s="15" t="str">
        <f>IF(COUNTA(A167:B167,E167:H167,J167:K167,M167:N167)=0,"",IF(OR(A167="",B167="",F167="",G167=""),"INCOMPLETO",IFERROR(IF(OR(NOT(ISNUMBER(A167)),A167&lt;=0,A167&lt;&gt;INT(A167),COUNTIFS(Plano!$A$6:$A$400,B167,Plano!$S$6:$S$400,"OK")&lt;&gt;1,NOT(ISNUMBER(F167)),NOT(ISNUMBER(G167)),F167&lt;0,G167&lt;0,F167&gt;=1,G167&gt;=1,AND(H167&lt;&gt;"",OR(NOT(ISNUMBER(H167)),H167&lt;0)),N(H167)&gt;MOD(G167-F167,1)*1440),"VERIFICAR","OK"),"VERIFICAR")))</f>
        <v/>
      </c>
      <c r="P167" s="15">
        <f t="shared" si="3"/>
        <v>0</v>
      </c>
      <c r="Q167" s="15">
        <f t="shared" si="4"/>
        <v>0</v>
      </c>
      <c r="R167" s="15" t="str">
        <f t="shared" si="5"/>
        <v/>
      </c>
    </row>
    <row r="168">
      <c r="A168" s="7"/>
      <c r="B168" s="4"/>
      <c r="C168" s="11" t="str">
        <f>IF(B168="","",IFERROR(VLOOKUP(B168,Plano!$A$6:$C$400,2,FALSE),""))</f>
        <v/>
      </c>
      <c r="D168" s="11" t="str">
        <f>IF(B168="","",IFERROR(VLOOKUP(B168,Plano!$A$6:$C$400,3,FALSE),""))</f>
        <v/>
      </c>
      <c r="E168" s="4"/>
      <c r="F168" s="12"/>
      <c r="G168" s="12"/>
      <c r="H168" s="4"/>
      <c r="I168" s="8" t="str">
        <f t="shared" si="1"/>
        <v/>
      </c>
      <c r="J168" s="4"/>
      <c r="K168" s="4"/>
      <c r="L168" s="9" t="str">
        <f t="shared" si="2"/>
        <v/>
      </c>
      <c r="M168" s="4"/>
      <c r="N168" s="4"/>
      <c r="O168" s="15" t="str">
        <f>IF(COUNTA(A168:B168,E168:H168,J168:K168,M168:N168)=0,"",IF(OR(A168="",B168="",F168="",G168=""),"INCOMPLETO",IFERROR(IF(OR(NOT(ISNUMBER(A168)),A168&lt;=0,A168&lt;&gt;INT(A168),COUNTIFS(Plano!$A$6:$A$400,B168,Plano!$S$6:$S$400,"OK")&lt;&gt;1,NOT(ISNUMBER(F168)),NOT(ISNUMBER(G168)),F168&lt;0,G168&lt;0,F168&gt;=1,G168&gt;=1,AND(H168&lt;&gt;"",OR(NOT(ISNUMBER(H168)),H168&lt;0)),N(H168)&gt;MOD(G168-F168,1)*1440),"VERIFICAR","OK"),"VERIFICAR")))</f>
        <v/>
      </c>
      <c r="P168" s="15">
        <f t="shared" si="3"/>
        <v>0</v>
      </c>
      <c r="Q168" s="15">
        <f t="shared" si="4"/>
        <v>0</v>
      </c>
      <c r="R168" s="15" t="str">
        <f t="shared" si="5"/>
        <v/>
      </c>
    </row>
    <row r="169">
      <c r="A169" s="7"/>
      <c r="B169" s="4"/>
      <c r="C169" s="11" t="str">
        <f>IF(B169="","",IFERROR(VLOOKUP(B169,Plano!$A$6:$C$400,2,FALSE),""))</f>
        <v/>
      </c>
      <c r="D169" s="11" t="str">
        <f>IF(B169="","",IFERROR(VLOOKUP(B169,Plano!$A$6:$C$400,3,FALSE),""))</f>
        <v/>
      </c>
      <c r="E169" s="4"/>
      <c r="F169" s="12"/>
      <c r="G169" s="12"/>
      <c r="H169" s="4"/>
      <c r="I169" s="8" t="str">
        <f t="shared" si="1"/>
        <v/>
      </c>
      <c r="J169" s="4"/>
      <c r="K169" s="4"/>
      <c r="L169" s="9" t="str">
        <f t="shared" si="2"/>
        <v/>
      </c>
      <c r="M169" s="4"/>
      <c r="N169" s="4"/>
      <c r="O169" s="15" t="str">
        <f>IF(COUNTA(A169:B169,E169:H169,J169:K169,M169:N169)=0,"",IF(OR(A169="",B169="",F169="",G169=""),"INCOMPLETO",IFERROR(IF(OR(NOT(ISNUMBER(A169)),A169&lt;=0,A169&lt;&gt;INT(A169),COUNTIFS(Plano!$A$6:$A$400,B169,Plano!$S$6:$S$400,"OK")&lt;&gt;1,NOT(ISNUMBER(F169)),NOT(ISNUMBER(G169)),F169&lt;0,G169&lt;0,F169&gt;=1,G169&gt;=1,AND(H169&lt;&gt;"",OR(NOT(ISNUMBER(H169)),H169&lt;0)),N(H169)&gt;MOD(G169-F169,1)*1440),"VERIFICAR","OK"),"VERIFICAR")))</f>
        <v/>
      </c>
      <c r="P169" s="15">
        <f t="shared" si="3"/>
        <v>0</v>
      </c>
      <c r="Q169" s="15">
        <f t="shared" si="4"/>
        <v>0</v>
      </c>
      <c r="R169" s="15" t="str">
        <f t="shared" si="5"/>
        <v/>
      </c>
    </row>
    <row r="170">
      <c r="A170" s="7"/>
      <c r="B170" s="4"/>
      <c r="C170" s="11" t="str">
        <f>IF(B170="","",IFERROR(VLOOKUP(B170,Plano!$A$6:$C$400,2,FALSE),""))</f>
        <v/>
      </c>
      <c r="D170" s="11" t="str">
        <f>IF(B170="","",IFERROR(VLOOKUP(B170,Plano!$A$6:$C$400,3,FALSE),""))</f>
        <v/>
      </c>
      <c r="E170" s="4"/>
      <c r="F170" s="12"/>
      <c r="G170" s="12"/>
      <c r="H170" s="4"/>
      <c r="I170" s="8" t="str">
        <f t="shared" si="1"/>
        <v/>
      </c>
      <c r="J170" s="4"/>
      <c r="K170" s="4"/>
      <c r="L170" s="9" t="str">
        <f t="shared" si="2"/>
        <v/>
      </c>
      <c r="M170" s="4"/>
      <c r="N170" s="4"/>
      <c r="O170" s="15" t="str">
        <f>IF(COUNTA(A170:B170,E170:H170,J170:K170,M170:N170)=0,"",IF(OR(A170="",B170="",F170="",G170=""),"INCOMPLETO",IFERROR(IF(OR(NOT(ISNUMBER(A170)),A170&lt;=0,A170&lt;&gt;INT(A170),COUNTIFS(Plano!$A$6:$A$400,B170,Plano!$S$6:$S$400,"OK")&lt;&gt;1,NOT(ISNUMBER(F170)),NOT(ISNUMBER(G170)),F170&lt;0,G170&lt;0,F170&gt;=1,G170&gt;=1,AND(H170&lt;&gt;"",OR(NOT(ISNUMBER(H170)),H170&lt;0)),N(H170)&gt;MOD(G170-F170,1)*1440),"VERIFICAR","OK"),"VERIFICAR")))</f>
        <v/>
      </c>
      <c r="P170" s="15">
        <f t="shared" si="3"/>
        <v>0</v>
      </c>
      <c r="Q170" s="15">
        <f t="shared" si="4"/>
        <v>0</v>
      </c>
      <c r="R170" s="15" t="str">
        <f t="shared" si="5"/>
        <v/>
      </c>
    </row>
    <row r="171">
      <c r="A171" s="7"/>
      <c r="B171" s="4"/>
      <c r="C171" s="11" t="str">
        <f>IF(B171="","",IFERROR(VLOOKUP(B171,Plano!$A$6:$C$400,2,FALSE),""))</f>
        <v/>
      </c>
      <c r="D171" s="11" t="str">
        <f>IF(B171="","",IFERROR(VLOOKUP(B171,Plano!$A$6:$C$400,3,FALSE),""))</f>
        <v/>
      </c>
      <c r="E171" s="4"/>
      <c r="F171" s="12"/>
      <c r="G171" s="12"/>
      <c r="H171" s="4"/>
      <c r="I171" s="8" t="str">
        <f t="shared" si="1"/>
        <v/>
      </c>
      <c r="J171" s="4"/>
      <c r="K171" s="4"/>
      <c r="L171" s="9" t="str">
        <f t="shared" si="2"/>
        <v/>
      </c>
      <c r="M171" s="4"/>
      <c r="N171" s="4"/>
      <c r="O171" s="15" t="str">
        <f>IF(COUNTA(A171:B171,E171:H171,J171:K171,M171:N171)=0,"",IF(OR(A171="",B171="",F171="",G171=""),"INCOMPLETO",IFERROR(IF(OR(NOT(ISNUMBER(A171)),A171&lt;=0,A171&lt;&gt;INT(A171),COUNTIFS(Plano!$A$6:$A$400,B171,Plano!$S$6:$S$400,"OK")&lt;&gt;1,NOT(ISNUMBER(F171)),NOT(ISNUMBER(G171)),F171&lt;0,G171&lt;0,F171&gt;=1,G171&gt;=1,AND(H171&lt;&gt;"",OR(NOT(ISNUMBER(H171)),H171&lt;0)),N(H171)&gt;MOD(G171-F171,1)*1440),"VERIFICAR","OK"),"VERIFICAR")))</f>
        <v/>
      </c>
      <c r="P171" s="15">
        <f t="shared" si="3"/>
        <v>0</v>
      </c>
      <c r="Q171" s="15">
        <f t="shared" si="4"/>
        <v>0</v>
      </c>
      <c r="R171" s="15" t="str">
        <f t="shared" si="5"/>
        <v/>
      </c>
    </row>
    <row r="172">
      <c r="A172" s="7"/>
      <c r="B172" s="4"/>
      <c r="C172" s="11" t="str">
        <f>IF(B172="","",IFERROR(VLOOKUP(B172,Plano!$A$6:$C$400,2,FALSE),""))</f>
        <v/>
      </c>
      <c r="D172" s="11" t="str">
        <f>IF(B172="","",IFERROR(VLOOKUP(B172,Plano!$A$6:$C$400,3,FALSE),""))</f>
        <v/>
      </c>
      <c r="E172" s="4"/>
      <c r="F172" s="12"/>
      <c r="G172" s="12"/>
      <c r="H172" s="4"/>
      <c r="I172" s="8" t="str">
        <f t="shared" si="1"/>
        <v/>
      </c>
      <c r="J172" s="4"/>
      <c r="K172" s="4"/>
      <c r="L172" s="9" t="str">
        <f t="shared" si="2"/>
        <v/>
      </c>
      <c r="M172" s="4"/>
      <c r="N172" s="4"/>
      <c r="O172" s="15" t="str">
        <f>IF(COUNTA(A172:B172,E172:H172,J172:K172,M172:N172)=0,"",IF(OR(A172="",B172="",F172="",G172=""),"INCOMPLETO",IFERROR(IF(OR(NOT(ISNUMBER(A172)),A172&lt;=0,A172&lt;&gt;INT(A172),COUNTIFS(Plano!$A$6:$A$400,B172,Plano!$S$6:$S$400,"OK")&lt;&gt;1,NOT(ISNUMBER(F172)),NOT(ISNUMBER(G172)),F172&lt;0,G172&lt;0,F172&gt;=1,G172&gt;=1,AND(H172&lt;&gt;"",OR(NOT(ISNUMBER(H172)),H172&lt;0)),N(H172)&gt;MOD(G172-F172,1)*1440),"VERIFICAR","OK"),"VERIFICAR")))</f>
        <v/>
      </c>
      <c r="P172" s="15">
        <f t="shared" si="3"/>
        <v>0</v>
      </c>
      <c r="Q172" s="15">
        <f t="shared" si="4"/>
        <v>0</v>
      </c>
      <c r="R172" s="15" t="str">
        <f t="shared" si="5"/>
        <v/>
      </c>
    </row>
    <row r="173">
      <c r="A173" s="7"/>
      <c r="B173" s="4"/>
      <c r="C173" s="11" t="str">
        <f>IF(B173="","",IFERROR(VLOOKUP(B173,Plano!$A$6:$C$400,2,FALSE),""))</f>
        <v/>
      </c>
      <c r="D173" s="11" t="str">
        <f>IF(B173="","",IFERROR(VLOOKUP(B173,Plano!$A$6:$C$400,3,FALSE),""))</f>
        <v/>
      </c>
      <c r="E173" s="4"/>
      <c r="F173" s="12"/>
      <c r="G173" s="12"/>
      <c r="H173" s="4"/>
      <c r="I173" s="8" t="str">
        <f t="shared" si="1"/>
        <v/>
      </c>
      <c r="J173" s="4"/>
      <c r="K173" s="4"/>
      <c r="L173" s="9" t="str">
        <f t="shared" si="2"/>
        <v/>
      </c>
      <c r="M173" s="4"/>
      <c r="N173" s="4"/>
      <c r="O173" s="15" t="str">
        <f>IF(COUNTA(A173:B173,E173:H173,J173:K173,M173:N173)=0,"",IF(OR(A173="",B173="",F173="",G173=""),"INCOMPLETO",IFERROR(IF(OR(NOT(ISNUMBER(A173)),A173&lt;=0,A173&lt;&gt;INT(A173),COUNTIFS(Plano!$A$6:$A$400,B173,Plano!$S$6:$S$400,"OK")&lt;&gt;1,NOT(ISNUMBER(F173)),NOT(ISNUMBER(G173)),F173&lt;0,G173&lt;0,F173&gt;=1,G173&gt;=1,AND(H173&lt;&gt;"",OR(NOT(ISNUMBER(H173)),H173&lt;0)),N(H173)&gt;MOD(G173-F173,1)*1440),"VERIFICAR","OK"),"VERIFICAR")))</f>
        <v/>
      </c>
      <c r="P173" s="15">
        <f t="shared" si="3"/>
        <v>0</v>
      </c>
      <c r="Q173" s="15">
        <f t="shared" si="4"/>
        <v>0</v>
      </c>
      <c r="R173" s="15" t="str">
        <f t="shared" si="5"/>
        <v/>
      </c>
    </row>
    <row r="174">
      <c r="A174" s="7"/>
      <c r="B174" s="4"/>
      <c r="C174" s="11" t="str">
        <f>IF(B174="","",IFERROR(VLOOKUP(B174,Plano!$A$6:$C$400,2,FALSE),""))</f>
        <v/>
      </c>
      <c r="D174" s="11" t="str">
        <f>IF(B174="","",IFERROR(VLOOKUP(B174,Plano!$A$6:$C$400,3,FALSE),""))</f>
        <v/>
      </c>
      <c r="E174" s="4"/>
      <c r="F174" s="12"/>
      <c r="G174" s="12"/>
      <c r="H174" s="4"/>
      <c r="I174" s="8" t="str">
        <f t="shared" si="1"/>
        <v/>
      </c>
      <c r="J174" s="4"/>
      <c r="K174" s="4"/>
      <c r="L174" s="9" t="str">
        <f t="shared" si="2"/>
        <v/>
      </c>
      <c r="M174" s="4"/>
      <c r="N174" s="4"/>
      <c r="O174" s="15" t="str">
        <f>IF(COUNTA(A174:B174,E174:H174,J174:K174,M174:N174)=0,"",IF(OR(A174="",B174="",F174="",G174=""),"INCOMPLETO",IFERROR(IF(OR(NOT(ISNUMBER(A174)),A174&lt;=0,A174&lt;&gt;INT(A174),COUNTIFS(Plano!$A$6:$A$400,B174,Plano!$S$6:$S$400,"OK")&lt;&gt;1,NOT(ISNUMBER(F174)),NOT(ISNUMBER(G174)),F174&lt;0,G174&lt;0,F174&gt;=1,G174&gt;=1,AND(H174&lt;&gt;"",OR(NOT(ISNUMBER(H174)),H174&lt;0)),N(H174)&gt;MOD(G174-F174,1)*1440),"VERIFICAR","OK"),"VERIFICAR")))</f>
        <v/>
      </c>
      <c r="P174" s="15">
        <f t="shared" si="3"/>
        <v>0</v>
      </c>
      <c r="Q174" s="15">
        <f t="shared" si="4"/>
        <v>0</v>
      </c>
      <c r="R174" s="15" t="str">
        <f t="shared" si="5"/>
        <v/>
      </c>
    </row>
    <row r="175">
      <c r="A175" s="7"/>
      <c r="B175" s="4"/>
      <c r="C175" s="11" t="str">
        <f>IF(B175="","",IFERROR(VLOOKUP(B175,Plano!$A$6:$C$400,2,FALSE),""))</f>
        <v/>
      </c>
      <c r="D175" s="11" t="str">
        <f>IF(B175="","",IFERROR(VLOOKUP(B175,Plano!$A$6:$C$400,3,FALSE),""))</f>
        <v/>
      </c>
      <c r="E175" s="4"/>
      <c r="F175" s="12"/>
      <c r="G175" s="12"/>
      <c r="H175" s="4"/>
      <c r="I175" s="8" t="str">
        <f t="shared" si="1"/>
        <v/>
      </c>
      <c r="J175" s="4"/>
      <c r="K175" s="4"/>
      <c r="L175" s="9" t="str">
        <f t="shared" si="2"/>
        <v/>
      </c>
      <c r="M175" s="4"/>
      <c r="N175" s="4"/>
      <c r="O175" s="15" t="str">
        <f>IF(COUNTA(A175:B175,E175:H175,J175:K175,M175:N175)=0,"",IF(OR(A175="",B175="",F175="",G175=""),"INCOMPLETO",IFERROR(IF(OR(NOT(ISNUMBER(A175)),A175&lt;=0,A175&lt;&gt;INT(A175),COUNTIFS(Plano!$A$6:$A$400,B175,Plano!$S$6:$S$400,"OK")&lt;&gt;1,NOT(ISNUMBER(F175)),NOT(ISNUMBER(G175)),F175&lt;0,G175&lt;0,F175&gt;=1,G175&gt;=1,AND(H175&lt;&gt;"",OR(NOT(ISNUMBER(H175)),H175&lt;0)),N(H175)&gt;MOD(G175-F175,1)*1440),"VERIFICAR","OK"),"VERIFICAR")))</f>
        <v/>
      </c>
      <c r="P175" s="15">
        <f t="shared" si="3"/>
        <v>0</v>
      </c>
      <c r="Q175" s="15">
        <f t="shared" si="4"/>
        <v>0</v>
      </c>
      <c r="R175" s="15" t="str">
        <f t="shared" si="5"/>
        <v/>
      </c>
    </row>
    <row r="176">
      <c r="A176" s="7"/>
      <c r="B176" s="4"/>
      <c r="C176" s="11" t="str">
        <f>IF(B176="","",IFERROR(VLOOKUP(B176,Plano!$A$6:$C$400,2,FALSE),""))</f>
        <v/>
      </c>
      <c r="D176" s="11" t="str">
        <f>IF(B176="","",IFERROR(VLOOKUP(B176,Plano!$A$6:$C$400,3,FALSE),""))</f>
        <v/>
      </c>
      <c r="E176" s="4"/>
      <c r="F176" s="12"/>
      <c r="G176" s="12"/>
      <c r="H176" s="4"/>
      <c r="I176" s="8" t="str">
        <f t="shared" si="1"/>
        <v/>
      </c>
      <c r="J176" s="4"/>
      <c r="K176" s="4"/>
      <c r="L176" s="9" t="str">
        <f t="shared" si="2"/>
        <v/>
      </c>
      <c r="M176" s="4"/>
      <c r="N176" s="4"/>
      <c r="O176" s="15" t="str">
        <f>IF(COUNTA(A176:B176,E176:H176,J176:K176,M176:N176)=0,"",IF(OR(A176="",B176="",F176="",G176=""),"INCOMPLETO",IFERROR(IF(OR(NOT(ISNUMBER(A176)),A176&lt;=0,A176&lt;&gt;INT(A176),COUNTIFS(Plano!$A$6:$A$400,B176,Plano!$S$6:$S$400,"OK")&lt;&gt;1,NOT(ISNUMBER(F176)),NOT(ISNUMBER(G176)),F176&lt;0,G176&lt;0,F176&gt;=1,G176&gt;=1,AND(H176&lt;&gt;"",OR(NOT(ISNUMBER(H176)),H176&lt;0)),N(H176)&gt;MOD(G176-F176,1)*1440),"VERIFICAR","OK"),"VERIFICAR")))</f>
        <v/>
      </c>
      <c r="P176" s="15">
        <f t="shared" si="3"/>
        <v>0</v>
      </c>
      <c r="Q176" s="15">
        <f t="shared" si="4"/>
        <v>0</v>
      </c>
      <c r="R176" s="15" t="str">
        <f t="shared" si="5"/>
        <v/>
      </c>
    </row>
    <row r="177">
      <c r="A177" s="7"/>
      <c r="B177" s="4"/>
      <c r="C177" s="11" t="str">
        <f>IF(B177="","",IFERROR(VLOOKUP(B177,Plano!$A$6:$C$400,2,FALSE),""))</f>
        <v/>
      </c>
      <c r="D177" s="11" t="str">
        <f>IF(B177="","",IFERROR(VLOOKUP(B177,Plano!$A$6:$C$400,3,FALSE),""))</f>
        <v/>
      </c>
      <c r="E177" s="4"/>
      <c r="F177" s="12"/>
      <c r="G177" s="12"/>
      <c r="H177" s="4"/>
      <c r="I177" s="8" t="str">
        <f t="shared" si="1"/>
        <v/>
      </c>
      <c r="J177" s="4"/>
      <c r="K177" s="4"/>
      <c r="L177" s="9" t="str">
        <f t="shared" si="2"/>
        <v/>
      </c>
      <c r="M177" s="4"/>
      <c r="N177" s="4"/>
      <c r="O177" s="15" t="str">
        <f>IF(COUNTA(A177:B177,E177:H177,J177:K177,M177:N177)=0,"",IF(OR(A177="",B177="",F177="",G177=""),"INCOMPLETO",IFERROR(IF(OR(NOT(ISNUMBER(A177)),A177&lt;=0,A177&lt;&gt;INT(A177),COUNTIFS(Plano!$A$6:$A$400,B177,Plano!$S$6:$S$400,"OK")&lt;&gt;1,NOT(ISNUMBER(F177)),NOT(ISNUMBER(G177)),F177&lt;0,G177&lt;0,F177&gt;=1,G177&gt;=1,AND(H177&lt;&gt;"",OR(NOT(ISNUMBER(H177)),H177&lt;0)),N(H177)&gt;MOD(G177-F177,1)*1440),"VERIFICAR","OK"),"VERIFICAR")))</f>
        <v/>
      </c>
      <c r="P177" s="15">
        <f t="shared" si="3"/>
        <v>0</v>
      </c>
      <c r="Q177" s="15">
        <f t="shared" si="4"/>
        <v>0</v>
      </c>
      <c r="R177" s="15" t="str">
        <f t="shared" si="5"/>
        <v/>
      </c>
    </row>
    <row r="178">
      <c r="A178" s="7"/>
      <c r="B178" s="4"/>
      <c r="C178" s="11" t="str">
        <f>IF(B178="","",IFERROR(VLOOKUP(B178,Plano!$A$6:$C$400,2,FALSE),""))</f>
        <v/>
      </c>
      <c r="D178" s="11" t="str">
        <f>IF(B178="","",IFERROR(VLOOKUP(B178,Plano!$A$6:$C$400,3,FALSE),""))</f>
        <v/>
      </c>
      <c r="E178" s="4"/>
      <c r="F178" s="12"/>
      <c r="G178" s="12"/>
      <c r="H178" s="4"/>
      <c r="I178" s="8" t="str">
        <f t="shared" si="1"/>
        <v/>
      </c>
      <c r="J178" s="4"/>
      <c r="K178" s="4"/>
      <c r="L178" s="9" t="str">
        <f t="shared" si="2"/>
        <v/>
      </c>
      <c r="M178" s="4"/>
      <c r="N178" s="4"/>
      <c r="O178" s="15" t="str">
        <f>IF(COUNTA(A178:B178,E178:H178,J178:K178,M178:N178)=0,"",IF(OR(A178="",B178="",F178="",G178=""),"INCOMPLETO",IFERROR(IF(OR(NOT(ISNUMBER(A178)),A178&lt;=0,A178&lt;&gt;INT(A178),COUNTIFS(Plano!$A$6:$A$400,B178,Plano!$S$6:$S$400,"OK")&lt;&gt;1,NOT(ISNUMBER(F178)),NOT(ISNUMBER(G178)),F178&lt;0,G178&lt;0,F178&gt;=1,G178&gt;=1,AND(H178&lt;&gt;"",OR(NOT(ISNUMBER(H178)),H178&lt;0)),N(H178)&gt;MOD(G178-F178,1)*1440),"VERIFICAR","OK"),"VERIFICAR")))</f>
        <v/>
      </c>
      <c r="P178" s="15">
        <f t="shared" si="3"/>
        <v>0</v>
      </c>
      <c r="Q178" s="15">
        <f t="shared" si="4"/>
        <v>0</v>
      </c>
      <c r="R178" s="15" t="str">
        <f t="shared" si="5"/>
        <v/>
      </c>
    </row>
    <row r="179">
      <c r="A179" s="7"/>
      <c r="B179" s="4"/>
      <c r="C179" s="11" t="str">
        <f>IF(B179="","",IFERROR(VLOOKUP(B179,Plano!$A$6:$C$400,2,FALSE),""))</f>
        <v/>
      </c>
      <c r="D179" s="11" t="str">
        <f>IF(B179="","",IFERROR(VLOOKUP(B179,Plano!$A$6:$C$400,3,FALSE),""))</f>
        <v/>
      </c>
      <c r="E179" s="4"/>
      <c r="F179" s="12"/>
      <c r="G179" s="12"/>
      <c r="H179" s="4"/>
      <c r="I179" s="8" t="str">
        <f t="shared" si="1"/>
        <v/>
      </c>
      <c r="J179" s="4"/>
      <c r="K179" s="4"/>
      <c r="L179" s="9" t="str">
        <f t="shared" si="2"/>
        <v/>
      </c>
      <c r="M179" s="4"/>
      <c r="N179" s="4"/>
      <c r="O179" s="15" t="str">
        <f>IF(COUNTA(A179:B179,E179:H179,J179:K179,M179:N179)=0,"",IF(OR(A179="",B179="",F179="",G179=""),"INCOMPLETO",IFERROR(IF(OR(NOT(ISNUMBER(A179)),A179&lt;=0,A179&lt;&gt;INT(A179),COUNTIFS(Plano!$A$6:$A$400,B179,Plano!$S$6:$S$400,"OK")&lt;&gt;1,NOT(ISNUMBER(F179)),NOT(ISNUMBER(G179)),F179&lt;0,G179&lt;0,F179&gt;=1,G179&gt;=1,AND(H179&lt;&gt;"",OR(NOT(ISNUMBER(H179)),H179&lt;0)),N(H179)&gt;MOD(G179-F179,1)*1440),"VERIFICAR","OK"),"VERIFICAR")))</f>
        <v/>
      </c>
      <c r="P179" s="15">
        <f t="shared" si="3"/>
        <v>0</v>
      </c>
      <c r="Q179" s="15">
        <f t="shared" si="4"/>
        <v>0</v>
      </c>
      <c r="R179" s="15" t="str">
        <f t="shared" si="5"/>
        <v/>
      </c>
    </row>
    <row r="180">
      <c r="A180" s="7"/>
      <c r="B180" s="4"/>
      <c r="C180" s="11" t="str">
        <f>IF(B180="","",IFERROR(VLOOKUP(B180,Plano!$A$6:$C$400,2,FALSE),""))</f>
        <v/>
      </c>
      <c r="D180" s="11" t="str">
        <f>IF(B180="","",IFERROR(VLOOKUP(B180,Plano!$A$6:$C$400,3,FALSE),""))</f>
        <v/>
      </c>
      <c r="E180" s="4"/>
      <c r="F180" s="12"/>
      <c r="G180" s="12"/>
      <c r="H180" s="4"/>
      <c r="I180" s="8" t="str">
        <f t="shared" si="1"/>
        <v/>
      </c>
      <c r="J180" s="4"/>
      <c r="K180" s="4"/>
      <c r="L180" s="9" t="str">
        <f t="shared" si="2"/>
        <v/>
      </c>
      <c r="M180" s="4"/>
      <c r="N180" s="4"/>
      <c r="O180" s="15" t="str">
        <f>IF(COUNTA(A180:B180,E180:H180,J180:K180,M180:N180)=0,"",IF(OR(A180="",B180="",F180="",G180=""),"INCOMPLETO",IFERROR(IF(OR(NOT(ISNUMBER(A180)),A180&lt;=0,A180&lt;&gt;INT(A180),COUNTIFS(Plano!$A$6:$A$400,B180,Plano!$S$6:$S$400,"OK")&lt;&gt;1,NOT(ISNUMBER(F180)),NOT(ISNUMBER(G180)),F180&lt;0,G180&lt;0,F180&gt;=1,G180&gt;=1,AND(H180&lt;&gt;"",OR(NOT(ISNUMBER(H180)),H180&lt;0)),N(H180)&gt;MOD(G180-F180,1)*1440),"VERIFICAR","OK"),"VERIFICAR")))</f>
        <v/>
      </c>
      <c r="P180" s="15">
        <f t="shared" si="3"/>
        <v>0</v>
      </c>
      <c r="Q180" s="15">
        <f t="shared" si="4"/>
        <v>0</v>
      </c>
      <c r="R180" s="15" t="str">
        <f t="shared" si="5"/>
        <v/>
      </c>
    </row>
    <row r="181">
      <c r="A181" s="7"/>
      <c r="B181" s="4"/>
      <c r="C181" s="11" t="str">
        <f>IF(B181="","",IFERROR(VLOOKUP(B181,Plano!$A$6:$C$400,2,FALSE),""))</f>
        <v/>
      </c>
      <c r="D181" s="11" t="str">
        <f>IF(B181="","",IFERROR(VLOOKUP(B181,Plano!$A$6:$C$400,3,FALSE),""))</f>
        <v/>
      </c>
      <c r="E181" s="4"/>
      <c r="F181" s="12"/>
      <c r="G181" s="12"/>
      <c r="H181" s="4"/>
      <c r="I181" s="8" t="str">
        <f t="shared" si="1"/>
        <v/>
      </c>
      <c r="J181" s="4"/>
      <c r="K181" s="4"/>
      <c r="L181" s="9" t="str">
        <f t="shared" si="2"/>
        <v/>
      </c>
      <c r="M181" s="4"/>
      <c r="N181" s="4"/>
      <c r="O181" s="15" t="str">
        <f>IF(COUNTA(A181:B181,E181:H181,J181:K181,M181:N181)=0,"",IF(OR(A181="",B181="",F181="",G181=""),"INCOMPLETO",IFERROR(IF(OR(NOT(ISNUMBER(A181)),A181&lt;=0,A181&lt;&gt;INT(A181),COUNTIFS(Plano!$A$6:$A$400,B181,Plano!$S$6:$S$400,"OK")&lt;&gt;1,NOT(ISNUMBER(F181)),NOT(ISNUMBER(G181)),F181&lt;0,G181&lt;0,F181&gt;=1,G181&gt;=1,AND(H181&lt;&gt;"",OR(NOT(ISNUMBER(H181)),H181&lt;0)),N(H181)&gt;MOD(G181-F181,1)*1440),"VERIFICAR","OK"),"VERIFICAR")))</f>
        <v/>
      </c>
      <c r="P181" s="15">
        <f t="shared" si="3"/>
        <v>0</v>
      </c>
      <c r="Q181" s="15">
        <f t="shared" si="4"/>
        <v>0</v>
      </c>
      <c r="R181" s="15" t="str">
        <f t="shared" si="5"/>
        <v/>
      </c>
    </row>
    <row r="182">
      <c r="A182" s="7"/>
      <c r="B182" s="4"/>
      <c r="C182" s="11" t="str">
        <f>IF(B182="","",IFERROR(VLOOKUP(B182,Plano!$A$6:$C$400,2,FALSE),""))</f>
        <v/>
      </c>
      <c r="D182" s="11" t="str">
        <f>IF(B182="","",IFERROR(VLOOKUP(B182,Plano!$A$6:$C$400,3,FALSE),""))</f>
        <v/>
      </c>
      <c r="E182" s="4"/>
      <c r="F182" s="12"/>
      <c r="G182" s="12"/>
      <c r="H182" s="4"/>
      <c r="I182" s="8" t="str">
        <f t="shared" si="1"/>
        <v/>
      </c>
      <c r="J182" s="4"/>
      <c r="K182" s="4"/>
      <c r="L182" s="9" t="str">
        <f t="shared" si="2"/>
        <v/>
      </c>
      <c r="M182" s="4"/>
      <c r="N182" s="4"/>
      <c r="O182" s="15" t="str">
        <f>IF(COUNTA(A182:B182,E182:H182,J182:K182,M182:N182)=0,"",IF(OR(A182="",B182="",F182="",G182=""),"INCOMPLETO",IFERROR(IF(OR(NOT(ISNUMBER(A182)),A182&lt;=0,A182&lt;&gt;INT(A182),COUNTIFS(Plano!$A$6:$A$400,B182,Plano!$S$6:$S$400,"OK")&lt;&gt;1,NOT(ISNUMBER(F182)),NOT(ISNUMBER(G182)),F182&lt;0,G182&lt;0,F182&gt;=1,G182&gt;=1,AND(H182&lt;&gt;"",OR(NOT(ISNUMBER(H182)),H182&lt;0)),N(H182)&gt;MOD(G182-F182,1)*1440),"VERIFICAR","OK"),"VERIFICAR")))</f>
        <v/>
      </c>
      <c r="P182" s="15">
        <f t="shared" si="3"/>
        <v>0</v>
      </c>
      <c r="Q182" s="15">
        <f t="shared" si="4"/>
        <v>0</v>
      </c>
      <c r="R182" s="15" t="str">
        <f t="shared" si="5"/>
        <v/>
      </c>
    </row>
    <row r="183">
      <c r="A183" s="7"/>
      <c r="B183" s="4"/>
      <c r="C183" s="11" t="str">
        <f>IF(B183="","",IFERROR(VLOOKUP(B183,Plano!$A$6:$C$400,2,FALSE),""))</f>
        <v/>
      </c>
      <c r="D183" s="11" t="str">
        <f>IF(B183="","",IFERROR(VLOOKUP(B183,Plano!$A$6:$C$400,3,FALSE),""))</f>
        <v/>
      </c>
      <c r="E183" s="4"/>
      <c r="F183" s="12"/>
      <c r="G183" s="12"/>
      <c r="H183" s="4"/>
      <c r="I183" s="8" t="str">
        <f t="shared" si="1"/>
        <v/>
      </c>
      <c r="J183" s="4"/>
      <c r="K183" s="4"/>
      <c r="L183" s="9" t="str">
        <f t="shared" si="2"/>
        <v/>
      </c>
      <c r="M183" s="4"/>
      <c r="N183" s="4"/>
      <c r="O183" s="15" t="str">
        <f>IF(COUNTA(A183:B183,E183:H183,J183:K183,M183:N183)=0,"",IF(OR(A183="",B183="",F183="",G183=""),"INCOMPLETO",IFERROR(IF(OR(NOT(ISNUMBER(A183)),A183&lt;=0,A183&lt;&gt;INT(A183),COUNTIFS(Plano!$A$6:$A$400,B183,Plano!$S$6:$S$400,"OK")&lt;&gt;1,NOT(ISNUMBER(F183)),NOT(ISNUMBER(G183)),F183&lt;0,G183&lt;0,F183&gt;=1,G183&gt;=1,AND(H183&lt;&gt;"",OR(NOT(ISNUMBER(H183)),H183&lt;0)),N(H183)&gt;MOD(G183-F183,1)*1440),"VERIFICAR","OK"),"VERIFICAR")))</f>
        <v/>
      </c>
      <c r="P183" s="15">
        <f t="shared" si="3"/>
        <v>0</v>
      </c>
      <c r="Q183" s="15">
        <f t="shared" si="4"/>
        <v>0</v>
      </c>
      <c r="R183" s="15" t="str">
        <f t="shared" si="5"/>
        <v/>
      </c>
    </row>
    <row r="184">
      <c r="A184" s="7"/>
      <c r="B184" s="4"/>
      <c r="C184" s="11" t="str">
        <f>IF(B184="","",IFERROR(VLOOKUP(B184,Plano!$A$6:$C$400,2,FALSE),""))</f>
        <v/>
      </c>
      <c r="D184" s="11" t="str">
        <f>IF(B184="","",IFERROR(VLOOKUP(B184,Plano!$A$6:$C$400,3,FALSE),""))</f>
        <v/>
      </c>
      <c r="E184" s="4"/>
      <c r="F184" s="12"/>
      <c r="G184" s="12"/>
      <c r="H184" s="4"/>
      <c r="I184" s="8" t="str">
        <f t="shared" si="1"/>
        <v/>
      </c>
      <c r="J184" s="4"/>
      <c r="K184" s="4"/>
      <c r="L184" s="9" t="str">
        <f t="shared" si="2"/>
        <v/>
      </c>
      <c r="M184" s="4"/>
      <c r="N184" s="4"/>
      <c r="O184" s="15" t="str">
        <f>IF(COUNTA(A184:B184,E184:H184,J184:K184,M184:N184)=0,"",IF(OR(A184="",B184="",F184="",G184=""),"INCOMPLETO",IFERROR(IF(OR(NOT(ISNUMBER(A184)),A184&lt;=0,A184&lt;&gt;INT(A184),COUNTIFS(Plano!$A$6:$A$400,B184,Plano!$S$6:$S$400,"OK")&lt;&gt;1,NOT(ISNUMBER(F184)),NOT(ISNUMBER(G184)),F184&lt;0,G184&lt;0,F184&gt;=1,G184&gt;=1,AND(H184&lt;&gt;"",OR(NOT(ISNUMBER(H184)),H184&lt;0)),N(H184)&gt;MOD(G184-F184,1)*1440),"VERIFICAR","OK"),"VERIFICAR")))</f>
        <v/>
      </c>
      <c r="P184" s="15">
        <f t="shared" si="3"/>
        <v>0</v>
      </c>
      <c r="Q184" s="15">
        <f t="shared" si="4"/>
        <v>0</v>
      </c>
      <c r="R184" s="15" t="str">
        <f t="shared" si="5"/>
        <v/>
      </c>
    </row>
    <row r="185">
      <c r="A185" s="7"/>
      <c r="B185" s="4"/>
      <c r="C185" s="11" t="str">
        <f>IF(B185="","",IFERROR(VLOOKUP(B185,Plano!$A$6:$C$400,2,FALSE),""))</f>
        <v/>
      </c>
      <c r="D185" s="11" t="str">
        <f>IF(B185="","",IFERROR(VLOOKUP(B185,Plano!$A$6:$C$400,3,FALSE),""))</f>
        <v/>
      </c>
      <c r="E185" s="4"/>
      <c r="F185" s="12"/>
      <c r="G185" s="12"/>
      <c r="H185" s="4"/>
      <c r="I185" s="8" t="str">
        <f t="shared" si="1"/>
        <v/>
      </c>
      <c r="J185" s="4"/>
      <c r="K185" s="4"/>
      <c r="L185" s="9" t="str">
        <f t="shared" si="2"/>
        <v/>
      </c>
      <c r="M185" s="4"/>
      <c r="N185" s="4"/>
      <c r="O185" s="15" t="str">
        <f>IF(COUNTA(A185:B185,E185:H185,J185:K185,M185:N185)=0,"",IF(OR(A185="",B185="",F185="",G185=""),"INCOMPLETO",IFERROR(IF(OR(NOT(ISNUMBER(A185)),A185&lt;=0,A185&lt;&gt;INT(A185),COUNTIFS(Plano!$A$6:$A$400,B185,Plano!$S$6:$S$400,"OK")&lt;&gt;1,NOT(ISNUMBER(F185)),NOT(ISNUMBER(G185)),F185&lt;0,G185&lt;0,F185&gt;=1,G185&gt;=1,AND(H185&lt;&gt;"",OR(NOT(ISNUMBER(H185)),H185&lt;0)),N(H185)&gt;MOD(G185-F185,1)*1440),"VERIFICAR","OK"),"VERIFICAR")))</f>
        <v/>
      </c>
      <c r="P185" s="15">
        <f t="shared" si="3"/>
        <v>0</v>
      </c>
      <c r="Q185" s="15">
        <f t="shared" si="4"/>
        <v>0</v>
      </c>
      <c r="R185" s="15" t="str">
        <f t="shared" si="5"/>
        <v/>
      </c>
    </row>
    <row r="186">
      <c r="A186" s="7"/>
      <c r="B186" s="4"/>
      <c r="C186" s="11" t="str">
        <f>IF(B186="","",IFERROR(VLOOKUP(B186,Plano!$A$6:$C$400,2,FALSE),""))</f>
        <v/>
      </c>
      <c r="D186" s="11" t="str">
        <f>IF(B186="","",IFERROR(VLOOKUP(B186,Plano!$A$6:$C$400,3,FALSE),""))</f>
        <v/>
      </c>
      <c r="E186" s="4"/>
      <c r="F186" s="12"/>
      <c r="G186" s="12"/>
      <c r="H186" s="4"/>
      <c r="I186" s="8" t="str">
        <f t="shared" si="1"/>
        <v/>
      </c>
      <c r="J186" s="4"/>
      <c r="K186" s="4"/>
      <c r="L186" s="9" t="str">
        <f t="shared" si="2"/>
        <v/>
      </c>
      <c r="M186" s="4"/>
      <c r="N186" s="4"/>
      <c r="O186" s="15" t="str">
        <f>IF(COUNTA(A186:B186,E186:H186,J186:K186,M186:N186)=0,"",IF(OR(A186="",B186="",F186="",G186=""),"INCOMPLETO",IFERROR(IF(OR(NOT(ISNUMBER(A186)),A186&lt;=0,A186&lt;&gt;INT(A186),COUNTIFS(Plano!$A$6:$A$400,B186,Plano!$S$6:$S$400,"OK")&lt;&gt;1,NOT(ISNUMBER(F186)),NOT(ISNUMBER(G186)),F186&lt;0,G186&lt;0,F186&gt;=1,G186&gt;=1,AND(H186&lt;&gt;"",OR(NOT(ISNUMBER(H186)),H186&lt;0)),N(H186)&gt;MOD(G186-F186,1)*1440),"VERIFICAR","OK"),"VERIFICAR")))</f>
        <v/>
      </c>
      <c r="P186" s="15">
        <f t="shared" si="3"/>
        <v>0</v>
      </c>
      <c r="Q186" s="15">
        <f t="shared" si="4"/>
        <v>0</v>
      </c>
      <c r="R186" s="15" t="str">
        <f t="shared" si="5"/>
        <v/>
      </c>
    </row>
    <row r="187">
      <c r="A187" s="7"/>
      <c r="B187" s="4"/>
      <c r="C187" s="11" t="str">
        <f>IF(B187="","",IFERROR(VLOOKUP(B187,Plano!$A$6:$C$400,2,FALSE),""))</f>
        <v/>
      </c>
      <c r="D187" s="11" t="str">
        <f>IF(B187="","",IFERROR(VLOOKUP(B187,Plano!$A$6:$C$400,3,FALSE),""))</f>
        <v/>
      </c>
      <c r="E187" s="4"/>
      <c r="F187" s="12"/>
      <c r="G187" s="12"/>
      <c r="H187" s="4"/>
      <c r="I187" s="8" t="str">
        <f t="shared" si="1"/>
        <v/>
      </c>
      <c r="J187" s="4"/>
      <c r="K187" s="4"/>
      <c r="L187" s="9" t="str">
        <f t="shared" si="2"/>
        <v/>
      </c>
      <c r="M187" s="4"/>
      <c r="N187" s="4"/>
      <c r="O187" s="15" t="str">
        <f>IF(COUNTA(A187:B187,E187:H187,J187:K187,M187:N187)=0,"",IF(OR(A187="",B187="",F187="",G187=""),"INCOMPLETO",IFERROR(IF(OR(NOT(ISNUMBER(A187)),A187&lt;=0,A187&lt;&gt;INT(A187),COUNTIFS(Plano!$A$6:$A$400,B187,Plano!$S$6:$S$400,"OK")&lt;&gt;1,NOT(ISNUMBER(F187)),NOT(ISNUMBER(G187)),F187&lt;0,G187&lt;0,F187&gt;=1,G187&gt;=1,AND(H187&lt;&gt;"",OR(NOT(ISNUMBER(H187)),H187&lt;0)),N(H187)&gt;MOD(G187-F187,1)*1440),"VERIFICAR","OK"),"VERIFICAR")))</f>
        <v/>
      </c>
      <c r="P187" s="15">
        <f t="shared" si="3"/>
        <v>0</v>
      </c>
      <c r="Q187" s="15">
        <f t="shared" si="4"/>
        <v>0</v>
      </c>
      <c r="R187" s="15" t="str">
        <f t="shared" si="5"/>
        <v/>
      </c>
    </row>
    <row r="188">
      <c r="A188" s="7"/>
      <c r="B188" s="4"/>
      <c r="C188" s="11" t="str">
        <f>IF(B188="","",IFERROR(VLOOKUP(B188,Plano!$A$6:$C$400,2,FALSE),""))</f>
        <v/>
      </c>
      <c r="D188" s="11" t="str">
        <f>IF(B188="","",IFERROR(VLOOKUP(B188,Plano!$A$6:$C$400,3,FALSE),""))</f>
        <v/>
      </c>
      <c r="E188" s="4"/>
      <c r="F188" s="12"/>
      <c r="G188" s="12"/>
      <c r="H188" s="4"/>
      <c r="I188" s="8" t="str">
        <f t="shared" si="1"/>
        <v/>
      </c>
      <c r="J188" s="4"/>
      <c r="K188" s="4"/>
      <c r="L188" s="9" t="str">
        <f t="shared" si="2"/>
        <v/>
      </c>
      <c r="M188" s="4"/>
      <c r="N188" s="4"/>
      <c r="O188" s="15" t="str">
        <f>IF(COUNTA(A188:B188,E188:H188,J188:K188,M188:N188)=0,"",IF(OR(A188="",B188="",F188="",G188=""),"INCOMPLETO",IFERROR(IF(OR(NOT(ISNUMBER(A188)),A188&lt;=0,A188&lt;&gt;INT(A188),COUNTIFS(Plano!$A$6:$A$400,B188,Plano!$S$6:$S$400,"OK")&lt;&gt;1,NOT(ISNUMBER(F188)),NOT(ISNUMBER(G188)),F188&lt;0,G188&lt;0,F188&gt;=1,G188&gt;=1,AND(H188&lt;&gt;"",OR(NOT(ISNUMBER(H188)),H188&lt;0)),N(H188)&gt;MOD(G188-F188,1)*1440),"VERIFICAR","OK"),"VERIFICAR")))</f>
        <v/>
      </c>
      <c r="P188" s="15">
        <f t="shared" si="3"/>
        <v>0</v>
      </c>
      <c r="Q188" s="15">
        <f t="shared" si="4"/>
        <v>0</v>
      </c>
      <c r="R188" s="15" t="str">
        <f t="shared" si="5"/>
        <v/>
      </c>
    </row>
    <row r="189">
      <c r="A189" s="7"/>
      <c r="B189" s="4"/>
      <c r="C189" s="11" t="str">
        <f>IF(B189="","",IFERROR(VLOOKUP(B189,Plano!$A$6:$C$400,2,FALSE),""))</f>
        <v/>
      </c>
      <c r="D189" s="11" t="str">
        <f>IF(B189="","",IFERROR(VLOOKUP(B189,Plano!$A$6:$C$400,3,FALSE),""))</f>
        <v/>
      </c>
      <c r="E189" s="4"/>
      <c r="F189" s="12"/>
      <c r="G189" s="12"/>
      <c r="H189" s="4"/>
      <c r="I189" s="8" t="str">
        <f t="shared" si="1"/>
        <v/>
      </c>
      <c r="J189" s="4"/>
      <c r="K189" s="4"/>
      <c r="L189" s="9" t="str">
        <f t="shared" si="2"/>
        <v/>
      </c>
      <c r="M189" s="4"/>
      <c r="N189" s="4"/>
      <c r="O189" s="15" t="str">
        <f>IF(COUNTA(A189:B189,E189:H189,J189:K189,M189:N189)=0,"",IF(OR(A189="",B189="",F189="",G189=""),"INCOMPLETO",IFERROR(IF(OR(NOT(ISNUMBER(A189)),A189&lt;=0,A189&lt;&gt;INT(A189),COUNTIFS(Plano!$A$6:$A$400,B189,Plano!$S$6:$S$400,"OK")&lt;&gt;1,NOT(ISNUMBER(F189)),NOT(ISNUMBER(G189)),F189&lt;0,G189&lt;0,F189&gt;=1,G189&gt;=1,AND(H189&lt;&gt;"",OR(NOT(ISNUMBER(H189)),H189&lt;0)),N(H189)&gt;MOD(G189-F189,1)*1440),"VERIFICAR","OK"),"VERIFICAR")))</f>
        <v/>
      </c>
      <c r="P189" s="15">
        <f t="shared" si="3"/>
        <v>0</v>
      </c>
      <c r="Q189" s="15">
        <f t="shared" si="4"/>
        <v>0</v>
      </c>
      <c r="R189" s="15" t="str">
        <f t="shared" si="5"/>
        <v/>
      </c>
    </row>
    <row r="190">
      <c r="A190" s="7"/>
      <c r="B190" s="4"/>
      <c r="C190" s="11" t="str">
        <f>IF(B190="","",IFERROR(VLOOKUP(B190,Plano!$A$6:$C$400,2,FALSE),""))</f>
        <v/>
      </c>
      <c r="D190" s="11" t="str">
        <f>IF(B190="","",IFERROR(VLOOKUP(B190,Plano!$A$6:$C$400,3,FALSE),""))</f>
        <v/>
      </c>
      <c r="E190" s="4"/>
      <c r="F190" s="12"/>
      <c r="G190" s="12"/>
      <c r="H190" s="4"/>
      <c r="I190" s="8" t="str">
        <f t="shared" si="1"/>
        <v/>
      </c>
      <c r="J190" s="4"/>
      <c r="K190" s="4"/>
      <c r="L190" s="9" t="str">
        <f t="shared" si="2"/>
        <v/>
      </c>
      <c r="M190" s="4"/>
      <c r="N190" s="4"/>
      <c r="O190" s="15" t="str">
        <f>IF(COUNTA(A190:B190,E190:H190,J190:K190,M190:N190)=0,"",IF(OR(A190="",B190="",F190="",G190=""),"INCOMPLETO",IFERROR(IF(OR(NOT(ISNUMBER(A190)),A190&lt;=0,A190&lt;&gt;INT(A190),COUNTIFS(Plano!$A$6:$A$400,B190,Plano!$S$6:$S$400,"OK")&lt;&gt;1,NOT(ISNUMBER(F190)),NOT(ISNUMBER(G190)),F190&lt;0,G190&lt;0,F190&gt;=1,G190&gt;=1,AND(H190&lt;&gt;"",OR(NOT(ISNUMBER(H190)),H190&lt;0)),N(H190)&gt;MOD(G190-F190,1)*1440),"VERIFICAR","OK"),"VERIFICAR")))</f>
        <v/>
      </c>
      <c r="P190" s="15">
        <f t="shared" si="3"/>
        <v>0</v>
      </c>
      <c r="Q190" s="15">
        <f t="shared" si="4"/>
        <v>0</v>
      </c>
      <c r="R190" s="15" t="str">
        <f t="shared" si="5"/>
        <v/>
      </c>
    </row>
    <row r="191">
      <c r="A191" s="7"/>
      <c r="B191" s="4"/>
      <c r="C191" s="11" t="str">
        <f>IF(B191="","",IFERROR(VLOOKUP(B191,Plano!$A$6:$C$400,2,FALSE),""))</f>
        <v/>
      </c>
      <c r="D191" s="11" t="str">
        <f>IF(B191="","",IFERROR(VLOOKUP(B191,Plano!$A$6:$C$400,3,FALSE),""))</f>
        <v/>
      </c>
      <c r="E191" s="4"/>
      <c r="F191" s="12"/>
      <c r="G191" s="12"/>
      <c r="H191" s="4"/>
      <c r="I191" s="8" t="str">
        <f t="shared" si="1"/>
        <v/>
      </c>
      <c r="J191" s="4"/>
      <c r="K191" s="4"/>
      <c r="L191" s="9" t="str">
        <f t="shared" si="2"/>
        <v/>
      </c>
      <c r="M191" s="4"/>
      <c r="N191" s="4"/>
      <c r="O191" s="15" t="str">
        <f>IF(COUNTA(A191:B191,E191:H191,J191:K191,M191:N191)=0,"",IF(OR(A191="",B191="",F191="",G191=""),"INCOMPLETO",IFERROR(IF(OR(NOT(ISNUMBER(A191)),A191&lt;=0,A191&lt;&gt;INT(A191),COUNTIFS(Plano!$A$6:$A$400,B191,Plano!$S$6:$S$400,"OK")&lt;&gt;1,NOT(ISNUMBER(F191)),NOT(ISNUMBER(G191)),F191&lt;0,G191&lt;0,F191&gt;=1,G191&gt;=1,AND(H191&lt;&gt;"",OR(NOT(ISNUMBER(H191)),H191&lt;0)),N(H191)&gt;MOD(G191-F191,1)*1440),"VERIFICAR","OK"),"VERIFICAR")))</f>
        <v/>
      </c>
      <c r="P191" s="15">
        <f t="shared" si="3"/>
        <v>0</v>
      </c>
      <c r="Q191" s="15">
        <f t="shared" si="4"/>
        <v>0</v>
      </c>
      <c r="R191" s="15" t="str">
        <f t="shared" si="5"/>
        <v/>
      </c>
    </row>
    <row r="192">
      <c r="A192" s="7"/>
      <c r="B192" s="4"/>
      <c r="C192" s="11" t="str">
        <f>IF(B192="","",IFERROR(VLOOKUP(B192,Plano!$A$6:$C$400,2,FALSE),""))</f>
        <v/>
      </c>
      <c r="D192" s="11" t="str">
        <f>IF(B192="","",IFERROR(VLOOKUP(B192,Plano!$A$6:$C$400,3,FALSE),""))</f>
        <v/>
      </c>
      <c r="E192" s="4"/>
      <c r="F192" s="12"/>
      <c r="G192" s="12"/>
      <c r="H192" s="4"/>
      <c r="I192" s="8" t="str">
        <f t="shared" si="1"/>
        <v/>
      </c>
      <c r="J192" s="4"/>
      <c r="K192" s="4"/>
      <c r="L192" s="9" t="str">
        <f t="shared" si="2"/>
        <v/>
      </c>
      <c r="M192" s="4"/>
      <c r="N192" s="4"/>
      <c r="O192" s="15" t="str">
        <f>IF(COUNTA(A192:B192,E192:H192,J192:K192,M192:N192)=0,"",IF(OR(A192="",B192="",F192="",G192=""),"INCOMPLETO",IFERROR(IF(OR(NOT(ISNUMBER(A192)),A192&lt;=0,A192&lt;&gt;INT(A192),COUNTIFS(Plano!$A$6:$A$400,B192,Plano!$S$6:$S$400,"OK")&lt;&gt;1,NOT(ISNUMBER(F192)),NOT(ISNUMBER(G192)),F192&lt;0,G192&lt;0,F192&gt;=1,G192&gt;=1,AND(H192&lt;&gt;"",OR(NOT(ISNUMBER(H192)),H192&lt;0)),N(H192)&gt;MOD(G192-F192,1)*1440),"VERIFICAR","OK"),"VERIFICAR")))</f>
        <v/>
      </c>
      <c r="P192" s="15">
        <f t="shared" si="3"/>
        <v>0</v>
      </c>
      <c r="Q192" s="15">
        <f t="shared" si="4"/>
        <v>0</v>
      </c>
      <c r="R192" s="15" t="str">
        <f t="shared" si="5"/>
        <v/>
      </c>
    </row>
    <row r="193">
      <c r="A193" s="7"/>
      <c r="B193" s="4"/>
      <c r="C193" s="11" t="str">
        <f>IF(B193="","",IFERROR(VLOOKUP(B193,Plano!$A$6:$C$400,2,FALSE),""))</f>
        <v/>
      </c>
      <c r="D193" s="11" t="str">
        <f>IF(B193="","",IFERROR(VLOOKUP(B193,Plano!$A$6:$C$400,3,FALSE),""))</f>
        <v/>
      </c>
      <c r="E193" s="4"/>
      <c r="F193" s="12"/>
      <c r="G193" s="12"/>
      <c r="H193" s="4"/>
      <c r="I193" s="8" t="str">
        <f t="shared" si="1"/>
        <v/>
      </c>
      <c r="J193" s="4"/>
      <c r="K193" s="4"/>
      <c r="L193" s="9" t="str">
        <f t="shared" si="2"/>
        <v/>
      </c>
      <c r="M193" s="4"/>
      <c r="N193" s="4"/>
      <c r="O193" s="15" t="str">
        <f>IF(COUNTA(A193:B193,E193:H193,J193:K193,M193:N193)=0,"",IF(OR(A193="",B193="",F193="",G193=""),"INCOMPLETO",IFERROR(IF(OR(NOT(ISNUMBER(A193)),A193&lt;=0,A193&lt;&gt;INT(A193),COUNTIFS(Plano!$A$6:$A$400,B193,Plano!$S$6:$S$400,"OK")&lt;&gt;1,NOT(ISNUMBER(F193)),NOT(ISNUMBER(G193)),F193&lt;0,G193&lt;0,F193&gt;=1,G193&gt;=1,AND(H193&lt;&gt;"",OR(NOT(ISNUMBER(H193)),H193&lt;0)),N(H193)&gt;MOD(G193-F193,1)*1440),"VERIFICAR","OK"),"VERIFICAR")))</f>
        <v/>
      </c>
      <c r="P193" s="15">
        <f t="shared" si="3"/>
        <v>0</v>
      </c>
      <c r="Q193" s="15">
        <f t="shared" si="4"/>
        <v>0</v>
      </c>
      <c r="R193" s="15" t="str">
        <f t="shared" si="5"/>
        <v/>
      </c>
    </row>
    <row r="194">
      <c r="A194" s="7"/>
      <c r="B194" s="4"/>
      <c r="C194" s="11" t="str">
        <f>IF(B194="","",IFERROR(VLOOKUP(B194,Plano!$A$6:$C$400,2,FALSE),""))</f>
        <v/>
      </c>
      <c r="D194" s="11" t="str">
        <f>IF(B194="","",IFERROR(VLOOKUP(B194,Plano!$A$6:$C$400,3,FALSE),""))</f>
        <v/>
      </c>
      <c r="E194" s="4"/>
      <c r="F194" s="12"/>
      <c r="G194" s="12"/>
      <c r="H194" s="4"/>
      <c r="I194" s="8" t="str">
        <f t="shared" si="1"/>
        <v/>
      </c>
      <c r="J194" s="4"/>
      <c r="K194" s="4"/>
      <c r="L194" s="9" t="str">
        <f t="shared" si="2"/>
        <v/>
      </c>
      <c r="M194" s="4"/>
      <c r="N194" s="4"/>
      <c r="O194" s="15" t="str">
        <f>IF(COUNTA(A194:B194,E194:H194,J194:K194,M194:N194)=0,"",IF(OR(A194="",B194="",F194="",G194=""),"INCOMPLETO",IFERROR(IF(OR(NOT(ISNUMBER(A194)),A194&lt;=0,A194&lt;&gt;INT(A194),COUNTIFS(Plano!$A$6:$A$400,B194,Plano!$S$6:$S$400,"OK")&lt;&gt;1,NOT(ISNUMBER(F194)),NOT(ISNUMBER(G194)),F194&lt;0,G194&lt;0,F194&gt;=1,G194&gt;=1,AND(H194&lt;&gt;"",OR(NOT(ISNUMBER(H194)),H194&lt;0)),N(H194)&gt;MOD(G194-F194,1)*1440),"VERIFICAR","OK"),"VERIFICAR")))</f>
        <v/>
      </c>
      <c r="P194" s="15">
        <f t="shared" si="3"/>
        <v>0</v>
      </c>
      <c r="Q194" s="15">
        <f t="shared" si="4"/>
        <v>0</v>
      </c>
      <c r="R194" s="15" t="str">
        <f t="shared" si="5"/>
        <v/>
      </c>
    </row>
    <row r="195">
      <c r="A195" s="7"/>
      <c r="B195" s="4"/>
      <c r="C195" s="11" t="str">
        <f>IF(B195="","",IFERROR(VLOOKUP(B195,Plano!$A$6:$C$400,2,FALSE),""))</f>
        <v/>
      </c>
      <c r="D195" s="11" t="str">
        <f>IF(B195="","",IFERROR(VLOOKUP(B195,Plano!$A$6:$C$400,3,FALSE),""))</f>
        <v/>
      </c>
      <c r="E195" s="4"/>
      <c r="F195" s="12"/>
      <c r="G195" s="12"/>
      <c r="H195" s="4"/>
      <c r="I195" s="8" t="str">
        <f t="shared" si="1"/>
        <v/>
      </c>
      <c r="J195" s="4"/>
      <c r="K195" s="4"/>
      <c r="L195" s="9" t="str">
        <f t="shared" si="2"/>
        <v/>
      </c>
      <c r="M195" s="4"/>
      <c r="N195" s="4"/>
      <c r="O195" s="15" t="str">
        <f>IF(COUNTA(A195:B195,E195:H195,J195:K195,M195:N195)=0,"",IF(OR(A195="",B195="",F195="",G195=""),"INCOMPLETO",IFERROR(IF(OR(NOT(ISNUMBER(A195)),A195&lt;=0,A195&lt;&gt;INT(A195),COUNTIFS(Plano!$A$6:$A$400,B195,Plano!$S$6:$S$400,"OK")&lt;&gt;1,NOT(ISNUMBER(F195)),NOT(ISNUMBER(G195)),F195&lt;0,G195&lt;0,F195&gt;=1,G195&gt;=1,AND(H195&lt;&gt;"",OR(NOT(ISNUMBER(H195)),H195&lt;0)),N(H195)&gt;MOD(G195-F195,1)*1440),"VERIFICAR","OK"),"VERIFICAR")))</f>
        <v/>
      </c>
      <c r="P195" s="15">
        <f t="shared" si="3"/>
        <v>0</v>
      </c>
      <c r="Q195" s="15">
        <f t="shared" si="4"/>
        <v>0</v>
      </c>
      <c r="R195" s="15" t="str">
        <f t="shared" si="5"/>
        <v/>
      </c>
    </row>
    <row r="196">
      <c r="A196" s="7"/>
      <c r="B196" s="4"/>
      <c r="C196" s="11" t="str">
        <f>IF(B196="","",IFERROR(VLOOKUP(B196,Plano!$A$6:$C$400,2,FALSE),""))</f>
        <v/>
      </c>
      <c r="D196" s="11" t="str">
        <f>IF(B196="","",IFERROR(VLOOKUP(B196,Plano!$A$6:$C$400,3,FALSE),""))</f>
        <v/>
      </c>
      <c r="E196" s="4"/>
      <c r="F196" s="12"/>
      <c r="G196" s="12"/>
      <c r="H196" s="4"/>
      <c r="I196" s="8" t="str">
        <f t="shared" si="1"/>
        <v/>
      </c>
      <c r="J196" s="4"/>
      <c r="K196" s="4"/>
      <c r="L196" s="9" t="str">
        <f t="shared" si="2"/>
        <v/>
      </c>
      <c r="M196" s="4"/>
      <c r="N196" s="4"/>
      <c r="O196" s="15" t="str">
        <f>IF(COUNTA(A196:B196,E196:H196,J196:K196,M196:N196)=0,"",IF(OR(A196="",B196="",F196="",G196=""),"INCOMPLETO",IFERROR(IF(OR(NOT(ISNUMBER(A196)),A196&lt;=0,A196&lt;&gt;INT(A196),COUNTIFS(Plano!$A$6:$A$400,B196,Plano!$S$6:$S$400,"OK")&lt;&gt;1,NOT(ISNUMBER(F196)),NOT(ISNUMBER(G196)),F196&lt;0,G196&lt;0,F196&gt;=1,G196&gt;=1,AND(H196&lt;&gt;"",OR(NOT(ISNUMBER(H196)),H196&lt;0)),N(H196)&gt;MOD(G196-F196,1)*1440),"VERIFICAR","OK"),"VERIFICAR")))</f>
        <v/>
      </c>
      <c r="P196" s="15">
        <f t="shared" si="3"/>
        <v>0</v>
      </c>
      <c r="Q196" s="15">
        <f t="shared" si="4"/>
        <v>0</v>
      </c>
      <c r="R196" s="15" t="str">
        <f t="shared" si="5"/>
        <v/>
      </c>
    </row>
    <row r="197">
      <c r="A197" s="7"/>
      <c r="B197" s="4"/>
      <c r="C197" s="11" t="str">
        <f>IF(B197="","",IFERROR(VLOOKUP(B197,Plano!$A$6:$C$400,2,FALSE),""))</f>
        <v/>
      </c>
      <c r="D197" s="11" t="str">
        <f>IF(B197="","",IFERROR(VLOOKUP(B197,Plano!$A$6:$C$400,3,FALSE),""))</f>
        <v/>
      </c>
      <c r="E197" s="4"/>
      <c r="F197" s="12"/>
      <c r="G197" s="12"/>
      <c r="H197" s="4"/>
      <c r="I197" s="8" t="str">
        <f t="shared" si="1"/>
        <v/>
      </c>
      <c r="J197" s="4"/>
      <c r="K197" s="4"/>
      <c r="L197" s="9" t="str">
        <f t="shared" si="2"/>
        <v/>
      </c>
      <c r="M197" s="4"/>
      <c r="N197" s="4"/>
      <c r="O197" s="15" t="str">
        <f>IF(COUNTA(A197:B197,E197:H197,J197:K197,M197:N197)=0,"",IF(OR(A197="",B197="",F197="",G197=""),"INCOMPLETO",IFERROR(IF(OR(NOT(ISNUMBER(A197)),A197&lt;=0,A197&lt;&gt;INT(A197),COUNTIFS(Plano!$A$6:$A$400,B197,Plano!$S$6:$S$400,"OK")&lt;&gt;1,NOT(ISNUMBER(F197)),NOT(ISNUMBER(G197)),F197&lt;0,G197&lt;0,F197&gt;=1,G197&gt;=1,AND(H197&lt;&gt;"",OR(NOT(ISNUMBER(H197)),H197&lt;0)),N(H197)&gt;MOD(G197-F197,1)*1440),"VERIFICAR","OK"),"VERIFICAR")))</f>
        <v/>
      </c>
      <c r="P197" s="15">
        <f t="shared" si="3"/>
        <v>0</v>
      </c>
      <c r="Q197" s="15">
        <f t="shared" si="4"/>
        <v>0</v>
      </c>
      <c r="R197" s="15" t="str">
        <f t="shared" si="5"/>
        <v/>
      </c>
    </row>
    <row r="198">
      <c r="A198" s="7"/>
      <c r="B198" s="4"/>
      <c r="C198" s="11" t="str">
        <f>IF(B198="","",IFERROR(VLOOKUP(B198,Plano!$A$6:$C$400,2,FALSE),""))</f>
        <v/>
      </c>
      <c r="D198" s="11" t="str">
        <f>IF(B198="","",IFERROR(VLOOKUP(B198,Plano!$A$6:$C$400,3,FALSE),""))</f>
        <v/>
      </c>
      <c r="E198" s="4"/>
      <c r="F198" s="12"/>
      <c r="G198" s="12"/>
      <c r="H198" s="4"/>
      <c r="I198" s="8" t="str">
        <f t="shared" si="1"/>
        <v/>
      </c>
      <c r="J198" s="4"/>
      <c r="K198" s="4"/>
      <c r="L198" s="9" t="str">
        <f t="shared" si="2"/>
        <v/>
      </c>
      <c r="M198" s="4"/>
      <c r="N198" s="4"/>
      <c r="O198" s="15" t="str">
        <f>IF(COUNTA(A198:B198,E198:H198,J198:K198,M198:N198)=0,"",IF(OR(A198="",B198="",F198="",G198=""),"INCOMPLETO",IFERROR(IF(OR(NOT(ISNUMBER(A198)),A198&lt;=0,A198&lt;&gt;INT(A198),COUNTIFS(Plano!$A$6:$A$400,B198,Plano!$S$6:$S$400,"OK")&lt;&gt;1,NOT(ISNUMBER(F198)),NOT(ISNUMBER(G198)),F198&lt;0,G198&lt;0,F198&gt;=1,G198&gt;=1,AND(H198&lt;&gt;"",OR(NOT(ISNUMBER(H198)),H198&lt;0)),N(H198)&gt;MOD(G198-F198,1)*1440),"VERIFICAR","OK"),"VERIFICAR")))</f>
        <v/>
      </c>
      <c r="P198" s="15">
        <f t="shared" si="3"/>
        <v>0</v>
      </c>
      <c r="Q198" s="15">
        <f t="shared" si="4"/>
        <v>0</v>
      </c>
      <c r="R198" s="15" t="str">
        <f t="shared" si="5"/>
        <v/>
      </c>
    </row>
    <row r="199">
      <c r="A199" s="7"/>
      <c r="B199" s="4"/>
      <c r="C199" s="11" t="str">
        <f>IF(B199="","",IFERROR(VLOOKUP(B199,Plano!$A$6:$C$400,2,FALSE),""))</f>
        <v/>
      </c>
      <c r="D199" s="11" t="str">
        <f>IF(B199="","",IFERROR(VLOOKUP(B199,Plano!$A$6:$C$400,3,FALSE),""))</f>
        <v/>
      </c>
      <c r="E199" s="4"/>
      <c r="F199" s="12"/>
      <c r="G199" s="12"/>
      <c r="H199" s="4"/>
      <c r="I199" s="8" t="str">
        <f t="shared" si="1"/>
        <v/>
      </c>
      <c r="J199" s="4"/>
      <c r="K199" s="4"/>
      <c r="L199" s="9" t="str">
        <f t="shared" si="2"/>
        <v/>
      </c>
      <c r="M199" s="4"/>
      <c r="N199" s="4"/>
      <c r="O199" s="15" t="str">
        <f>IF(COUNTA(A199:B199,E199:H199,J199:K199,M199:N199)=0,"",IF(OR(A199="",B199="",F199="",G199=""),"INCOMPLETO",IFERROR(IF(OR(NOT(ISNUMBER(A199)),A199&lt;=0,A199&lt;&gt;INT(A199),COUNTIFS(Plano!$A$6:$A$400,B199,Plano!$S$6:$S$400,"OK")&lt;&gt;1,NOT(ISNUMBER(F199)),NOT(ISNUMBER(G199)),F199&lt;0,G199&lt;0,F199&gt;=1,G199&gt;=1,AND(H199&lt;&gt;"",OR(NOT(ISNUMBER(H199)),H199&lt;0)),N(H199)&gt;MOD(G199-F199,1)*1440),"VERIFICAR","OK"),"VERIFICAR")))</f>
        <v/>
      </c>
      <c r="P199" s="15">
        <f t="shared" si="3"/>
        <v>0</v>
      </c>
      <c r="Q199" s="15">
        <f t="shared" si="4"/>
        <v>0</v>
      </c>
      <c r="R199" s="15" t="str">
        <f t="shared" si="5"/>
        <v/>
      </c>
    </row>
    <row r="200">
      <c r="A200" s="7"/>
      <c r="B200" s="4"/>
      <c r="C200" s="11" t="str">
        <f>IF(B200="","",IFERROR(VLOOKUP(B200,Plano!$A$6:$C$400,2,FALSE),""))</f>
        <v/>
      </c>
      <c r="D200" s="11" t="str">
        <f>IF(B200="","",IFERROR(VLOOKUP(B200,Plano!$A$6:$C$400,3,FALSE),""))</f>
        <v/>
      </c>
      <c r="E200" s="4"/>
      <c r="F200" s="12"/>
      <c r="G200" s="12"/>
      <c r="H200" s="4"/>
      <c r="I200" s="8" t="str">
        <f t="shared" si="1"/>
        <v/>
      </c>
      <c r="J200" s="4"/>
      <c r="K200" s="4"/>
      <c r="L200" s="9" t="str">
        <f t="shared" si="2"/>
        <v/>
      </c>
      <c r="M200" s="4"/>
      <c r="N200" s="4"/>
      <c r="O200" s="15" t="str">
        <f>IF(COUNTA(A200:B200,E200:H200,J200:K200,M200:N200)=0,"",IF(OR(A200="",B200="",F200="",G200=""),"INCOMPLETO",IFERROR(IF(OR(NOT(ISNUMBER(A200)),A200&lt;=0,A200&lt;&gt;INT(A200),COUNTIFS(Plano!$A$6:$A$400,B200,Plano!$S$6:$S$400,"OK")&lt;&gt;1,NOT(ISNUMBER(F200)),NOT(ISNUMBER(G200)),F200&lt;0,G200&lt;0,F200&gt;=1,G200&gt;=1,AND(H200&lt;&gt;"",OR(NOT(ISNUMBER(H200)),H200&lt;0)),N(H200)&gt;MOD(G200-F200,1)*1440),"VERIFICAR","OK"),"VERIFICAR")))</f>
        <v/>
      </c>
      <c r="P200" s="15">
        <f t="shared" si="3"/>
        <v>0</v>
      </c>
      <c r="Q200" s="15">
        <f t="shared" si="4"/>
        <v>0</v>
      </c>
      <c r="R200" s="15" t="str">
        <f t="shared" si="5"/>
        <v/>
      </c>
    </row>
    <row r="201">
      <c r="A201" s="7"/>
      <c r="B201" s="4"/>
      <c r="C201" s="11" t="str">
        <f>IF(B201="","",IFERROR(VLOOKUP(B201,Plano!$A$6:$C$400,2,FALSE),""))</f>
        <v/>
      </c>
      <c r="D201" s="11" t="str">
        <f>IF(B201="","",IFERROR(VLOOKUP(B201,Plano!$A$6:$C$400,3,FALSE),""))</f>
        <v/>
      </c>
      <c r="E201" s="4"/>
      <c r="F201" s="12"/>
      <c r="G201" s="12"/>
      <c r="H201" s="4"/>
      <c r="I201" s="8" t="str">
        <f t="shared" si="1"/>
        <v/>
      </c>
      <c r="J201" s="4"/>
      <c r="K201" s="4"/>
      <c r="L201" s="9" t="str">
        <f t="shared" si="2"/>
        <v/>
      </c>
      <c r="M201" s="4"/>
      <c r="N201" s="4"/>
      <c r="O201" s="15" t="str">
        <f>IF(COUNTA(A201:B201,E201:H201,J201:K201,M201:N201)=0,"",IF(OR(A201="",B201="",F201="",G201=""),"INCOMPLETO",IFERROR(IF(OR(NOT(ISNUMBER(A201)),A201&lt;=0,A201&lt;&gt;INT(A201),COUNTIFS(Plano!$A$6:$A$400,B201,Plano!$S$6:$S$400,"OK")&lt;&gt;1,NOT(ISNUMBER(F201)),NOT(ISNUMBER(G201)),F201&lt;0,G201&lt;0,F201&gt;=1,G201&gt;=1,AND(H201&lt;&gt;"",OR(NOT(ISNUMBER(H201)),H201&lt;0)),N(H201)&gt;MOD(G201-F201,1)*1440),"VERIFICAR","OK"),"VERIFICAR")))</f>
        <v/>
      </c>
      <c r="P201" s="15">
        <f t="shared" si="3"/>
        <v>0</v>
      </c>
      <c r="Q201" s="15">
        <f t="shared" si="4"/>
        <v>0</v>
      </c>
      <c r="R201" s="15" t="str">
        <f t="shared" si="5"/>
        <v/>
      </c>
    </row>
    <row r="202">
      <c r="A202" s="7"/>
      <c r="B202" s="4"/>
      <c r="C202" s="11" t="str">
        <f>IF(B202="","",IFERROR(VLOOKUP(B202,Plano!$A$6:$C$400,2,FALSE),""))</f>
        <v/>
      </c>
      <c r="D202" s="11" t="str">
        <f>IF(B202="","",IFERROR(VLOOKUP(B202,Plano!$A$6:$C$400,3,FALSE),""))</f>
        <v/>
      </c>
      <c r="E202" s="4"/>
      <c r="F202" s="12"/>
      <c r="G202" s="12"/>
      <c r="H202" s="4"/>
      <c r="I202" s="8" t="str">
        <f t="shared" si="1"/>
        <v/>
      </c>
      <c r="J202" s="4"/>
      <c r="K202" s="4"/>
      <c r="L202" s="9" t="str">
        <f t="shared" si="2"/>
        <v/>
      </c>
      <c r="M202" s="4"/>
      <c r="N202" s="4"/>
      <c r="O202" s="15" t="str">
        <f>IF(COUNTA(A202:B202,E202:H202,J202:K202,M202:N202)=0,"",IF(OR(A202="",B202="",F202="",G202=""),"INCOMPLETO",IFERROR(IF(OR(NOT(ISNUMBER(A202)),A202&lt;=0,A202&lt;&gt;INT(A202),COUNTIFS(Plano!$A$6:$A$400,B202,Plano!$S$6:$S$400,"OK")&lt;&gt;1,NOT(ISNUMBER(F202)),NOT(ISNUMBER(G202)),F202&lt;0,G202&lt;0,F202&gt;=1,G202&gt;=1,AND(H202&lt;&gt;"",OR(NOT(ISNUMBER(H202)),H202&lt;0)),N(H202)&gt;MOD(G202-F202,1)*1440),"VERIFICAR","OK"),"VERIFICAR")))</f>
        <v/>
      </c>
      <c r="P202" s="15">
        <f t="shared" si="3"/>
        <v>0</v>
      </c>
      <c r="Q202" s="15">
        <f t="shared" si="4"/>
        <v>0</v>
      </c>
      <c r="R202" s="15" t="str">
        <f t="shared" si="5"/>
        <v/>
      </c>
    </row>
    <row r="203">
      <c r="A203" s="7"/>
      <c r="B203" s="4"/>
      <c r="C203" s="11" t="str">
        <f>IF(B203="","",IFERROR(VLOOKUP(B203,Plano!$A$6:$C$400,2,FALSE),""))</f>
        <v/>
      </c>
      <c r="D203" s="11" t="str">
        <f>IF(B203="","",IFERROR(VLOOKUP(B203,Plano!$A$6:$C$400,3,FALSE),""))</f>
        <v/>
      </c>
      <c r="E203" s="4"/>
      <c r="F203" s="12"/>
      <c r="G203" s="12"/>
      <c r="H203" s="4"/>
      <c r="I203" s="8" t="str">
        <f t="shared" si="1"/>
        <v/>
      </c>
      <c r="J203" s="4"/>
      <c r="K203" s="4"/>
      <c r="L203" s="9" t="str">
        <f t="shared" si="2"/>
        <v/>
      </c>
      <c r="M203" s="4"/>
      <c r="N203" s="4"/>
      <c r="O203" s="15" t="str">
        <f>IF(COUNTA(A203:B203,E203:H203,J203:K203,M203:N203)=0,"",IF(OR(A203="",B203="",F203="",G203=""),"INCOMPLETO",IFERROR(IF(OR(NOT(ISNUMBER(A203)),A203&lt;=0,A203&lt;&gt;INT(A203),COUNTIFS(Plano!$A$6:$A$400,B203,Plano!$S$6:$S$400,"OK")&lt;&gt;1,NOT(ISNUMBER(F203)),NOT(ISNUMBER(G203)),F203&lt;0,G203&lt;0,F203&gt;=1,G203&gt;=1,AND(H203&lt;&gt;"",OR(NOT(ISNUMBER(H203)),H203&lt;0)),N(H203)&gt;MOD(G203-F203,1)*1440),"VERIFICAR","OK"),"VERIFICAR")))</f>
        <v/>
      </c>
      <c r="P203" s="15">
        <f t="shared" si="3"/>
        <v>0</v>
      </c>
      <c r="Q203" s="15">
        <f t="shared" si="4"/>
        <v>0</v>
      </c>
      <c r="R203" s="15" t="str">
        <f t="shared" si="5"/>
        <v/>
      </c>
    </row>
    <row r="204">
      <c r="A204" s="7"/>
      <c r="B204" s="4"/>
      <c r="C204" s="11" t="str">
        <f>IF(B204="","",IFERROR(VLOOKUP(B204,Plano!$A$6:$C$400,2,FALSE),""))</f>
        <v/>
      </c>
      <c r="D204" s="11" t="str">
        <f>IF(B204="","",IFERROR(VLOOKUP(B204,Plano!$A$6:$C$400,3,FALSE),""))</f>
        <v/>
      </c>
      <c r="E204" s="4"/>
      <c r="F204" s="12"/>
      <c r="G204" s="12"/>
      <c r="H204" s="4"/>
      <c r="I204" s="8" t="str">
        <f t="shared" si="1"/>
        <v/>
      </c>
      <c r="J204" s="4"/>
      <c r="K204" s="4"/>
      <c r="L204" s="9" t="str">
        <f t="shared" si="2"/>
        <v/>
      </c>
      <c r="M204" s="4"/>
      <c r="N204" s="4"/>
      <c r="O204" s="15" t="str">
        <f>IF(COUNTA(A204:B204,E204:H204,J204:K204,M204:N204)=0,"",IF(OR(A204="",B204="",F204="",G204=""),"INCOMPLETO",IFERROR(IF(OR(NOT(ISNUMBER(A204)),A204&lt;=0,A204&lt;&gt;INT(A204),COUNTIFS(Plano!$A$6:$A$400,B204,Plano!$S$6:$S$400,"OK")&lt;&gt;1,NOT(ISNUMBER(F204)),NOT(ISNUMBER(G204)),F204&lt;0,G204&lt;0,F204&gt;=1,G204&gt;=1,AND(H204&lt;&gt;"",OR(NOT(ISNUMBER(H204)),H204&lt;0)),N(H204)&gt;MOD(G204-F204,1)*1440),"VERIFICAR","OK"),"VERIFICAR")))</f>
        <v/>
      </c>
      <c r="P204" s="15">
        <f t="shared" si="3"/>
        <v>0</v>
      </c>
      <c r="Q204" s="15">
        <f t="shared" si="4"/>
        <v>0</v>
      </c>
      <c r="R204" s="15" t="str">
        <f t="shared" si="5"/>
        <v/>
      </c>
    </row>
    <row r="205">
      <c r="A205" s="7"/>
      <c r="B205" s="4"/>
      <c r="C205" s="11" t="str">
        <f>IF(B205="","",IFERROR(VLOOKUP(B205,Plano!$A$6:$C$400,2,FALSE),""))</f>
        <v/>
      </c>
      <c r="D205" s="11" t="str">
        <f>IF(B205="","",IFERROR(VLOOKUP(B205,Plano!$A$6:$C$400,3,FALSE),""))</f>
        <v/>
      </c>
      <c r="E205" s="4"/>
      <c r="F205" s="12"/>
      <c r="G205" s="12"/>
      <c r="H205" s="4"/>
      <c r="I205" s="8" t="str">
        <f t="shared" si="1"/>
        <v/>
      </c>
      <c r="J205" s="4"/>
      <c r="K205" s="4"/>
      <c r="L205" s="9" t="str">
        <f t="shared" si="2"/>
        <v/>
      </c>
      <c r="M205" s="4"/>
      <c r="N205" s="4"/>
      <c r="O205" s="15" t="str">
        <f>IF(COUNTA(A205:B205,E205:H205,J205:K205,M205:N205)=0,"",IF(OR(A205="",B205="",F205="",G205=""),"INCOMPLETO",IFERROR(IF(OR(NOT(ISNUMBER(A205)),A205&lt;=0,A205&lt;&gt;INT(A205),COUNTIFS(Plano!$A$6:$A$400,B205,Plano!$S$6:$S$400,"OK")&lt;&gt;1,NOT(ISNUMBER(F205)),NOT(ISNUMBER(G205)),F205&lt;0,G205&lt;0,F205&gt;=1,G205&gt;=1,AND(H205&lt;&gt;"",OR(NOT(ISNUMBER(H205)),H205&lt;0)),N(H205)&gt;MOD(G205-F205,1)*1440),"VERIFICAR","OK"),"VERIFICAR")))</f>
        <v/>
      </c>
      <c r="P205" s="15">
        <f t="shared" si="3"/>
        <v>0</v>
      </c>
      <c r="Q205" s="15">
        <f t="shared" si="4"/>
        <v>0</v>
      </c>
      <c r="R205" s="15" t="str">
        <f t="shared" si="5"/>
        <v/>
      </c>
    </row>
    <row r="206">
      <c r="A206" s="7"/>
      <c r="B206" s="4"/>
      <c r="C206" s="11" t="str">
        <f>IF(B206="","",IFERROR(VLOOKUP(B206,Plano!$A$6:$C$400,2,FALSE),""))</f>
        <v/>
      </c>
      <c r="D206" s="11" t="str">
        <f>IF(B206="","",IFERROR(VLOOKUP(B206,Plano!$A$6:$C$400,3,FALSE),""))</f>
        <v/>
      </c>
      <c r="E206" s="4"/>
      <c r="F206" s="12"/>
      <c r="G206" s="12"/>
      <c r="H206" s="4"/>
      <c r="I206" s="8" t="str">
        <f t="shared" si="1"/>
        <v/>
      </c>
      <c r="J206" s="4"/>
      <c r="K206" s="4"/>
      <c r="L206" s="9" t="str">
        <f t="shared" si="2"/>
        <v/>
      </c>
      <c r="M206" s="4"/>
      <c r="N206" s="4"/>
      <c r="O206" s="15" t="str">
        <f>IF(COUNTA(A206:B206,E206:H206,J206:K206,M206:N206)=0,"",IF(OR(A206="",B206="",F206="",G206=""),"INCOMPLETO",IFERROR(IF(OR(NOT(ISNUMBER(A206)),A206&lt;=0,A206&lt;&gt;INT(A206),COUNTIFS(Plano!$A$6:$A$400,B206,Plano!$S$6:$S$400,"OK")&lt;&gt;1,NOT(ISNUMBER(F206)),NOT(ISNUMBER(G206)),F206&lt;0,G206&lt;0,F206&gt;=1,G206&gt;=1,AND(H206&lt;&gt;"",OR(NOT(ISNUMBER(H206)),H206&lt;0)),N(H206)&gt;MOD(G206-F206,1)*1440),"VERIFICAR","OK"),"VERIFICAR")))</f>
        <v/>
      </c>
      <c r="P206" s="15">
        <f t="shared" si="3"/>
        <v>0</v>
      </c>
      <c r="Q206" s="15">
        <f t="shared" si="4"/>
        <v>0</v>
      </c>
      <c r="R206" s="15" t="str">
        <f t="shared" si="5"/>
        <v/>
      </c>
    </row>
    <row r="207">
      <c r="A207" s="7"/>
      <c r="B207" s="4"/>
      <c r="C207" s="11" t="str">
        <f>IF(B207="","",IFERROR(VLOOKUP(B207,Plano!$A$6:$C$400,2,FALSE),""))</f>
        <v/>
      </c>
      <c r="D207" s="11" t="str">
        <f>IF(B207="","",IFERROR(VLOOKUP(B207,Plano!$A$6:$C$400,3,FALSE),""))</f>
        <v/>
      </c>
      <c r="E207" s="4"/>
      <c r="F207" s="12"/>
      <c r="G207" s="12"/>
      <c r="H207" s="4"/>
      <c r="I207" s="8" t="str">
        <f t="shared" si="1"/>
        <v/>
      </c>
      <c r="J207" s="4"/>
      <c r="K207" s="4"/>
      <c r="L207" s="9" t="str">
        <f t="shared" si="2"/>
        <v/>
      </c>
      <c r="M207" s="4"/>
      <c r="N207" s="4"/>
      <c r="O207" s="15" t="str">
        <f>IF(COUNTA(A207:B207,E207:H207,J207:K207,M207:N207)=0,"",IF(OR(A207="",B207="",F207="",G207=""),"INCOMPLETO",IFERROR(IF(OR(NOT(ISNUMBER(A207)),A207&lt;=0,A207&lt;&gt;INT(A207),COUNTIFS(Plano!$A$6:$A$400,B207,Plano!$S$6:$S$400,"OK")&lt;&gt;1,NOT(ISNUMBER(F207)),NOT(ISNUMBER(G207)),F207&lt;0,G207&lt;0,F207&gt;=1,G207&gt;=1,AND(H207&lt;&gt;"",OR(NOT(ISNUMBER(H207)),H207&lt;0)),N(H207)&gt;MOD(G207-F207,1)*1440),"VERIFICAR","OK"),"VERIFICAR")))</f>
        <v/>
      </c>
      <c r="P207" s="15">
        <f t="shared" si="3"/>
        <v>0</v>
      </c>
      <c r="Q207" s="15">
        <f t="shared" si="4"/>
        <v>0</v>
      </c>
      <c r="R207" s="15" t="str">
        <f t="shared" si="5"/>
        <v/>
      </c>
    </row>
    <row r="208">
      <c r="A208" s="7"/>
      <c r="B208" s="4"/>
      <c r="C208" s="11" t="str">
        <f>IF(B208="","",IFERROR(VLOOKUP(B208,Plano!$A$6:$C$400,2,FALSE),""))</f>
        <v/>
      </c>
      <c r="D208" s="11" t="str">
        <f>IF(B208="","",IFERROR(VLOOKUP(B208,Plano!$A$6:$C$400,3,FALSE),""))</f>
        <v/>
      </c>
      <c r="E208" s="4"/>
      <c r="F208" s="12"/>
      <c r="G208" s="12"/>
      <c r="H208" s="4"/>
      <c r="I208" s="8" t="str">
        <f t="shared" si="1"/>
        <v/>
      </c>
      <c r="J208" s="4"/>
      <c r="K208" s="4"/>
      <c r="L208" s="9" t="str">
        <f t="shared" si="2"/>
        <v/>
      </c>
      <c r="M208" s="4"/>
      <c r="N208" s="4"/>
      <c r="O208" s="15" t="str">
        <f>IF(COUNTA(A208:B208,E208:H208,J208:K208,M208:N208)=0,"",IF(OR(A208="",B208="",F208="",G208=""),"INCOMPLETO",IFERROR(IF(OR(NOT(ISNUMBER(A208)),A208&lt;=0,A208&lt;&gt;INT(A208),COUNTIFS(Plano!$A$6:$A$400,B208,Plano!$S$6:$S$400,"OK")&lt;&gt;1,NOT(ISNUMBER(F208)),NOT(ISNUMBER(G208)),F208&lt;0,G208&lt;0,F208&gt;=1,G208&gt;=1,AND(H208&lt;&gt;"",OR(NOT(ISNUMBER(H208)),H208&lt;0)),N(H208)&gt;MOD(G208-F208,1)*1440),"VERIFICAR","OK"),"VERIFICAR")))</f>
        <v/>
      </c>
      <c r="P208" s="15">
        <f t="shared" si="3"/>
        <v>0</v>
      </c>
      <c r="Q208" s="15">
        <f t="shared" si="4"/>
        <v>0</v>
      </c>
      <c r="R208" s="15" t="str">
        <f t="shared" si="5"/>
        <v/>
      </c>
    </row>
    <row r="209">
      <c r="A209" s="7"/>
      <c r="B209" s="4"/>
      <c r="C209" s="11" t="str">
        <f>IF(B209="","",IFERROR(VLOOKUP(B209,Plano!$A$6:$C$400,2,FALSE),""))</f>
        <v/>
      </c>
      <c r="D209" s="11" t="str">
        <f>IF(B209="","",IFERROR(VLOOKUP(B209,Plano!$A$6:$C$400,3,FALSE),""))</f>
        <v/>
      </c>
      <c r="E209" s="4"/>
      <c r="F209" s="12"/>
      <c r="G209" s="12"/>
      <c r="H209" s="4"/>
      <c r="I209" s="8" t="str">
        <f t="shared" si="1"/>
        <v/>
      </c>
      <c r="J209" s="4"/>
      <c r="K209" s="4"/>
      <c r="L209" s="9" t="str">
        <f t="shared" si="2"/>
        <v/>
      </c>
      <c r="M209" s="4"/>
      <c r="N209" s="4"/>
      <c r="O209" s="15" t="str">
        <f>IF(COUNTA(A209:B209,E209:H209,J209:K209,M209:N209)=0,"",IF(OR(A209="",B209="",F209="",G209=""),"INCOMPLETO",IFERROR(IF(OR(NOT(ISNUMBER(A209)),A209&lt;=0,A209&lt;&gt;INT(A209),COUNTIFS(Plano!$A$6:$A$400,B209,Plano!$S$6:$S$400,"OK")&lt;&gt;1,NOT(ISNUMBER(F209)),NOT(ISNUMBER(G209)),F209&lt;0,G209&lt;0,F209&gt;=1,G209&gt;=1,AND(H209&lt;&gt;"",OR(NOT(ISNUMBER(H209)),H209&lt;0)),N(H209)&gt;MOD(G209-F209,1)*1440),"VERIFICAR","OK"),"VERIFICAR")))</f>
        <v/>
      </c>
      <c r="P209" s="15">
        <f t="shared" si="3"/>
        <v>0</v>
      </c>
      <c r="Q209" s="15">
        <f t="shared" si="4"/>
        <v>0</v>
      </c>
      <c r="R209" s="15" t="str">
        <f t="shared" si="5"/>
        <v/>
      </c>
    </row>
    <row r="210">
      <c r="A210" s="7"/>
      <c r="B210" s="4"/>
      <c r="C210" s="11" t="str">
        <f>IF(B210="","",IFERROR(VLOOKUP(B210,Plano!$A$6:$C$400,2,FALSE),""))</f>
        <v/>
      </c>
      <c r="D210" s="11" t="str">
        <f>IF(B210="","",IFERROR(VLOOKUP(B210,Plano!$A$6:$C$400,3,FALSE),""))</f>
        <v/>
      </c>
      <c r="E210" s="4"/>
      <c r="F210" s="12"/>
      <c r="G210" s="12"/>
      <c r="H210" s="4"/>
      <c r="I210" s="8" t="str">
        <f t="shared" si="1"/>
        <v/>
      </c>
      <c r="J210" s="4"/>
      <c r="K210" s="4"/>
      <c r="L210" s="9" t="str">
        <f t="shared" si="2"/>
        <v/>
      </c>
      <c r="M210" s="4"/>
      <c r="N210" s="4"/>
      <c r="O210" s="15" t="str">
        <f>IF(COUNTA(A210:B210,E210:H210,J210:K210,M210:N210)=0,"",IF(OR(A210="",B210="",F210="",G210=""),"INCOMPLETO",IFERROR(IF(OR(NOT(ISNUMBER(A210)),A210&lt;=0,A210&lt;&gt;INT(A210),COUNTIFS(Plano!$A$6:$A$400,B210,Plano!$S$6:$S$400,"OK")&lt;&gt;1,NOT(ISNUMBER(F210)),NOT(ISNUMBER(G210)),F210&lt;0,G210&lt;0,F210&gt;=1,G210&gt;=1,AND(H210&lt;&gt;"",OR(NOT(ISNUMBER(H210)),H210&lt;0)),N(H210)&gt;MOD(G210-F210,1)*1440),"VERIFICAR","OK"),"VERIFICAR")))</f>
        <v/>
      </c>
      <c r="P210" s="15">
        <f t="shared" si="3"/>
        <v>0</v>
      </c>
      <c r="Q210" s="15">
        <f t="shared" si="4"/>
        <v>0</v>
      </c>
      <c r="R210" s="15" t="str">
        <f t="shared" si="5"/>
        <v/>
      </c>
    </row>
    <row r="211">
      <c r="A211" s="7"/>
      <c r="B211" s="4"/>
      <c r="C211" s="11" t="str">
        <f>IF(B211="","",IFERROR(VLOOKUP(B211,Plano!$A$6:$C$400,2,FALSE),""))</f>
        <v/>
      </c>
      <c r="D211" s="11" t="str">
        <f>IF(B211="","",IFERROR(VLOOKUP(B211,Plano!$A$6:$C$400,3,FALSE),""))</f>
        <v/>
      </c>
      <c r="E211" s="4"/>
      <c r="F211" s="12"/>
      <c r="G211" s="12"/>
      <c r="H211" s="4"/>
      <c r="I211" s="8" t="str">
        <f t="shared" si="1"/>
        <v/>
      </c>
      <c r="J211" s="4"/>
      <c r="K211" s="4"/>
      <c r="L211" s="9" t="str">
        <f t="shared" si="2"/>
        <v/>
      </c>
      <c r="M211" s="4"/>
      <c r="N211" s="4"/>
      <c r="O211" s="15" t="str">
        <f>IF(COUNTA(A211:B211,E211:H211,J211:K211,M211:N211)=0,"",IF(OR(A211="",B211="",F211="",G211=""),"INCOMPLETO",IFERROR(IF(OR(NOT(ISNUMBER(A211)),A211&lt;=0,A211&lt;&gt;INT(A211),COUNTIFS(Plano!$A$6:$A$400,B211,Plano!$S$6:$S$400,"OK")&lt;&gt;1,NOT(ISNUMBER(F211)),NOT(ISNUMBER(G211)),F211&lt;0,G211&lt;0,F211&gt;=1,G211&gt;=1,AND(H211&lt;&gt;"",OR(NOT(ISNUMBER(H211)),H211&lt;0)),N(H211)&gt;MOD(G211-F211,1)*1440),"VERIFICAR","OK"),"VERIFICAR")))</f>
        <v/>
      </c>
      <c r="P211" s="15">
        <f t="shared" si="3"/>
        <v>0</v>
      </c>
      <c r="Q211" s="15">
        <f t="shared" si="4"/>
        <v>0</v>
      </c>
      <c r="R211" s="15" t="str">
        <f t="shared" si="5"/>
        <v/>
      </c>
    </row>
    <row r="212">
      <c r="A212" s="7"/>
      <c r="B212" s="4"/>
      <c r="C212" s="11" t="str">
        <f>IF(B212="","",IFERROR(VLOOKUP(B212,Plano!$A$6:$C$400,2,FALSE),""))</f>
        <v/>
      </c>
      <c r="D212" s="11" t="str">
        <f>IF(B212="","",IFERROR(VLOOKUP(B212,Plano!$A$6:$C$400,3,FALSE),""))</f>
        <v/>
      </c>
      <c r="E212" s="4"/>
      <c r="F212" s="12"/>
      <c r="G212" s="12"/>
      <c r="H212" s="4"/>
      <c r="I212" s="8" t="str">
        <f t="shared" si="1"/>
        <v/>
      </c>
      <c r="J212" s="4"/>
      <c r="K212" s="4"/>
      <c r="L212" s="9" t="str">
        <f t="shared" si="2"/>
        <v/>
      </c>
      <c r="M212" s="4"/>
      <c r="N212" s="4"/>
      <c r="O212" s="15" t="str">
        <f>IF(COUNTA(A212:B212,E212:H212,J212:K212,M212:N212)=0,"",IF(OR(A212="",B212="",F212="",G212=""),"INCOMPLETO",IFERROR(IF(OR(NOT(ISNUMBER(A212)),A212&lt;=0,A212&lt;&gt;INT(A212),COUNTIFS(Plano!$A$6:$A$400,B212,Plano!$S$6:$S$400,"OK")&lt;&gt;1,NOT(ISNUMBER(F212)),NOT(ISNUMBER(G212)),F212&lt;0,G212&lt;0,F212&gt;=1,G212&gt;=1,AND(H212&lt;&gt;"",OR(NOT(ISNUMBER(H212)),H212&lt;0)),N(H212)&gt;MOD(G212-F212,1)*1440),"VERIFICAR","OK"),"VERIFICAR")))</f>
        <v/>
      </c>
      <c r="P212" s="15">
        <f t="shared" si="3"/>
        <v>0</v>
      </c>
      <c r="Q212" s="15">
        <f t="shared" si="4"/>
        <v>0</v>
      </c>
      <c r="R212" s="15" t="str">
        <f t="shared" si="5"/>
        <v/>
      </c>
    </row>
    <row r="213">
      <c r="A213" s="7"/>
      <c r="B213" s="4"/>
      <c r="C213" s="11" t="str">
        <f>IF(B213="","",IFERROR(VLOOKUP(B213,Plano!$A$6:$C$400,2,FALSE),""))</f>
        <v/>
      </c>
      <c r="D213" s="11" t="str">
        <f>IF(B213="","",IFERROR(VLOOKUP(B213,Plano!$A$6:$C$400,3,FALSE),""))</f>
        <v/>
      </c>
      <c r="E213" s="4"/>
      <c r="F213" s="12"/>
      <c r="G213" s="12"/>
      <c r="H213" s="4"/>
      <c r="I213" s="8" t="str">
        <f t="shared" si="1"/>
        <v/>
      </c>
      <c r="J213" s="4"/>
      <c r="K213" s="4"/>
      <c r="L213" s="9" t="str">
        <f t="shared" si="2"/>
        <v/>
      </c>
      <c r="M213" s="4"/>
      <c r="N213" s="4"/>
      <c r="O213" s="15" t="str">
        <f>IF(COUNTA(A213:B213,E213:H213,J213:K213,M213:N213)=0,"",IF(OR(A213="",B213="",F213="",G213=""),"INCOMPLETO",IFERROR(IF(OR(NOT(ISNUMBER(A213)),A213&lt;=0,A213&lt;&gt;INT(A213),COUNTIFS(Plano!$A$6:$A$400,B213,Plano!$S$6:$S$400,"OK")&lt;&gt;1,NOT(ISNUMBER(F213)),NOT(ISNUMBER(G213)),F213&lt;0,G213&lt;0,F213&gt;=1,G213&gt;=1,AND(H213&lt;&gt;"",OR(NOT(ISNUMBER(H213)),H213&lt;0)),N(H213)&gt;MOD(G213-F213,1)*1440),"VERIFICAR","OK"),"VERIFICAR")))</f>
        <v/>
      </c>
      <c r="P213" s="15">
        <f t="shared" si="3"/>
        <v>0</v>
      </c>
      <c r="Q213" s="15">
        <f t="shared" si="4"/>
        <v>0</v>
      </c>
      <c r="R213" s="15" t="str">
        <f t="shared" si="5"/>
        <v/>
      </c>
    </row>
    <row r="214">
      <c r="A214" s="7"/>
      <c r="B214" s="4"/>
      <c r="C214" s="11" t="str">
        <f>IF(B214="","",IFERROR(VLOOKUP(B214,Plano!$A$6:$C$400,2,FALSE),""))</f>
        <v/>
      </c>
      <c r="D214" s="11" t="str">
        <f>IF(B214="","",IFERROR(VLOOKUP(B214,Plano!$A$6:$C$400,3,FALSE),""))</f>
        <v/>
      </c>
      <c r="E214" s="4"/>
      <c r="F214" s="12"/>
      <c r="G214" s="12"/>
      <c r="H214" s="4"/>
      <c r="I214" s="8" t="str">
        <f t="shared" si="1"/>
        <v/>
      </c>
      <c r="J214" s="4"/>
      <c r="K214" s="4"/>
      <c r="L214" s="9" t="str">
        <f t="shared" si="2"/>
        <v/>
      </c>
      <c r="M214" s="4"/>
      <c r="N214" s="4"/>
      <c r="O214" s="15" t="str">
        <f>IF(COUNTA(A214:B214,E214:H214,J214:K214,M214:N214)=0,"",IF(OR(A214="",B214="",F214="",G214=""),"INCOMPLETO",IFERROR(IF(OR(NOT(ISNUMBER(A214)),A214&lt;=0,A214&lt;&gt;INT(A214),COUNTIFS(Plano!$A$6:$A$400,B214,Plano!$S$6:$S$400,"OK")&lt;&gt;1,NOT(ISNUMBER(F214)),NOT(ISNUMBER(G214)),F214&lt;0,G214&lt;0,F214&gt;=1,G214&gt;=1,AND(H214&lt;&gt;"",OR(NOT(ISNUMBER(H214)),H214&lt;0)),N(H214)&gt;MOD(G214-F214,1)*1440),"VERIFICAR","OK"),"VERIFICAR")))</f>
        <v/>
      </c>
      <c r="P214" s="15">
        <f t="shared" si="3"/>
        <v>0</v>
      </c>
      <c r="Q214" s="15">
        <f t="shared" si="4"/>
        <v>0</v>
      </c>
      <c r="R214" s="15" t="str">
        <f t="shared" si="5"/>
        <v/>
      </c>
    </row>
    <row r="215">
      <c r="A215" s="7"/>
      <c r="B215" s="4"/>
      <c r="C215" s="11" t="str">
        <f>IF(B215="","",IFERROR(VLOOKUP(B215,Plano!$A$6:$C$400,2,FALSE),""))</f>
        <v/>
      </c>
      <c r="D215" s="11" t="str">
        <f>IF(B215="","",IFERROR(VLOOKUP(B215,Plano!$A$6:$C$400,3,FALSE),""))</f>
        <v/>
      </c>
      <c r="E215" s="4"/>
      <c r="F215" s="12"/>
      <c r="G215" s="12"/>
      <c r="H215" s="4"/>
      <c r="I215" s="8" t="str">
        <f t="shared" si="1"/>
        <v/>
      </c>
      <c r="J215" s="4"/>
      <c r="K215" s="4"/>
      <c r="L215" s="9" t="str">
        <f t="shared" si="2"/>
        <v/>
      </c>
      <c r="M215" s="4"/>
      <c r="N215" s="4"/>
      <c r="O215" s="15" t="str">
        <f>IF(COUNTA(A215:B215,E215:H215,J215:K215,M215:N215)=0,"",IF(OR(A215="",B215="",F215="",G215=""),"INCOMPLETO",IFERROR(IF(OR(NOT(ISNUMBER(A215)),A215&lt;=0,A215&lt;&gt;INT(A215),COUNTIFS(Plano!$A$6:$A$400,B215,Plano!$S$6:$S$400,"OK")&lt;&gt;1,NOT(ISNUMBER(F215)),NOT(ISNUMBER(G215)),F215&lt;0,G215&lt;0,F215&gt;=1,G215&gt;=1,AND(H215&lt;&gt;"",OR(NOT(ISNUMBER(H215)),H215&lt;0)),N(H215)&gt;MOD(G215-F215,1)*1440),"VERIFICAR","OK"),"VERIFICAR")))</f>
        <v/>
      </c>
      <c r="P215" s="15">
        <f t="shared" si="3"/>
        <v>0</v>
      </c>
      <c r="Q215" s="15">
        <f t="shared" si="4"/>
        <v>0</v>
      </c>
      <c r="R215" s="15" t="str">
        <f t="shared" si="5"/>
        <v/>
      </c>
    </row>
    <row r="216">
      <c r="A216" s="7"/>
      <c r="B216" s="4"/>
      <c r="C216" s="11" t="str">
        <f>IF(B216="","",IFERROR(VLOOKUP(B216,Plano!$A$6:$C$400,2,FALSE),""))</f>
        <v/>
      </c>
      <c r="D216" s="11" t="str">
        <f>IF(B216="","",IFERROR(VLOOKUP(B216,Plano!$A$6:$C$400,3,FALSE),""))</f>
        <v/>
      </c>
      <c r="E216" s="4"/>
      <c r="F216" s="12"/>
      <c r="G216" s="12"/>
      <c r="H216" s="4"/>
      <c r="I216" s="8" t="str">
        <f t="shared" si="1"/>
        <v/>
      </c>
      <c r="J216" s="4"/>
      <c r="K216" s="4"/>
      <c r="L216" s="9" t="str">
        <f t="shared" si="2"/>
        <v/>
      </c>
      <c r="M216" s="4"/>
      <c r="N216" s="4"/>
      <c r="O216" s="15" t="str">
        <f>IF(COUNTA(A216:B216,E216:H216,J216:K216,M216:N216)=0,"",IF(OR(A216="",B216="",F216="",G216=""),"INCOMPLETO",IFERROR(IF(OR(NOT(ISNUMBER(A216)),A216&lt;=0,A216&lt;&gt;INT(A216),COUNTIFS(Plano!$A$6:$A$400,B216,Plano!$S$6:$S$400,"OK")&lt;&gt;1,NOT(ISNUMBER(F216)),NOT(ISNUMBER(G216)),F216&lt;0,G216&lt;0,F216&gt;=1,G216&gt;=1,AND(H216&lt;&gt;"",OR(NOT(ISNUMBER(H216)),H216&lt;0)),N(H216)&gt;MOD(G216-F216,1)*1440),"VERIFICAR","OK"),"VERIFICAR")))</f>
        <v/>
      </c>
      <c r="P216" s="15">
        <f t="shared" si="3"/>
        <v>0</v>
      </c>
      <c r="Q216" s="15">
        <f t="shared" si="4"/>
        <v>0</v>
      </c>
      <c r="R216" s="15" t="str">
        <f t="shared" si="5"/>
        <v/>
      </c>
    </row>
    <row r="217">
      <c r="A217" s="7"/>
      <c r="B217" s="4"/>
      <c r="C217" s="11" t="str">
        <f>IF(B217="","",IFERROR(VLOOKUP(B217,Plano!$A$6:$C$400,2,FALSE),""))</f>
        <v/>
      </c>
      <c r="D217" s="11" t="str">
        <f>IF(B217="","",IFERROR(VLOOKUP(B217,Plano!$A$6:$C$400,3,FALSE),""))</f>
        <v/>
      </c>
      <c r="E217" s="4"/>
      <c r="F217" s="12"/>
      <c r="G217" s="12"/>
      <c r="H217" s="4"/>
      <c r="I217" s="8" t="str">
        <f t="shared" si="1"/>
        <v/>
      </c>
      <c r="J217" s="4"/>
      <c r="K217" s="4"/>
      <c r="L217" s="9" t="str">
        <f t="shared" si="2"/>
        <v/>
      </c>
      <c r="M217" s="4"/>
      <c r="N217" s="4"/>
      <c r="O217" s="15" t="str">
        <f>IF(COUNTA(A217:B217,E217:H217,J217:K217,M217:N217)=0,"",IF(OR(A217="",B217="",F217="",G217=""),"INCOMPLETO",IFERROR(IF(OR(NOT(ISNUMBER(A217)),A217&lt;=0,A217&lt;&gt;INT(A217),COUNTIFS(Plano!$A$6:$A$400,B217,Plano!$S$6:$S$400,"OK")&lt;&gt;1,NOT(ISNUMBER(F217)),NOT(ISNUMBER(G217)),F217&lt;0,G217&lt;0,F217&gt;=1,G217&gt;=1,AND(H217&lt;&gt;"",OR(NOT(ISNUMBER(H217)),H217&lt;0)),N(H217)&gt;MOD(G217-F217,1)*1440),"VERIFICAR","OK"),"VERIFICAR")))</f>
        <v/>
      </c>
      <c r="P217" s="15">
        <f t="shared" si="3"/>
        <v>0</v>
      </c>
      <c r="Q217" s="15">
        <f t="shared" si="4"/>
        <v>0</v>
      </c>
      <c r="R217" s="15" t="str">
        <f t="shared" si="5"/>
        <v/>
      </c>
    </row>
    <row r="218">
      <c r="A218" s="7"/>
      <c r="B218" s="4"/>
      <c r="C218" s="11" t="str">
        <f>IF(B218="","",IFERROR(VLOOKUP(B218,Plano!$A$6:$C$400,2,FALSE),""))</f>
        <v/>
      </c>
      <c r="D218" s="11" t="str">
        <f>IF(B218="","",IFERROR(VLOOKUP(B218,Plano!$A$6:$C$400,3,FALSE),""))</f>
        <v/>
      </c>
      <c r="E218" s="4"/>
      <c r="F218" s="12"/>
      <c r="G218" s="12"/>
      <c r="H218" s="4"/>
      <c r="I218" s="8" t="str">
        <f t="shared" si="1"/>
        <v/>
      </c>
      <c r="J218" s="4"/>
      <c r="K218" s="4"/>
      <c r="L218" s="9" t="str">
        <f t="shared" si="2"/>
        <v/>
      </c>
      <c r="M218" s="4"/>
      <c r="N218" s="4"/>
      <c r="O218" s="15" t="str">
        <f>IF(COUNTA(A218:B218,E218:H218,J218:K218,M218:N218)=0,"",IF(OR(A218="",B218="",F218="",G218=""),"INCOMPLETO",IFERROR(IF(OR(NOT(ISNUMBER(A218)),A218&lt;=0,A218&lt;&gt;INT(A218),COUNTIFS(Plano!$A$6:$A$400,B218,Plano!$S$6:$S$400,"OK")&lt;&gt;1,NOT(ISNUMBER(F218)),NOT(ISNUMBER(G218)),F218&lt;0,G218&lt;0,F218&gt;=1,G218&gt;=1,AND(H218&lt;&gt;"",OR(NOT(ISNUMBER(H218)),H218&lt;0)),N(H218)&gt;MOD(G218-F218,1)*1440),"VERIFICAR","OK"),"VERIFICAR")))</f>
        <v/>
      </c>
      <c r="P218" s="15">
        <f t="shared" si="3"/>
        <v>0</v>
      </c>
      <c r="Q218" s="15">
        <f t="shared" si="4"/>
        <v>0</v>
      </c>
      <c r="R218" s="15" t="str">
        <f t="shared" si="5"/>
        <v/>
      </c>
    </row>
    <row r="219">
      <c r="A219" s="7"/>
      <c r="B219" s="4"/>
      <c r="C219" s="11" t="str">
        <f>IF(B219="","",IFERROR(VLOOKUP(B219,Plano!$A$6:$C$400,2,FALSE),""))</f>
        <v/>
      </c>
      <c r="D219" s="11" t="str">
        <f>IF(B219="","",IFERROR(VLOOKUP(B219,Plano!$A$6:$C$400,3,FALSE),""))</f>
        <v/>
      </c>
      <c r="E219" s="4"/>
      <c r="F219" s="12"/>
      <c r="G219" s="12"/>
      <c r="H219" s="4"/>
      <c r="I219" s="8" t="str">
        <f t="shared" si="1"/>
        <v/>
      </c>
      <c r="J219" s="4"/>
      <c r="K219" s="4"/>
      <c r="L219" s="9" t="str">
        <f t="shared" si="2"/>
        <v/>
      </c>
      <c r="M219" s="4"/>
      <c r="N219" s="4"/>
      <c r="O219" s="15" t="str">
        <f>IF(COUNTA(A219:B219,E219:H219,J219:K219,M219:N219)=0,"",IF(OR(A219="",B219="",F219="",G219=""),"INCOMPLETO",IFERROR(IF(OR(NOT(ISNUMBER(A219)),A219&lt;=0,A219&lt;&gt;INT(A219),COUNTIFS(Plano!$A$6:$A$400,B219,Plano!$S$6:$S$400,"OK")&lt;&gt;1,NOT(ISNUMBER(F219)),NOT(ISNUMBER(G219)),F219&lt;0,G219&lt;0,F219&gt;=1,G219&gt;=1,AND(H219&lt;&gt;"",OR(NOT(ISNUMBER(H219)),H219&lt;0)),N(H219)&gt;MOD(G219-F219,1)*1440),"VERIFICAR","OK"),"VERIFICAR")))</f>
        <v/>
      </c>
      <c r="P219" s="15">
        <f t="shared" si="3"/>
        <v>0</v>
      </c>
      <c r="Q219" s="15">
        <f t="shared" si="4"/>
        <v>0</v>
      </c>
      <c r="R219" s="15" t="str">
        <f t="shared" si="5"/>
        <v/>
      </c>
    </row>
    <row r="220">
      <c r="A220" s="7"/>
      <c r="B220" s="4"/>
      <c r="C220" s="11" t="str">
        <f>IF(B220="","",IFERROR(VLOOKUP(B220,Plano!$A$6:$C$400,2,FALSE),""))</f>
        <v/>
      </c>
      <c r="D220" s="11" t="str">
        <f>IF(B220="","",IFERROR(VLOOKUP(B220,Plano!$A$6:$C$400,3,FALSE),""))</f>
        <v/>
      </c>
      <c r="E220" s="4"/>
      <c r="F220" s="12"/>
      <c r="G220" s="12"/>
      <c r="H220" s="4"/>
      <c r="I220" s="8" t="str">
        <f t="shared" si="1"/>
        <v/>
      </c>
      <c r="J220" s="4"/>
      <c r="K220" s="4"/>
      <c r="L220" s="9" t="str">
        <f t="shared" si="2"/>
        <v/>
      </c>
      <c r="M220" s="4"/>
      <c r="N220" s="4"/>
      <c r="O220" s="15" t="str">
        <f>IF(COUNTA(A220:B220,E220:H220,J220:K220,M220:N220)=0,"",IF(OR(A220="",B220="",F220="",G220=""),"INCOMPLETO",IFERROR(IF(OR(NOT(ISNUMBER(A220)),A220&lt;=0,A220&lt;&gt;INT(A220),COUNTIFS(Plano!$A$6:$A$400,B220,Plano!$S$6:$S$400,"OK")&lt;&gt;1,NOT(ISNUMBER(F220)),NOT(ISNUMBER(G220)),F220&lt;0,G220&lt;0,F220&gt;=1,G220&gt;=1,AND(H220&lt;&gt;"",OR(NOT(ISNUMBER(H220)),H220&lt;0)),N(H220)&gt;MOD(G220-F220,1)*1440),"VERIFICAR","OK"),"VERIFICAR")))</f>
        <v/>
      </c>
      <c r="P220" s="15">
        <f t="shared" si="3"/>
        <v>0</v>
      </c>
      <c r="Q220" s="15">
        <f t="shared" si="4"/>
        <v>0</v>
      </c>
      <c r="R220" s="15" t="str">
        <f t="shared" si="5"/>
        <v/>
      </c>
    </row>
    <row r="221">
      <c r="A221" s="7"/>
      <c r="B221" s="4"/>
      <c r="C221" s="11" t="str">
        <f>IF(B221="","",IFERROR(VLOOKUP(B221,Plano!$A$6:$C$400,2,FALSE),""))</f>
        <v/>
      </c>
      <c r="D221" s="11" t="str">
        <f>IF(B221="","",IFERROR(VLOOKUP(B221,Plano!$A$6:$C$400,3,FALSE),""))</f>
        <v/>
      </c>
      <c r="E221" s="4"/>
      <c r="F221" s="12"/>
      <c r="G221" s="12"/>
      <c r="H221" s="4"/>
      <c r="I221" s="8" t="str">
        <f t="shared" si="1"/>
        <v/>
      </c>
      <c r="J221" s="4"/>
      <c r="K221" s="4"/>
      <c r="L221" s="9" t="str">
        <f t="shared" si="2"/>
        <v/>
      </c>
      <c r="M221" s="4"/>
      <c r="N221" s="4"/>
      <c r="O221" s="15" t="str">
        <f>IF(COUNTA(A221:B221,E221:H221,J221:K221,M221:N221)=0,"",IF(OR(A221="",B221="",F221="",G221=""),"INCOMPLETO",IFERROR(IF(OR(NOT(ISNUMBER(A221)),A221&lt;=0,A221&lt;&gt;INT(A221),COUNTIFS(Plano!$A$6:$A$400,B221,Plano!$S$6:$S$400,"OK")&lt;&gt;1,NOT(ISNUMBER(F221)),NOT(ISNUMBER(G221)),F221&lt;0,G221&lt;0,F221&gt;=1,G221&gt;=1,AND(H221&lt;&gt;"",OR(NOT(ISNUMBER(H221)),H221&lt;0)),N(H221)&gt;MOD(G221-F221,1)*1440),"VERIFICAR","OK"),"VERIFICAR")))</f>
        <v/>
      </c>
      <c r="P221" s="15">
        <f t="shared" si="3"/>
        <v>0</v>
      </c>
      <c r="Q221" s="15">
        <f t="shared" si="4"/>
        <v>0</v>
      </c>
      <c r="R221" s="15" t="str">
        <f t="shared" si="5"/>
        <v/>
      </c>
    </row>
    <row r="222">
      <c r="A222" s="7"/>
      <c r="B222" s="4"/>
      <c r="C222" s="11" t="str">
        <f>IF(B222="","",IFERROR(VLOOKUP(B222,Plano!$A$6:$C$400,2,FALSE),""))</f>
        <v/>
      </c>
      <c r="D222" s="11" t="str">
        <f>IF(B222="","",IFERROR(VLOOKUP(B222,Plano!$A$6:$C$400,3,FALSE),""))</f>
        <v/>
      </c>
      <c r="E222" s="4"/>
      <c r="F222" s="12"/>
      <c r="G222" s="12"/>
      <c r="H222" s="4"/>
      <c r="I222" s="8" t="str">
        <f t="shared" si="1"/>
        <v/>
      </c>
      <c r="J222" s="4"/>
      <c r="K222" s="4"/>
      <c r="L222" s="9" t="str">
        <f t="shared" si="2"/>
        <v/>
      </c>
      <c r="M222" s="4"/>
      <c r="N222" s="4"/>
      <c r="O222" s="15" t="str">
        <f>IF(COUNTA(A222:B222,E222:H222,J222:K222,M222:N222)=0,"",IF(OR(A222="",B222="",F222="",G222=""),"INCOMPLETO",IFERROR(IF(OR(NOT(ISNUMBER(A222)),A222&lt;=0,A222&lt;&gt;INT(A222),COUNTIFS(Plano!$A$6:$A$400,B222,Plano!$S$6:$S$400,"OK")&lt;&gt;1,NOT(ISNUMBER(F222)),NOT(ISNUMBER(G222)),F222&lt;0,G222&lt;0,F222&gt;=1,G222&gt;=1,AND(H222&lt;&gt;"",OR(NOT(ISNUMBER(H222)),H222&lt;0)),N(H222)&gt;MOD(G222-F222,1)*1440),"VERIFICAR","OK"),"VERIFICAR")))</f>
        <v/>
      </c>
      <c r="P222" s="15">
        <f t="shared" si="3"/>
        <v>0</v>
      </c>
      <c r="Q222" s="15">
        <f t="shared" si="4"/>
        <v>0</v>
      </c>
      <c r="R222" s="15" t="str">
        <f t="shared" si="5"/>
        <v/>
      </c>
    </row>
    <row r="223">
      <c r="A223" s="7"/>
      <c r="B223" s="4"/>
      <c r="C223" s="11" t="str">
        <f>IF(B223="","",IFERROR(VLOOKUP(B223,Plano!$A$6:$C$400,2,FALSE),""))</f>
        <v/>
      </c>
      <c r="D223" s="11" t="str">
        <f>IF(B223="","",IFERROR(VLOOKUP(B223,Plano!$A$6:$C$400,3,FALSE),""))</f>
        <v/>
      </c>
      <c r="E223" s="4"/>
      <c r="F223" s="12"/>
      <c r="G223" s="12"/>
      <c r="H223" s="4"/>
      <c r="I223" s="8" t="str">
        <f t="shared" si="1"/>
        <v/>
      </c>
      <c r="J223" s="4"/>
      <c r="K223" s="4"/>
      <c r="L223" s="9" t="str">
        <f t="shared" si="2"/>
        <v/>
      </c>
      <c r="M223" s="4"/>
      <c r="N223" s="4"/>
      <c r="O223" s="15" t="str">
        <f>IF(COUNTA(A223:B223,E223:H223,J223:K223,M223:N223)=0,"",IF(OR(A223="",B223="",F223="",G223=""),"INCOMPLETO",IFERROR(IF(OR(NOT(ISNUMBER(A223)),A223&lt;=0,A223&lt;&gt;INT(A223),COUNTIFS(Plano!$A$6:$A$400,B223,Plano!$S$6:$S$400,"OK")&lt;&gt;1,NOT(ISNUMBER(F223)),NOT(ISNUMBER(G223)),F223&lt;0,G223&lt;0,F223&gt;=1,G223&gt;=1,AND(H223&lt;&gt;"",OR(NOT(ISNUMBER(H223)),H223&lt;0)),N(H223)&gt;MOD(G223-F223,1)*1440),"VERIFICAR","OK"),"VERIFICAR")))</f>
        <v/>
      </c>
      <c r="P223" s="15">
        <f t="shared" si="3"/>
        <v>0</v>
      </c>
      <c r="Q223" s="15">
        <f t="shared" si="4"/>
        <v>0</v>
      </c>
      <c r="R223" s="15" t="str">
        <f t="shared" si="5"/>
        <v/>
      </c>
    </row>
    <row r="224">
      <c r="A224" s="7"/>
      <c r="B224" s="4"/>
      <c r="C224" s="11" t="str">
        <f>IF(B224="","",IFERROR(VLOOKUP(B224,Plano!$A$6:$C$400,2,FALSE),""))</f>
        <v/>
      </c>
      <c r="D224" s="11" t="str">
        <f>IF(B224="","",IFERROR(VLOOKUP(B224,Plano!$A$6:$C$400,3,FALSE),""))</f>
        <v/>
      </c>
      <c r="E224" s="4"/>
      <c r="F224" s="12"/>
      <c r="G224" s="12"/>
      <c r="H224" s="4"/>
      <c r="I224" s="8" t="str">
        <f t="shared" si="1"/>
        <v/>
      </c>
      <c r="J224" s="4"/>
      <c r="K224" s="4"/>
      <c r="L224" s="9" t="str">
        <f t="shared" si="2"/>
        <v/>
      </c>
      <c r="M224" s="4"/>
      <c r="N224" s="4"/>
      <c r="O224" s="15" t="str">
        <f>IF(COUNTA(A224:B224,E224:H224,J224:K224,M224:N224)=0,"",IF(OR(A224="",B224="",F224="",G224=""),"INCOMPLETO",IFERROR(IF(OR(NOT(ISNUMBER(A224)),A224&lt;=0,A224&lt;&gt;INT(A224),COUNTIFS(Plano!$A$6:$A$400,B224,Plano!$S$6:$S$400,"OK")&lt;&gt;1,NOT(ISNUMBER(F224)),NOT(ISNUMBER(G224)),F224&lt;0,G224&lt;0,F224&gt;=1,G224&gt;=1,AND(H224&lt;&gt;"",OR(NOT(ISNUMBER(H224)),H224&lt;0)),N(H224)&gt;MOD(G224-F224,1)*1440),"VERIFICAR","OK"),"VERIFICAR")))</f>
        <v/>
      </c>
      <c r="P224" s="15">
        <f t="shared" si="3"/>
        <v>0</v>
      </c>
      <c r="Q224" s="15">
        <f t="shared" si="4"/>
        <v>0</v>
      </c>
      <c r="R224" s="15" t="str">
        <f t="shared" si="5"/>
        <v/>
      </c>
    </row>
    <row r="225">
      <c r="A225" s="7"/>
      <c r="B225" s="4"/>
      <c r="C225" s="11" t="str">
        <f>IF(B225="","",IFERROR(VLOOKUP(B225,Plano!$A$6:$C$400,2,FALSE),""))</f>
        <v/>
      </c>
      <c r="D225" s="11" t="str">
        <f>IF(B225="","",IFERROR(VLOOKUP(B225,Plano!$A$6:$C$400,3,FALSE),""))</f>
        <v/>
      </c>
      <c r="E225" s="4"/>
      <c r="F225" s="12"/>
      <c r="G225" s="12"/>
      <c r="H225" s="4"/>
      <c r="I225" s="8" t="str">
        <f t="shared" si="1"/>
        <v/>
      </c>
      <c r="J225" s="4"/>
      <c r="K225" s="4"/>
      <c r="L225" s="9" t="str">
        <f t="shared" si="2"/>
        <v/>
      </c>
      <c r="M225" s="4"/>
      <c r="N225" s="4"/>
      <c r="O225" s="15" t="str">
        <f>IF(COUNTA(A225:B225,E225:H225,J225:K225,M225:N225)=0,"",IF(OR(A225="",B225="",F225="",G225=""),"INCOMPLETO",IFERROR(IF(OR(NOT(ISNUMBER(A225)),A225&lt;=0,A225&lt;&gt;INT(A225),COUNTIFS(Plano!$A$6:$A$400,B225,Plano!$S$6:$S$400,"OK")&lt;&gt;1,NOT(ISNUMBER(F225)),NOT(ISNUMBER(G225)),F225&lt;0,G225&lt;0,F225&gt;=1,G225&gt;=1,AND(H225&lt;&gt;"",OR(NOT(ISNUMBER(H225)),H225&lt;0)),N(H225)&gt;MOD(G225-F225,1)*1440),"VERIFICAR","OK"),"VERIFICAR")))</f>
        <v/>
      </c>
      <c r="P225" s="15">
        <f t="shared" si="3"/>
        <v>0</v>
      </c>
      <c r="Q225" s="15">
        <f t="shared" si="4"/>
        <v>0</v>
      </c>
      <c r="R225" s="15" t="str">
        <f t="shared" si="5"/>
        <v/>
      </c>
    </row>
    <row r="226">
      <c r="A226" s="7"/>
      <c r="B226" s="4"/>
      <c r="C226" s="11" t="str">
        <f>IF(B226="","",IFERROR(VLOOKUP(B226,Plano!$A$6:$C$400,2,FALSE),""))</f>
        <v/>
      </c>
      <c r="D226" s="11" t="str">
        <f>IF(B226="","",IFERROR(VLOOKUP(B226,Plano!$A$6:$C$400,3,FALSE),""))</f>
        <v/>
      </c>
      <c r="E226" s="4"/>
      <c r="F226" s="12"/>
      <c r="G226" s="12"/>
      <c r="H226" s="4"/>
      <c r="I226" s="8" t="str">
        <f t="shared" si="1"/>
        <v/>
      </c>
      <c r="J226" s="4"/>
      <c r="K226" s="4"/>
      <c r="L226" s="9" t="str">
        <f t="shared" si="2"/>
        <v/>
      </c>
      <c r="M226" s="4"/>
      <c r="N226" s="4"/>
      <c r="O226" s="15" t="str">
        <f>IF(COUNTA(A226:B226,E226:H226,J226:K226,M226:N226)=0,"",IF(OR(A226="",B226="",F226="",G226=""),"INCOMPLETO",IFERROR(IF(OR(NOT(ISNUMBER(A226)),A226&lt;=0,A226&lt;&gt;INT(A226),COUNTIFS(Plano!$A$6:$A$400,B226,Plano!$S$6:$S$400,"OK")&lt;&gt;1,NOT(ISNUMBER(F226)),NOT(ISNUMBER(G226)),F226&lt;0,G226&lt;0,F226&gt;=1,G226&gt;=1,AND(H226&lt;&gt;"",OR(NOT(ISNUMBER(H226)),H226&lt;0)),N(H226)&gt;MOD(G226-F226,1)*1440),"VERIFICAR","OK"),"VERIFICAR")))</f>
        <v/>
      </c>
      <c r="P226" s="15">
        <f t="shared" si="3"/>
        <v>0</v>
      </c>
      <c r="Q226" s="15">
        <f t="shared" si="4"/>
        <v>0</v>
      </c>
      <c r="R226" s="15" t="str">
        <f t="shared" si="5"/>
        <v/>
      </c>
    </row>
    <row r="227">
      <c r="A227" s="7"/>
      <c r="B227" s="4"/>
      <c r="C227" s="11" t="str">
        <f>IF(B227="","",IFERROR(VLOOKUP(B227,Plano!$A$6:$C$400,2,FALSE),""))</f>
        <v/>
      </c>
      <c r="D227" s="11" t="str">
        <f>IF(B227="","",IFERROR(VLOOKUP(B227,Plano!$A$6:$C$400,3,FALSE),""))</f>
        <v/>
      </c>
      <c r="E227" s="4"/>
      <c r="F227" s="12"/>
      <c r="G227" s="12"/>
      <c r="H227" s="4"/>
      <c r="I227" s="8" t="str">
        <f t="shared" si="1"/>
        <v/>
      </c>
      <c r="J227" s="4"/>
      <c r="K227" s="4"/>
      <c r="L227" s="9" t="str">
        <f t="shared" si="2"/>
        <v/>
      </c>
      <c r="M227" s="4"/>
      <c r="N227" s="4"/>
      <c r="O227" s="15" t="str">
        <f>IF(COUNTA(A227:B227,E227:H227,J227:K227,M227:N227)=0,"",IF(OR(A227="",B227="",F227="",G227=""),"INCOMPLETO",IFERROR(IF(OR(NOT(ISNUMBER(A227)),A227&lt;=0,A227&lt;&gt;INT(A227),COUNTIFS(Plano!$A$6:$A$400,B227,Plano!$S$6:$S$400,"OK")&lt;&gt;1,NOT(ISNUMBER(F227)),NOT(ISNUMBER(G227)),F227&lt;0,G227&lt;0,F227&gt;=1,G227&gt;=1,AND(H227&lt;&gt;"",OR(NOT(ISNUMBER(H227)),H227&lt;0)),N(H227)&gt;MOD(G227-F227,1)*1440),"VERIFICAR","OK"),"VERIFICAR")))</f>
        <v/>
      </c>
      <c r="P227" s="15">
        <f t="shared" si="3"/>
        <v>0</v>
      </c>
      <c r="Q227" s="15">
        <f t="shared" si="4"/>
        <v>0</v>
      </c>
      <c r="R227" s="15" t="str">
        <f t="shared" si="5"/>
        <v/>
      </c>
    </row>
    <row r="228">
      <c r="A228" s="7"/>
      <c r="B228" s="4"/>
      <c r="C228" s="11" t="str">
        <f>IF(B228="","",IFERROR(VLOOKUP(B228,Plano!$A$6:$C$400,2,FALSE),""))</f>
        <v/>
      </c>
      <c r="D228" s="11" t="str">
        <f>IF(B228="","",IFERROR(VLOOKUP(B228,Plano!$A$6:$C$400,3,FALSE),""))</f>
        <v/>
      </c>
      <c r="E228" s="4"/>
      <c r="F228" s="12"/>
      <c r="G228" s="12"/>
      <c r="H228" s="4"/>
      <c r="I228" s="8" t="str">
        <f t="shared" si="1"/>
        <v/>
      </c>
      <c r="J228" s="4"/>
      <c r="K228" s="4"/>
      <c r="L228" s="9" t="str">
        <f t="shared" si="2"/>
        <v/>
      </c>
      <c r="M228" s="4"/>
      <c r="N228" s="4"/>
      <c r="O228" s="15" t="str">
        <f>IF(COUNTA(A228:B228,E228:H228,J228:K228,M228:N228)=0,"",IF(OR(A228="",B228="",F228="",G228=""),"INCOMPLETO",IFERROR(IF(OR(NOT(ISNUMBER(A228)),A228&lt;=0,A228&lt;&gt;INT(A228),COUNTIFS(Plano!$A$6:$A$400,B228,Plano!$S$6:$S$400,"OK")&lt;&gt;1,NOT(ISNUMBER(F228)),NOT(ISNUMBER(G228)),F228&lt;0,G228&lt;0,F228&gt;=1,G228&gt;=1,AND(H228&lt;&gt;"",OR(NOT(ISNUMBER(H228)),H228&lt;0)),N(H228)&gt;MOD(G228-F228,1)*1440),"VERIFICAR","OK"),"VERIFICAR")))</f>
        <v/>
      </c>
      <c r="P228" s="15">
        <f t="shared" si="3"/>
        <v>0</v>
      </c>
      <c r="Q228" s="15">
        <f t="shared" si="4"/>
        <v>0</v>
      </c>
      <c r="R228" s="15" t="str">
        <f t="shared" si="5"/>
        <v/>
      </c>
    </row>
    <row r="229">
      <c r="A229" s="7"/>
      <c r="B229" s="4"/>
      <c r="C229" s="11" t="str">
        <f>IF(B229="","",IFERROR(VLOOKUP(B229,Plano!$A$6:$C$400,2,FALSE),""))</f>
        <v/>
      </c>
      <c r="D229" s="11" t="str">
        <f>IF(B229="","",IFERROR(VLOOKUP(B229,Plano!$A$6:$C$400,3,FALSE),""))</f>
        <v/>
      </c>
      <c r="E229" s="4"/>
      <c r="F229" s="12"/>
      <c r="G229" s="12"/>
      <c r="H229" s="4"/>
      <c r="I229" s="8" t="str">
        <f t="shared" si="1"/>
        <v/>
      </c>
      <c r="J229" s="4"/>
      <c r="K229" s="4"/>
      <c r="L229" s="9" t="str">
        <f t="shared" si="2"/>
        <v/>
      </c>
      <c r="M229" s="4"/>
      <c r="N229" s="4"/>
      <c r="O229" s="15" t="str">
        <f>IF(COUNTA(A229:B229,E229:H229,J229:K229,M229:N229)=0,"",IF(OR(A229="",B229="",F229="",G229=""),"INCOMPLETO",IFERROR(IF(OR(NOT(ISNUMBER(A229)),A229&lt;=0,A229&lt;&gt;INT(A229),COUNTIFS(Plano!$A$6:$A$400,B229,Plano!$S$6:$S$400,"OK")&lt;&gt;1,NOT(ISNUMBER(F229)),NOT(ISNUMBER(G229)),F229&lt;0,G229&lt;0,F229&gt;=1,G229&gt;=1,AND(H229&lt;&gt;"",OR(NOT(ISNUMBER(H229)),H229&lt;0)),N(H229)&gt;MOD(G229-F229,1)*1440),"VERIFICAR","OK"),"VERIFICAR")))</f>
        <v/>
      </c>
      <c r="P229" s="15">
        <f t="shared" si="3"/>
        <v>0</v>
      </c>
      <c r="Q229" s="15">
        <f t="shared" si="4"/>
        <v>0</v>
      </c>
      <c r="R229" s="15" t="str">
        <f t="shared" si="5"/>
        <v/>
      </c>
    </row>
    <row r="230">
      <c r="A230" s="7"/>
      <c r="B230" s="4"/>
      <c r="C230" s="11" t="str">
        <f>IF(B230="","",IFERROR(VLOOKUP(B230,Plano!$A$6:$C$400,2,FALSE),""))</f>
        <v/>
      </c>
      <c r="D230" s="11" t="str">
        <f>IF(B230="","",IFERROR(VLOOKUP(B230,Plano!$A$6:$C$400,3,FALSE),""))</f>
        <v/>
      </c>
      <c r="E230" s="4"/>
      <c r="F230" s="12"/>
      <c r="G230" s="12"/>
      <c r="H230" s="4"/>
      <c r="I230" s="8" t="str">
        <f t="shared" si="1"/>
        <v/>
      </c>
      <c r="J230" s="4"/>
      <c r="K230" s="4"/>
      <c r="L230" s="9" t="str">
        <f t="shared" si="2"/>
        <v/>
      </c>
      <c r="M230" s="4"/>
      <c r="N230" s="4"/>
      <c r="O230" s="15" t="str">
        <f>IF(COUNTA(A230:B230,E230:H230,J230:K230,M230:N230)=0,"",IF(OR(A230="",B230="",F230="",G230=""),"INCOMPLETO",IFERROR(IF(OR(NOT(ISNUMBER(A230)),A230&lt;=0,A230&lt;&gt;INT(A230),COUNTIFS(Plano!$A$6:$A$400,B230,Plano!$S$6:$S$400,"OK")&lt;&gt;1,NOT(ISNUMBER(F230)),NOT(ISNUMBER(G230)),F230&lt;0,G230&lt;0,F230&gt;=1,G230&gt;=1,AND(H230&lt;&gt;"",OR(NOT(ISNUMBER(H230)),H230&lt;0)),N(H230)&gt;MOD(G230-F230,1)*1440),"VERIFICAR","OK"),"VERIFICAR")))</f>
        <v/>
      </c>
      <c r="P230" s="15">
        <f t="shared" si="3"/>
        <v>0</v>
      </c>
      <c r="Q230" s="15">
        <f t="shared" si="4"/>
        <v>0</v>
      </c>
      <c r="R230" s="15" t="str">
        <f t="shared" si="5"/>
        <v/>
      </c>
    </row>
    <row r="231">
      <c r="A231" s="7"/>
      <c r="B231" s="4"/>
      <c r="C231" s="11" t="str">
        <f>IF(B231="","",IFERROR(VLOOKUP(B231,Plano!$A$6:$C$400,2,FALSE),""))</f>
        <v/>
      </c>
      <c r="D231" s="11" t="str">
        <f>IF(B231="","",IFERROR(VLOOKUP(B231,Plano!$A$6:$C$400,3,FALSE),""))</f>
        <v/>
      </c>
      <c r="E231" s="4"/>
      <c r="F231" s="12"/>
      <c r="G231" s="12"/>
      <c r="H231" s="4"/>
      <c r="I231" s="8" t="str">
        <f t="shared" si="1"/>
        <v/>
      </c>
      <c r="J231" s="4"/>
      <c r="K231" s="4"/>
      <c r="L231" s="9" t="str">
        <f t="shared" si="2"/>
        <v/>
      </c>
      <c r="M231" s="4"/>
      <c r="N231" s="4"/>
      <c r="O231" s="15" t="str">
        <f>IF(COUNTA(A231:B231,E231:H231,J231:K231,M231:N231)=0,"",IF(OR(A231="",B231="",F231="",G231=""),"INCOMPLETO",IFERROR(IF(OR(NOT(ISNUMBER(A231)),A231&lt;=0,A231&lt;&gt;INT(A231),COUNTIFS(Plano!$A$6:$A$400,B231,Plano!$S$6:$S$400,"OK")&lt;&gt;1,NOT(ISNUMBER(F231)),NOT(ISNUMBER(G231)),F231&lt;0,G231&lt;0,F231&gt;=1,G231&gt;=1,AND(H231&lt;&gt;"",OR(NOT(ISNUMBER(H231)),H231&lt;0)),N(H231)&gt;MOD(G231-F231,1)*1440),"VERIFICAR","OK"),"VERIFICAR")))</f>
        <v/>
      </c>
      <c r="P231" s="15">
        <f t="shared" si="3"/>
        <v>0</v>
      </c>
      <c r="Q231" s="15">
        <f t="shared" si="4"/>
        <v>0</v>
      </c>
      <c r="R231" s="15" t="str">
        <f t="shared" si="5"/>
        <v/>
      </c>
    </row>
    <row r="232">
      <c r="A232" s="7"/>
      <c r="B232" s="4"/>
      <c r="C232" s="11" t="str">
        <f>IF(B232="","",IFERROR(VLOOKUP(B232,Plano!$A$6:$C$400,2,FALSE),""))</f>
        <v/>
      </c>
      <c r="D232" s="11" t="str">
        <f>IF(B232="","",IFERROR(VLOOKUP(B232,Plano!$A$6:$C$400,3,FALSE),""))</f>
        <v/>
      </c>
      <c r="E232" s="4"/>
      <c r="F232" s="12"/>
      <c r="G232" s="12"/>
      <c r="H232" s="4"/>
      <c r="I232" s="8" t="str">
        <f t="shared" si="1"/>
        <v/>
      </c>
      <c r="J232" s="4"/>
      <c r="K232" s="4"/>
      <c r="L232" s="9" t="str">
        <f t="shared" si="2"/>
        <v/>
      </c>
      <c r="M232" s="4"/>
      <c r="N232" s="4"/>
      <c r="O232" s="15" t="str">
        <f>IF(COUNTA(A232:B232,E232:H232,J232:K232,M232:N232)=0,"",IF(OR(A232="",B232="",F232="",G232=""),"INCOMPLETO",IFERROR(IF(OR(NOT(ISNUMBER(A232)),A232&lt;=0,A232&lt;&gt;INT(A232),COUNTIFS(Plano!$A$6:$A$400,B232,Plano!$S$6:$S$400,"OK")&lt;&gt;1,NOT(ISNUMBER(F232)),NOT(ISNUMBER(G232)),F232&lt;0,G232&lt;0,F232&gt;=1,G232&gt;=1,AND(H232&lt;&gt;"",OR(NOT(ISNUMBER(H232)),H232&lt;0)),N(H232)&gt;MOD(G232-F232,1)*1440),"VERIFICAR","OK"),"VERIFICAR")))</f>
        <v/>
      </c>
      <c r="P232" s="15">
        <f t="shared" si="3"/>
        <v>0</v>
      </c>
      <c r="Q232" s="15">
        <f t="shared" si="4"/>
        <v>0</v>
      </c>
      <c r="R232" s="15" t="str">
        <f t="shared" si="5"/>
        <v/>
      </c>
    </row>
    <row r="233">
      <c r="A233" s="7"/>
      <c r="B233" s="4"/>
      <c r="C233" s="11" t="str">
        <f>IF(B233="","",IFERROR(VLOOKUP(B233,Plano!$A$6:$C$400,2,FALSE),""))</f>
        <v/>
      </c>
      <c r="D233" s="11" t="str">
        <f>IF(B233="","",IFERROR(VLOOKUP(B233,Plano!$A$6:$C$400,3,FALSE),""))</f>
        <v/>
      </c>
      <c r="E233" s="4"/>
      <c r="F233" s="12"/>
      <c r="G233" s="12"/>
      <c r="H233" s="4"/>
      <c r="I233" s="8" t="str">
        <f t="shared" si="1"/>
        <v/>
      </c>
      <c r="J233" s="4"/>
      <c r="K233" s="4"/>
      <c r="L233" s="9" t="str">
        <f t="shared" si="2"/>
        <v/>
      </c>
      <c r="M233" s="4"/>
      <c r="N233" s="4"/>
      <c r="O233" s="15" t="str">
        <f>IF(COUNTA(A233:B233,E233:H233,J233:K233,M233:N233)=0,"",IF(OR(A233="",B233="",F233="",G233=""),"INCOMPLETO",IFERROR(IF(OR(NOT(ISNUMBER(A233)),A233&lt;=0,A233&lt;&gt;INT(A233),COUNTIFS(Plano!$A$6:$A$400,B233,Plano!$S$6:$S$400,"OK")&lt;&gt;1,NOT(ISNUMBER(F233)),NOT(ISNUMBER(G233)),F233&lt;0,G233&lt;0,F233&gt;=1,G233&gt;=1,AND(H233&lt;&gt;"",OR(NOT(ISNUMBER(H233)),H233&lt;0)),N(H233)&gt;MOD(G233-F233,1)*1440),"VERIFICAR","OK"),"VERIFICAR")))</f>
        <v/>
      </c>
      <c r="P233" s="15">
        <f t="shared" si="3"/>
        <v>0</v>
      </c>
      <c r="Q233" s="15">
        <f t="shared" si="4"/>
        <v>0</v>
      </c>
      <c r="R233" s="15" t="str">
        <f t="shared" si="5"/>
        <v/>
      </c>
    </row>
    <row r="234">
      <c r="A234" s="7"/>
      <c r="B234" s="4"/>
      <c r="C234" s="11" t="str">
        <f>IF(B234="","",IFERROR(VLOOKUP(B234,Plano!$A$6:$C$400,2,FALSE),""))</f>
        <v/>
      </c>
      <c r="D234" s="11" t="str">
        <f>IF(B234="","",IFERROR(VLOOKUP(B234,Plano!$A$6:$C$400,3,FALSE),""))</f>
        <v/>
      </c>
      <c r="E234" s="4"/>
      <c r="F234" s="12"/>
      <c r="G234" s="12"/>
      <c r="H234" s="4"/>
      <c r="I234" s="8" t="str">
        <f t="shared" si="1"/>
        <v/>
      </c>
      <c r="J234" s="4"/>
      <c r="K234" s="4"/>
      <c r="L234" s="9" t="str">
        <f t="shared" si="2"/>
        <v/>
      </c>
      <c r="M234" s="4"/>
      <c r="N234" s="4"/>
      <c r="O234" s="15" t="str">
        <f>IF(COUNTA(A234:B234,E234:H234,J234:K234,M234:N234)=0,"",IF(OR(A234="",B234="",F234="",G234=""),"INCOMPLETO",IFERROR(IF(OR(NOT(ISNUMBER(A234)),A234&lt;=0,A234&lt;&gt;INT(A234),COUNTIFS(Plano!$A$6:$A$400,B234,Plano!$S$6:$S$400,"OK")&lt;&gt;1,NOT(ISNUMBER(F234)),NOT(ISNUMBER(G234)),F234&lt;0,G234&lt;0,F234&gt;=1,G234&gt;=1,AND(H234&lt;&gt;"",OR(NOT(ISNUMBER(H234)),H234&lt;0)),N(H234)&gt;MOD(G234-F234,1)*1440),"VERIFICAR","OK"),"VERIFICAR")))</f>
        <v/>
      </c>
      <c r="P234" s="15">
        <f t="shared" si="3"/>
        <v>0</v>
      </c>
      <c r="Q234" s="15">
        <f t="shared" si="4"/>
        <v>0</v>
      </c>
      <c r="R234" s="15" t="str">
        <f t="shared" si="5"/>
        <v/>
      </c>
    </row>
    <row r="235">
      <c r="A235" s="7"/>
      <c r="B235" s="4"/>
      <c r="C235" s="11" t="str">
        <f>IF(B235="","",IFERROR(VLOOKUP(B235,Plano!$A$6:$C$400,2,FALSE),""))</f>
        <v/>
      </c>
      <c r="D235" s="11" t="str">
        <f>IF(B235="","",IFERROR(VLOOKUP(B235,Plano!$A$6:$C$400,3,FALSE),""))</f>
        <v/>
      </c>
      <c r="E235" s="4"/>
      <c r="F235" s="12"/>
      <c r="G235" s="12"/>
      <c r="H235" s="4"/>
      <c r="I235" s="8" t="str">
        <f t="shared" si="1"/>
        <v/>
      </c>
      <c r="J235" s="4"/>
      <c r="K235" s="4"/>
      <c r="L235" s="9" t="str">
        <f t="shared" si="2"/>
        <v/>
      </c>
      <c r="M235" s="4"/>
      <c r="N235" s="4"/>
      <c r="O235" s="15" t="str">
        <f>IF(COUNTA(A235:B235,E235:H235,J235:K235,M235:N235)=0,"",IF(OR(A235="",B235="",F235="",G235=""),"INCOMPLETO",IFERROR(IF(OR(NOT(ISNUMBER(A235)),A235&lt;=0,A235&lt;&gt;INT(A235),COUNTIFS(Plano!$A$6:$A$400,B235,Plano!$S$6:$S$400,"OK")&lt;&gt;1,NOT(ISNUMBER(F235)),NOT(ISNUMBER(G235)),F235&lt;0,G235&lt;0,F235&gt;=1,G235&gt;=1,AND(H235&lt;&gt;"",OR(NOT(ISNUMBER(H235)),H235&lt;0)),N(H235)&gt;MOD(G235-F235,1)*1440),"VERIFICAR","OK"),"VERIFICAR")))</f>
        <v/>
      </c>
      <c r="P235" s="15">
        <f t="shared" si="3"/>
        <v>0</v>
      </c>
      <c r="Q235" s="15">
        <f t="shared" si="4"/>
        <v>0</v>
      </c>
      <c r="R235" s="15" t="str">
        <f t="shared" si="5"/>
        <v/>
      </c>
    </row>
    <row r="236">
      <c r="A236" s="7"/>
      <c r="B236" s="4"/>
      <c r="C236" s="11" t="str">
        <f>IF(B236="","",IFERROR(VLOOKUP(B236,Plano!$A$6:$C$400,2,FALSE),""))</f>
        <v/>
      </c>
      <c r="D236" s="11" t="str">
        <f>IF(B236="","",IFERROR(VLOOKUP(B236,Plano!$A$6:$C$400,3,FALSE),""))</f>
        <v/>
      </c>
      <c r="E236" s="4"/>
      <c r="F236" s="12"/>
      <c r="G236" s="12"/>
      <c r="H236" s="4"/>
      <c r="I236" s="8" t="str">
        <f t="shared" si="1"/>
        <v/>
      </c>
      <c r="J236" s="4"/>
      <c r="K236" s="4"/>
      <c r="L236" s="9" t="str">
        <f t="shared" si="2"/>
        <v/>
      </c>
      <c r="M236" s="4"/>
      <c r="N236" s="4"/>
      <c r="O236" s="15" t="str">
        <f>IF(COUNTA(A236:B236,E236:H236,J236:K236,M236:N236)=0,"",IF(OR(A236="",B236="",F236="",G236=""),"INCOMPLETO",IFERROR(IF(OR(NOT(ISNUMBER(A236)),A236&lt;=0,A236&lt;&gt;INT(A236),COUNTIFS(Plano!$A$6:$A$400,B236,Plano!$S$6:$S$400,"OK")&lt;&gt;1,NOT(ISNUMBER(F236)),NOT(ISNUMBER(G236)),F236&lt;0,G236&lt;0,F236&gt;=1,G236&gt;=1,AND(H236&lt;&gt;"",OR(NOT(ISNUMBER(H236)),H236&lt;0)),N(H236)&gt;MOD(G236-F236,1)*1440),"VERIFICAR","OK"),"VERIFICAR")))</f>
        <v/>
      </c>
      <c r="P236" s="15">
        <f t="shared" si="3"/>
        <v>0</v>
      </c>
      <c r="Q236" s="15">
        <f t="shared" si="4"/>
        <v>0</v>
      </c>
      <c r="R236" s="15" t="str">
        <f t="shared" si="5"/>
        <v/>
      </c>
    </row>
    <row r="237">
      <c r="A237" s="7"/>
      <c r="B237" s="4"/>
      <c r="C237" s="11" t="str">
        <f>IF(B237="","",IFERROR(VLOOKUP(B237,Plano!$A$6:$C$400,2,FALSE),""))</f>
        <v/>
      </c>
      <c r="D237" s="11" t="str">
        <f>IF(B237="","",IFERROR(VLOOKUP(B237,Plano!$A$6:$C$400,3,FALSE),""))</f>
        <v/>
      </c>
      <c r="E237" s="4"/>
      <c r="F237" s="12"/>
      <c r="G237" s="12"/>
      <c r="H237" s="4"/>
      <c r="I237" s="8" t="str">
        <f t="shared" si="1"/>
        <v/>
      </c>
      <c r="J237" s="4"/>
      <c r="K237" s="4"/>
      <c r="L237" s="9" t="str">
        <f t="shared" si="2"/>
        <v/>
      </c>
      <c r="M237" s="4"/>
      <c r="N237" s="4"/>
      <c r="O237" s="15" t="str">
        <f>IF(COUNTA(A237:B237,E237:H237,J237:K237,M237:N237)=0,"",IF(OR(A237="",B237="",F237="",G237=""),"INCOMPLETO",IFERROR(IF(OR(NOT(ISNUMBER(A237)),A237&lt;=0,A237&lt;&gt;INT(A237),COUNTIFS(Plano!$A$6:$A$400,B237,Plano!$S$6:$S$400,"OK")&lt;&gt;1,NOT(ISNUMBER(F237)),NOT(ISNUMBER(G237)),F237&lt;0,G237&lt;0,F237&gt;=1,G237&gt;=1,AND(H237&lt;&gt;"",OR(NOT(ISNUMBER(H237)),H237&lt;0)),N(H237)&gt;MOD(G237-F237,1)*1440),"VERIFICAR","OK"),"VERIFICAR")))</f>
        <v/>
      </c>
      <c r="P237" s="15">
        <f t="shared" si="3"/>
        <v>0</v>
      </c>
      <c r="Q237" s="15">
        <f t="shared" si="4"/>
        <v>0</v>
      </c>
      <c r="R237" s="15" t="str">
        <f t="shared" si="5"/>
        <v/>
      </c>
    </row>
    <row r="238">
      <c r="A238" s="7"/>
      <c r="B238" s="4"/>
      <c r="C238" s="11" t="str">
        <f>IF(B238="","",IFERROR(VLOOKUP(B238,Plano!$A$6:$C$400,2,FALSE),""))</f>
        <v/>
      </c>
      <c r="D238" s="11" t="str">
        <f>IF(B238="","",IFERROR(VLOOKUP(B238,Plano!$A$6:$C$400,3,FALSE),""))</f>
        <v/>
      </c>
      <c r="E238" s="4"/>
      <c r="F238" s="12"/>
      <c r="G238" s="12"/>
      <c r="H238" s="4"/>
      <c r="I238" s="8" t="str">
        <f t="shared" si="1"/>
        <v/>
      </c>
      <c r="J238" s="4"/>
      <c r="K238" s="4"/>
      <c r="L238" s="9" t="str">
        <f t="shared" si="2"/>
        <v/>
      </c>
      <c r="M238" s="4"/>
      <c r="N238" s="4"/>
      <c r="O238" s="15" t="str">
        <f>IF(COUNTA(A238:B238,E238:H238,J238:K238,M238:N238)=0,"",IF(OR(A238="",B238="",F238="",G238=""),"INCOMPLETO",IFERROR(IF(OR(NOT(ISNUMBER(A238)),A238&lt;=0,A238&lt;&gt;INT(A238),COUNTIFS(Plano!$A$6:$A$400,B238,Plano!$S$6:$S$400,"OK")&lt;&gt;1,NOT(ISNUMBER(F238)),NOT(ISNUMBER(G238)),F238&lt;0,G238&lt;0,F238&gt;=1,G238&gt;=1,AND(H238&lt;&gt;"",OR(NOT(ISNUMBER(H238)),H238&lt;0)),N(H238)&gt;MOD(G238-F238,1)*1440),"VERIFICAR","OK"),"VERIFICAR")))</f>
        <v/>
      </c>
      <c r="P238" s="15">
        <f t="shared" si="3"/>
        <v>0</v>
      </c>
      <c r="Q238" s="15">
        <f t="shared" si="4"/>
        <v>0</v>
      </c>
      <c r="R238" s="15" t="str">
        <f t="shared" si="5"/>
        <v/>
      </c>
    </row>
    <row r="239">
      <c r="A239" s="7"/>
      <c r="B239" s="4"/>
      <c r="C239" s="11" t="str">
        <f>IF(B239="","",IFERROR(VLOOKUP(B239,Plano!$A$6:$C$400,2,FALSE),""))</f>
        <v/>
      </c>
      <c r="D239" s="11" t="str">
        <f>IF(B239="","",IFERROR(VLOOKUP(B239,Plano!$A$6:$C$400,3,FALSE),""))</f>
        <v/>
      </c>
      <c r="E239" s="4"/>
      <c r="F239" s="12"/>
      <c r="G239" s="12"/>
      <c r="H239" s="4"/>
      <c r="I239" s="8" t="str">
        <f t="shared" si="1"/>
        <v/>
      </c>
      <c r="J239" s="4"/>
      <c r="K239" s="4"/>
      <c r="L239" s="9" t="str">
        <f t="shared" si="2"/>
        <v/>
      </c>
      <c r="M239" s="4"/>
      <c r="N239" s="4"/>
      <c r="O239" s="15" t="str">
        <f>IF(COUNTA(A239:B239,E239:H239,J239:K239,M239:N239)=0,"",IF(OR(A239="",B239="",F239="",G239=""),"INCOMPLETO",IFERROR(IF(OR(NOT(ISNUMBER(A239)),A239&lt;=0,A239&lt;&gt;INT(A239),COUNTIFS(Plano!$A$6:$A$400,B239,Plano!$S$6:$S$400,"OK")&lt;&gt;1,NOT(ISNUMBER(F239)),NOT(ISNUMBER(G239)),F239&lt;0,G239&lt;0,F239&gt;=1,G239&gt;=1,AND(H239&lt;&gt;"",OR(NOT(ISNUMBER(H239)),H239&lt;0)),N(H239)&gt;MOD(G239-F239,1)*1440),"VERIFICAR","OK"),"VERIFICAR")))</f>
        <v/>
      </c>
      <c r="P239" s="15">
        <f t="shared" si="3"/>
        <v>0</v>
      </c>
      <c r="Q239" s="15">
        <f t="shared" si="4"/>
        <v>0</v>
      </c>
      <c r="R239" s="15" t="str">
        <f t="shared" si="5"/>
        <v/>
      </c>
    </row>
    <row r="240">
      <c r="A240" s="7"/>
      <c r="B240" s="4"/>
      <c r="C240" s="11" t="str">
        <f>IF(B240="","",IFERROR(VLOOKUP(B240,Plano!$A$6:$C$400,2,FALSE),""))</f>
        <v/>
      </c>
      <c r="D240" s="11" t="str">
        <f>IF(B240="","",IFERROR(VLOOKUP(B240,Plano!$A$6:$C$400,3,FALSE),""))</f>
        <v/>
      </c>
      <c r="E240" s="4"/>
      <c r="F240" s="12"/>
      <c r="G240" s="12"/>
      <c r="H240" s="4"/>
      <c r="I240" s="8" t="str">
        <f t="shared" si="1"/>
        <v/>
      </c>
      <c r="J240" s="4"/>
      <c r="K240" s="4"/>
      <c r="L240" s="9" t="str">
        <f t="shared" si="2"/>
        <v/>
      </c>
      <c r="M240" s="4"/>
      <c r="N240" s="4"/>
      <c r="O240" s="15" t="str">
        <f>IF(COUNTA(A240:B240,E240:H240,J240:K240,M240:N240)=0,"",IF(OR(A240="",B240="",F240="",G240=""),"INCOMPLETO",IFERROR(IF(OR(NOT(ISNUMBER(A240)),A240&lt;=0,A240&lt;&gt;INT(A240),COUNTIFS(Plano!$A$6:$A$400,B240,Plano!$S$6:$S$400,"OK")&lt;&gt;1,NOT(ISNUMBER(F240)),NOT(ISNUMBER(G240)),F240&lt;0,G240&lt;0,F240&gt;=1,G240&gt;=1,AND(H240&lt;&gt;"",OR(NOT(ISNUMBER(H240)),H240&lt;0)),N(H240)&gt;MOD(G240-F240,1)*1440),"VERIFICAR","OK"),"VERIFICAR")))</f>
        <v/>
      </c>
      <c r="P240" s="15">
        <f t="shared" si="3"/>
        <v>0</v>
      </c>
      <c r="Q240" s="15">
        <f t="shared" si="4"/>
        <v>0</v>
      </c>
      <c r="R240" s="15" t="str">
        <f t="shared" si="5"/>
        <v/>
      </c>
    </row>
    <row r="241">
      <c r="A241" s="7"/>
      <c r="B241" s="4"/>
      <c r="C241" s="11" t="str">
        <f>IF(B241="","",IFERROR(VLOOKUP(B241,Plano!$A$6:$C$400,2,FALSE),""))</f>
        <v/>
      </c>
      <c r="D241" s="11" t="str">
        <f>IF(B241="","",IFERROR(VLOOKUP(B241,Plano!$A$6:$C$400,3,FALSE),""))</f>
        <v/>
      </c>
      <c r="E241" s="4"/>
      <c r="F241" s="12"/>
      <c r="G241" s="12"/>
      <c r="H241" s="4"/>
      <c r="I241" s="8" t="str">
        <f t="shared" si="1"/>
        <v/>
      </c>
      <c r="J241" s="4"/>
      <c r="K241" s="4"/>
      <c r="L241" s="9" t="str">
        <f t="shared" si="2"/>
        <v/>
      </c>
      <c r="M241" s="4"/>
      <c r="N241" s="4"/>
      <c r="O241" s="15" t="str">
        <f>IF(COUNTA(A241:B241,E241:H241,J241:K241,M241:N241)=0,"",IF(OR(A241="",B241="",F241="",G241=""),"INCOMPLETO",IFERROR(IF(OR(NOT(ISNUMBER(A241)),A241&lt;=0,A241&lt;&gt;INT(A241),COUNTIFS(Plano!$A$6:$A$400,B241,Plano!$S$6:$S$400,"OK")&lt;&gt;1,NOT(ISNUMBER(F241)),NOT(ISNUMBER(G241)),F241&lt;0,G241&lt;0,F241&gt;=1,G241&gt;=1,AND(H241&lt;&gt;"",OR(NOT(ISNUMBER(H241)),H241&lt;0)),N(H241)&gt;MOD(G241-F241,1)*1440),"VERIFICAR","OK"),"VERIFICAR")))</f>
        <v/>
      </c>
      <c r="P241" s="15">
        <f t="shared" si="3"/>
        <v>0</v>
      </c>
      <c r="Q241" s="15">
        <f t="shared" si="4"/>
        <v>0</v>
      </c>
      <c r="R241" s="15" t="str">
        <f t="shared" si="5"/>
        <v/>
      </c>
    </row>
    <row r="242">
      <c r="A242" s="7"/>
      <c r="B242" s="4"/>
      <c r="C242" s="11" t="str">
        <f>IF(B242="","",IFERROR(VLOOKUP(B242,Plano!$A$6:$C$400,2,FALSE),""))</f>
        <v/>
      </c>
      <c r="D242" s="11" t="str">
        <f>IF(B242="","",IFERROR(VLOOKUP(B242,Plano!$A$6:$C$400,3,FALSE),""))</f>
        <v/>
      </c>
      <c r="E242" s="4"/>
      <c r="F242" s="12"/>
      <c r="G242" s="12"/>
      <c r="H242" s="4"/>
      <c r="I242" s="8" t="str">
        <f t="shared" si="1"/>
        <v/>
      </c>
      <c r="J242" s="4"/>
      <c r="K242" s="4"/>
      <c r="L242" s="9" t="str">
        <f t="shared" si="2"/>
        <v/>
      </c>
      <c r="M242" s="4"/>
      <c r="N242" s="4"/>
      <c r="O242" s="15" t="str">
        <f>IF(COUNTA(A242:B242,E242:H242,J242:K242,M242:N242)=0,"",IF(OR(A242="",B242="",F242="",G242=""),"INCOMPLETO",IFERROR(IF(OR(NOT(ISNUMBER(A242)),A242&lt;=0,A242&lt;&gt;INT(A242),COUNTIFS(Plano!$A$6:$A$400,B242,Plano!$S$6:$S$400,"OK")&lt;&gt;1,NOT(ISNUMBER(F242)),NOT(ISNUMBER(G242)),F242&lt;0,G242&lt;0,F242&gt;=1,G242&gt;=1,AND(H242&lt;&gt;"",OR(NOT(ISNUMBER(H242)),H242&lt;0)),N(H242)&gt;MOD(G242-F242,1)*1440),"VERIFICAR","OK"),"VERIFICAR")))</f>
        <v/>
      </c>
      <c r="P242" s="15">
        <f t="shared" si="3"/>
        <v>0</v>
      </c>
      <c r="Q242" s="15">
        <f t="shared" si="4"/>
        <v>0</v>
      </c>
      <c r="R242" s="15" t="str">
        <f t="shared" si="5"/>
        <v/>
      </c>
    </row>
    <row r="243">
      <c r="A243" s="7"/>
      <c r="B243" s="4"/>
      <c r="C243" s="11" t="str">
        <f>IF(B243="","",IFERROR(VLOOKUP(B243,Plano!$A$6:$C$400,2,FALSE),""))</f>
        <v/>
      </c>
      <c r="D243" s="11" t="str">
        <f>IF(B243="","",IFERROR(VLOOKUP(B243,Plano!$A$6:$C$400,3,FALSE),""))</f>
        <v/>
      </c>
      <c r="E243" s="4"/>
      <c r="F243" s="12"/>
      <c r="G243" s="12"/>
      <c r="H243" s="4"/>
      <c r="I243" s="8" t="str">
        <f t="shared" si="1"/>
        <v/>
      </c>
      <c r="J243" s="4"/>
      <c r="K243" s="4"/>
      <c r="L243" s="9" t="str">
        <f t="shared" si="2"/>
        <v/>
      </c>
      <c r="M243" s="4"/>
      <c r="N243" s="4"/>
      <c r="O243" s="15" t="str">
        <f>IF(COUNTA(A243:B243,E243:H243,J243:K243,M243:N243)=0,"",IF(OR(A243="",B243="",F243="",G243=""),"INCOMPLETO",IFERROR(IF(OR(NOT(ISNUMBER(A243)),A243&lt;=0,A243&lt;&gt;INT(A243),COUNTIFS(Plano!$A$6:$A$400,B243,Plano!$S$6:$S$400,"OK")&lt;&gt;1,NOT(ISNUMBER(F243)),NOT(ISNUMBER(G243)),F243&lt;0,G243&lt;0,F243&gt;=1,G243&gt;=1,AND(H243&lt;&gt;"",OR(NOT(ISNUMBER(H243)),H243&lt;0)),N(H243)&gt;MOD(G243-F243,1)*1440),"VERIFICAR","OK"),"VERIFICAR")))</f>
        <v/>
      </c>
      <c r="P243" s="15">
        <f t="shared" si="3"/>
        <v>0</v>
      </c>
      <c r="Q243" s="15">
        <f t="shared" si="4"/>
        <v>0</v>
      </c>
      <c r="R243" s="15" t="str">
        <f t="shared" si="5"/>
        <v/>
      </c>
    </row>
    <row r="244">
      <c r="A244" s="7"/>
      <c r="B244" s="4"/>
      <c r="C244" s="11" t="str">
        <f>IF(B244="","",IFERROR(VLOOKUP(B244,Plano!$A$6:$C$400,2,FALSE),""))</f>
        <v/>
      </c>
      <c r="D244" s="11" t="str">
        <f>IF(B244="","",IFERROR(VLOOKUP(B244,Plano!$A$6:$C$400,3,FALSE),""))</f>
        <v/>
      </c>
      <c r="E244" s="4"/>
      <c r="F244" s="12"/>
      <c r="G244" s="12"/>
      <c r="H244" s="4"/>
      <c r="I244" s="8" t="str">
        <f t="shared" si="1"/>
        <v/>
      </c>
      <c r="J244" s="4"/>
      <c r="K244" s="4"/>
      <c r="L244" s="9" t="str">
        <f t="shared" si="2"/>
        <v/>
      </c>
      <c r="M244" s="4"/>
      <c r="N244" s="4"/>
      <c r="O244" s="15" t="str">
        <f>IF(COUNTA(A244:B244,E244:H244,J244:K244,M244:N244)=0,"",IF(OR(A244="",B244="",F244="",G244=""),"INCOMPLETO",IFERROR(IF(OR(NOT(ISNUMBER(A244)),A244&lt;=0,A244&lt;&gt;INT(A244),COUNTIFS(Plano!$A$6:$A$400,B244,Plano!$S$6:$S$400,"OK")&lt;&gt;1,NOT(ISNUMBER(F244)),NOT(ISNUMBER(G244)),F244&lt;0,G244&lt;0,F244&gt;=1,G244&gt;=1,AND(H244&lt;&gt;"",OR(NOT(ISNUMBER(H244)),H244&lt;0)),N(H244)&gt;MOD(G244-F244,1)*1440),"VERIFICAR","OK"),"VERIFICAR")))</f>
        <v/>
      </c>
      <c r="P244" s="15">
        <f t="shared" si="3"/>
        <v>0</v>
      </c>
      <c r="Q244" s="15">
        <f t="shared" si="4"/>
        <v>0</v>
      </c>
      <c r="R244" s="15" t="str">
        <f t="shared" si="5"/>
        <v/>
      </c>
    </row>
    <row r="245">
      <c r="A245" s="7"/>
      <c r="B245" s="4"/>
      <c r="C245" s="11" t="str">
        <f>IF(B245="","",IFERROR(VLOOKUP(B245,Plano!$A$6:$C$400,2,FALSE),""))</f>
        <v/>
      </c>
      <c r="D245" s="11" t="str">
        <f>IF(B245="","",IFERROR(VLOOKUP(B245,Plano!$A$6:$C$400,3,FALSE),""))</f>
        <v/>
      </c>
      <c r="E245" s="4"/>
      <c r="F245" s="12"/>
      <c r="G245" s="12"/>
      <c r="H245" s="4"/>
      <c r="I245" s="8" t="str">
        <f t="shared" si="1"/>
        <v/>
      </c>
      <c r="J245" s="4"/>
      <c r="K245" s="4"/>
      <c r="L245" s="9" t="str">
        <f t="shared" si="2"/>
        <v/>
      </c>
      <c r="M245" s="4"/>
      <c r="N245" s="4"/>
      <c r="O245" s="15" t="str">
        <f>IF(COUNTA(A245:B245,E245:H245,J245:K245,M245:N245)=0,"",IF(OR(A245="",B245="",F245="",G245=""),"INCOMPLETO",IFERROR(IF(OR(NOT(ISNUMBER(A245)),A245&lt;=0,A245&lt;&gt;INT(A245),COUNTIFS(Plano!$A$6:$A$400,B245,Plano!$S$6:$S$400,"OK")&lt;&gt;1,NOT(ISNUMBER(F245)),NOT(ISNUMBER(G245)),F245&lt;0,G245&lt;0,F245&gt;=1,G245&gt;=1,AND(H245&lt;&gt;"",OR(NOT(ISNUMBER(H245)),H245&lt;0)),N(H245)&gt;MOD(G245-F245,1)*1440),"VERIFICAR","OK"),"VERIFICAR")))</f>
        <v/>
      </c>
      <c r="P245" s="15">
        <f t="shared" si="3"/>
        <v>0</v>
      </c>
      <c r="Q245" s="15">
        <f t="shared" si="4"/>
        <v>0</v>
      </c>
      <c r="R245" s="15" t="str">
        <f t="shared" si="5"/>
        <v/>
      </c>
    </row>
    <row r="246">
      <c r="A246" s="7"/>
      <c r="B246" s="4"/>
      <c r="C246" s="11" t="str">
        <f>IF(B246="","",IFERROR(VLOOKUP(B246,Plano!$A$6:$C$400,2,FALSE),""))</f>
        <v/>
      </c>
      <c r="D246" s="11" t="str">
        <f>IF(B246="","",IFERROR(VLOOKUP(B246,Plano!$A$6:$C$400,3,FALSE),""))</f>
        <v/>
      </c>
      <c r="E246" s="4"/>
      <c r="F246" s="12"/>
      <c r="G246" s="12"/>
      <c r="H246" s="4"/>
      <c r="I246" s="8" t="str">
        <f t="shared" si="1"/>
        <v/>
      </c>
      <c r="J246" s="4"/>
      <c r="K246" s="4"/>
      <c r="L246" s="9" t="str">
        <f t="shared" si="2"/>
        <v/>
      </c>
      <c r="M246" s="4"/>
      <c r="N246" s="4"/>
      <c r="O246" s="15" t="str">
        <f>IF(COUNTA(A246:B246,E246:H246,J246:K246,M246:N246)=0,"",IF(OR(A246="",B246="",F246="",G246=""),"INCOMPLETO",IFERROR(IF(OR(NOT(ISNUMBER(A246)),A246&lt;=0,A246&lt;&gt;INT(A246),COUNTIFS(Plano!$A$6:$A$400,B246,Plano!$S$6:$S$400,"OK")&lt;&gt;1,NOT(ISNUMBER(F246)),NOT(ISNUMBER(G246)),F246&lt;0,G246&lt;0,F246&gt;=1,G246&gt;=1,AND(H246&lt;&gt;"",OR(NOT(ISNUMBER(H246)),H246&lt;0)),N(H246)&gt;MOD(G246-F246,1)*1440),"VERIFICAR","OK"),"VERIFICAR")))</f>
        <v/>
      </c>
      <c r="P246" s="15">
        <f t="shared" si="3"/>
        <v>0</v>
      </c>
      <c r="Q246" s="15">
        <f t="shared" si="4"/>
        <v>0</v>
      </c>
      <c r="R246" s="15" t="str">
        <f t="shared" si="5"/>
        <v/>
      </c>
    </row>
    <row r="247">
      <c r="A247" s="7"/>
      <c r="B247" s="4"/>
      <c r="C247" s="11" t="str">
        <f>IF(B247="","",IFERROR(VLOOKUP(B247,Plano!$A$6:$C$400,2,FALSE),""))</f>
        <v/>
      </c>
      <c r="D247" s="11" t="str">
        <f>IF(B247="","",IFERROR(VLOOKUP(B247,Plano!$A$6:$C$400,3,FALSE),""))</f>
        <v/>
      </c>
      <c r="E247" s="4"/>
      <c r="F247" s="12"/>
      <c r="G247" s="12"/>
      <c r="H247" s="4"/>
      <c r="I247" s="8" t="str">
        <f t="shared" si="1"/>
        <v/>
      </c>
      <c r="J247" s="4"/>
      <c r="K247" s="4"/>
      <c r="L247" s="9" t="str">
        <f t="shared" si="2"/>
        <v/>
      </c>
      <c r="M247" s="4"/>
      <c r="N247" s="4"/>
      <c r="O247" s="15" t="str">
        <f>IF(COUNTA(A247:B247,E247:H247,J247:K247,M247:N247)=0,"",IF(OR(A247="",B247="",F247="",G247=""),"INCOMPLETO",IFERROR(IF(OR(NOT(ISNUMBER(A247)),A247&lt;=0,A247&lt;&gt;INT(A247),COUNTIFS(Plano!$A$6:$A$400,B247,Plano!$S$6:$S$400,"OK")&lt;&gt;1,NOT(ISNUMBER(F247)),NOT(ISNUMBER(G247)),F247&lt;0,G247&lt;0,F247&gt;=1,G247&gt;=1,AND(H247&lt;&gt;"",OR(NOT(ISNUMBER(H247)),H247&lt;0)),N(H247)&gt;MOD(G247-F247,1)*1440),"VERIFICAR","OK"),"VERIFICAR")))</f>
        <v/>
      </c>
      <c r="P247" s="15">
        <f t="shared" si="3"/>
        <v>0</v>
      </c>
      <c r="Q247" s="15">
        <f t="shared" si="4"/>
        <v>0</v>
      </c>
      <c r="R247" s="15" t="str">
        <f t="shared" si="5"/>
        <v/>
      </c>
    </row>
    <row r="248">
      <c r="A248" s="7"/>
      <c r="B248" s="4"/>
      <c r="C248" s="11" t="str">
        <f>IF(B248="","",IFERROR(VLOOKUP(B248,Plano!$A$6:$C$400,2,FALSE),""))</f>
        <v/>
      </c>
      <c r="D248" s="11" t="str">
        <f>IF(B248="","",IFERROR(VLOOKUP(B248,Plano!$A$6:$C$400,3,FALSE),""))</f>
        <v/>
      </c>
      <c r="E248" s="4"/>
      <c r="F248" s="12"/>
      <c r="G248" s="12"/>
      <c r="H248" s="4"/>
      <c r="I248" s="8" t="str">
        <f t="shared" si="1"/>
        <v/>
      </c>
      <c r="J248" s="4"/>
      <c r="K248" s="4"/>
      <c r="L248" s="9" t="str">
        <f t="shared" si="2"/>
        <v/>
      </c>
      <c r="M248" s="4"/>
      <c r="N248" s="4"/>
      <c r="O248" s="15" t="str">
        <f>IF(COUNTA(A248:B248,E248:H248,J248:K248,M248:N248)=0,"",IF(OR(A248="",B248="",F248="",G248=""),"INCOMPLETO",IFERROR(IF(OR(NOT(ISNUMBER(A248)),A248&lt;=0,A248&lt;&gt;INT(A248),COUNTIFS(Plano!$A$6:$A$400,B248,Plano!$S$6:$S$400,"OK")&lt;&gt;1,NOT(ISNUMBER(F248)),NOT(ISNUMBER(G248)),F248&lt;0,G248&lt;0,F248&gt;=1,G248&gt;=1,AND(H248&lt;&gt;"",OR(NOT(ISNUMBER(H248)),H248&lt;0)),N(H248)&gt;MOD(G248-F248,1)*1440),"VERIFICAR","OK"),"VERIFICAR")))</f>
        <v/>
      </c>
      <c r="P248" s="15">
        <f t="shared" si="3"/>
        <v>0</v>
      </c>
      <c r="Q248" s="15">
        <f t="shared" si="4"/>
        <v>0</v>
      </c>
      <c r="R248" s="15" t="str">
        <f t="shared" si="5"/>
        <v/>
      </c>
    </row>
    <row r="249">
      <c r="A249" s="7"/>
      <c r="B249" s="4"/>
      <c r="C249" s="11" t="str">
        <f>IF(B249="","",IFERROR(VLOOKUP(B249,Plano!$A$6:$C$400,2,FALSE),""))</f>
        <v/>
      </c>
      <c r="D249" s="11" t="str">
        <f>IF(B249="","",IFERROR(VLOOKUP(B249,Plano!$A$6:$C$400,3,FALSE),""))</f>
        <v/>
      </c>
      <c r="E249" s="4"/>
      <c r="F249" s="12"/>
      <c r="G249" s="12"/>
      <c r="H249" s="4"/>
      <c r="I249" s="8" t="str">
        <f t="shared" si="1"/>
        <v/>
      </c>
      <c r="J249" s="4"/>
      <c r="K249" s="4"/>
      <c r="L249" s="9" t="str">
        <f t="shared" si="2"/>
        <v/>
      </c>
      <c r="M249" s="4"/>
      <c r="N249" s="4"/>
      <c r="O249" s="15" t="str">
        <f>IF(COUNTA(A249:B249,E249:H249,J249:K249,M249:N249)=0,"",IF(OR(A249="",B249="",F249="",G249=""),"INCOMPLETO",IFERROR(IF(OR(NOT(ISNUMBER(A249)),A249&lt;=0,A249&lt;&gt;INT(A249),COUNTIFS(Plano!$A$6:$A$400,B249,Plano!$S$6:$S$400,"OK")&lt;&gt;1,NOT(ISNUMBER(F249)),NOT(ISNUMBER(G249)),F249&lt;0,G249&lt;0,F249&gt;=1,G249&gt;=1,AND(H249&lt;&gt;"",OR(NOT(ISNUMBER(H249)),H249&lt;0)),N(H249)&gt;MOD(G249-F249,1)*1440),"VERIFICAR","OK"),"VERIFICAR")))</f>
        <v/>
      </c>
      <c r="P249" s="15">
        <f t="shared" si="3"/>
        <v>0</v>
      </c>
      <c r="Q249" s="15">
        <f t="shared" si="4"/>
        <v>0</v>
      </c>
      <c r="R249" s="15" t="str">
        <f t="shared" si="5"/>
        <v/>
      </c>
    </row>
    <row r="250">
      <c r="A250" s="7"/>
      <c r="B250" s="4"/>
      <c r="C250" s="11" t="str">
        <f>IF(B250="","",IFERROR(VLOOKUP(B250,Plano!$A$6:$C$400,2,FALSE),""))</f>
        <v/>
      </c>
      <c r="D250" s="11" t="str">
        <f>IF(B250="","",IFERROR(VLOOKUP(B250,Plano!$A$6:$C$400,3,FALSE),""))</f>
        <v/>
      </c>
      <c r="E250" s="4"/>
      <c r="F250" s="12"/>
      <c r="G250" s="12"/>
      <c r="H250" s="4"/>
      <c r="I250" s="8" t="str">
        <f t="shared" si="1"/>
        <v/>
      </c>
      <c r="J250" s="4"/>
      <c r="K250" s="4"/>
      <c r="L250" s="9" t="str">
        <f t="shared" si="2"/>
        <v/>
      </c>
      <c r="M250" s="4"/>
      <c r="N250" s="4"/>
      <c r="O250" s="15" t="str">
        <f>IF(COUNTA(A250:B250,E250:H250,J250:K250,M250:N250)=0,"",IF(OR(A250="",B250="",F250="",G250=""),"INCOMPLETO",IFERROR(IF(OR(NOT(ISNUMBER(A250)),A250&lt;=0,A250&lt;&gt;INT(A250),COUNTIFS(Plano!$A$6:$A$400,B250,Plano!$S$6:$S$400,"OK")&lt;&gt;1,NOT(ISNUMBER(F250)),NOT(ISNUMBER(G250)),F250&lt;0,G250&lt;0,F250&gt;=1,G250&gt;=1,AND(H250&lt;&gt;"",OR(NOT(ISNUMBER(H250)),H250&lt;0)),N(H250)&gt;MOD(G250-F250,1)*1440),"VERIFICAR","OK"),"VERIFICAR")))</f>
        <v/>
      </c>
      <c r="P250" s="15">
        <f t="shared" si="3"/>
        <v>0</v>
      </c>
      <c r="Q250" s="15">
        <f t="shared" si="4"/>
        <v>0</v>
      </c>
      <c r="R250" s="15" t="str">
        <f t="shared" si="5"/>
        <v/>
      </c>
    </row>
    <row r="251">
      <c r="A251" s="7"/>
      <c r="B251" s="4"/>
      <c r="C251" s="11" t="str">
        <f>IF(B251="","",IFERROR(VLOOKUP(B251,Plano!$A$6:$C$400,2,FALSE),""))</f>
        <v/>
      </c>
      <c r="D251" s="11" t="str">
        <f>IF(B251="","",IFERROR(VLOOKUP(B251,Plano!$A$6:$C$400,3,FALSE),""))</f>
        <v/>
      </c>
      <c r="E251" s="4"/>
      <c r="F251" s="12"/>
      <c r="G251" s="12"/>
      <c r="H251" s="4"/>
      <c r="I251" s="8" t="str">
        <f t="shared" si="1"/>
        <v/>
      </c>
      <c r="J251" s="4"/>
      <c r="K251" s="4"/>
      <c r="L251" s="9" t="str">
        <f t="shared" si="2"/>
        <v/>
      </c>
      <c r="M251" s="4"/>
      <c r="N251" s="4"/>
      <c r="O251" s="15" t="str">
        <f>IF(COUNTA(A251:B251,E251:H251,J251:K251,M251:N251)=0,"",IF(OR(A251="",B251="",F251="",G251=""),"INCOMPLETO",IFERROR(IF(OR(NOT(ISNUMBER(A251)),A251&lt;=0,A251&lt;&gt;INT(A251),COUNTIFS(Plano!$A$6:$A$400,B251,Plano!$S$6:$S$400,"OK")&lt;&gt;1,NOT(ISNUMBER(F251)),NOT(ISNUMBER(G251)),F251&lt;0,G251&lt;0,F251&gt;=1,G251&gt;=1,AND(H251&lt;&gt;"",OR(NOT(ISNUMBER(H251)),H251&lt;0)),N(H251)&gt;MOD(G251-F251,1)*1440),"VERIFICAR","OK"),"VERIFICAR")))</f>
        <v/>
      </c>
      <c r="P251" s="15">
        <f t="shared" si="3"/>
        <v>0</v>
      </c>
      <c r="Q251" s="15">
        <f t="shared" si="4"/>
        <v>0</v>
      </c>
      <c r="R251" s="15" t="str">
        <f t="shared" si="5"/>
        <v/>
      </c>
    </row>
    <row r="252">
      <c r="A252" s="7"/>
      <c r="B252" s="4"/>
      <c r="C252" s="11" t="str">
        <f>IF(B252="","",IFERROR(VLOOKUP(B252,Plano!$A$6:$C$400,2,FALSE),""))</f>
        <v/>
      </c>
      <c r="D252" s="11" t="str">
        <f>IF(B252="","",IFERROR(VLOOKUP(B252,Plano!$A$6:$C$400,3,FALSE),""))</f>
        <v/>
      </c>
      <c r="E252" s="4"/>
      <c r="F252" s="12"/>
      <c r="G252" s="12"/>
      <c r="H252" s="4"/>
      <c r="I252" s="8" t="str">
        <f t="shared" si="1"/>
        <v/>
      </c>
      <c r="J252" s="4"/>
      <c r="K252" s="4"/>
      <c r="L252" s="9" t="str">
        <f t="shared" si="2"/>
        <v/>
      </c>
      <c r="M252" s="4"/>
      <c r="N252" s="4"/>
      <c r="O252" s="15" t="str">
        <f>IF(COUNTA(A252:B252,E252:H252,J252:K252,M252:N252)=0,"",IF(OR(A252="",B252="",F252="",G252=""),"INCOMPLETO",IFERROR(IF(OR(NOT(ISNUMBER(A252)),A252&lt;=0,A252&lt;&gt;INT(A252),COUNTIFS(Plano!$A$6:$A$400,B252,Plano!$S$6:$S$400,"OK")&lt;&gt;1,NOT(ISNUMBER(F252)),NOT(ISNUMBER(G252)),F252&lt;0,G252&lt;0,F252&gt;=1,G252&gt;=1,AND(H252&lt;&gt;"",OR(NOT(ISNUMBER(H252)),H252&lt;0)),N(H252)&gt;MOD(G252-F252,1)*1440),"VERIFICAR","OK"),"VERIFICAR")))</f>
        <v/>
      </c>
      <c r="P252" s="15">
        <f t="shared" si="3"/>
        <v>0</v>
      </c>
      <c r="Q252" s="15">
        <f t="shared" si="4"/>
        <v>0</v>
      </c>
      <c r="R252" s="15" t="str">
        <f t="shared" si="5"/>
        <v/>
      </c>
    </row>
    <row r="253">
      <c r="A253" s="7"/>
      <c r="B253" s="4"/>
      <c r="C253" s="11" t="str">
        <f>IF(B253="","",IFERROR(VLOOKUP(B253,Plano!$A$6:$C$400,2,FALSE),""))</f>
        <v/>
      </c>
      <c r="D253" s="11" t="str">
        <f>IF(B253="","",IFERROR(VLOOKUP(B253,Plano!$A$6:$C$400,3,FALSE),""))</f>
        <v/>
      </c>
      <c r="E253" s="4"/>
      <c r="F253" s="12"/>
      <c r="G253" s="12"/>
      <c r="H253" s="4"/>
      <c r="I253" s="8" t="str">
        <f t="shared" si="1"/>
        <v/>
      </c>
      <c r="J253" s="4"/>
      <c r="K253" s="4"/>
      <c r="L253" s="9" t="str">
        <f t="shared" si="2"/>
        <v/>
      </c>
      <c r="M253" s="4"/>
      <c r="N253" s="4"/>
      <c r="O253" s="15" t="str">
        <f>IF(COUNTA(A253:B253,E253:H253,J253:K253,M253:N253)=0,"",IF(OR(A253="",B253="",F253="",G253=""),"INCOMPLETO",IFERROR(IF(OR(NOT(ISNUMBER(A253)),A253&lt;=0,A253&lt;&gt;INT(A253),COUNTIFS(Plano!$A$6:$A$400,B253,Plano!$S$6:$S$400,"OK")&lt;&gt;1,NOT(ISNUMBER(F253)),NOT(ISNUMBER(G253)),F253&lt;0,G253&lt;0,F253&gt;=1,G253&gt;=1,AND(H253&lt;&gt;"",OR(NOT(ISNUMBER(H253)),H253&lt;0)),N(H253)&gt;MOD(G253-F253,1)*1440),"VERIFICAR","OK"),"VERIFICAR")))</f>
        <v/>
      </c>
      <c r="P253" s="15">
        <f t="shared" si="3"/>
        <v>0</v>
      </c>
      <c r="Q253" s="15">
        <f t="shared" si="4"/>
        <v>0</v>
      </c>
      <c r="R253" s="15" t="str">
        <f t="shared" si="5"/>
        <v/>
      </c>
    </row>
    <row r="254">
      <c r="A254" s="7"/>
      <c r="B254" s="4"/>
      <c r="C254" s="11" t="str">
        <f>IF(B254="","",IFERROR(VLOOKUP(B254,Plano!$A$6:$C$400,2,FALSE),""))</f>
        <v/>
      </c>
      <c r="D254" s="11" t="str">
        <f>IF(B254="","",IFERROR(VLOOKUP(B254,Plano!$A$6:$C$400,3,FALSE),""))</f>
        <v/>
      </c>
      <c r="E254" s="4"/>
      <c r="F254" s="12"/>
      <c r="G254" s="12"/>
      <c r="H254" s="4"/>
      <c r="I254" s="8" t="str">
        <f t="shared" si="1"/>
        <v/>
      </c>
      <c r="J254" s="4"/>
      <c r="K254" s="4"/>
      <c r="L254" s="9" t="str">
        <f t="shared" si="2"/>
        <v/>
      </c>
      <c r="M254" s="4"/>
      <c r="N254" s="4"/>
      <c r="O254" s="15" t="str">
        <f>IF(COUNTA(A254:B254,E254:H254,J254:K254,M254:N254)=0,"",IF(OR(A254="",B254="",F254="",G254=""),"INCOMPLETO",IFERROR(IF(OR(NOT(ISNUMBER(A254)),A254&lt;=0,A254&lt;&gt;INT(A254),COUNTIFS(Plano!$A$6:$A$400,B254,Plano!$S$6:$S$400,"OK")&lt;&gt;1,NOT(ISNUMBER(F254)),NOT(ISNUMBER(G254)),F254&lt;0,G254&lt;0,F254&gt;=1,G254&gt;=1,AND(H254&lt;&gt;"",OR(NOT(ISNUMBER(H254)),H254&lt;0)),N(H254)&gt;MOD(G254-F254,1)*1440),"VERIFICAR","OK"),"VERIFICAR")))</f>
        <v/>
      </c>
      <c r="P254" s="15">
        <f t="shared" si="3"/>
        <v>0</v>
      </c>
      <c r="Q254" s="15">
        <f t="shared" si="4"/>
        <v>0</v>
      </c>
      <c r="R254" s="15" t="str">
        <f t="shared" si="5"/>
        <v/>
      </c>
    </row>
    <row r="255">
      <c r="A255" s="7"/>
      <c r="B255" s="4"/>
      <c r="C255" s="11" t="str">
        <f>IF(B255="","",IFERROR(VLOOKUP(B255,Plano!$A$6:$C$400,2,FALSE),""))</f>
        <v/>
      </c>
      <c r="D255" s="11" t="str">
        <f>IF(B255="","",IFERROR(VLOOKUP(B255,Plano!$A$6:$C$400,3,FALSE),""))</f>
        <v/>
      </c>
      <c r="E255" s="4"/>
      <c r="F255" s="12"/>
      <c r="G255" s="12"/>
      <c r="H255" s="4"/>
      <c r="I255" s="8" t="str">
        <f t="shared" si="1"/>
        <v/>
      </c>
      <c r="J255" s="4"/>
      <c r="K255" s="4"/>
      <c r="L255" s="9" t="str">
        <f t="shared" si="2"/>
        <v/>
      </c>
      <c r="M255" s="4"/>
      <c r="N255" s="4"/>
      <c r="O255" s="15" t="str">
        <f>IF(COUNTA(A255:B255,E255:H255,J255:K255,M255:N255)=0,"",IF(OR(A255="",B255="",F255="",G255=""),"INCOMPLETO",IFERROR(IF(OR(NOT(ISNUMBER(A255)),A255&lt;=0,A255&lt;&gt;INT(A255),COUNTIFS(Plano!$A$6:$A$400,B255,Plano!$S$6:$S$400,"OK")&lt;&gt;1,NOT(ISNUMBER(F255)),NOT(ISNUMBER(G255)),F255&lt;0,G255&lt;0,F255&gt;=1,G255&gt;=1,AND(H255&lt;&gt;"",OR(NOT(ISNUMBER(H255)),H255&lt;0)),N(H255)&gt;MOD(G255-F255,1)*1440),"VERIFICAR","OK"),"VERIFICAR")))</f>
        <v/>
      </c>
      <c r="P255" s="15">
        <f t="shared" si="3"/>
        <v>0</v>
      </c>
      <c r="Q255" s="15">
        <f t="shared" si="4"/>
        <v>0</v>
      </c>
      <c r="R255" s="15" t="str">
        <f t="shared" si="5"/>
        <v/>
      </c>
    </row>
    <row r="256">
      <c r="A256" s="7"/>
      <c r="B256" s="4"/>
      <c r="C256" s="11" t="str">
        <f>IF(B256="","",IFERROR(VLOOKUP(B256,Plano!$A$6:$C$400,2,FALSE),""))</f>
        <v/>
      </c>
      <c r="D256" s="11" t="str">
        <f>IF(B256="","",IFERROR(VLOOKUP(B256,Plano!$A$6:$C$400,3,FALSE),""))</f>
        <v/>
      </c>
      <c r="E256" s="4"/>
      <c r="F256" s="12"/>
      <c r="G256" s="12"/>
      <c r="H256" s="4"/>
      <c r="I256" s="8" t="str">
        <f t="shared" si="1"/>
        <v/>
      </c>
      <c r="J256" s="4"/>
      <c r="K256" s="4"/>
      <c r="L256" s="9" t="str">
        <f t="shared" si="2"/>
        <v/>
      </c>
      <c r="M256" s="4"/>
      <c r="N256" s="4"/>
      <c r="O256" s="15" t="str">
        <f>IF(COUNTA(A256:B256,E256:H256,J256:K256,M256:N256)=0,"",IF(OR(A256="",B256="",F256="",G256=""),"INCOMPLETO",IFERROR(IF(OR(NOT(ISNUMBER(A256)),A256&lt;=0,A256&lt;&gt;INT(A256),COUNTIFS(Plano!$A$6:$A$400,B256,Plano!$S$6:$S$400,"OK")&lt;&gt;1,NOT(ISNUMBER(F256)),NOT(ISNUMBER(G256)),F256&lt;0,G256&lt;0,F256&gt;=1,G256&gt;=1,AND(H256&lt;&gt;"",OR(NOT(ISNUMBER(H256)),H256&lt;0)),N(H256)&gt;MOD(G256-F256,1)*1440),"VERIFICAR","OK"),"VERIFICAR")))</f>
        <v/>
      </c>
      <c r="P256" s="15">
        <f t="shared" si="3"/>
        <v>0</v>
      </c>
      <c r="Q256" s="15">
        <f t="shared" si="4"/>
        <v>0</v>
      </c>
      <c r="R256" s="15" t="str">
        <f t="shared" si="5"/>
        <v/>
      </c>
    </row>
    <row r="257">
      <c r="A257" s="7"/>
      <c r="B257" s="4"/>
      <c r="C257" s="11" t="str">
        <f>IF(B257="","",IFERROR(VLOOKUP(B257,Plano!$A$6:$C$400,2,FALSE),""))</f>
        <v/>
      </c>
      <c r="D257" s="11" t="str">
        <f>IF(B257="","",IFERROR(VLOOKUP(B257,Plano!$A$6:$C$400,3,FALSE),""))</f>
        <v/>
      </c>
      <c r="E257" s="4"/>
      <c r="F257" s="12"/>
      <c r="G257" s="12"/>
      <c r="H257" s="4"/>
      <c r="I257" s="8" t="str">
        <f t="shared" si="1"/>
        <v/>
      </c>
      <c r="J257" s="4"/>
      <c r="K257" s="4"/>
      <c r="L257" s="9" t="str">
        <f t="shared" si="2"/>
        <v/>
      </c>
      <c r="M257" s="4"/>
      <c r="N257" s="4"/>
      <c r="O257" s="15" t="str">
        <f>IF(COUNTA(A257:B257,E257:H257,J257:K257,M257:N257)=0,"",IF(OR(A257="",B257="",F257="",G257=""),"INCOMPLETO",IFERROR(IF(OR(NOT(ISNUMBER(A257)),A257&lt;=0,A257&lt;&gt;INT(A257),COUNTIFS(Plano!$A$6:$A$400,B257,Plano!$S$6:$S$400,"OK")&lt;&gt;1,NOT(ISNUMBER(F257)),NOT(ISNUMBER(G257)),F257&lt;0,G257&lt;0,F257&gt;=1,G257&gt;=1,AND(H257&lt;&gt;"",OR(NOT(ISNUMBER(H257)),H257&lt;0)),N(H257)&gt;MOD(G257-F257,1)*1440),"VERIFICAR","OK"),"VERIFICAR")))</f>
        <v/>
      </c>
      <c r="P257" s="15">
        <f t="shared" si="3"/>
        <v>0</v>
      </c>
      <c r="Q257" s="15">
        <f t="shared" si="4"/>
        <v>0</v>
      </c>
      <c r="R257" s="15" t="str">
        <f t="shared" si="5"/>
        <v/>
      </c>
    </row>
    <row r="258">
      <c r="A258" s="7"/>
      <c r="B258" s="4"/>
      <c r="C258" s="11" t="str">
        <f>IF(B258="","",IFERROR(VLOOKUP(B258,Plano!$A$6:$C$400,2,FALSE),""))</f>
        <v/>
      </c>
      <c r="D258" s="11" t="str">
        <f>IF(B258="","",IFERROR(VLOOKUP(B258,Plano!$A$6:$C$400,3,FALSE),""))</f>
        <v/>
      </c>
      <c r="E258" s="4"/>
      <c r="F258" s="12"/>
      <c r="G258" s="12"/>
      <c r="H258" s="4"/>
      <c r="I258" s="8" t="str">
        <f t="shared" si="1"/>
        <v/>
      </c>
      <c r="J258" s="4"/>
      <c r="K258" s="4"/>
      <c r="L258" s="9" t="str">
        <f t="shared" si="2"/>
        <v/>
      </c>
      <c r="M258" s="4"/>
      <c r="N258" s="4"/>
      <c r="O258" s="15" t="str">
        <f>IF(COUNTA(A258:B258,E258:H258,J258:K258,M258:N258)=0,"",IF(OR(A258="",B258="",F258="",G258=""),"INCOMPLETO",IFERROR(IF(OR(NOT(ISNUMBER(A258)),A258&lt;=0,A258&lt;&gt;INT(A258),COUNTIFS(Plano!$A$6:$A$400,B258,Plano!$S$6:$S$400,"OK")&lt;&gt;1,NOT(ISNUMBER(F258)),NOT(ISNUMBER(G258)),F258&lt;0,G258&lt;0,F258&gt;=1,G258&gt;=1,AND(H258&lt;&gt;"",OR(NOT(ISNUMBER(H258)),H258&lt;0)),N(H258)&gt;MOD(G258-F258,1)*1440),"VERIFICAR","OK"),"VERIFICAR")))</f>
        <v/>
      </c>
      <c r="P258" s="15">
        <f t="shared" si="3"/>
        <v>0</v>
      </c>
      <c r="Q258" s="15">
        <f t="shared" si="4"/>
        <v>0</v>
      </c>
      <c r="R258" s="15" t="str">
        <f t="shared" si="5"/>
        <v/>
      </c>
    </row>
    <row r="259">
      <c r="A259" s="7"/>
      <c r="B259" s="4"/>
      <c r="C259" s="11" t="str">
        <f>IF(B259="","",IFERROR(VLOOKUP(B259,Plano!$A$6:$C$400,2,FALSE),""))</f>
        <v/>
      </c>
      <c r="D259" s="11" t="str">
        <f>IF(B259="","",IFERROR(VLOOKUP(B259,Plano!$A$6:$C$400,3,FALSE),""))</f>
        <v/>
      </c>
      <c r="E259" s="4"/>
      <c r="F259" s="12"/>
      <c r="G259" s="12"/>
      <c r="H259" s="4"/>
      <c r="I259" s="8" t="str">
        <f t="shared" si="1"/>
        <v/>
      </c>
      <c r="J259" s="4"/>
      <c r="K259" s="4"/>
      <c r="L259" s="9" t="str">
        <f t="shared" si="2"/>
        <v/>
      </c>
      <c r="M259" s="4"/>
      <c r="N259" s="4"/>
      <c r="O259" s="15" t="str">
        <f>IF(COUNTA(A259:B259,E259:H259,J259:K259,M259:N259)=0,"",IF(OR(A259="",B259="",F259="",G259=""),"INCOMPLETO",IFERROR(IF(OR(NOT(ISNUMBER(A259)),A259&lt;=0,A259&lt;&gt;INT(A259),COUNTIFS(Plano!$A$6:$A$400,B259,Plano!$S$6:$S$400,"OK")&lt;&gt;1,NOT(ISNUMBER(F259)),NOT(ISNUMBER(G259)),F259&lt;0,G259&lt;0,F259&gt;=1,G259&gt;=1,AND(H259&lt;&gt;"",OR(NOT(ISNUMBER(H259)),H259&lt;0)),N(H259)&gt;MOD(G259-F259,1)*1440),"VERIFICAR","OK"),"VERIFICAR")))</f>
        <v/>
      </c>
      <c r="P259" s="15">
        <f t="shared" si="3"/>
        <v>0</v>
      </c>
      <c r="Q259" s="15">
        <f t="shared" si="4"/>
        <v>0</v>
      </c>
      <c r="R259" s="15" t="str">
        <f t="shared" si="5"/>
        <v/>
      </c>
    </row>
    <row r="260">
      <c r="A260" s="7"/>
      <c r="B260" s="4"/>
      <c r="C260" s="11" t="str">
        <f>IF(B260="","",IFERROR(VLOOKUP(B260,Plano!$A$6:$C$400,2,FALSE),""))</f>
        <v/>
      </c>
      <c r="D260" s="11" t="str">
        <f>IF(B260="","",IFERROR(VLOOKUP(B260,Plano!$A$6:$C$400,3,FALSE),""))</f>
        <v/>
      </c>
      <c r="E260" s="4"/>
      <c r="F260" s="12"/>
      <c r="G260" s="12"/>
      <c r="H260" s="4"/>
      <c r="I260" s="8" t="str">
        <f t="shared" si="1"/>
        <v/>
      </c>
      <c r="J260" s="4"/>
      <c r="K260" s="4"/>
      <c r="L260" s="9" t="str">
        <f t="shared" si="2"/>
        <v/>
      </c>
      <c r="M260" s="4"/>
      <c r="N260" s="4"/>
      <c r="O260" s="15" t="str">
        <f>IF(COUNTA(A260:B260,E260:H260,J260:K260,M260:N260)=0,"",IF(OR(A260="",B260="",F260="",G260=""),"INCOMPLETO",IFERROR(IF(OR(NOT(ISNUMBER(A260)),A260&lt;=0,A260&lt;&gt;INT(A260),COUNTIFS(Plano!$A$6:$A$400,B260,Plano!$S$6:$S$400,"OK")&lt;&gt;1,NOT(ISNUMBER(F260)),NOT(ISNUMBER(G260)),F260&lt;0,G260&lt;0,F260&gt;=1,G260&gt;=1,AND(H260&lt;&gt;"",OR(NOT(ISNUMBER(H260)),H260&lt;0)),N(H260)&gt;MOD(G260-F260,1)*1440),"VERIFICAR","OK"),"VERIFICAR")))</f>
        <v/>
      </c>
      <c r="P260" s="15">
        <f t="shared" si="3"/>
        <v>0</v>
      </c>
      <c r="Q260" s="15">
        <f t="shared" si="4"/>
        <v>0</v>
      </c>
      <c r="R260" s="15" t="str">
        <f t="shared" si="5"/>
        <v/>
      </c>
    </row>
    <row r="261">
      <c r="A261" s="7"/>
      <c r="B261" s="4"/>
      <c r="C261" s="11" t="str">
        <f>IF(B261="","",IFERROR(VLOOKUP(B261,Plano!$A$6:$C$400,2,FALSE),""))</f>
        <v/>
      </c>
      <c r="D261" s="11" t="str">
        <f>IF(B261="","",IFERROR(VLOOKUP(B261,Plano!$A$6:$C$400,3,FALSE),""))</f>
        <v/>
      </c>
      <c r="E261" s="4"/>
      <c r="F261" s="12"/>
      <c r="G261" s="12"/>
      <c r="H261" s="4"/>
      <c r="I261" s="8" t="str">
        <f t="shared" si="1"/>
        <v/>
      </c>
      <c r="J261" s="4"/>
      <c r="K261" s="4"/>
      <c r="L261" s="9" t="str">
        <f t="shared" si="2"/>
        <v/>
      </c>
      <c r="M261" s="4"/>
      <c r="N261" s="4"/>
      <c r="O261" s="15" t="str">
        <f>IF(COUNTA(A261:B261,E261:H261,J261:K261,M261:N261)=0,"",IF(OR(A261="",B261="",F261="",G261=""),"INCOMPLETO",IFERROR(IF(OR(NOT(ISNUMBER(A261)),A261&lt;=0,A261&lt;&gt;INT(A261),COUNTIFS(Plano!$A$6:$A$400,B261,Plano!$S$6:$S$400,"OK")&lt;&gt;1,NOT(ISNUMBER(F261)),NOT(ISNUMBER(G261)),F261&lt;0,G261&lt;0,F261&gt;=1,G261&gt;=1,AND(H261&lt;&gt;"",OR(NOT(ISNUMBER(H261)),H261&lt;0)),N(H261)&gt;MOD(G261-F261,1)*1440),"VERIFICAR","OK"),"VERIFICAR")))</f>
        <v/>
      </c>
      <c r="P261" s="15">
        <f t="shared" si="3"/>
        <v>0</v>
      </c>
      <c r="Q261" s="15">
        <f t="shared" si="4"/>
        <v>0</v>
      </c>
      <c r="R261" s="15" t="str">
        <f t="shared" si="5"/>
        <v/>
      </c>
    </row>
    <row r="262">
      <c r="A262" s="7"/>
      <c r="B262" s="4"/>
      <c r="C262" s="11" t="str">
        <f>IF(B262="","",IFERROR(VLOOKUP(B262,Plano!$A$6:$C$400,2,FALSE),""))</f>
        <v/>
      </c>
      <c r="D262" s="11" t="str">
        <f>IF(B262="","",IFERROR(VLOOKUP(B262,Plano!$A$6:$C$400,3,FALSE),""))</f>
        <v/>
      </c>
      <c r="E262" s="4"/>
      <c r="F262" s="12"/>
      <c r="G262" s="12"/>
      <c r="H262" s="4"/>
      <c r="I262" s="8" t="str">
        <f t="shared" si="1"/>
        <v/>
      </c>
      <c r="J262" s="4"/>
      <c r="K262" s="4"/>
      <c r="L262" s="9" t="str">
        <f t="shared" si="2"/>
        <v/>
      </c>
      <c r="M262" s="4"/>
      <c r="N262" s="4"/>
      <c r="O262" s="15" t="str">
        <f>IF(COUNTA(A262:B262,E262:H262,J262:K262,M262:N262)=0,"",IF(OR(A262="",B262="",F262="",G262=""),"INCOMPLETO",IFERROR(IF(OR(NOT(ISNUMBER(A262)),A262&lt;=0,A262&lt;&gt;INT(A262),COUNTIFS(Plano!$A$6:$A$400,B262,Plano!$S$6:$S$400,"OK")&lt;&gt;1,NOT(ISNUMBER(F262)),NOT(ISNUMBER(G262)),F262&lt;0,G262&lt;0,F262&gt;=1,G262&gt;=1,AND(H262&lt;&gt;"",OR(NOT(ISNUMBER(H262)),H262&lt;0)),N(H262)&gt;MOD(G262-F262,1)*1440),"VERIFICAR","OK"),"VERIFICAR")))</f>
        <v/>
      </c>
      <c r="P262" s="15">
        <f t="shared" si="3"/>
        <v>0</v>
      </c>
      <c r="Q262" s="15">
        <f t="shared" si="4"/>
        <v>0</v>
      </c>
      <c r="R262" s="15" t="str">
        <f t="shared" si="5"/>
        <v/>
      </c>
    </row>
    <row r="263">
      <c r="A263" s="7"/>
      <c r="B263" s="4"/>
      <c r="C263" s="11" t="str">
        <f>IF(B263="","",IFERROR(VLOOKUP(B263,Plano!$A$6:$C$400,2,FALSE),""))</f>
        <v/>
      </c>
      <c r="D263" s="11" t="str">
        <f>IF(B263="","",IFERROR(VLOOKUP(B263,Plano!$A$6:$C$400,3,FALSE),""))</f>
        <v/>
      </c>
      <c r="E263" s="4"/>
      <c r="F263" s="12"/>
      <c r="G263" s="12"/>
      <c r="H263" s="4"/>
      <c r="I263" s="8" t="str">
        <f t="shared" si="1"/>
        <v/>
      </c>
      <c r="J263" s="4"/>
      <c r="K263" s="4"/>
      <c r="L263" s="9" t="str">
        <f t="shared" si="2"/>
        <v/>
      </c>
      <c r="M263" s="4"/>
      <c r="N263" s="4"/>
      <c r="O263" s="15" t="str">
        <f>IF(COUNTA(A263:B263,E263:H263,J263:K263,M263:N263)=0,"",IF(OR(A263="",B263="",F263="",G263=""),"INCOMPLETO",IFERROR(IF(OR(NOT(ISNUMBER(A263)),A263&lt;=0,A263&lt;&gt;INT(A263),COUNTIFS(Plano!$A$6:$A$400,B263,Plano!$S$6:$S$400,"OK")&lt;&gt;1,NOT(ISNUMBER(F263)),NOT(ISNUMBER(G263)),F263&lt;0,G263&lt;0,F263&gt;=1,G263&gt;=1,AND(H263&lt;&gt;"",OR(NOT(ISNUMBER(H263)),H263&lt;0)),N(H263)&gt;MOD(G263-F263,1)*1440),"VERIFICAR","OK"),"VERIFICAR")))</f>
        <v/>
      </c>
      <c r="P263" s="15">
        <f t="shared" si="3"/>
        <v>0</v>
      </c>
      <c r="Q263" s="15">
        <f t="shared" si="4"/>
        <v>0</v>
      </c>
      <c r="R263" s="15" t="str">
        <f t="shared" si="5"/>
        <v/>
      </c>
    </row>
    <row r="264">
      <c r="A264" s="7"/>
      <c r="B264" s="4"/>
      <c r="C264" s="11" t="str">
        <f>IF(B264="","",IFERROR(VLOOKUP(B264,Plano!$A$6:$C$400,2,FALSE),""))</f>
        <v/>
      </c>
      <c r="D264" s="11" t="str">
        <f>IF(B264="","",IFERROR(VLOOKUP(B264,Plano!$A$6:$C$400,3,FALSE),""))</f>
        <v/>
      </c>
      <c r="E264" s="4"/>
      <c r="F264" s="12"/>
      <c r="G264" s="12"/>
      <c r="H264" s="4"/>
      <c r="I264" s="8" t="str">
        <f t="shared" si="1"/>
        <v/>
      </c>
      <c r="J264" s="4"/>
      <c r="K264" s="4"/>
      <c r="L264" s="9" t="str">
        <f t="shared" si="2"/>
        <v/>
      </c>
      <c r="M264" s="4"/>
      <c r="N264" s="4"/>
      <c r="O264" s="15" t="str">
        <f>IF(COUNTA(A264:B264,E264:H264,J264:K264,M264:N264)=0,"",IF(OR(A264="",B264="",F264="",G264=""),"INCOMPLETO",IFERROR(IF(OR(NOT(ISNUMBER(A264)),A264&lt;=0,A264&lt;&gt;INT(A264),COUNTIFS(Plano!$A$6:$A$400,B264,Plano!$S$6:$S$400,"OK")&lt;&gt;1,NOT(ISNUMBER(F264)),NOT(ISNUMBER(G264)),F264&lt;0,G264&lt;0,F264&gt;=1,G264&gt;=1,AND(H264&lt;&gt;"",OR(NOT(ISNUMBER(H264)),H264&lt;0)),N(H264)&gt;MOD(G264-F264,1)*1440),"VERIFICAR","OK"),"VERIFICAR")))</f>
        <v/>
      </c>
      <c r="P264" s="15">
        <f t="shared" si="3"/>
        <v>0</v>
      </c>
      <c r="Q264" s="15">
        <f t="shared" si="4"/>
        <v>0</v>
      </c>
      <c r="R264" s="15" t="str">
        <f t="shared" si="5"/>
        <v/>
      </c>
    </row>
    <row r="265">
      <c r="A265" s="7"/>
      <c r="B265" s="4"/>
      <c r="C265" s="11" t="str">
        <f>IF(B265="","",IFERROR(VLOOKUP(B265,Plano!$A$6:$C$400,2,FALSE),""))</f>
        <v/>
      </c>
      <c r="D265" s="11" t="str">
        <f>IF(B265="","",IFERROR(VLOOKUP(B265,Plano!$A$6:$C$400,3,FALSE),""))</f>
        <v/>
      </c>
      <c r="E265" s="4"/>
      <c r="F265" s="12"/>
      <c r="G265" s="12"/>
      <c r="H265" s="4"/>
      <c r="I265" s="8" t="str">
        <f t="shared" si="1"/>
        <v/>
      </c>
      <c r="J265" s="4"/>
      <c r="K265" s="4"/>
      <c r="L265" s="9" t="str">
        <f t="shared" si="2"/>
        <v/>
      </c>
      <c r="M265" s="4"/>
      <c r="N265" s="4"/>
      <c r="O265" s="15" t="str">
        <f>IF(COUNTA(A265:B265,E265:H265,J265:K265,M265:N265)=0,"",IF(OR(A265="",B265="",F265="",G265=""),"INCOMPLETO",IFERROR(IF(OR(NOT(ISNUMBER(A265)),A265&lt;=0,A265&lt;&gt;INT(A265),COUNTIFS(Plano!$A$6:$A$400,B265,Plano!$S$6:$S$400,"OK")&lt;&gt;1,NOT(ISNUMBER(F265)),NOT(ISNUMBER(G265)),F265&lt;0,G265&lt;0,F265&gt;=1,G265&gt;=1,AND(H265&lt;&gt;"",OR(NOT(ISNUMBER(H265)),H265&lt;0)),N(H265)&gt;MOD(G265-F265,1)*1440),"VERIFICAR","OK"),"VERIFICAR")))</f>
        <v/>
      </c>
      <c r="P265" s="15">
        <f t="shared" si="3"/>
        <v>0</v>
      </c>
      <c r="Q265" s="15">
        <f t="shared" si="4"/>
        <v>0</v>
      </c>
      <c r="R265" s="15" t="str">
        <f t="shared" si="5"/>
        <v/>
      </c>
    </row>
    <row r="266">
      <c r="A266" s="7"/>
      <c r="B266" s="4"/>
      <c r="C266" s="11" t="str">
        <f>IF(B266="","",IFERROR(VLOOKUP(B266,Plano!$A$6:$C$400,2,FALSE),""))</f>
        <v/>
      </c>
      <c r="D266" s="11" t="str">
        <f>IF(B266="","",IFERROR(VLOOKUP(B266,Plano!$A$6:$C$400,3,FALSE),""))</f>
        <v/>
      </c>
      <c r="E266" s="4"/>
      <c r="F266" s="12"/>
      <c r="G266" s="12"/>
      <c r="H266" s="4"/>
      <c r="I266" s="8" t="str">
        <f t="shared" si="1"/>
        <v/>
      </c>
      <c r="J266" s="4"/>
      <c r="K266" s="4"/>
      <c r="L266" s="9" t="str">
        <f t="shared" si="2"/>
        <v/>
      </c>
      <c r="M266" s="4"/>
      <c r="N266" s="4"/>
      <c r="O266" s="15" t="str">
        <f>IF(COUNTA(A266:B266,E266:H266,J266:K266,M266:N266)=0,"",IF(OR(A266="",B266="",F266="",G266=""),"INCOMPLETO",IFERROR(IF(OR(NOT(ISNUMBER(A266)),A266&lt;=0,A266&lt;&gt;INT(A266),COUNTIFS(Plano!$A$6:$A$400,B266,Plano!$S$6:$S$400,"OK")&lt;&gt;1,NOT(ISNUMBER(F266)),NOT(ISNUMBER(G266)),F266&lt;0,G266&lt;0,F266&gt;=1,G266&gt;=1,AND(H266&lt;&gt;"",OR(NOT(ISNUMBER(H266)),H266&lt;0)),N(H266)&gt;MOD(G266-F266,1)*1440),"VERIFICAR","OK"),"VERIFICAR")))</f>
        <v/>
      </c>
      <c r="P266" s="15">
        <f t="shared" si="3"/>
        <v>0</v>
      </c>
      <c r="Q266" s="15">
        <f t="shared" si="4"/>
        <v>0</v>
      </c>
      <c r="R266" s="15" t="str">
        <f t="shared" si="5"/>
        <v/>
      </c>
    </row>
    <row r="267">
      <c r="A267" s="7"/>
      <c r="B267" s="4"/>
      <c r="C267" s="11" t="str">
        <f>IF(B267="","",IFERROR(VLOOKUP(B267,Plano!$A$6:$C$400,2,FALSE),""))</f>
        <v/>
      </c>
      <c r="D267" s="11" t="str">
        <f>IF(B267="","",IFERROR(VLOOKUP(B267,Plano!$A$6:$C$400,3,FALSE),""))</f>
        <v/>
      </c>
      <c r="E267" s="4"/>
      <c r="F267" s="12"/>
      <c r="G267" s="12"/>
      <c r="H267" s="4"/>
      <c r="I267" s="8" t="str">
        <f t="shared" si="1"/>
        <v/>
      </c>
      <c r="J267" s="4"/>
      <c r="K267" s="4"/>
      <c r="L267" s="9" t="str">
        <f t="shared" si="2"/>
        <v/>
      </c>
      <c r="M267" s="4"/>
      <c r="N267" s="4"/>
      <c r="O267" s="15" t="str">
        <f>IF(COUNTA(A267:B267,E267:H267,J267:K267,M267:N267)=0,"",IF(OR(A267="",B267="",F267="",G267=""),"INCOMPLETO",IFERROR(IF(OR(NOT(ISNUMBER(A267)),A267&lt;=0,A267&lt;&gt;INT(A267),COUNTIFS(Plano!$A$6:$A$400,B267,Plano!$S$6:$S$400,"OK")&lt;&gt;1,NOT(ISNUMBER(F267)),NOT(ISNUMBER(G267)),F267&lt;0,G267&lt;0,F267&gt;=1,G267&gt;=1,AND(H267&lt;&gt;"",OR(NOT(ISNUMBER(H267)),H267&lt;0)),N(H267)&gt;MOD(G267-F267,1)*1440),"VERIFICAR","OK"),"VERIFICAR")))</f>
        <v/>
      </c>
      <c r="P267" s="15">
        <f t="shared" si="3"/>
        <v>0</v>
      </c>
      <c r="Q267" s="15">
        <f t="shared" si="4"/>
        <v>0</v>
      </c>
      <c r="R267" s="15" t="str">
        <f t="shared" si="5"/>
        <v/>
      </c>
    </row>
    <row r="268">
      <c r="A268" s="7"/>
      <c r="B268" s="4"/>
      <c r="C268" s="11" t="str">
        <f>IF(B268="","",IFERROR(VLOOKUP(B268,Plano!$A$6:$C$400,2,FALSE),""))</f>
        <v/>
      </c>
      <c r="D268" s="11" t="str">
        <f>IF(B268="","",IFERROR(VLOOKUP(B268,Plano!$A$6:$C$400,3,FALSE),""))</f>
        <v/>
      </c>
      <c r="E268" s="4"/>
      <c r="F268" s="12"/>
      <c r="G268" s="12"/>
      <c r="H268" s="4"/>
      <c r="I268" s="8" t="str">
        <f t="shared" si="1"/>
        <v/>
      </c>
      <c r="J268" s="4"/>
      <c r="K268" s="4"/>
      <c r="L268" s="9" t="str">
        <f t="shared" si="2"/>
        <v/>
      </c>
      <c r="M268" s="4"/>
      <c r="N268" s="4"/>
      <c r="O268" s="15" t="str">
        <f>IF(COUNTA(A268:B268,E268:H268,J268:K268,M268:N268)=0,"",IF(OR(A268="",B268="",F268="",G268=""),"INCOMPLETO",IFERROR(IF(OR(NOT(ISNUMBER(A268)),A268&lt;=0,A268&lt;&gt;INT(A268),COUNTIFS(Plano!$A$6:$A$400,B268,Plano!$S$6:$S$400,"OK")&lt;&gt;1,NOT(ISNUMBER(F268)),NOT(ISNUMBER(G268)),F268&lt;0,G268&lt;0,F268&gt;=1,G268&gt;=1,AND(H268&lt;&gt;"",OR(NOT(ISNUMBER(H268)),H268&lt;0)),N(H268)&gt;MOD(G268-F268,1)*1440),"VERIFICAR","OK"),"VERIFICAR")))</f>
        <v/>
      </c>
      <c r="P268" s="15">
        <f t="shared" si="3"/>
        <v>0</v>
      </c>
      <c r="Q268" s="15">
        <f t="shared" si="4"/>
        <v>0</v>
      </c>
      <c r="R268" s="15" t="str">
        <f t="shared" si="5"/>
        <v/>
      </c>
    </row>
    <row r="269">
      <c r="A269" s="7"/>
      <c r="B269" s="4"/>
      <c r="C269" s="11" t="str">
        <f>IF(B269="","",IFERROR(VLOOKUP(B269,Plano!$A$6:$C$400,2,FALSE),""))</f>
        <v/>
      </c>
      <c r="D269" s="11" t="str">
        <f>IF(B269="","",IFERROR(VLOOKUP(B269,Plano!$A$6:$C$400,3,FALSE),""))</f>
        <v/>
      </c>
      <c r="E269" s="4"/>
      <c r="F269" s="12"/>
      <c r="G269" s="12"/>
      <c r="H269" s="4"/>
      <c r="I269" s="8" t="str">
        <f t="shared" si="1"/>
        <v/>
      </c>
      <c r="J269" s="4"/>
      <c r="K269" s="4"/>
      <c r="L269" s="9" t="str">
        <f t="shared" si="2"/>
        <v/>
      </c>
      <c r="M269" s="4"/>
      <c r="N269" s="4"/>
      <c r="O269" s="15" t="str">
        <f>IF(COUNTA(A269:B269,E269:H269,J269:K269,M269:N269)=0,"",IF(OR(A269="",B269="",F269="",G269=""),"INCOMPLETO",IFERROR(IF(OR(NOT(ISNUMBER(A269)),A269&lt;=0,A269&lt;&gt;INT(A269),COUNTIFS(Plano!$A$6:$A$400,B269,Plano!$S$6:$S$400,"OK")&lt;&gt;1,NOT(ISNUMBER(F269)),NOT(ISNUMBER(G269)),F269&lt;0,G269&lt;0,F269&gt;=1,G269&gt;=1,AND(H269&lt;&gt;"",OR(NOT(ISNUMBER(H269)),H269&lt;0)),N(H269)&gt;MOD(G269-F269,1)*1440),"VERIFICAR","OK"),"VERIFICAR")))</f>
        <v/>
      </c>
      <c r="P269" s="15">
        <f t="shared" si="3"/>
        <v>0</v>
      </c>
      <c r="Q269" s="15">
        <f t="shared" si="4"/>
        <v>0</v>
      </c>
      <c r="R269" s="15" t="str">
        <f t="shared" si="5"/>
        <v/>
      </c>
    </row>
    <row r="270">
      <c r="A270" s="7"/>
      <c r="B270" s="4"/>
      <c r="C270" s="11" t="str">
        <f>IF(B270="","",IFERROR(VLOOKUP(B270,Plano!$A$6:$C$400,2,FALSE),""))</f>
        <v/>
      </c>
      <c r="D270" s="11" t="str">
        <f>IF(B270="","",IFERROR(VLOOKUP(B270,Plano!$A$6:$C$400,3,FALSE),""))</f>
        <v/>
      </c>
      <c r="E270" s="4"/>
      <c r="F270" s="12"/>
      <c r="G270" s="12"/>
      <c r="H270" s="4"/>
      <c r="I270" s="8" t="str">
        <f t="shared" si="1"/>
        <v/>
      </c>
      <c r="J270" s="4"/>
      <c r="K270" s="4"/>
      <c r="L270" s="9" t="str">
        <f t="shared" si="2"/>
        <v/>
      </c>
      <c r="M270" s="4"/>
      <c r="N270" s="4"/>
      <c r="O270" s="15" t="str">
        <f>IF(COUNTA(A270:B270,E270:H270,J270:K270,M270:N270)=0,"",IF(OR(A270="",B270="",F270="",G270=""),"INCOMPLETO",IFERROR(IF(OR(NOT(ISNUMBER(A270)),A270&lt;=0,A270&lt;&gt;INT(A270),COUNTIFS(Plano!$A$6:$A$400,B270,Plano!$S$6:$S$400,"OK")&lt;&gt;1,NOT(ISNUMBER(F270)),NOT(ISNUMBER(G270)),F270&lt;0,G270&lt;0,F270&gt;=1,G270&gt;=1,AND(H270&lt;&gt;"",OR(NOT(ISNUMBER(H270)),H270&lt;0)),N(H270)&gt;MOD(G270-F270,1)*1440),"VERIFICAR","OK"),"VERIFICAR")))</f>
        <v/>
      </c>
      <c r="P270" s="15">
        <f t="shared" si="3"/>
        <v>0</v>
      </c>
      <c r="Q270" s="15">
        <f t="shared" si="4"/>
        <v>0</v>
      </c>
      <c r="R270" s="15" t="str">
        <f t="shared" si="5"/>
        <v/>
      </c>
    </row>
    <row r="271">
      <c r="A271" s="7"/>
      <c r="B271" s="4"/>
      <c r="C271" s="11" t="str">
        <f>IF(B271="","",IFERROR(VLOOKUP(B271,Plano!$A$6:$C$400,2,FALSE),""))</f>
        <v/>
      </c>
      <c r="D271" s="11" t="str">
        <f>IF(B271="","",IFERROR(VLOOKUP(B271,Plano!$A$6:$C$400,3,FALSE),""))</f>
        <v/>
      </c>
      <c r="E271" s="4"/>
      <c r="F271" s="12"/>
      <c r="G271" s="12"/>
      <c r="H271" s="4"/>
      <c r="I271" s="8" t="str">
        <f t="shared" si="1"/>
        <v/>
      </c>
      <c r="J271" s="4"/>
      <c r="K271" s="4"/>
      <c r="L271" s="9" t="str">
        <f t="shared" si="2"/>
        <v/>
      </c>
      <c r="M271" s="4"/>
      <c r="N271" s="4"/>
      <c r="O271" s="15" t="str">
        <f>IF(COUNTA(A271:B271,E271:H271,J271:K271,M271:N271)=0,"",IF(OR(A271="",B271="",F271="",G271=""),"INCOMPLETO",IFERROR(IF(OR(NOT(ISNUMBER(A271)),A271&lt;=0,A271&lt;&gt;INT(A271),COUNTIFS(Plano!$A$6:$A$400,B271,Plano!$S$6:$S$400,"OK")&lt;&gt;1,NOT(ISNUMBER(F271)),NOT(ISNUMBER(G271)),F271&lt;0,G271&lt;0,F271&gt;=1,G271&gt;=1,AND(H271&lt;&gt;"",OR(NOT(ISNUMBER(H271)),H271&lt;0)),N(H271)&gt;MOD(G271-F271,1)*1440),"VERIFICAR","OK"),"VERIFICAR")))</f>
        <v/>
      </c>
      <c r="P271" s="15">
        <f t="shared" si="3"/>
        <v>0</v>
      </c>
      <c r="Q271" s="15">
        <f t="shared" si="4"/>
        <v>0</v>
      </c>
      <c r="R271" s="15" t="str">
        <f t="shared" si="5"/>
        <v/>
      </c>
    </row>
    <row r="272">
      <c r="A272" s="7"/>
      <c r="B272" s="4"/>
      <c r="C272" s="11" t="str">
        <f>IF(B272="","",IFERROR(VLOOKUP(B272,Plano!$A$6:$C$400,2,FALSE),""))</f>
        <v/>
      </c>
      <c r="D272" s="11" t="str">
        <f>IF(B272="","",IFERROR(VLOOKUP(B272,Plano!$A$6:$C$400,3,FALSE),""))</f>
        <v/>
      </c>
      <c r="E272" s="4"/>
      <c r="F272" s="12"/>
      <c r="G272" s="12"/>
      <c r="H272" s="4"/>
      <c r="I272" s="8" t="str">
        <f t="shared" si="1"/>
        <v/>
      </c>
      <c r="J272" s="4"/>
      <c r="K272" s="4"/>
      <c r="L272" s="9" t="str">
        <f t="shared" si="2"/>
        <v/>
      </c>
      <c r="M272" s="4"/>
      <c r="N272" s="4"/>
      <c r="O272" s="15" t="str">
        <f>IF(COUNTA(A272:B272,E272:H272,J272:K272,M272:N272)=0,"",IF(OR(A272="",B272="",F272="",G272=""),"INCOMPLETO",IFERROR(IF(OR(NOT(ISNUMBER(A272)),A272&lt;=0,A272&lt;&gt;INT(A272),COUNTIFS(Plano!$A$6:$A$400,B272,Plano!$S$6:$S$400,"OK")&lt;&gt;1,NOT(ISNUMBER(F272)),NOT(ISNUMBER(G272)),F272&lt;0,G272&lt;0,F272&gt;=1,G272&gt;=1,AND(H272&lt;&gt;"",OR(NOT(ISNUMBER(H272)),H272&lt;0)),N(H272)&gt;MOD(G272-F272,1)*1440),"VERIFICAR","OK"),"VERIFICAR")))</f>
        <v/>
      </c>
      <c r="P272" s="15">
        <f t="shared" si="3"/>
        <v>0</v>
      </c>
      <c r="Q272" s="15">
        <f t="shared" si="4"/>
        <v>0</v>
      </c>
      <c r="R272" s="15" t="str">
        <f t="shared" si="5"/>
        <v/>
      </c>
    </row>
    <row r="273">
      <c r="A273" s="7"/>
      <c r="B273" s="4"/>
      <c r="C273" s="11" t="str">
        <f>IF(B273="","",IFERROR(VLOOKUP(B273,Plano!$A$6:$C$400,2,FALSE),""))</f>
        <v/>
      </c>
      <c r="D273" s="11" t="str">
        <f>IF(B273="","",IFERROR(VLOOKUP(B273,Plano!$A$6:$C$400,3,FALSE),""))</f>
        <v/>
      </c>
      <c r="E273" s="4"/>
      <c r="F273" s="12"/>
      <c r="G273" s="12"/>
      <c r="H273" s="4"/>
      <c r="I273" s="8" t="str">
        <f t="shared" si="1"/>
        <v/>
      </c>
      <c r="J273" s="4"/>
      <c r="K273" s="4"/>
      <c r="L273" s="9" t="str">
        <f t="shared" si="2"/>
        <v/>
      </c>
      <c r="M273" s="4"/>
      <c r="N273" s="4"/>
      <c r="O273" s="15" t="str">
        <f>IF(COUNTA(A273:B273,E273:H273,J273:K273,M273:N273)=0,"",IF(OR(A273="",B273="",F273="",G273=""),"INCOMPLETO",IFERROR(IF(OR(NOT(ISNUMBER(A273)),A273&lt;=0,A273&lt;&gt;INT(A273),COUNTIFS(Plano!$A$6:$A$400,B273,Plano!$S$6:$S$400,"OK")&lt;&gt;1,NOT(ISNUMBER(F273)),NOT(ISNUMBER(G273)),F273&lt;0,G273&lt;0,F273&gt;=1,G273&gt;=1,AND(H273&lt;&gt;"",OR(NOT(ISNUMBER(H273)),H273&lt;0)),N(H273)&gt;MOD(G273-F273,1)*1440),"VERIFICAR","OK"),"VERIFICAR")))</f>
        <v/>
      </c>
      <c r="P273" s="15">
        <f t="shared" si="3"/>
        <v>0</v>
      </c>
      <c r="Q273" s="15">
        <f t="shared" si="4"/>
        <v>0</v>
      </c>
      <c r="R273" s="15" t="str">
        <f t="shared" si="5"/>
        <v/>
      </c>
    </row>
    <row r="274">
      <c r="A274" s="7"/>
      <c r="B274" s="4"/>
      <c r="C274" s="11" t="str">
        <f>IF(B274="","",IFERROR(VLOOKUP(B274,Plano!$A$6:$C$400,2,FALSE),""))</f>
        <v/>
      </c>
      <c r="D274" s="11" t="str">
        <f>IF(B274="","",IFERROR(VLOOKUP(B274,Plano!$A$6:$C$400,3,FALSE),""))</f>
        <v/>
      </c>
      <c r="E274" s="4"/>
      <c r="F274" s="12"/>
      <c r="G274" s="12"/>
      <c r="H274" s="4"/>
      <c r="I274" s="8" t="str">
        <f t="shared" si="1"/>
        <v/>
      </c>
      <c r="J274" s="4"/>
      <c r="K274" s="4"/>
      <c r="L274" s="9" t="str">
        <f t="shared" si="2"/>
        <v/>
      </c>
      <c r="M274" s="4"/>
      <c r="N274" s="4"/>
      <c r="O274" s="15" t="str">
        <f>IF(COUNTA(A274:B274,E274:H274,J274:K274,M274:N274)=0,"",IF(OR(A274="",B274="",F274="",G274=""),"INCOMPLETO",IFERROR(IF(OR(NOT(ISNUMBER(A274)),A274&lt;=0,A274&lt;&gt;INT(A274),COUNTIFS(Plano!$A$6:$A$400,B274,Plano!$S$6:$S$400,"OK")&lt;&gt;1,NOT(ISNUMBER(F274)),NOT(ISNUMBER(G274)),F274&lt;0,G274&lt;0,F274&gt;=1,G274&gt;=1,AND(H274&lt;&gt;"",OR(NOT(ISNUMBER(H274)),H274&lt;0)),N(H274)&gt;MOD(G274-F274,1)*1440),"VERIFICAR","OK"),"VERIFICAR")))</f>
        <v/>
      </c>
      <c r="P274" s="15">
        <f t="shared" si="3"/>
        <v>0</v>
      </c>
      <c r="Q274" s="15">
        <f t="shared" si="4"/>
        <v>0</v>
      </c>
      <c r="R274" s="15" t="str">
        <f t="shared" si="5"/>
        <v/>
      </c>
    </row>
    <row r="275">
      <c r="A275" s="7"/>
      <c r="B275" s="4"/>
      <c r="C275" s="11" t="str">
        <f>IF(B275="","",IFERROR(VLOOKUP(B275,Plano!$A$6:$C$400,2,FALSE),""))</f>
        <v/>
      </c>
      <c r="D275" s="11" t="str">
        <f>IF(B275="","",IFERROR(VLOOKUP(B275,Plano!$A$6:$C$400,3,FALSE),""))</f>
        <v/>
      </c>
      <c r="E275" s="4"/>
      <c r="F275" s="12"/>
      <c r="G275" s="12"/>
      <c r="H275" s="4"/>
      <c r="I275" s="8" t="str">
        <f t="shared" si="1"/>
        <v/>
      </c>
      <c r="J275" s="4"/>
      <c r="K275" s="4"/>
      <c r="L275" s="9" t="str">
        <f t="shared" si="2"/>
        <v/>
      </c>
      <c r="M275" s="4"/>
      <c r="N275" s="4"/>
      <c r="O275" s="15" t="str">
        <f>IF(COUNTA(A275:B275,E275:H275,J275:K275,M275:N275)=0,"",IF(OR(A275="",B275="",F275="",G275=""),"INCOMPLETO",IFERROR(IF(OR(NOT(ISNUMBER(A275)),A275&lt;=0,A275&lt;&gt;INT(A275),COUNTIFS(Plano!$A$6:$A$400,B275,Plano!$S$6:$S$400,"OK")&lt;&gt;1,NOT(ISNUMBER(F275)),NOT(ISNUMBER(G275)),F275&lt;0,G275&lt;0,F275&gt;=1,G275&gt;=1,AND(H275&lt;&gt;"",OR(NOT(ISNUMBER(H275)),H275&lt;0)),N(H275)&gt;MOD(G275-F275,1)*1440),"VERIFICAR","OK"),"VERIFICAR")))</f>
        <v/>
      </c>
      <c r="P275" s="15">
        <f t="shared" si="3"/>
        <v>0</v>
      </c>
      <c r="Q275" s="15">
        <f t="shared" si="4"/>
        <v>0</v>
      </c>
      <c r="R275" s="15" t="str">
        <f t="shared" si="5"/>
        <v/>
      </c>
    </row>
    <row r="276">
      <c r="A276" s="7"/>
      <c r="B276" s="4"/>
      <c r="C276" s="11" t="str">
        <f>IF(B276="","",IFERROR(VLOOKUP(B276,Plano!$A$6:$C$400,2,FALSE),""))</f>
        <v/>
      </c>
      <c r="D276" s="11" t="str">
        <f>IF(B276="","",IFERROR(VLOOKUP(B276,Plano!$A$6:$C$400,3,FALSE),""))</f>
        <v/>
      </c>
      <c r="E276" s="4"/>
      <c r="F276" s="12"/>
      <c r="G276" s="12"/>
      <c r="H276" s="4"/>
      <c r="I276" s="8" t="str">
        <f t="shared" si="1"/>
        <v/>
      </c>
      <c r="J276" s="4"/>
      <c r="K276" s="4"/>
      <c r="L276" s="9" t="str">
        <f t="shared" si="2"/>
        <v/>
      </c>
      <c r="M276" s="4"/>
      <c r="N276" s="4"/>
      <c r="O276" s="15" t="str">
        <f>IF(COUNTA(A276:B276,E276:H276,J276:K276,M276:N276)=0,"",IF(OR(A276="",B276="",F276="",G276=""),"INCOMPLETO",IFERROR(IF(OR(NOT(ISNUMBER(A276)),A276&lt;=0,A276&lt;&gt;INT(A276),COUNTIFS(Plano!$A$6:$A$400,B276,Plano!$S$6:$S$400,"OK")&lt;&gt;1,NOT(ISNUMBER(F276)),NOT(ISNUMBER(G276)),F276&lt;0,G276&lt;0,F276&gt;=1,G276&gt;=1,AND(H276&lt;&gt;"",OR(NOT(ISNUMBER(H276)),H276&lt;0)),N(H276)&gt;MOD(G276-F276,1)*1440),"VERIFICAR","OK"),"VERIFICAR")))</f>
        <v/>
      </c>
      <c r="P276" s="15">
        <f t="shared" si="3"/>
        <v>0</v>
      </c>
      <c r="Q276" s="15">
        <f t="shared" si="4"/>
        <v>0</v>
      </c>
      <c r="R276" s="15" t="str">
        <f t="shared" si="5"/>
        <v/>
      </c>
    </row>
    <row r="277">
      <c r="A277" s="7"/>
      <c r="B277" s="4"/>
      <c r="C277" s="11" t="str">
        <f>IF(B277="","",IFERROR(VLOOKUP(B277,Plano!$A$6:$C$400,2,FALSE),""))</f>
        <v/>
      </c>
      <c r="D277" s="11" t="str">
        <f>IF(B277="","",IFERROR(VLOOKUP(B277,Plano!$A$6:$C$400,3,FALSE),""))</f>
        <v/>
      </c>
      <c r="E277" s="4"/>
      <c r="F277" s="12"/>
      <c r="G277" s="12"/>
      <c r="H277" s="4"/>
      <c r="I277" s="8" t="str">
        <f t="shared" si="1"/>
        <v/>
      </c>
      <c r="J277" s="4"/>
      <c r="K277" s="4"/>
      <c r="L277" s="9" t="str">
        <f t="shared" si="2"/>
        <v/>
      </c>
      <c r="M277" s="4"/>
      <c r="N277" s="4"/>
      <c r="O277" s="15" t="str">
        <f>IF(COUNTA(A277:B277,E277:H277,J277:K277,M277:N277)=0,"",IF(OR(A277="",B277="",F277="",G277=""),"INCOMPLETO",IFERROR(IF(OR(NOT(ISNUMBER(A277)),A277&lt;=0,A277&lt;&gt;INT(A277),COUNTIFS(Plano!$A$6:$A$400,B277,Plano!$S$6:$S$400,"OK")&lt;&gt;1,NOT(ISNUMBER(F277)),NOT(ISNUMBER(G277)),F277&lt;0,G277&lt;0,F277&gt;=1,G277&gt;=1,AND(H277&lt;&gt;"",OR(NOT(ISNUMBER(H277)),H277&lt;0)),N(H277)&gt;MOD(G277-F277,1)*1440),"VERIFICAR","OK"),"VERIFICAR")))</f>
        <v/>
      </c>
      <c r="P277" s="15">
        <f t="shared" si="3"/>
        <v>0</v>
      </c>
      <c r="Q277" s="15">
        <f t="shared" si="4"/>
        <v>0</v>
      </c>
      <c r="R277" s="15" t="str">
        <f t="shared" si="5"/>
        <v/>
      </c>
    </row>
    <row r="278">
      <c r="A278" s="7"/>
      <c r="B278" s="4"/>
      <c r="C278" s="11" t="str">
        <f>IF(B278="","",IFERROR(VLOOKUP(B278,Plano!$A$6:$C$400,2,FALSE),""))</f>
        <v/>
      </c>
      <c r="D278" s="11" t="str">
        <f>IF(B278="","",IFERROR(VLOOKUP(B278,Plano!$A$6:$C$400,3,FALSE),""))</f>
        <v/>
      </c>
      <c r="E278" s="4"/>
      <c r="F278" s="12"/>
      <c r="G278" s="12"/>
      <c r="H278" s="4"/>
      <c r="I278" s="8" t="str">
        <f t="shared" si="1"/>
        <v/>
      </c>
      <c r="J278" s="4"/>
      <c r="K278" s="4"/>
      <c r="L278" s="9" t="str">
        <f t="shared" si="2"/>
        <v/>
      </c>
      <c r="M278" s="4"/>
      <c r="N278" s="4"/>
      <c r="O278" s="15" t="str">
        <f>IF(COUNTA(A278:B278,E278:H278,J278:K278,M278:N278)=0,"",IF(OR(A278="",B278="",F278="",G278=""),"INCOMPLETO",IFERROR(IF(OR(NOT(ISNUMBER(A278)),A278&lt;=0,A278&lt;&gt;INT(A278),COUNTIFS(Plano!$A$6:$A$400,B278,Plano!$S$6:$S$400,"OK")&lt;&gt;1,NOT(ISNUMBER(F278)),NOT(ISNUMBER(G278)),F278&lt;0,G278&lt;0,F278&gt;=1,G278&gt;=1,AND(H278&lt;&gt;"",OR(NOT(ISNUMBER(H278)),H278&lt;0)),N(H278)&gt;MOD(G278-F278,1)*1440),"VERIFICAR","OK"),"VERIFICAR")))</f>
        <v/>
      </c>
      <c r="P278" s="15">
        <f t="shared" si="3"/>
        <v>0</v>
      </c>
      <c r="Q278" s="15">
        <f t="shared" si="4"/>
        <v>0</v>
      </c>
      <c r="R278" s="15" t="str">
        <f t="shared" si="5"/>
        <v/>
      </c>
    </row>
    <row r="279">
      <c r="A279" s="7"/>
      <c r="B279" s="4"/>
      <c r="C279" s="11" t="str">
        <f>IF(B279="","",IFERROR(VLOOKUP(B279,Plano!$A$6:$C$400,2,FALSE),""))</f>
        <v/>
      </c>
      <c r="D279" s="11" t="str">
        <f>IF(B279="","",IFERROR(VLOOKUP(B279,Plano!$A$6:$C$400,3,FALSE),""))</f>
        <v/>
      </c>
      <c r="E279" s="4"/>
      <c r="F279" s="12"/>
      <c r="G279" s="12"/>
      <c r="H279" s="4"/>
      <c r="I279" s="8" t="str">
        <f t="shared" si="1"/>
        <v/>
      </c>
      <c r="J279" s="4"/>
      <c r="K279" s="4"/>
      <c r="L279" s="9" t="str">
        <f t="shared" si="2"/>
        <v/>
      </c>
      <c r="M279" s="4"/>
      <c r="N279" s="4"/>
      <c r="O279" s="15" t="str">
        <f>IF(COUNTA(A279:B279,E279:H279,J279:K279,M279:N279)=0,"",IF(OR(A279="",B279="",F279="",G279=""),"INCOMPLETO",IFERROR(IF(OR(NOT(ISNUMBER(A279)),A279&lt;=0,A279&lt;&gt;INT(A279),COUNTIFS(Plano!$A$6:$A$400,B279,Plano!$S$6:$S$400,"OK")&lt;&gt;1,NOT(ISNUMBER(F279)),NOT(ISNUMBER(G279)),F279&lt;0,G279&lt;0,F279&gt;=1,G279&gt;=1,AND(H279&lt;&gt;"",OR(NOT(ISNUMBER(H279)),H279&lt;0)),N(H279)&gt;MOD(G279-F279,1)*1440),"VERIFICAR","OK"),"VERIFICAR")))</f>
        <v/>
      </c>
      <c r="P279" s="15">
        <f t="shared" si="3"/>
        <v>0</v>
      </c>
      <c r="Q279" s="15">
        <f t="shared" si="4"/>
        <v>0</v>
      </c>
      <c r="R279" s="15" t="str">
        <f t="shared" si="5"/>
        <v/>
      </c>
    </row>
    <row r="280">
      <c r="A280" s="7"/>
      <c r="B280" s="4"/>
      <c r="C280" s="11" t="str">
        <f>IF(B280="","",IFERROR(VLOOKUP(B280,Plano!$A$6:$C$400,2,FALSE),""))</f>
        <v/>
      </c>
      <c r="D280" s="11" t="str">
        <f>IF(B280="","",IFERROR(VLOOKUP(B280,Plano!$A$6:$C$400,3,FALSE),""))</f>
        <v/>
      </c>
      <c r="E280" s="4"/>
      <c r="F280" s="12"/>
      <c r="G280" s="12"/>
      <c r="H280" s="4"/>
      <c r="I280" s="8" t="str">
        <f t="shared" si="1"/>
        <v/>
      </c>
      <c r="J280" s="4"/>
      <c r="K280" s="4"/>
      <c r="L280" s="9" t="str">
        <f t="shared" si="2"/>
        <v/>
      </c>
      <c r="M280" s="4"/>
      <c r="N280" s="4"/>
      <c r="O280" s="15" t="str">
        <f>IF(COUNTA(A280:B280,E280:H280,J280:K280,M280:N280)=0,"",IF(OR(A280="",B280="",F280="",G280=""),"INCOMPLETO",IFERROR(IF(OR(NOT(ISNUMBER(A280)),A280&lt;=0,A280&lt;&gt;INT(A280),COUNTIFS(Plano!$A$6:$A$400,B280,Plano!$S$6:$S$400,"OK")&lt;&gt;1,NOT(ISNUMBER(F280)),NOT(ISNUMBER(G280)),F280&lt;0,G280&lt;0,F280&gt;=1,G280&gt;=1,AND(H280&lt;&gt;"",OR(NOT(ISNUMBER(H280)),H280&lt;0)),N(H280)&gt;MOD(G280-F280,1)*1440),"VERIFICAR","OK"),"VERIFICAR")))</f>
        <v/>
      </c>
      <c r="P280" s="15">
        <f t="shared" si="3"/>
        <v>0</v>
      </c>
      <c r="Q280" s="15">
        <f t="shared" si="4"/>
        <v>0</v>
      </c>
      <c r="R280" s="15" t="str">
        <f t="shared" si="5"/>
        <v/>
      </c>
    </row>
    <row r="281">
      <c r="A281" s="7"/>
      <c r="B281" s="4"/>
      <c r="C281" s="11" t="str">
        <f>IF(B281="","",IFERROR(VLOOKUP(B281,Plano!$A$6:$C$400,2,FALSE),""))</f>
        <v/>
      </c>
      <c r="D281" s="11" t="str">
        <f>IF(B281="","",IFERROR(VLOOKUP(B281,Plano!$A$6:$C$400,3,FALSE),""))</f>
        <v/>
      </c>
      <c r="E281" s="4"/>
      <c r="F281" s="12"/>
      <c r="G281" s="12"/>
      <c r="H281" s="4"/>
      <c r="I281" s="8" t="str">
        <f t="shared" si="1"/>
        <v/>
      </c>
      <c r="J281" s="4"/>
      <c r="K281" s="4"/>
      <c r="L281" s="9" t="str">
        <f t="shared" si="2"/>
        <v/>
      </c>
      <c r="M281" s="4"/>
      <c r="N281" s="4"/>
      <c r="O281" s="15" t="str">
        <f>IF(COUNTA(A281:B281,E281:H281,J281:K281,M281:N281)=0,"",IF(OR(A281="",B281="",F281="",G281=""),"INCOMPLETO",IFERROR(IF(OR(NOT(ISNUMBER(A281)),A281&lt;=0,A281&lt;&gt;INT(A281),COUNTIFS(Plano!$A$6:$A$400,B281,Plano!$S$6:$S$400,"OK")&lt;&gt;1,NOT(ISNUMBER(F281)),NOT(ISNUMBER(G281)),F281&lt;0,G281&lt;0,F281&gt;=1,G281&gt;=1,AND(H281&lt;&gt;"",OR(NOT(ISNUMBER(H281)),H281&lt;0)),N(H281)&gt;MOD(G281-F281,1)*1440),"VERIFICAR","OK"),"VERIFICAR")))</f>
        <v/>
      </c>
      <c r="P281" s="15">
        <f t="shared" si="3"/>
        <v>0</v>
      </c>
      <c r="Q281" s="15">
        <f t="shared" si="4"/>
        <v>0</v>
      </c>
      <c r="R281" s="15" t="str">
        <f t="shared" si="5"/>
        <v/>
      </c>
    </row>
    <row r="282">
      <c r="A282" s="7"/>
      <c r="B282" s="4"/>
      <c r="C282" s="11" t="str">
        <f>IF(B282="","",IFERROR(VLOOKUP(B282,Plano!$A$6:$C$400,2,FALSE),""))</f>
        <v/>
      </c>
      <c r="D282" s="11" t="str">
        <f>IF(B282="","",IFERROR(VLOOKUP(B282,Plano!$A$6:$C$400,3,FALSE),""))</f>
        <v/>
      </c>
      <c r="E282" s="4"/>
      <c r="F282" s="12"/>
      <c r="G282" s="12"/>
      <c r="H282" s="4"/>
      <c r="I282" s="8" t="str">
        <f t="shared" si="1"/>
        <v/>
      </c>
      <c r="J282" s="4"/>
      <c r="K282" s="4"/>
      <c r="L282" s="9" t="str">
        <f t="shared" si="2"/>
        <v/>
      </c>
      <c r="M282" s="4"/>
      <c r="N282" s="4"/>
      <c r="O282" s="15" t="str">
        <f>IF(COUNTA(A282:B282,E282:H282,J282:K282,M282:N282)=0,"",IF(OR(A282="",B282="",F282="",G282=""),"INCOMPLETO",IFERROR(IF(OR(NOT(ISNUMBER(A282)),A282&lt;=0,A282&lt;&gt;INT(A282),COUNTIFS(Plano!$A$6:$A$400,B282,Plano!$S$6:$S$400,"OK")&lt;&gt;1,NOT(ISNUMBER(F282)),NOT(ISNUMBER(G282)),F282&lt;0,G282&lt;0,F282&gt;=1,G282&gt;=1,AND(H282&lt;&gt;"",OR(NOT(ISNUMBER(H282)),H282&lt;0)),N(H282)&gt;MOD(G282-F282,1)*1440),"VERIFICAR","OK"),"VERIFICAR")))</f>
        <v/>
      </c>
      <c r="P282" s="15">
        <f t="shared" si="3"/>
        <v>0</v>
      </c>
      <c r="Q282" s="15">
        <f t="shared" si="4"/>
        <v>0</v>
      </c>
      <c r="R282" s="15" t="str">
        <f t="shared" si="5"/>
        <v/>
      </c>
    </row>
    <row r="283">
      <c r="A283" s="7"/>
      <c r="B283" s="4"/>
      <c r="C283" s="11" t="str">
        <f>IF(B283="","",IFERROR(VLOOKUP(B283,Plano!$A$6:$C$400,2,FALSE),""))</f>
        <v/>
      </c>
      <c r="D283" s="11" t="str">
        <f>IF(B283="","",IFERROR(VLOOKUP(B283,Plano!$A$6:$C$400,3,FALSE),""))</f>
        <v/>
      </c>
      <c r="E283" s="4"/>
      <c r="F283" s="12"/>
      <c r="G283" s="12"/>
      <c r="H283" s="4"/>
      <c r="I283" s="8" t="str">
        <f t="shared" si="1"/>
        <v/>
      </c>
      <c r="J283" s="4"/>
      <c r="K283" s="4"/>
      <c r="L283" s="9" t="str">
        <f t="shared" si="2"/>
        <v/>
      </c>
      <c r="M283" s="4"/>
      <c r="N283" s="4"/>
      <c r="O283" s="15" t="str">
        <f>IF(COUNTA(A283:B283,E283:H283,J283:K283,M283:N283)=0,"",IF(OR(A283="",B283="",F283="",G283=""),"INCOMPLETO",IFERROR(IF(OR(NOT(ISNUMBER(A283)),A283&lt;=0,A283&lt;&gt;INT(A283),COUNTIFS(Plano!$A$6:$A$400,B283,Plano!$S$6:$S$400,"OK")&lt;&gt;1,NOT(ISNUMBER(F283)),NOT(ISNUMBER(G283)),F283&lt;0,G283&lt;0,F283&gt;=1,G283&gt;=1,AND(H283&lt;&gt;"",OR(NOT(ISNUMBER(H283)),H283&lt;0)),N(H283)&gt;MOD(G283-F283,1)*1440),"VERIFICAR","OK"),"VERIFICAR")))</f>
        <v/>
      </c>
      <c r="P283" s="15">
        <f t="shared" si="3"/>
        <v>0</v>
      </c>
      <c r="Q283" s="15">
        <f t="shared" si="4"/>
        <v>0</v>
      </c>
      <c r="R283" s="15" t="str">
        <f t="shared" si="5"/>
        <v/>
      </c>
    </row>
    <row r="284">
      <c r="A284" s="7"/>
      <c r="B284" s="4"/>
      <c r="C284" s="11" t="str">
        <f>IF(B284="","",IFERROR(VLOOKUP(B284,Plano!$A$6:$C$400,2,FALSE),""))</f>
        <v/>
      </c>
      <c r="D284" s="11" t="str">
        <f>IF(B284="","",IFERROR(VLOOKUP(B284,Plano!$A$6:$C$400,3,FALSE),""))</f>
        <v/>
      </c>
      <c r="E284" s="4"/>
      <c r="F284" s="12"/>
      <c r="G284" s="12"/>
      <c r="H284" s="4"/>
      <c r="I284" s="8" t="str">
        <f t="shared" si="1"/>
        <v/>
      </c>
      <c r="J284" s="4"/>
      <c r="K284" s="4"/>
      <c r="L284" s="9" t="str">
        <f t="shared" si="2"/>
        <v/>
      </c>
      <c r="M284" s="4"/>
      <c r="N284" s="4"/>
      <c r="O284" s="15" t="str">
        <f>IF(COUNTA(A284:B284,E284:H284,J284:K284,M284:N284)=0,"",IF(OR(A284="",B284="",F284="",G284=""),"INCOMPLETO",IFERROR(IF(OR(NOT(ISNUMBER(A284)),A284&lt;=0,A284&lt;&gt;INT(A284),COUNTIFS(Plano!$A$6:$A$400,B284,Plano!$S$6:$S$400,"OK")&lt;&gt;1,NOT(ISNUMBER(F284)),NOT(ISNUMBER(G284)),F284&lt;0,G284&lt;0,F284&gt;=1,G284&gt;=1,AND(H284&lt;&gt;"",OR(NOT(ISNUMBER(H284)),H284&lt;0)),N(H284)&gt;MOD(G284-F284,1)*1440),"VERIFICAR","OK"),"VERIFICAR")))</f>
        <v/>
      </c>
      <c r="P284" s="15">
        <f t="shared" si="3"/>
        <v>0</v>
      </c>
      <c r="Q284" s="15">
        <f t="shared" si="4"/>
        <v>0</v>
      </c>
      <c r="R284" s="15" t="str">
        <f t="shared" si="5"/>
        <v/>
      </c>
    </row>
    <row r="285">
      <c r="A285" s="7"/>
      <c r="B285" s="4"/>
      <c r="C285" s="11" t="str">
        <f>IF(B285="","",IFERROR(VLOOKUP(B285,Plano!$A$6:$C$400,2,FALSE),""))</f>
        <v/>
      </c>
      <c r="D285" s="11" t="str">
        <f>IF(B285="","",IFERROR(VLOOKUP(B285,Plano!$A$6:$C$400,3,FALSE),""))</f>
        <v/>
      </c>
      <c r="E285" s="4"/>
      <c r="F285" s="12"/>
      <c r="G285" s="12"/>
      <c r="H285" s="4"/>
      <c r="I285" s="8" t="str">
        <f t="shared" si="1"/>
        <v/>
      </c>
      <c r="J285" s="4"/>
      <c r="K285" s="4"/>
      <c r="L285" s="9" t="str">
        <f t="shared" si="2"/>
        <v/>
      </c>
      <c r="M285" s="4"/>
      <c r="N285" s="4"/>
      <c r="O285" s="15" t="str">
        <f>IF(COUNTA(A285:B285,E285:H285,J285:K285,M285:N285)=0,"",IF(OR(A285="",B285="",F285="",G285=""),"INCOMPLETO",IFERROR(IF(OR(NOT(ISNUMBER(A285)),A285&lt;=0,A285&lt;&gt;INT(A285),COUNTIFS(Plano!$A$6:$A$400,B285,Plano!$S$6:$S$400,"OK")&lt;&gt;1,NOT(ISNUMBER(F285)),NOT(ISNUMBER(G285)),F285&lt;0,G285&lt;0,F285&gt;=1,G285&gt;=1,AND(H285&lt;&gt;"",OR(NOT(ISNUMBER(H285)),H285&lt;0)),N(H285)&gt;MOD(G285-F285,1)*1440),"VERIFICAR","OK"),"VERIFICAR")))</f>
        <v/>
      </c>
      <c r="P285" s="15">
        <f t="shared" si="3"/>
        <v>0</v>
      </c>
      <c r="Q285" s="15">
        <f t="shared" si="4"/>
        <v>0</v>
      </c>
      <c r="R285" s="15" t="str">
        <f t="shared" si="5"/>
        <v/>
      </c>
    </row>
    <row r="286">
      <c r="A286" s="7"/>
      <c r="B286" s="4"/>
      <c r="C286" s="11" t="str">
        <f>IF(B286="","",IFERROR(VLOOKUP(B286,Plano!$A$6:$C$400,2,FALSE),""))</f>
        <v/>
      </c>
      <c r="D286" s="11" t="str">
        <f>IF(B286="","",IFERROR(VLOOKUP(B286,Plano!$A$6:$C$400,3,FALSE),""))</f>
        <v/>
      </c>
      <c r="E286" s="4"/>
      <c r="F286" s="12"/>
      <c r="G286" s="12"/>
      <c r="H286" s="4"/>
      <c r="I286" s="8" t="str">
        <f t="shared" si="1"/>
        <v/>
      </c>
      <c r="J286" s="4"/>
      <c r="K286" s="4"/>
      <c r="L286" s="9" t="str">
        <f t="shared" si="2"/>
        <v/>
      </c>
      <c r="M286" s="4"/>
      <c r="N286" s="4"/>
      <c r="O286" s="15" t="str">
        <f>IF(COUNTA(A286:B286,E286:H286,J286:K286,M286:N286)=0,"",IF(OR(A286="",B286="",F286="",G286=""),"INCOMPLETO",IFERROR(IF(OR(NOT(ISNUMBER(A286)),A286&lt;=0,A286&lt;&gt;INT(A286),COUNTIFS(Plano!$A$6:$A$400,B286,Plano!$S$6:$S$400,"OK")&lt;&gt;1,NOT(ISNUMBER(F286)),NOT(ISNUMBER(G286)),F286&lt;0,G286&lt;0,F286&gt;=1,G286&gt;=1,AND(H286&lt;&gt;"",OR(NOT(ISNUMBER(H286)),H286&lt;0)),N(H286)&gt;MOD(G286-F286,1)*1440),"VERIFICAR","OK"),"VERIFICAR")))</f>
        <v/>
      </c>
      <c r="P286" s="15">
        <f t="shared" si="3"/>
        <v>0</v>
      </c>
      <c r="Q286" s="15">
        <f t="shared" si="4"/>
        <v>0</v>
      </c>
      <c r="R286" s="15" t="str">
        <f t="shared" si="5"/>
        <v/>
      </c>
    </row>
    <row r="287">
      <c r="A287" s="7"/>
      <c r="B287" s="4"/>
      <c r="C287" s="11" t="str">
        <f>IF(B287="","",IFERROR(VLOOKUP(B287,Plano!$A$6:$C$400,2,FALSE),""))</f>
        <v/>
      </c>
      <c r="D287" s="11" t="str">
        <f>IF(B287="","",IFERROR(VLOOKUP(B287,Plano!$A$6:$C$400,3,FALSE),""))</f>
        <v/>
      </c>
      <c r="E287" s="4"/>
      <c r="F287" s="12"/>
      <c r="G287" s="12"/>
      <c r="H287" s="4"/>
      <c r="I287" s="8" t="str">
        <f t="shared" si="1"/>
        <v/>
      </c>
      <c r="J287" s="4"/>
      <c r="K287" s="4"/>
      <c r="L287" s="9" t="str">
        <f t="shared" si="2"/>
        <v/>
      </c>
      <c r="M287" s="4"/>
      <c r="N287" s="4"/>
      <c r="O287" s="15" t="str">
        <f>IF(COUNTA(A287:B287,E287:H287,J287:K287,M287:N287)=0,"",IF(OR(A287="",B287="",F287="",G287=""),"INCOMPLETO",IFERROR(IF(OR(NOT(ISNUMBER(A287)),A287&lt;=0,A287&lt;&gt;INT(A287),COUNTIFS(Plano!$A$6:$A$400,B287,Plano!$S$6:$S$400,"OK")&lt;&gt;1,NOT(ISNUMBER(F287)),NOT(ISNUMBER(G287)),F287&lt;0,G287&lt;0,F287&gt;=1,G287&gt;=1,AND(H287&lt;&gt;"",OR(NOT(ISNUMBER(H287)),H287&lt;0)),N(H287)&gt;MOD(G287-F287,1)*1440),"VERIFICAR","OK"),"VERIFICAR")))</f>
        <v/>
      </c>
      <c r="P287" s="15">
        <f t="shared" si="3"/>
        <v>0</v>
      </c>
      <c r="Q287" s="15">
        <f t="shared" si="4"/>
        <v>0</v>
      </c>
      <c r="R287" s="15" t="str">
        <f t="shared" si="5"/>
        <v/>
      </c>
    </row>
    <row r="288">
      <c r="A288" s="7"/>
      <c r="B288" s="4"/>
      <c r="C288" s="11" t="str">
        <f>IF(B288="","",IFERROR(VLOOKUP(B288,Plano!$A$6:$C$400,2,FALSE),""))</f>
        <v/>
      </c>
      <c r="D288" s="11" t="str">
        <f>IF(B288="","",IFERROR(VLOOKUP(B288,Plano!$A$6:$C$400,3,FALSE),""))</f>
        <v/>
      </c>
      <c r="E288" s="4"/>
      <c r="F288" s="12"/>
      <c r="G288" s="12"/>
      <c r="H288" s="4"/>
      <c r="I288" s="8" t="str">
        <f t="shared" si="1"/>
        <v/>
      </c>
      <c r="J288" s="4"/>
      <c r="K288" s="4"/>
      <c r="L288" s="9" t="str">
        <f t="shared" si="2"/>
        <v/>
      </c>
      <c r="M288" s="4"/>
      <c r="N288" s="4"/>
      <c r="O288" s="15" t="str">
        <f>IF(COUNTA(A288:B288,E288:H288,J288:K288,M288:N288)=0,"",IF(OR(A288="",B288="",F288="",G288=""),"INCOMPLETO",IFERROR(IF(OR(NOT(ISNUMBER(A288)),A288&lt;=0,A288&lt;&gt;INT(A288),COUNTIFS(Plano!$A$6:$A$400,B288,Plano!$S$6:$S$400,"OK")&lt;&gt;1,NOT(ISNUMBER(F288)),NOT(ISNUMBER(G288)),F288&lt;0,G288&lt;0,F288&gt;=1,G288&gt;=1,AND(H288&lt;&gt;"",OR(NOT(ISNUMBER(H288)),H288&lt;0)),N(H288)&gt;MOD(G288-F288,1)*1440),"VERIFICAR","OK"),"VERIFICAR")))</f>
        <v/>
      </c>
      <c r="P288" s="15">
        <f t="shared" si="3"/>
        <v>0</v>
      </c>
      <c r="Q288" s="15">
        <f t="shared" si="4"/>
        <v>0</v>
      </c>
      <c r="R288" s="15" t="str">
        <f t="shared" si="5"/>
        <v/>
      </c>
    </row>
    <row r="289">
      <c r="A289" s="7"/>
      <c r="B289" s="4"/>
      <c r="C289" s="11" t="str">
        <f>IF(B289="","",IFERROR(VLOOKUP(B289,Plano!$A$6:$C$400,2,FALSE),""))</f>
        <v/>
      </c>
      <c r="D289" s="11" t="str">
        <f>IF(B289="","",IFERROR(VLOOKUP(B289,Plano!$A$6:$C$400,3,FALSE),""))</f>
        <v/>
      </c>
      <c r="E289" s="4"/>
      <c r="F289" s="12"/>
      <c r="G289" s="12"/>
      <c r="H289" s="4"/>
      <c r="I289" s="8" t="str">
        <f t="shared" si="1"/>
        <v/>
      </c>
      <c r="J289" s="4"/>
      <c r="K289" s="4"/>
      <c r="L289" s="9" t="str">
        <f t="shared" si="2"/>
        <v/>
      </c>
      <c r="M289" s="4"/>
      <c r="N289" s="4"/>
      <c r="O289" s="15" t="str">
        <f>IF(COUNTA(A289:B289,E289:H289,J289:K289,M289:N289)=0,"",IF(OR(A289="",B289="",F289="",G289=""),"INCOMPLETO",IFERROR(IF(OR(NOT(ISNUMBER(A289)),A289&lt;=0,A289&lt;&gt;INT(A289),COUNTIFS(Plano!$A$6:$A$400,B289,Plano!$S$6:$S$400,"OK")&lt;&gt;1,NOT(ISNUMBER(F289)),NOT(ISNUMBER(G289)),F289&lt;0,G289&lt;0,F289&gt;=1,G289&gt;=1,AND(H289&lt;&gt;"",OR(NOT(ISNUMBER(H289)),H289&lt;0)),N(H289)&gt;MOD(G289-F289,1)*1440),"VERIFICAR","OK"),"VERIFICAR")))</f>
        <v/>
      </c>
      <c r="P289" s="15">
        <f t="shared" si="3"/>
        <v>0</v>
      </c>
      <c r="Q289" s="15">
        <f t="shared" si="4"/>
        <v>0</v>
      </c>
      <c r="R289" s="15" t="str">
        <f t="shared" si="5"/>
        <v/>
      </c>
    </row>
    <row r="290">
      <c r="A290" s="7"/>
      <c r="B290" s="4"/>
      <c r="C290" s="11" t="str">
        <f>IF(B290="","",IFERROR(VLOOKUP(B290,Plano!$A$6:$C$400,2,FALSE),""))</f>
        <v/>
      </c>
      <c r="D290" s="11" t="str">
        <f>IF(B290="","",IFERROR(VLOOKUP(B290,Plano!$A$6:$C$400,3,FALSE),""))</f>
        <v/>
      </c>
      <c r="E290" s="4"/>
      <c r="F290" s="12"/>
      <c r="G290" s="12"/>
      <c r="H290" s="4"/>
      <c r="I290" s="8" t="str">
        <f t="shared" si="1"/>
        <v/>
      </c>
      <c r="J290" s="4"/>
      <c r="K290" s="4"/>
      <c r="L290" s="9" t="str">
        <f t="shared" si="2"/>
        <v/>
      </c>
      <c r="M290" s="4"/>
      <c r="N290" s="4"/>
      <c r="O290" s="15" t="str">
        <f>IF(COUNTA(A290:B290,E290:H290,J290:K290,M290:N290)=0,"",IF(OR(A290="",B290="",F290="",G290=""),"INCOMPLETO",IFERROR(IF(OR(NOT(ISNUMBER(A290)),A290&lt;=0,A290&lt;&gt;INT(A290),COUNTIFS(Plano!$A$6:$A$400,B290,Plano!$S$6:$S$400,"OK")&lt;&gt;1,NOT(ISNUMBER(F290)),NOT(ISNUMBER(G290)),F290&lt;0,G290&lt;0,F290&gt;=1,G290&gt;=1,AND(H290&lt;&gt;"",OR(NOT(ISNUMBER(H290)),H290&lt;0)),N(H290)&gt;MOD(G290-F290,1)*1440),"VERIFICAR","OK"),"VERIFICAR")))</f>
        <v/>
      </c>
      <c r="P290" s="15">
        <f t="shared" si="3"/>
        <v>0</v>
      </c>
      <c r="Q290" s="15">
        <f t="shared" si="4"/>
        <v>0</v>
      </c>
      <c r="R290" s="15" t="str">
        <f t="shared" si="5"/>
        <v/>
      </c>
    </row>
    <row r="291">
      <c r="A291" s="7"/>
      <c r="B291" s="4"/>
      <c r="C291" s="11" t="str">
        <f>IF(B291="","",IFERROR(VLOOKUP(B291,Plano!$A$6:$C$400,2,FALSE),""))</f>
        <v/>
      </c>
      <c r="D291" s="11" t="str">
        <f>IF(B291="","",IFERROR(VLOOKUP(B291,Plano!$A$6:$C$400,3,FALSE),""))</f>
        <v/>
      </c>
      <c r="E291" s="4"/>
      <c r="F291" s="12"/>
      <c r="G291" s="12"/>
      <c r="H291" s="4"/>
      <c r="I291" s="8" t="str">
        <f t="shared" si="1"/>
        <v/>
      </c>
      <c r="J291" s="4"/>
      <c r="K291" s="4"/>
      <c r="L291" s="9" t="str">
        <f t="shared" si="2"/>
        <v/>
      </c>
      <c r="M291" s="4"/>
      <c r="N291" s="4"/>
      <c r="O291" s="15" t="str">
        <f>IF(COUNTA(A291:B291,E291:H291,J291:K291,M291:N291)=0,"",IF(OR(A291="",B291="",F291="",G291=""),"INCOMPLETO",IFERROR(IF(OR(NOT(ISNUMBER(A291)),A291&lt;=0,A291&lt;&gt;INT(A291),COUNTIFS(Plano!$A$6:$A$400,B291,Plano!$S$6:$S$400,"OK")&lt;&gt;1,NOT(ISNUMBER(F291)),NOT(ISNUMBER(G291)),F291&lt;0,G291&lt;0,F291&gt;=1,G291&gt;=1,AND(H291&lt;&gt;"",OR(NOT(ISNUMBER(H291)),H291&lt;0)),N(H291)&gt;MOD(G291-F291,1)*1440),"VERIFICAR","OK"),"VERIFICAR")))</f>
        <v/>
      </c>
      <c r="P291" s="15">
        <f t="shared" si="3"/>
        <v>0</v>
      </c>
      <c r="Q291" s="15">
        <f t="shared" si="4"/>
        <v>0</v>
      </c>
      <c r="R291" s="15" t="str">
        <f t="shared" si="5"/>
        <v/>
      </c>
    </row>
    <row r="292">
      <c r="A292" s="7"/>
      <c r="B292" s="4"/>
      <c r="C292" s="11" t="str">
        <f>IF(B292="","",IFERROR(VLOOKUP(B292,Plano!$A$6:$C$400,2,FALSE),""))</f>
        <v/>
      </c>
      <c r="D292" s="11" t="str">
        <f>IF(B292="","",IFERROR(VLOOKUP(B292,Plano!$A$6:$C$400,3,FALSE),""))</f>
        <v/>
      </c>
      <c r="E292" s="4"/>
      <c r="F292" s="12"/>
      <c r="G292" s="12"/>
      <c r="H292" s="4"/>
      <c r="I292" s="8" t="str">
        <f t="shared" si="1"/>
        <v/>
      </c>
      <c r="J292" s="4"/>
      <c r="K292" s="4"/>
      <c r="L292" s="9" t="str">
        <f t="shared" si="2"/>
        <v/>
      </c>
      <c r="M292" s="4"/>
      <c r="N292" s="4"/>
      <c r="O292" s="15" t="str">
        <f>IF(COUNTA(A292:B292,E292:H292,J292:K292,M292:N292)=0,"",IF(OR(A292="",B292="",F292="",G292=""),"INCOMPLETO",IFERROR(IF(OR(NOT(ISNUMBER(A292)),A292&lt;=0,A292&lt;&gt;INT(A292),COUNTIFS(Plano!$A$6:$A$400,B292,Plano!$S$6:$S$400,"OK")&lt;&gt;1,NOT(ISNUMBER(F292)),NOT(ISNUMBER(G292)),F292&lt;0,G292&lt;0,F292&gt;=1,G292&gt;=1,AND(H292&lt;&gt;"",OR(NOT(ISNUMBER(H292)),H292&lt;0)),N(H292)&gt;MOD(G292-F292,1)*1440),"VERIFICAR","OK"),"VERIFICAR")))</f>
        <v/>
      </c>
      <c r="P292" s="15">
        <f t="shared" si="3"/>
        <v>0</v>
      </c>
      <c r="Q292" s="15">
        <f t="shared" si="4"/>
        <v>0</v>
      </c>
      <c r="R292" s="15" t="str">
        <f t="shared" si="5"/>
        <v/>
      </c>
    </row>
    <row r="293">
      <c r="A293" s="7"/>
      <c r="B293" s="4"/>
      <c r="C293" s="11" t="str">
        <f>IF(B293="","",IFERROR(VLOOKUP(B293,Plano!$A$6:$C$400,2,FALSE),""))</f>
        <v/>
      </c>
      <c r="D293" s="11" t="str">
        <f>IF(B293="","",IFERROR(VLOOKUP(B293,Plano!$A$6:$C$400,3,FALSE),""))</f>
        <v/>
      </c>
      <c r="E293" s="4"/>
      <c r="F293" s="12"/>
      <c r="G293" s="12"/>
      <c r="H293" s="4"/>
      <c r="I293" s="8" t="str">
        <f t="shared" si="1"/>
        <v/>
      </c>
      <c r="J293" s="4"/>
      <c r="K293" s="4"/>
      <c r="L293" s="9" t="str">
        <f t="shared" si="2"/>
        <v/>
      </c>
      <c r="M293" s="4"/>
      <c r="N293" s="4"/>
      <c r="O293" s="15" t="str">
        <f>IF(COUNTA(A293:B293,E293:H293,J293:K293,M293:N293)=0,"",IF(OR(A293="",B293="",F293="",G293=""),"INCOMPLETO",IFERROR(IF(OR(NOT(ISNUMBER(A293)),A293&lt;=0,A293&lt;&gt;INT(A293),COUNTIFS(Plano!$A$6:$A$400,B293,Plano!$S$6:$S$400,"OK")&lt;&gt;1,NOT(ISNUMBER(F293)),NOT(ISNUMBER(G293)),F293&lt;0,G293&lt;0,F293&gt;=1,G293&gt;=1,AND(H293&lt;&gt;"",OR(NOT(ISNUMBER(H293)),H293&lt;0)),N(H293)&gt;MOD(G293-F293,1)*1440),"VERIFICAR","OK"),"VERIFICAR")))</f>
        <v/>
      </c>
      <c r="P293" s="15">
        <f t="shared" si="3"/>
        <v>0</v>
      </c>
      <c r="Q293" s="15">
        <f t="shared" si="4"/>
        <v>0</v>
      </c>
      <c r="R293" s="15" t="str">
        <f t="shared" si="5"/>
        <v/>
      </c>
    </row>
    <row r="294">
      <c r="A294" s="7"/>
      <c r="B294" s="4"/>
      <c r="C294" s="11" t="str">
        <f>IF(B294="","",IFERROR(VLOOKUP(B294,Plano!$A$6:$C$400,2,FALSE),""))</f>
        <v/>
      </c>
      <c r="D294" s="11" t="str">
        <f>IF(B294="","",IFERROR(VLOOKUP(B294,Plano!$A$6:$C$400,3,FALSE),""))</f>
        <v/>
      </c>
      <c r="E294" s="4"/>
      <c r="F294" s="12"/>
      <c r="G294" s="12"/>
      <c r="H294" s="4"/>
      <c r="I294" s="8" t="str">
        <f t="shared" si="1"/>
        <v/>
      </c>
      <c r="J294" s="4"/>
      <c r="K294" s="4"/>
      <c r="L294" s="9" t="str">
        <f t="shared" si="2"/>
        <v/>
      </c>
      <c r="M294" s="4"/>
      <c r="N294" s="4"/>
      <c r="O294" s="15" t="str">
        <f>IF(COUNTA(A294:B294,E294:H294,J294:K294,M294:N294)=0,"",IF(OR(A294="",B294="",F294="",G294=""),"INCOMPLETO",IFERROR(IF(OR(NOT(ISNUMBER(A294)),A294&lt;=0,A294&lt;&gt;INT(A294),COUNTIFS(Plano!$A$6:$A$400,B294,Plano!$S$6:$S$400,"OK")&lt;&gt;1,NOT(ISNUMBER(F294)),NOT(ISNUMBER(G294)),F294&lt;0,G294&lt;0,F294&gt;=1,G294&gt;=1,AND(H294&lt;&gt;"",OR(NOT(ISNUMBER(H294)),H294&lt;0)),N(H294)&gt;MOD(G294-F294,1)*1440),"VERIFICAR","OK"),"VERIFICAR")))</f>
        <v/>
      </c>
      <c r="P294" s="15">
        <f t="shared" si="3"/>
        <v>0</v>
      </c>
      <c r="Q294" s="15">
        <f t="shared" si="4"/>
        <v>0</v>
      </c>
      <c r="R294" s="15" t="str">
        <f t="shared" si="5"/>
        <v/>
      </c>
    </row>
    <row r="295">
      <c r="A295" s="7"/>
      <c r="B295" s="4"/>
      <c r="C295" s="11" t="str">
        <f>IF(B295="","",IFERROR(VLOOKUP(B295,Plano!$A$6:$C$400,2,FALSE),""))</f>
        <v/>
      </c>
      <c r="D295" s="11" t="str">
        <f>IF(B295="","",IFERROR(VLOOKUP(B295,Plano!$A$6:$C$400,3,FALSE),""))</f>
        <v/>
      </c>
      <c r="E295" s="4"/>
      <c r="F295" s="12"/>
      <c r="G295" s="12"/>
      <c r="H295" s="4"/>
      <c r="I295" s="8" t="str">
        <f t="shared" si="1"/>
        <v/>
      </c>
      <c r="J295" s="4"/>
      <c r="K295" s="4"/>
      <c r="L295" s="9" t="str">
        <f t="shared" si="2"/>
        <v/>
      </c>
      <c r="M295" s="4"/>
      <c r="N295" s="4"/>
      <c r="O295" s="15" t="str">
        <f>IF(COUNTA(A295:B295,E295:H295,J295:K295,M295:N295)=0,"",IF(OR(A295="",B295="",F295="",G295=""),"INCOMPLETO",IFERROR(IF(OR(NOT(ISNUMBER(A295)),A295&lt;=0,A295&lt;&gt;INT(A295),COUNTIFS(Plano!$A$6:$A$400,B295,Plano!$S$6:$S$400,"OK")&lt;&gt;1,NOT(ISNUMBER(F295)),NOT(ISNUMBER(G295)),F295&lt;0,G295&lt;0,F295&gt;=1,G295&gt;=1,AND(H295&lt;&gt;"",OR(NOT(ISNUMBER(H295)),H295&lt;0)),N(H295)&gt;MOD(G295-F295,1)*1440),"VERIFICAR","OK"),"VERIFICAR")))</f>
        <v/>
      </c>
      <c r="P295" s="15">
        <f t="shared" si="3"/>
        <v>0</v>
      </c>
      <c r="Q295" s="15">
        <f t="shared" si="4"/>
        <v>0</v>
      </c>
      <c r="R295" s="15" t="str">
        <f t="shared" si="5"/>
        <v/>
      </c>
    </row>
    <row r="296">
      <c r="A296" s="7"/>
      <c r="B296" s="4"/>
      <c r="C296" s="11" t="str">
        <f>IF(B296="","",IFERROR(VLOOKUP(B296,Plano!$A$6:$C$400,2,FALSE),""))</f>
        <v/>
      </c>
      <c r="D296" s="11" t="str">
        <f>IF(B296="","",IFERROR(VLOOKUP(B296,Plano!$A$6:$C$400,3,FALSE),""))</f>
        <v/>
      </c>
      <c r="E296" s="4"/>
      <c r="F296" s="12"/>
      <c r="G296" s="12"/>
      <c r="H296" s="4"/>
      <c r="I296" s="8" t="str">
        <f t="shared" si="1"/>
        <v/>
      </c>
      <c r="J296" s="4"/>
      <c r="K296" s="4"/>
      <c r="L296" s="9" t="str">
        <f t="shared" si="2"/>
        <v/>
      </c>
      <c r="M296" s="4"/>
      <c r="N296" s="4"/>
      <c r="O296" s="15" t="str">
        <f>IF(COUNTA(A296:B296,E296:H296,J296:K296,M296:N296)=0,"",IF(OR(A296="",B296="",F296="",G296=""),"INCOMPLETO",IFERROR(IF(OR(NOT(ISNUMBER(A296)),A296&lt;=0,A296&lt;&gt;INT(A296),COUNTIFS(Plano!$A$6:$A$400,B296,Plano!$S$6:$S$400,"OK")&lt;&gt;1,NOT(ISNUMBER(F296)),NOT(ISNUMBER(G296)),F296&lt;0,G296&lt;0,F296&gt;=1,G296&gt;=1,AND(H296&lt;&gt;"",OR(NOT(ISNUMBER(H296)),H296&lt;0)),N(H296)&gt;MOD(G296-F296,1)*1440),"VERIFICAR","OK"),"VERIFICAR")))</f>
        <v/>
      </c>
      <c r="P296" s="15">
        <f t="shared" si="3"/>
        <v>0</v>
      </c>
      <c r="Q296" s="15">
        <f t="shared" si="4"/>
        <v>0</v>
      </c>
      <c r="R296" s="15" t="str">
        <f t="shared" si="5"/>
        <v/>
      </c>
    </row>
    <row r="297">
      <c r="A297" s="7"/>
      <c r="B297" s="4"/>
      <c r="C297" s="11" t="str">
        <f>IF(B297="","",IFERROR(VLOOKUP(B297,Plano!$A$6:$C$400,2,FALSE),""))</f>
        <v/>
      </c>
      <c r="D297" s="11" t="str">
        <f>IF(B297="","",IFERROR(VLOOKUP(B297,Plano!$A$6:$C$400,3,FALSE),""))</f>
        <v/>
      </c>
      <c r="E297" s="4"/>
      <c r="F297" s="12"/>
      <c r="G297" s="12"/>
      <c r="H297" s="4"/>
      <c r="I297" s="8" t="str">
        <f t="shared" si="1"/>
        <v/>
      </c>
      <c r="J297" s="4"/>
      <c r="K297" s="4"/>
      <c r="L297" s="9" t="str">
        <f t="shared" si="2"/>
        <v/>
      </c>
      <c r="M297" s="4"/>
      <c r="N297" s="4"/>
      <c r="O297" s="15" t="str">
        <f>IF(COUNTA(A297:B297,E297:H297,J297:K297,M297:N297)=0,"",IF(OR(A297="",B297="",F297="",G297=""),"INCOMPLETO",IFERROR(IF(OR(NOT(ISNUMBER(A297)),A297&lt;=0,A297&lt;&gt;INT(A297),COUNTIFS(Plano!$A$6:$A$400,B297,Plano!$S$6:$S$400,"OK")&lt;&gt;1,NOT(ISNUMBER(F297)),NOT(ISNUMBER(G297)),F297&lt;0,G297&lt;0,F297&gt;=1,G297&gt;=1,AND(H297&lt;&gt;"",OR(NOT(ISNUMBER(H297)),H297&lt;0)),N(H297)&gt;MOD(G297-F297,1)*1440),"VERIFICAR","OK"),"VERIFICAR")))</f>
        <v/>
      </c>
      <c r="P297" s="15">
        <f t="shared" si="3"/>
        <v>0</v>
      </c>
      <c r="Q297" s="15">
        <f t="shared" si="4"/>
        <v>0</v>
      </c>
      <c r="R297" s="15" t="str">
        <f t="shared" si="5"/>
        <v/>
      </c>
    </row>
    <row r="298">
      <c r="A298" s="7"/>
      <c r="B298" s="4"/>
      <c r="C298" s="11" t="str">
        <f>IF(B298="","",IFERROR(VLOOKUP(B298,Plano!$A$6:$C$400,2,FALSE),""))</f>
        <v/>
      </c>
      <c r="D298" s="11" t="str">
        <f>IF(B298="","",IFERROR(VLOOKUP(B298,Plano!$A$6:$C$400,3,FALSE),""))</f>
        <v/>
      </c>
      <c r="E298" s="4"/>
      <c r="F298" s="12"/>
      <c r="G298" s="12"/>
      <c r="H298" s="4"/>
      <c r="I298" s="8" t="str">
        <f t="shared" si="1"/>
        <v/>
      </c>
      <c r="J298" s="4"/>
      <c r="K298" s="4"/>
      <c r="L298" s="9" t="str">
        <f t="shared" si="2"/>
        <v/>
      </c>
      <c r="M298" s="4"/>
      <c r="N298" s="4"/>
      <c r="O298" s="15" t="str">
        <f>IF(COUNTA(A298:B298,E298:H298,J298:K298,M298:N298)=0,"",IF(OR(A298="",B298="",F298="",G298=""),"INCOMPLETO",IFERROR(IF(OR(NOT(ISNUMBER(A298)),A298&lt;=0,A298&lt;&gt;INT(A298),COUNTIFS(Plano!$A$6:$A$400,B298,Plano!$S$6:$S$400,"OK")&lt;&gt;1,NOT(ISNUMBER(F298)),NOT(ISNUMBER(G298)),F298&lt;0,G298&lt;0,F298&gt;=1,G298&gt;=1,AND(H298&lt;&gt;"",OR(NOT(ISNUMBER(H298)),H298&lt;0)),N(H298)&gt;MOD(G298-F298,1)*1440),"VERIFICAR","OK"),"VERIFICAR")))</f>
        <v/>
      </c>
      <c r="P298" s="15">
        <f t="shared" si="3"/>
        <v>0</v>
      </c>
      <c r="Q298" s="15">
        <f t="shared" si="4"/>
        <v>0</v>
      </c>
      <c r="R298" s="15" t="str">
        <f t="shared" si="5"/>
        <v/>
      </c>
    </row>
    <row r="299">
      <c r="A299" s="7"/>
      <c r="B299" s="4"/>
      <c r="C299" s="11" t="str">
        <f>IF(B299="","",IFERROR(VLOOKUP(B299,Plano!$A$6:$C$400,2,FALSE),""))</f>
        <v/>
      </c>
      <c r="D299" s="11" t="str">
        <f>IF(B299="","",IFERROR(VLOOKUP(B299,Plano!$A$6:$C$400,3,FALSE),""))</f>
        <v/>
      </c>
      <c r="E299" s="4"/>
      <c r="F299" s="12"/>
      <c r="G299" s="12"/>
      <c r="H299" s="4"/>
      <c r="I299" s="8" t="str">
        <f t="shared" si="1"/>
        <v/>
      </c>
      <c r="J299" s="4"/>
      <c r="K299" s="4"/>
      <c r="L299" s="9" t="str">
        <f t="shared" si="2"/>
        <v/>
      </c>
      <c r="M299" s="4"/>
      <c r="N299" s="4"/>
      <c r="O299" s="15" t="str">
        <f>IF(COUNTA(A299:B299,E299:H299,J299:K299,M299:N299)=0,"",IF(OR(A299="",B299="",F299="",G299=""),"INCOMPLETO",IFERROR(IF(OR(NOT(ISNUMBER(A299)),A299&lt;=0,A299&lt;&gt;INT(A299),COUNTIFS(Plano!$A$6:$A$400,B299,Plano!$S$6:$S$400,"OK")&lt;&gt;1,NOT(ISNUMBER(F299)),NOT(ISNUMBER(G299)),F299&lt;0,G299&lt;0,F299&gt;=1,G299&gt;=1,AND(H299&lt;&gt;"",OR(NOT(ISNUMBER(H299)),H299&lt;0)),N(H299)&gt;MOD(G299-F299,1)*1440),"VERIFICAR","OK"),"VERIFICAR")))</f>
        <v/>
      </c>
      <c r="P299" s="15">
        <f t="shared" si="3"/>
        <v>0</v>
      </c>
      <c r="Q299" s="15">
        <f t="shared" si="4"/>
        <v>0</v>
      </c>
      <c r="R299" s="15" t="str">
        <f t="shared" si="5"/>
        <v/>
      </c>
    </row>
    <row r="300">
      <c r="A300" s="7"/>
      <c r="B300" s="4"/>
      <c r="C300" s="11" t="str">
        <f>IF(B300="","",IFERROR(VLOOKUP(B300,Plano!$A$6:$C$400,2,FALSE),""))</f>
        <v/>
      </c>
      <c r="D300" s="11" t="str">
        <f>IF(B300="","",IFERROR(VLOOKUP(B300,Plano!$A$6:$C$400,3,FALSE),""))</f>
        <v/>
      </c>
      <c r="E300" s="4"/>
      <c r="F300" s="12"/>
      <c r="G300" s="12"/>
      <c r="H300" s="4"/>
      <c r="I300" s="8" t="str">
        <f t="shared" si="1"/>
        <v/>
      </c>
      <c r="J300" s="4"/>
      <c r="K300" s="4"/>
      <c r="L300" s="9" t="str">
        <f t="shared" si="2"/>
        <v/>
      </c>
      <c r="M300" s="4"/>
      <c r="N300" s="4"/>
      <c r="O300" s="15" t="str">
        <f>IF(COUNTA(A300:B300,E300:H300,J300:K300,M300:N300)=0,"",IF(OR(A300="",B300="",F300="",G300=""),"INCOMPLETO",IFERROR(IF(OR(NOT(ISNUMBER(A300)),A300&lt;=0,A300&lt;&gt;INT(A300),COUNTIFS(Plano!$A$6:$A$400,B300,Plano!$S$6:$S$400,"OK")&lt;&gt;1,NOT(ISNUMBER(F300)),NOT(ISNUMBER(G300)),F300&lt;0,G300&lt;0,F300&gt;=1,G300&gt;=1,AND(H300&lt;&gt;"",OR(NOT(ISNUMBER(H300)),H300&lt;0)),N(H300)&gt;MOD(G300-F300,1)*1440),"VERIFICAR","OK"),"VERIFICAR")))</f>
        <v/>
      </c>
      <c r="P300" s="15">
        <f t="shared" si="3"/>
        <v>0</v>
      </c>
      <c r="Q300" s="15">
        <f t="shared" si="4"/>
        <v>0</v>
      </c>
      <c r="R300" s="15" t="str">
        <f t="shared" si="5"/>
        <v/>
      </c>
    </row>
    <row r="301">
      <c r="A301" s="7"/>
      <c r="B301" s="4"/>
      <c r="C301" s="11" t="str">
        <f>IF(B301="","",IFERROR(VLOOKUP(B301,Plano!$A$6:$C$400,2,FALSE),""))</f>
        <v/>
      </c>
      <c r="D301" s="11" t="str">
        <f>IF(B301="","",IFERROR(VLOOKUP(B301,Plano!$A$6:$C$400,3,FALSE),""))</f>
        <v/>
      </c>
      <c r="E301" s="4"/>
      <c r="F301" s="12"/>
      <c r="G301" s="12"/>
      <c r="H301" s="4"/>
      <c r="I301" s="8" t="str">
        <f t="shared" si="1"/>
        <v/>
      </c>
      <c r="J301" s="4"/>
      <c r="K301" s="4"/>
      <c r="L301" s="9" t="str">
        <f t="shared" si="2"/>
        <v/>
      </c>
      <c r="M301" s="4"/>
      <c r="N301" s="4"/>
      <c r="O301" s="15" t="str">
        <f>IF(COUNTA(A301:B301,E301:H301,J301:K301,M301:N301)=0,"",IF(OR(A301="",B301="",F301="",G301=""),"INCOMPLETO",IFERROR(IF(OR(NOT(ISNUMBER(A301)),A301&lt;=0,A301&lt;&gt;INT(A301),COUNTIFS(Plano!$A$6:$A$400,B301,Plano!$S$6:$S$400,"OK")&lt;&gt;1,NOT(ISNUMBER(F301)),NOT(ISNUMBER(G301)),F301&lt;0,G301&lt;0,F301&gt;=1,G301&gt;=1,AND(H301&lt;&gt;"",OR(NOT(ISNUMBER(H301)),H301&lt;0)),N(H301)&gt;MOD(G301-F301,1)*1440),"VERIFICAR","OK"),"VERIFICAR")))</f>
        <v/>
      </c>
      <c r="P301" s="15">
        <f t="shared" si="3"/>
        <v>0</v>
      </c>
      <c r="Q301" s="15">
        <f t="shared" si="4"/>
        <v>0</v>
      </c>
      <c r="R301" s="15" t="str">
        <f t="shared" si="5"/>
        <v/>
      </c>
    </row>
    <row r="302">
      <c r="A302" s="7"/>
      <c r="B302" s="4"/>
      <c r="C302" s="11" t="str">
        <f>IF(B302="","",IFERROR(VLOOKUP(B302,Plano!$A$6:$C$400,2,FALSE),""))</f>
        <v/>
      </c>
      <c r="D302" s="11" t="str">
        <f>IF(B302="","",IFERROR(VLOOKUP(B302,Plano!$A$6:$C$400,3,FALSE),""))</f>
        <v/>
      </c>
      <c r="E302" s="4"/>
      <c r="F302" s="12"/>
      <c r="G302" s="12"/>
      <c r="H302" s="4"/>
      <c r="I302" s="8" t="str">
        <f t="shared" si="1"/>
        <v/>
      </c>
      <c r="J302" s="4"/>
      <c r="K302" s="4"/>
      <c r="L302" s="9" t="str">
        <f t="shared" si="2"/>
        <v/>
      </c>
      <c r="M302" s="4"/>
      <c r="N302" s="4"/>
      <c r="O302" s="15" t="str">
        <f>IF(COUNTA(A302:B302,E302:H302,J302:K302,M302:N302)=0,"",IF(OR(A302="",B302="",F302="",G302=""),"INCOMPLETO",IFERROR(IF(OR(NOT(ISNUMBER(A302)),A302&lt;=0,A302&lt;&gt;INT(A302),COUNTIFS(Plano!$A$6:$A$400,B302,Plano!$S$6:$S$400,"OK")&lt;&gt;1,NOT(ISNUMBER(F302)),NOT(ISNUMBER(G302)),F302&lt;0,G302&lt;0,F302&gt;=1,G302&gt;=1,AND(H302&lt;&gt;"",OR(NOT(ISNUMBER(H302)),H302&lt;0)),N(H302)&gt;MOD(G302-F302,1)*1440),"VERIFICAR","OK"),"VERIFICAR")))</f>
        <v/>
      </c>
      <c r="P302" s="15">
        <f t="shared" si="3"/>
        <v>0</v>
      </c>
      <c r="Q302" s="15">
        <f t="shared" si="4"/>
        <v>0</v>
      </c>
      <c r="R302" s="15" t="str">
        <f t="shared" si="5"/>
        <v/>
      </c>
    </row>
    <row r="303">
      <c r="A303" s="7"/>
      <c r="B303" s="4"/>
      <c r="C303" s="11" t="str">
        <f>IF(B303="","",IFERROR(VLOOKUP(B303,Plano!$A$6:$C$400,2,FALSE),""))</f>
        <v/>
      </c>
      <c r="D303" s="11" t="str">
        <f>IF(B303="","",IFERROR(VLOOKUP(B303,Plano!$A$6:$C$400,3,FALSE),""))</f>
        <v/>
      </c>
      <c r="E303" s="4"/>
      <c r="F303" s="12"/>
      <c r="G303" s="12"/>
      <c r="H303" s="4"/>
      <c r="I303" s="8" t="str">
        <f t="shared" si="1"/>
        <v/>
      </c>
      <c r="J303" s="4"/>
      <c r="K303" s="4"/>
      <c r="L303" s="9" t="str">
        <f t="shared" si="2"/>
        <v/>
      </c>
      <c r="M303" s="4"/>
      <c r="N303" s="4"/>
      <c r="O303" s="15" t="str">
        <f>IF(COUNTA(A303:B303,E303:H303,J303:K303,M303:N303)=0,"",IF(OR(A303="",B303="",F303="",G303=""),"INCOMPLETO",IFERROR(IF(OR(NOT(ISNUMBER(A303)),A303&lt;=0,A303&lt;&gt;INT(A303),COUNTIFS(Plano!$A$6:$A$400,B303,Plano!$S$6:$S$400,"OK")&lt;&gt;1,NOT(ISNUMBER(F303)),NOT(ISNUMBER(G303)),F303&lt;0,G303&lt;0,F303&gt;=1,G303&gt;=1,AND(H303&lt;&gt;"",OR(NOT(ISNUMBER(H303)),H303&lt;0)),N(H303)&gt;MOD(G303-F303,1)*1440),"VERIFICAR","OK"),"VERIFICAR")))</f>
        <v/>
      </c>
      <c r="P303" s="15">
        <f t="shared" si="3"/>
        <v>0</v>
      </c>
      <c r="Q303" s="15">
        <f t="shared" si="4"/>
        <v>0</v>
      </c>
      <c r="R303" s="15" t="str">
        <f t="shared" si="5"/>
        <v/>
      </c>
    </row>
    <row r="304">
      <c r="A304" s="7"/>
      <c r="B304" s="4"/>
      <c r="C304" s="11" t="str">
        <f>IF(B304="","",IFERROR(VLOOKUP(B304,Plano!$A$6:$C$400,2,FALSE),""))</f>
        <v/>
      </c>
      <c r="D304" s="11" t="str">
        <f>IF(B304="","",IFERROR(VLOOKUP(B304,Plano!$A$6:$C$400,3,FALSE),""))</f>
        <v/>
      </c>
      <c r="E304" s="4"/>
      <c r="F304" s="12"/>
      <c r="G304" s="12"/>
      <c r="H304" s="4"/>
      <c r="I304" s="8" t="str">
        <f t="shared" si="1"/>
        <v/>
      </c>
      <c r="J304" s="4"/>
      <c r="K304" s="4"/>
      <c r="L304" s="9" t="str">
        <f t="shared" si="2"/>
        <v/>
      </c>
      <c r="M304" s="4"/>
      <c r="N304" s="4"/>
      <c r="O304" s="15" t="str">
        <f>IF(COUNTA(A304:B304,E304:H304,J304:K304,M304:N304)=0,"",IF(OR(A304="",B304="",F304="",G304=""),"INCOMPLETO",IFERROR(IF(OR(NOT(ISNUMBER(A304)),A304&lt;=0,A304&lt;&gt;INT(A304),COUNTIFS(Plano!$A$6:$A$400,B304,Plano!$S$6:$S$400,"OK")&lt;&gt;1,NOT(ISNUMBER(F304)),NOT(ISNUMBER(G304)),F304&lt;0,G304&lt;0,F304&gt;=1,G304&gt;=1,AND(H304&lt;&gt;"",OR(NOT(ISNUMBER(H304)),H304&lt;0)),N(H304)&gt;MOD(G304-F304,1)*1440),"VERIFICAR","OK"),"VERIFICAR")))</f>
        <v/>
      </c>
      <c r="P304" s="15">
        <f t="shared" si="3"/>
        <v>0</v>
      </c>
      <c r="Q304" s="15">
        <f t="shared" si="4"/>
        <v>0</v>
      </c>
      <c r="R304" s="15" t="str">
        <f t="shared" si="5"/>
        <v/>
      </c>
    </row>
    <row r="305">
      <c r="A305" s="7"/>
      <c r="B305" s="4"/>
      <c r="C305" s="11" t="str">
        <f>IF(B305="","",IFERROR(VLOOKUP(B305,Plano!$A$6:$C$400,2,FALSE),""))</f>
        <v/>
      </c>
      <c r="D305" s="11" t="str">
        <f>IF(B305="","",IFERROR(VLOOKUP(B305,Plano!$A$6:$C$400,3,FALSE),""))</f>
        <v/>
      </c>
      <c r="E305" s="4"/>
      <c r="F305" s="12"/>
      <c r="G305" s="12"/>
      <c r="H305" s="4"/>
      <c r="I305" s="8" t="str">
        <f t="shared" si="1"/>
        <v/>
      </c>
      <c r="J305" s="4"/>
      <c r="K305" s="4"/>
      <c r="L305" s="9" t="str">
        <f t="shared" si="2"/>
        <v/>
      </c>
      <c r="M305" s="4"/>
      <c r="N305" s="4"/>
      <c r="O305" s="15" t="str">
        <f>IF(COUNTA(A305:B305,E305:H305,J305:K305,M305:N305)=0,"",IF(OR(A305="",B305="",F305="",G305=""),"INCOMPLETO",IFERROR(IF(OR(NOT(ISNUMBER(A305)),A305&lt;=0,A305&lt;&gt;INT(A305),COUNTIFS(Plano!$A$6:$A$400,B305,Plano!$S$6:$S$400,"OK")&lt;&gt;1,NOT(ISNUMBER(F305)),NOT(ISNUMBER(G305)),F305&lt;0,G305&lt;0,F305&gt;=1,G305&gt;=1,AND(H305&lt;&gt;"",OR(NOT(ISNUMBER(H305)),H305&lt;0)),N(H305)&gt;MOD(G305-F305,1)*1440),"VERIFICAR","OK"),"VERIFICAR")))</f>
        <v/>
      </c>
      <c r="P305" s="15">
        <f t="shared" si="3"/>
        <v>0</v>
      </c>
      <c r="Q305" s="15">
        <f t="shared" si="4"/>
        <v>0</v>
      </c>
      <c r="R305" s="15" t="str">
        <f t="shared" si="5"/>
        <v/>
      </c>
    </row>
    <row r="306">
      <c r="A306" s="7"/>
      <c r="B306" s="4"/>
      <c r="C306" s="11" t="str">
        <f>IF(B306="","",IFERROR(VLOOKUP(B306,Plano!$A$6:$C$400,2,FALSE),""))</f>
        <v/>
      </c>
      <c r="D306" s="11" t="str">
        <f>IF(B306="","",IFERROR(VLOOKUP(B306,Plano!$A$6:$C$400,3,FALSE),""))</f>
        <v/>
      </c>
      <c r="E306" s="4"/>
      <c r="F306" s="12"/>
      <c r="G306" s="12"/>
      <c r="H306" s="4"/>
      <c r="I306" s="8" t="str">
        <f t="shared" si="1"/>
        <v/>
      </c>
      <c r="J306" s="4"/>
      <c r="K306" s="4"/>
      <c r="L306" s="9" t="str">
        <f t="shared" si="2"/>
        <v/>
      </c>
      <c r="M306" s="4"/>
      <c r="N306" s="4"/>
      <c r="O306" s="15" t="str">
        <f>IF(COUNTA(A306:B306,E306:H306,J306:K306,M306:N306)=0,"",IF(OR(A306="",B306="",F306="",G306=""),"INCOMPLETO",IFERROR(IF(OR(NOT(ISNUMBER(A306)),A306&lt;=0,A306&lt;&gt;INT(A306),COUNTIFS(Plano!$A$6:$A$400,B306,Plano!$S$6:$S$400,"OK")&lt;&gt;1,NOT(ISNUMBER(F306)),NOT(ISNUMBER(G306)),F306&lt;0,G306&lt;0,F306&gt;=1,G306&gt;=1,AND(H306&lt;&gt;"",OR(NOT(ISNUMBER(H306)),H306&lt;0)),N(H306)&gt;MOD(G306-F306,1)*1440),"VERIFICAR","OK"),"VERIFICAR")))</f>
        <v/>
      </c>
      <c r="P306" s="15">
        <f t="shared" si="3"/>
        <v>0</v>
      </c>
      <c r="Q306" s="15">
        <f t="shared" si="4"/>
        <v>0</v>
      </c>
      <c r="R306" s="15" t="str">
        <f t="shared" si="5"/>
        <v/>
      </c>
    </row>
    <row r="307">
      <c r="A307" s="7"/>
      <c r="B307" s="4"/>
      <c r="C307" s="11" t="str">
        <f>IF(B307="","",IFERROR(VLOOKUP(B307,Plano!$A$6:$C$400,2,FALSE),""))</f>
        <v/>
      </c>
      <c r="D307" s="11" t="str">
        <f>IF(B307="","",IFERROR(VLOOKUP(B307,Plano!$A$6:$C$400,3,FALSE),""))</f>
        <v/>
      </c>
      <c r="E307" s="4"/>
      <c r="F307" s="12"/>
      <c r="G307" s="12"/>
      <c r="H307" s="4"/>
      <c r="I307" s="8" t="str">
        <f t="shared" si="1"/>
        <v/>
      </c>
      <c r="J307" s="4"/>
      <c r="K307" s="4"/>
      <c r="L307" s="9" t="str">
        <f t="shared" si="2"/>
        <v/>
      </c>
      <c r="M307" s="4"/>
      <c r="N307" s="4"/>
      <c r="O307" s="15" t="str">
        <f>IF(COUNTA(A307:B307,E307:H307,J307:K307,M307:N307)=0,"",IF(OR(A307="",B307="",F307="",G307=""),"INCOMPLETO",IFERROR(IF(OR(NOT(ISNUMBER(A307)),A307&lt;=0,A307&lt;&gt;INT(A307),COUNTIFS(Plano!$A$6:$A$400,B307,Plano!$S$6:$S$400,"OK")&lt;&gt;1,NOT(ISNUMBER(F307)),NOT(ISNUMBER(G307)),F307&lt;0,G307&lt;0,F307&gt;=1,G307&gt;=1,AND(H307&lt;&gt;"",OR(NOT(ISNUMBER(H307)),H307&lt;0)),N(H307)&gt;MOD(G307-F307,1)*1440),"VERIFICAR","OK"),"VERIFICAR")))</f>
        <v/>
      </c>
      <c r="P307" s="15">
        <f t="shared" si="3"/>
        <v>0</v>
      </c>
      <c r="Q307" s="15">
        <f t="shared" si="4"/>
        <v>0</v>
      </c>
      <c r="R307" s="15" t="str">
        <f t="shared" si="5"/>
        <v/>
      </c>
    </row>
    <row r="308">
      <c r="A308" s="7"/>
      <c r="B308" s="4"/>
      <c r="C308" s="11" t="str">
        <f>IF(B308="","",IFERROR(VLOOKUP(B308,Plano!$A$6:$C$400,2,FALSE),""))</f>
        <v/>
      </c>
      <c r="D308" s="11" t="str">
        <f>IF(B308="","",IFERROR(VLOOKUP(B308,Plano!$A$6:$C$400,3,FALSE),""))</f>
        <v/>
      </c>
      <c r="E308" s="4"/>
      <c r="F308" s="12"/>
      <c r="G308" s="12"/>
      <c r="H308" s="4"/>
      <c r="I308" s="8" t="str">
        <f t="shared" si="1"/>
        <v/>
      </c>
      <c r="J308" s="4"/>
      <c r="K308" s="4"/>
      <c r="L308" s="9" t="str">
        <f t="shared" si="2"/>
        <v/>
      </c>
      <c r="M308" s="4"/>
      <c r="N308" s="4"/>
      <c r="O308" s="15" t="str">
        <f>IF(COUNTA(A308:B308,E308:H308,J308:K308,M308:N308)=0,"",IF(OR(A308="",B308="",F308="",G308=""),"INCOMPLETO",IFERROR(IF(OR(NOT(ISNUMBER(A308)),A308&lt;=0,A308&lt;&gt;INT(A308),COUNTIFS(Plano!$A$6:$A$400,B308,Plano!$S$6:$S$400,"OK")&lt;&gt;1,NOT(ISNUMBER(F308)),NOT(ISNUMBER(G308)),F308&lt;0,G308&lt;0,F308&gt;=1,G308&gt;=1,AND(H308&lt;&gt;"",OR(NOT(ISNUMBER(H308)),H308&lt;0)),N(H308)&gt;MOD(G308-F308,1)*1440),"VERIFICAR","OK"),"VERIFICAR")))</f>
        <v/>
      </c>
      <c r="P308" s="15">
        <f t="shared" si="3"/>
        <v>0</v>
      </c>
      <c r="Q308" s="15">
        <f t="shared" si="4"/>
        <v>0</v>
      </c>
      <c r="R308" s="15" t="str">
        <f t="shared" si="5"/>
        <v/>
      </c>
    </row>
    <row r="309">
      <c r="A309" s="7"/>
      <c r="B309" s="4"/>
      <c r="C309" s="11" t="str">
        <f>IF(B309="","",IFERROR(VLOOKUP(B309,Plano!$A$6:$C$400,2,FALSE),""))</f>
        <v/>
      </c>
      <c r="D309" s="11" t="str">
        <f>IF(B309="","",IFERROR(VLOOKUP(B309,Plano!$A$6:$C$400,3,FALSE),""))</f>
        <v/>
      </c>
      <c r="E309" s="4"/>
      <c r="F309" s="12"/>
      <c r="G309" s="12"/>
      <c r="H309" s="4"/>
      <c r="I309" s="8" t="str">
        <f t="shared" si="1"/>
        <v/>
      </c>
      <c r="J309" s="4"/>
      <c r="K309" s="4"/>
      <c r="L309" s="9" t="str">
        <f t="shared" si="2"/>
        <v/>
      </c>
      <c r="M309" s="4"/>
      <c r="N309" s="4"/>
      <c r="O309" s="15" t="str">
        <f>IF(COUNTA(A309:B309,E309:H309,J309:K309,M309:N309)=0,"",IF(OR(A309="",B309="",F309="",G309=""),"INCOMPLETO",IFERROR(IF(OR(NOT(ISNUMBER(A309)),A309&lt;=0,A309&lt;&gt;INT(A309),COUNTIFS(Plano!$A$6:$A$400,B309,Plano!$S$6:$S$400,"OK")&lt;&gt;1,NOT(ISNUMBER(F309)),NOT(ISNUMBER(G309)),F309&lt;0,G309&lt;0,F309&gt;=1,G309&gt;=1,AND(H309&lt;&gt;"",OR(NOT(ISNUMBER(H309)),H309&lt;0)),N(H309)&gt;MOD(G309-F309,1)*1440),"VERIFICAR","OK"),"VERIFICAR")))</f>
        <v/>
      </c>
      <c r="P309" s="15">
        <f t="shared" si="3"/>
        <v>0</v>
      </c>
      <c r="Q309" s="15">
        <f t="shared" si="4"/>
        <v>0</v>
      </c>
      <c r="R309" s="15" t="str">
        <f t="shared" si="5"/>
        <v/>
      </c>
    </row>
    <row r="310">
      <c r="A310" s="7"/>
      <c r="B310" s="4"/>
      <c r="C310" s="11" t="str">
        <f>IF(B310="","",IFERROR(VLOOKUP(B310,Plano!$A$6:$C$400,2,FALSE),""))</f>
        <v/>
      </c>
      <c r="D310" s="11" t="str">
        <f>IF(B310="","",IFERROR(VLOOKUP(B310,Plano!$A$6:$C$400,3,FALSE),""))</f>
        <v/>
      </c>
      <c r="E310" s="4"/>
      <c r="F310" s="12"/>
      <c r="G310" s="12"/>
      <c r="H310" s="4"/>
      <c r="I310" s="8" t="str">
        <f t="shared" si="1"/>
        <v/>
      </c>
      <c r="J310" s="4"/>
      <c r="K310" s="4"/>
      <c r="L310" s="9" t="str">
        <f t="shared" si="2"/>
        <v/>
      </c>
      <c r="M310" s="4"/>
      <c r="N310" s="4"/>
      <c r="O310" s="15" t="str">
        <f>IF(COUNTA(A310:B310,E310:H310,J310:K310,M310:N310)=0,"",IF(OR(A310="",B310="",F310="",G310=""),"INCOMPLETO",IFERROR(IF(OR(NOT(ISNUMBER(A310)),A310&lt;=0,A310&lt;&gt;INT(A310),COUNTIFS(Plano!$A$6:$A$400,B310,Plano!$S$6:$S$400,"OK")&lt;&gt;1,NOT(ISNUMBER(F310)),NOT(ISNUMBER(G310)),F310&lt;0,G310&lt;0,F310&gt;=1,G310&gt;=1,AND(H310&lt;&gt;"",OR(NOT(ISNUMBER(H310)),H310&lt;0)),N(H310)&gt;MOD(G310-F310,1)*1440),"VERIFICAR","OK"),"VERIFICAR")))</f>
        <v/>
      </c>
      <c r="P310" s="15">
        <f t="shared" si="3"/>
        <v>0</v>
      </c>
      <c r="Q310" s="15">
        <f t="shared" si="4"/>
        <v>0</v>
      </c>
      <c r="R310" s="15" t="str">
        <f t="shared" si="5"/>
        <v/>
      </c>
    </row>
    <row r="311">
      <c r="A311" s="7"/>
      <c r="B311" s="4"/>
      <c r="C311" s="11" t="str">
        <f>IF(B311="","",IFERROR(VLOOKUP(B311,Plano!$A$6:$C$400,2,FALSE),""))</f>
        <v/>
      </c>
      <c r="D311" s="11" t="str">
        <f>IF(B311="","",IFERROR(VLOOKUP(B311,Plano!$A$6:$C$400,3,FALSE),""))</f>
        <v/>
      </c>
      <c r="E311" s="4"/>
      <c r="F311" s="12"/>
      <c r="G311" s="12"/>
      <c r="H311" s="4"/>
      <c r="I311" s="8" t="str">
        <f t="shared" si="1"/>
        <v/>
      </c>
      <c r="J311" s="4"/>
      <c r="K311" s="4"/>
      <c r="L311" s="9" t="str">
        <f t="shared" si="2"/>
        <v/>
      </c>
      <c r="M311" s="4"/>
      <c r="N311" s="4"/>
      <c r="O311" s="15" t="str">
        <f>IF(COUNTA(A311:B311,E311:H311,J311:K311,M311:N311)=0,"",IF(OR(A311="",B311="",F311="",G311=""),"INCOMPLETO",IFERROR(IF(OR(NOT(ISNUMBER(A311)),A311&lt;=0,A311&lt;&gt;INT(A311),COUNTIFS(Plano!$A$6:$A$400,B311,Plano!$S$6:$S$400,"OK")&lt;&gt;1,NOT(ISNUMBER(F311)),NOT(ISNUMBER(G311)),F311&lt;0,G311&lt;0,F311&gt;=1,G311&gt;=1,AND(H311&lt;&gt;"",OR(NOT(ISNUMBER(H311)),H311&lt;0)),N(H311)&gt;MOD(G311-F311,1)*1440),"VERIFICAR","OK"),"VERIFICAR")))</f>
        <v/>
      </c>
      <c r="P311" s="15">
        <f t="shared" si="3"/>
        <v>0</v>
      </c>
      <c r="Q311" s="15">
        <f t="shared" si="4"/>
        <v>0</v>
      </c>
      <c r="R311" s="15" t="str">
        <f t="shared" si="5"/>
        <v/>
      </c>
    </row>
    <row r="312">
      <c r="A312" s="7"/>
      <c r="B312" s="4"/>
      <c r="C312" s="11" t="str">
        <f>IF(B312="","",IFERROR(VLOOKUP(B312,Plano!$A$6:$C$400,2,FALSE),""))</f>
        <v/>
      </c>
      <c r="D312" s="11" t="str">
        <f>IF(B312="","",IFERROR(VLOOKUP(B312,Plano!$A$6:$C$400,3,FALSE),""))</f>
        <v/>
      </c>
      <c r="E312" s="4"/>
      <c r="F312" s="12"/>
      <c r="G312" s="12"/>
      <c r="H312" s="4"/>
      <c r="I312" s="8" t="str">
        <f t="shared" si="1"/>
        <v/>
      </c>
      <c r="J312" s="4"/>
      <c r="K312" s="4"/>
      <c r="L312" s="9" t="str">
        <f t="shared" si="2"/>
        <v/>
      </c>
      <c r="M312" s="4"/>
      <c r="N312" s="4"/>
      <c r="O312" s="15" t="str">
        <f>IF(COUNTA(A312:B312,E312:H312,J312:K312,M312:N312)=0,"",IF(OR(A312="",B312="",F312="",G312=""),"INCOMPLETO",IFERROR(IF(OR(NOT(ISNUMBER(A312)),A312&lt;=0,A312&lt;&gt;INT(A312),COUNTIFS(Plano!$A$6:$A$400,B312,Plano!$S$6:$S$400,"OK")&lt;&gt;1,NOT(ISNUMBER(F312)),NOT(ISNUMBER(G312)),F312&lt;0,G312&lt;0,F312&gt;=1,G312&gt;=1,AND(H312&lt;&gt;"",OR(NOT(ISNUMBER(H312)),H312&lt;0)),N(H312)&gt;MOD(G312-F312,1)*1440),"VERIFICAR","OK"),"VERIFICAR")))</f>
        <v/>
      </c>
      <c r="P312" s="15">
        <f t="shared" si="3"/>
        <v>0</v>
      </c>
      <c r="Q312" s="15">
        <f t="shared" si="4"/>
        <v>0</v>
      </c>
      <c r="R312" s="15" t="str">
        <f t="shared" si="5"/>
        <v/>
      </c>
    </row>
    <row r="313">
      <c r="A313" s="7"/>
      <c r="B313" s="4"/>
      <c r="C313" s="11" t="str">
        <f>IF(B313="","",IFERROR(VLOOKUP(B313,Plano!$A$6:$C$400,2,FALSE),""))</f>
        <v/>
      </c>
      <c r="D313" s="11" t="str">
        <f>IF(B313="","",IFERROR(VLOOKUP(B313,Plano!$A$6:$C$400,3,FALSE),""))</f>
        <v/>
      </c>
      <c r="E313" s="4"/>
      <c r="F313" s="12"/>
      <c r="G313" s="12"/>
      <c r="H313" s="4"/>
      <c r="I313" s="8" t="str">
        <f t="shared" si="1"/>
        <v/>
      </c>
      <c r="J313" s="4"/>
      <c r="K313" s="4"/>
      <c r="L313" s="9" t="str">
        <f t="shared" si="2"/>
        <v/>
      </c>
      <c r="M313" s="4"/>
      <c r="N313" s="4"/>
      <c r="O313" s="15" t="str">
        <f>IF(COUNTA(A313:B313,E313:H313,J313:K313,M313:N313)=0,"",IF(OR(A313="",B313="",F313="",G313=""),"INCOMPLETO",IFERROR(IF(OR(NOT(ISNUMBER(A313)),A313&lt;=0,A313&lt;&gt;INT(A313),COUNTIFS(Plano!$A$6:$A$400,B313,Plano!$S$6:$S$400,"OK")&lt;&gt;1,NOT(ISNUMBER(F313)),NOT(ISNUMBER(G313)),F313&lt;0,G313&lt;0,F313&gt;=1,G313&gt;=1,AND(H313&lt;&gt;"",OR(NOT(ISNUMBER(H313)),H313&lt;0)),N(H313)&gt;MOD(G313-F313,1)*1440),"VERIFICAR","OK"),"VERIFICAR")))</f>
        <v/>
      </c>
      <c r="P313" s="15">
        <f t="shared" si="3"/>
        <v>0</v>
      </c>
      <c r="Q313" s="15">
        <f t="shared" si="4"/>
        <v>0</v>
      </c>
      <c r="R313" s="15" t="str">
        <f t="shared" si="5"/>
        <v/>
      </c>
    </row>
    <row r="314">
      <c r="A314" s="7"/>
      <c r="B314" s="4"/>
      <c r="C314" s="11" t="str">
        <f>IF(B314="","",IFERROR(VLOOKUP(B314,Plano!$A$6:$C$400,2,FALSE),""))</f>
        <v/>
      </c>
      <c r="D314" s="11" t="str">
        <f>IF(B314="","",IFERROR(VLOOKUP(B314,Plano!$A$6:$C$400,3,FALSE),""))</f>
        <v/>
      </c>
      <c r="E314" s="4"/>
      <c r="F314" s="12"/>
      <c r="G314" s="12"/>
      <c r="H314" s="4"/>
      <c r="I314" s="8" t="str">
        <f t="shared" si="1"/>
        <v/>
      </c>
      <c r="J314" s="4"/>
      <c r="K314" s="4"/>
      <c r="L314" s="9" t="str">
        <f t="shared" si="2"/>
        <v/>
      </c>
      <c r="M314" s="4"/>
      <c r="N314" s="4"/>
      <c r="O314" s="15" t="str">
        <f>IF(COUNTA(A314:B314,E314:H314,J314:K314,M314:N314)=0,"",IF(OR(A314="",B314="",F314="",G314=""),"INCOMPLETO",IFERROR(IF(OR(NOT(ISNUMBER(A314)),A314&lt;=0,A314&lt;&gt;INT(A314),COUNTIFS(Plano!$A$6:$A$400,B314,Plano!$S$6:$S$400,"OK")&lt;&gt;1,NOT(ISNUMBER(F314)),NOT(ISNUMBER(G314)),F314&lt;0,G314&lt;0,F314&gt;=1,G314&gt;=1,AND(H314&lt;&gt;"",OR(NOT(ISNUMBER(H314)),H314&lt;0)),N(H314)&gt;MOD(G314-F314,1)*1440),"VERIFICAR","OK"),"VERIFICAR")))</f>
        <v/>
      </c>
      <c r="P314" s="15">
        <f t="shared" si="3"/>
        <v>0</v>
      </c>
      <c r="Q314" s="15">
        <f t="shared" si="4"/>
        <v>0</v>
      </c>
      <c r="R314" s="15" t="str">
        <f t="shared" si="5"/>
        <v/>
      </c>
    </row>
    <row r="315">
      <c r="A315" s="7"/>
      <c r="B315" s="4"/>
      <c r="C315" s="11" t="str">
        <f>IF(B315="","",IFERROR(VLOOKUP(B315,Plano!$A$6:$C$400,2,FALSE),""))</f>
        <v/>
      </c>
      <c r="D315" s="11" t="str">
        <f>IF(B315="","",IFERROR(VLOOKUP(B315,Plano!$A$6:$C$400,3,FALSE),""))</f>
        <v/>
      </c>
      <c r="E315" s="4"/>
      <c r="F315" s="12"/>
      <c r="G315" s="12"/>
      <c r="H315" s="4"/>
      <c r="I315" s="8" t="str">
        <f t="shared" si="1"/>
        <v/>
      </c>
      <c r="J315" s="4"/>
      <c r="K315" s="4"/>
      <c r="L315" s="9" t="str">
        <f t="shared" si="2"/>
        <v/>
      </c>
      <c r="M315" s="4"/>
      <c r="N315" s="4"/>
      <c r="O315" s="15" t="str">
        <f>IF(COUNTA(A315:B315,E315:H315,J315:K315,M315:N315)=0,"",IF(OR(A315="",B315="",F315="",G315=""),"INCOMPLETO",IFERROR(IF(OR(NOT(ISNUMBER(A315)),A315&lt;=0,A315&lt;&gt;INT(A315),COUNTIFS(Plano!$A$6:$A$400,B315,Plano!$S$6:$S$400,"OK")&lt;&gt;1,NOT(ISNUMBER(F315)),NOT(ISNUMBER(G315)),F315&lt;0,G315&lt;0,F315&gt;=1,G315&gt;=1,AND(H315&lt;&gt;"",OR(NOT(ISNUMBER(H315)),H315&lt;0)),N(H315)&gt;MOD(G315-F315,1)*1440),"VERIFICAR","OK"),"VERIFICAR")))</f>
        <v/>
      </c>
      <c r="P315" s="15">
        <f t="shared" si="3"/>
        <v>0</v>
      </c>
      <c r="Q315" s="15">
        <f t="shared" si="4"/>
        <v>0</v>
      </c>
      <c r="R315" s="15" t="str">
        <f t="shared" si="5"/>
        <v/>
      </c>
    </row>
    <row r="316">
      <c r="A316" s="7"/>
      <c r="B316" s="4"/>
      <c r="C316" s="11" t="str">
        <f>IF(B316="","",IFERROR(VLOOKUP(B316,Plano!$A$6:$C$400,2,FALSE),""))</f>
        <v/>
      </c>
      <c r="D316" s="11" t="str">
        <f>IF(B316="","",IFERROR(VLOOKUP(B316,Plano!$A$6:$C$400,3,FALSE),""))</f>
        <v/>
      </c>
      <c r="E316" s="4"/>
      <c r="F316" s="12"/>
      <c r="G316" s="12"/>
      <c r="H316" s="4"/>
      <c r="I316" s="8" t="str">
        <f t="shared" si="1"/>
        <v/>
      </c>
      <c r="J316" s="4"/>
      <c r="K316" s="4"/>
      <c r="L316" s="9" t="str">
        <f t="shared" si="2"/>
        <v/>
      </c>
      <c r="M316" s="4"/>
      <c r="N316" s="4"/>
      <c r="O316" s="15" t="str">
        <f>IF(COUNTA(A316:B316,E316:H316,J316:K316,M316:N316)=0,"",IF(OR(A316="",B316="",F316="",G316=""),"INCOMPLETO",IFERROR(IF(OR(NOT(ISNUMBER(A316)),A316&lt;=0,A316&lt;&gt;INT(A316),COUNTIFS(Plano!$A$6:$A$400,B316,Plano!$S$6:$S$400,"OK")&lt;&gt;1,NOT(ISNUMBER(F316)),NOT(ISNUMBER(G316)),F316&lt;0,G316&lt;0,F316&gt;=1,G316&gt;=1,AND(H316&lt;&gt;"",OR(NOT(ISNUMBER(H316)),H316&lt;0)),N(H316)&gt;MOD(G316-F316,1)*1440),"VERIFICAR","OK"),"VERIFICAR")))</f>
        <v/>
      </c>
      <c r="P316" s="15">
        <f t="shared" si="3"/>
        <v>0</v>
      </c>
      <c r="Q316" s="15">
        <f t="shared" si="4"/>
        <v>0</v>
      </c>
      <c r="R316" s="15" t="str">
        <f t="shared" si="5"/>
        <v/>
      </c>
    </row>
    <row r="317">
      <c r="A317" s="7"/>
      <c r="B317" s="4"/>
      <c r="C317" s="11" t="str">
        <f>IF(B317="","",IFERROR(VLOOKUP(B317,Plano!$A$6:$C$400,2,FALSE),""))</f>
        <v/>
      </c>
      <c r="D317" s="11" t="str">
        <f>IF(B317="","",IFERROR(VLOOKUP(B317,Plano!$A$6:$C$400,3,FALSE),""))</f>
        <v/>
      </c>
      <c r="E317" s="4"/>
      <c r="F317" s="12"/>
      <c r="G317" s="12"/>
      <c r="H317" s="4"/>
      <c r="I317" s="8" t="str">
        <f t="shared" si="1"/>
        <v/>
      </c>
      <c r="J317" s="4"/>
      <c r="K317" s="4"/>
      <c r="L317" s="9" t="str">
        <f t="shared" si="2"/>
        <v/>
      </c>
      <c r="M317" s="4"/>
      <c r="N317" s="4"/>
      <c r="O317" s="15" t="str">
        <f>IF(COUNTA(A317:B317,E317:H317,J317:K317,M317:N317)=0,"",IF(OR(A317="",B317="",F317="",G317=""),"INCOMPLETO",IFERROR(IF(OR(NOT(ISNUMBER(A317)),A317&lt;=0,A317&lt;&gt;INT(A317),COUNTIFS(Plano!$A$6:$A$400,B317,Plano!$S$6:$S$400,"OK")&lt;&gt;1,NOT(ISNUMBER(F317)),NOT(ISNUMBER(G317)),F317&lt;0,G317&lt;0,F317&gt;=1,G317&gt;=1,AND(H317&lt;&gt;"",OR(NOT(ISNUMBER(H317)),H317&lt;0)),N(H317)&gt;MOD(G317-F317,1)*1440),"VERIFICAR","OK"),"VERIFICAR")))</f>
        <v/>
      </c>
      <c r="P317" s="15">
        <f t="shared" si="3"/>
        <v>0</v>
      </c>
      <c r="Q317" s="15">
        <f t="shared" si="4"/>
        <v>0</v>
      </c>
      <c r="R317" s="15" t="str">
        <f t="shared" si="5"/>
        <v/>
      </c>
    </row>
    <row r="318">
      <c r="A318" s="7"/>
      <c r="B318" s="4"/>
      <c r="C318" s="11" t="str">
        <f>IF(B318="","",IFERROR(VLOOKUP(B318,Plano!$A$6:$C$400,2,FALSE),""))</f>
        <v/>
      </c>
      <c r="D318" s="11" t="str">
        <f>IF(B318="","",IFERROR(VLOOKUP(B318,Plano!$A$6:$C$400,3,FALSE),""))</f>
        <v/>
      </c>
      <c r="E318" s="4"/>
      <c r="F318" s="12"/>
      <c r="G318" s="12"/>
      <c r="H318" s="4"/>
      <c r="I318" s="8" t="str">
        <f t="shared" si="1"/>
        <v/>
      </c>
      <c r="J318" s="4"/>
      <c r="K318" s="4"/>
      <c r="L318" s="9" t="str">
        <f t="shared" si="2"/>
        <v/>
      </c>
      <c r="M318" s="4"/>
      <c r="N318" s="4"/>
      <c r="O318" s="15" t="str">
        <f>IF(COUNTA(A318:B318,E318:H318,J318:K318,M318:N318)=0,"",IF(OR(A318="",B318="",F318="",G318=""),"INCOMPLETO",IFERROR(IF(OR(NOT(ISNUMBER(A318)),A318&lt;=0,A318&lt;&gt;INT(A318),COUNTIFS(Plano!$A$6:$A$400,B318,Plano!$S$6:$S$400,"OK")&lt;&gt;1,NOT(ISNUMBER(F318)),NOT(ISNUMBER(G318)),F318&lt;0,G318&lt;0,F318&gt;=1,G318&gt;=1,AND(H318&lt;&gt;"",OR(NOT(ISNUMBER(H318)),H318&lt;0)),N(H318)&gt;MOD(G318-F318,1)*1440),"VERIFICAR","OK"),"VERIFICAR")))</f>
        <v/>
      </c>
      <c r="P318" s="15">
        <f t="shared" si="3"/>
        <v>0</v>
      </c>
      <c r="Q318" s="15">
        <f t="shared" si="4"/>
        <v>0</v>
      </c>
      <c r="R318" s="15" t="str">
        <f t="shared" si="5"/>
        <v/>
      </c>
    </row>
    <row r="319">
      <c r="A319" s="7"/>
      <c r="B319" s="4"/>
      <c r="C319" s="11" t="str">
        <f>IF(B319="","",IFERROR(VLOOKUP(B319,Plano!$A$6:$C$400,2,FALSE),""))</f>
        <v/>
      </c>
      <c r="D319" s="11" t="str">
        <f>IF(B319="","",IFERROR(VLOOKUP(B319,Plano!$A$6:$C$400,3,FALSE),""))</f>
        <v/>
      </c>
      <c r="E319" s="4"/>
      <c r="F319" s="12"/>
      <c r="G319" s="12"/>
      <c r="H319" s="4"/>
      <c r="I319" s="8" t="str">
        <f t="shared" si="1"/>
        <v/>
      </c>
      <c r="J319" s="4"/>
      <c r="K319" s="4"/>
      <c r="L319" s="9" t="str">
        <f t="shared" si="2"/>
        <v/>
      </c>
      <c r="M319" s="4"/>
      <c r="N319" s="4"/>
      <c r="O319" s="15" t="str">
        <f>IF(COUNTA(A319:B319,E319:H319,J319:K319,M319:N319)=0,"",IF(OR(A319="",B319="",F319="",G319=""),"INCOMPLETO",IFERROR(IF(OR(NOT(ISNUMBER(A319)),A319&lt;=0,A319&lt;&gt;INT(A319),COUNTIFS(Plano!$A$6:$A$400,B319,Plano!$S$6:$S$400,"OK")&lt;&gt;1,NOT(ISNUMBER(F319)),NOT(ISNUMBER(G319)),F319&lt;0,G319&lt;0,F319&gt;=1,G319&gt;=1,AND(H319&lt;&gt;"",OR(NOT(ISNUMBER(H319)),H319&lt;0)),N(H319)&gt;MOD(G319-F319,1)*1440),"VERIFICAR","OK"),"VERIFICAR")))</f>
        <v/>
      </c>
      <c r="P319" s="15">
        <f t="shared" si="3"/>
        <v>0</v>
      </c>
      <c r="Q319" s="15">
        <f t="shared" si="4"/>
        <v>0</v>
      </c>
      <c r="R319" s="15" t="str">
        <f t="shared" si="5"/>
        <v/>
      </c>
    </row>
    <row r="320">
      <c r="A320" s="7"/>
      <c r="B320" s="4"/>
      <c r="C320" s="11" t="str">
        <f>IF(B320="","",IFERROR(VLOOKUP(B320,Plano!$A$6:$C$400,2,FALSE),""))</f>
        <v/>
      </c>
      <c r="D320" s="11" t="str">
        <f>IF(B320="","",IFERROR(VLOOKUP(B320,Plano!$A$6:$C$400,3,FALSE),""))</f>
        <v/>
      </c>
      <c r="E320" s="4"/>
      <c r="F320" s="12"/>
      <c r="G320" s="12"/>
      <c r="H320" s="4"/>
      <c r="I320" s="8" t="str">
        <f t="shared" si="1"/>
        <v/>
      </c>
      <c r="J320" s="4"/>
      <c r="K320" s="4"/>
      <c r="L320" s="9" t="str">
        <f t="shared" si="2"/>
        <v/>
      </c>
      <c r="M320" s="4"/>
      <c r="N320" s="4"/>
      <c r="O320" s="15" t="str">
        <f>IF(COUNTA(A320:B320,E320:H320,J320:K320,M320:N320)=0,"",IF(OR(A320="",B320="",F320="",G320=""),"INCOMPLETO",IFERROR(IF(OR(NOT(ISNUMBER(A320)),A320&lt;=0,A320&lt;&gt;INT(A320),COUNTIFS(Plano!$A$6:$A$400,B320,Plano!$S$6:$S$400,"OK")&lt;&gt;1,NOT(ISNUMBER(F320)),NOT(ISNUMBER(G320)),F320&lt;0,G320&lt;0,F320&gt;=1,G320&gt;=1,AND(H320&lt;&gt;"",OR(NOT(ISNUMBER(H320)),H320&lt;0)),N(H320)&gt;MOD(G320-F320,1)*1440),"VERIFICAR","OK"),"VERIFICAR")))</f>
        <v/>
      </c>
      <c r="P320" s="15">
        <f t="shared" si="3"/>
        <v>0</v>
      </c>
      <c r="Q320" s="15">
        <f t="shared" si="4"/>
        <v>0</v>
      </c>
      <c r="R320" s="15" t="str">
        <f t="shared" si="5"/>
        <v/>
      </c>
    </row>
    <row r="321">
      <c r="A321" s="7"/>
      <c r="B321" s="4"/>
      <c r="C321" s="11" t="str">
        <f>IF(B321="","",IFERROR(VLOOKUP(B321,Plano!$A$6:$C$400,2,FALSE),""))</f>
        <v/>
      </c>
      <c r="D321" s="11" t="str">
        <f>IF(B321="","",IFERROR(VLOOKUP(B321,Plano!$A$6:$C$400,3,FALSE),""))</f>
        <v/>
      </c>
      <c r="E321" s="4"/>
      <c r="F321" s="12"/>
      <c r="G321" s="12"/>
      <c r="H321" s="4"/>
      <c r="I321" s="8" t="str">
        <f t="shared" si="1"/>
        <v/>
      </c>
      <c r="J321" s="4"/>
      <c r="K321" s="4"/>
      <c r="L321" s="9" t="str">
        <f t="shared" si="2"/>
        <v/>
      </c>
      <c r="M321" s="4"/>
      <c r="N321" s="4"/>
      <c r="O321" s="15" t="str">
        <f>IF(COUNTA(A321:B321,E321:H321,J321:K321,M321:N321)=0,"",IF(OR(A321="",B321="",F321="",G321=""),"INCOMPLETO",IFERROR(IF(OR(NOT(ISNUMBER(A321)),A321&lt;=0,A321&lt;&gt;INT(A321),COUNTIFS(Plano!$A$6:$A$400,B321,Plano!$S$6:$S$400,"OK")&lt;&gt;1,NOT(ISNUMBER(F321)),NOT(ISNUMBER(G321)),F321&lt;0,G321&lt;0,F321&gt;=1,G321&gt;=1,AND(H321&lt;&gt;"",OR(NOT(ISNUMBER(H321)),H321&lt;0)),N(H321)&gt;MOD(G321-F321,1)*1440),"VERIFICAR","OK"),"VERIFICAR")))</f>
        <v/>
      </c>
      <c r="P321" s="15">
        <f t="shared" si="3"/>
        <v>0</v>
      </c>
      <c r="Q321" s="15">
        <f t="shared" si="4"/>
        <v>0</v>
      </c>
      <c r="R321" s="15" t="str">
        <f t="shared" si="5"/>
        <v/>
      </c>
    </row>
    <row r="322">
      <c r="A322" s="7"/>
      <c r="B322" s="4"/>
      <c r="C322" s="11" t="str">
        <f>IF(B322="","",IFERROR(VLOOKUP(B322,Plano!$A$6:$C$400,2,FALSE),""))</f>
        <v/>
      </c>
      <c r="D322" s="11" t="str">
        <f>IF(B322="","",IFERROR(VLOOKUP(B322,Plano!$A$6:$C$400,3,FALSE),""))</f>
        <v/>
      </c>
      <c r="E322" s="4"/>
      <c r="F322" s="12"/>
      <c r="G322" s="12"/>
      <c r="H322" s="4"/>
      <c r="I322" s="8" t="str">
        <f t="shared" si="1"/>
        <v/>
      </c>
      <c r="J322" s="4"/>
      <c r="K322" s="4"/>
      <c r="L322" s="9" t="str">
        <f t="shared" si="2"/>
        <v/>
      </c>
      <c r="M322" s="4"/>
      <c r="N322" s="4"/>
      <c r="O322" s="15" t="str">
        <f>IF(COUNTA(A322:B322,E322:H322,J322:K322,M322:N322)=0,"",IF(OR(A322="",B322="",F322="",G322=""),"INCOMPLETO",IFERROR(IF(OR(NOT(ISNUMBER(A322)),A322&lt;=0,A322&lt;&gt;INT(A322),COUNTIFS(Plano!$A$6:$A$400,B322,Plano!$S$6:$S$400,"OK")&lt;&gt;1,NOT(ISNUMBER(F322)),NOT(ISNUMBER(G322)),F322&lt;0,G322&lt;0,F322&gt;=1,G322&gt;=1,AND(H322&lt;&gt;"",OR(NOT(ISNUMBER(H322)),H322&lt;0)),N(H322)&gt;MOD(G322-F322,1)*1440),"VERIFICAR","OK"),"VERIFICAR")))</f>
        <v/>
      </c>
      <c r="P322" s="15">
        <f t="shared" si="3"/>
        <v>0</v>
      </c>
      <c r="Q322" s="15">
        <f t="shared" si="4"/>
        <v>0</v>
      </c>
      <c r="R322" s="15" t="str">
        <f t="shared" si="5"/>
        <v/>
      </c>
    </row>
    <row r="323">
      <c r="A323" s="7"/>
      <c r="B323" s="4"/>
      <c r="C323" s="11" t="str">
        <f>IF(B323="","",IFERROR(VLOOKUP(B323,Plano!$A$6:$C$400,2,FALSE),""))</f>
        <v/>
      </c>
      <c r="D323" s="11" t="str">
        <f>IF(B323="","",IFERROR(VLOOKUP(B323,Plano!$A$6:$C$400,3,FALSE),""))</f>
        <v/>
      </c>
      <c r="E323" s="4"/>
      <c r="F323" s="12"/>
      <c r="G323" s="12"/>
      <c r="H323" s="4"/>
      <c r="I323" s="8" t="str">
        <f t="shared" si="1"/>
        <v/>
      </c>
      <c r="J323" s="4"/>
      <c r="K323" s="4"/>
      <c r="L323" s="9" t="str">
        <f t="shared" si="2"/>
        <v/>
      </c>
      <c r="M323" s="4"/>
      <c r="N323" s="4"/>
      <c r="O323" s="15" t="str">
        <f>IF(COUNTA(A323:B323,E323:H323,J323:K323,M323:N323)=0,"",IF(OR(A323="",B323="",F323="",G323=""),"INCOMPLETO",IFERROR(IF(OR(NOT(ISNUMBER(A323)),A323&lt;=0,A323&lt;&gt;INT(A323),COUNTIFS(Plano!$A$6:$A$400,B323,Plano!$S$6:$S$400,"OK")&lt;&gt;1,NOT(ISNUMBER(F323)),NOT(ISNUMBER(G323)),F323&lt;0,G323&lt;0,F323&gt;=1,G323&gt;=1,AND(H323&lt;&gt;"",OR(NOT(ISNUMBER(H323)),H323&lt;0)),N(H323)&gt;MOD(G323-F323,1)*1440),"VERIFICAR","OK"),"VERIFICAR")))</f>
        <v/>
      </c>
      <c r="P323" s="15">
        <f t="shared" si="3"/>
        <v>0</v>
      </c>
      <c r="Q323" s="15">
        <f t="shared" si="4"/>
        <v>0</v>
      </c>
      <c r="R323" s="15" t="str">
        <f t="shared" si="5"/>
        <v/>
      </c>
    </row>
    <row r="324">
      <c r="A324" s="7"/>
      <c r="B324" s="4"/>
      <c r="C324" s="11" t="str">
        <f>IF(B324="","",IFERROR(VLOOKUP(B324,Plano!$A$6:$C$400,2,FALSE),""))</f>
        <v/>
      </c>
      <c r="D324" s="11" t="str">
        <f>IF(B324="","",IFERROR(VLOOKUP(B324,Plano!$A$6:$C$400,3,FALSE),""))</f>
        <v/>
      </c>
      <c r="E324" s="4"/>
      <c r="F324" s="12"/>
      <c r="G324" s="12"/>
      <c r="H324" s="4"/>
      <c r="I324" s="8" t="str">
        <f t="shared" si="1"/>
        <v/>
      </c>
      <c r="J324" s="4"/>
      <c r="K324" s="4"/>
      <c r="L324" s="9" t="str">
        <f t="shared" si="2"/>
        <v/>
      </c>
      <c r="M324" s="4"/>
      <c r="N324" s="4"/>
      <c r="O324" s="15" t="str">
        <f>IF(COUNTA(A324:B324,E324:H324,J324:K324,M324:N324)=0,"",IF(OR(A324="",B324="",F324="",G324=""),"INCOMPLETO",IFERROR(IF(OR(NOT(ISNUMBER(A324)),A324&lt;=0,A324&lt;&gt;INT(A324),COUNTIFS(Plano!$A$6:$A$400,B324,Plano!$S$6:$S$400,"OK")&lt;&gt;1,NOT(ISNUMBER(F324)),NOT(ISNUMBER(G324)),F324&lt;0,G324&lt;0,F324&gt;=1,G324&gt;=1,AND(H324&lt;&gt;"",OR(NOT(ISNUMBER(H324)),H324&lt;0)),N(H324)&gt;MOD(G324-F324,1)*1440),"VERIFICAR","OK"),"VERIFICAR")))</f>
        <v/>
      </c>
      <c r="P324" s="15">
        <f t="shared" si="3"/>
        <v>0</v>
      </c>
      <c r="Q324" s="15">
        <f t="shared" si="4"/>
        <v>0</v>
      </c>
      <c r="R324" s="15" t="str">
        <f t="shared" si="5"/>
        <v/>
      </c>
    </row>
    <row r="325">
      <c r="A325" s="7"/>
      <c r="B325" s="4"/>
      <c r="C325" s="11" t="str">
        <f>IF(B325="","",IFERROR(VLOOKUP(B325,Plano!$A$6:$C$400,2,FALSE),""))</f>
        <v/>
      </c>
      <c r="D325" s="11" t="str">
        <f>IF(B325="","",IFERROR(VLOOKUP(B325,Plano!$A$6:$C$400,3,FALSE),""))</f>
        <v/>
      </c>
      <c r="E325" s="4"/>
      <c r="F325" s="12"/>
      <c r="G325" s="12"/>
      <c r="H325" s="4"/>
      <c r="I325" s="8" t="str">
        <f t="shared" si="1"/>
        <v/>
      </c>
      <c r="J325" s="4"/>
      <c r="K325" s="4"/>
      <c r="L325" s="9" t="str">
        <f t="shared" si="2"/>
        <v/>
      </c>
      <c r="M325" s="4"/>
      <c r="N325" s="4"/>
      <c r="O325" s="15" t="str">
        <f>IF(COUNTA(A325:B325,E325:H325,J325:K325,M325:N325)=0,"",IF(OR(A325="",B325="",F325="",G325=""),"INCOMPLETO",IFERROR(IF(OR(NOT(ISNUMBER(A325)),A325&lt;=0,A325&lt;&gt;INT(A325),COUNTIFS(Plano!$A$6:$A$400,B325,Plano!$S$6:$S$400,"OK")&lt;&gt;1,NOT(ISNUMBER(F325)),NOT(ISNUMBER(G325)),F325&lt;0,G325&lt;0,F325&gt;=1,G325&gt;=1,AND(H325&lt;&gt;"",OR(NOT(ISNUMBER(H325)),H325&lt;0)),N(H325)&gt;MOD(G325-F325,1)*1440),"VERIFICAR","OK"),"VERIFICAR")))</f>
        <v/>
      </c>
      <c r="P325" s="15">
        <f t="shared" si="3"/>
        <v>0</v>
      </c>
      <c r="Q325" s="15">
        <f t="shared" si="4"/>
        <v>0</v>
      </c>
      <c r="R325" s="15" t="str">
        <f t="shared" si="5"/>
        <v/>
      </c>
    </row>
    <row r="326">
      <c r="A326" s="7"/>
      <c r="B326" s="4"/>
      <c r="C326" s="11" t="str">
        <f>IF(B326="","",IFERROR(VLOOKUP(B326,Plano!$A$6:$C$400,2,FALSE),""))</f>
        <v/>
      </c>
      <c r="D326" s="11" t="str">
        <f>IF(B326="","",IFERROR(VLOOKUP(B326,Plano!$A$6:$C$400,3,FALSE),""))</f>
        <v/>
      </c>
      <c r="E326" s="4"/>
      <c r="F326" s="12"/>
      <c r="G326" s="12"/>
      <c r="H326" s="4"/>
      <c r="I326" s="8" t="str">
        <f t="shared" si="1"/>
        <v/>
      </c>
      <c r="J326" s="4"/>
      <c r="K326" s="4"/>
      <c r="L326" s="9" t="str">
        <f t="shared" si="2"/>
        <v/>
      </c>
      <c r="M326" s="4"/>
      <c r="N326" s="4"/>
      <c r="O326" s="15" t="str">
        <f>IF(COUNTA(A326:B326,E326:H326,J326:K326,M326:N326)=0,"",IF(OR(A326="",B326="",F326="",G326=""),"INCOMPLETO",IFERROR(IF(OR(NOT(ISNUMBER(A326)),A326&lt;=0,A326&lt;&gt;INT(A326),COUNTIFS(Plano!$A$6:$A$400,B326,Plano!$S$6:$S$400,"OK")&lt;&gt;1,NOT(ISNUMBER(F326)),NOT(ISNUMBER(G326)),F326&lt;0,G326&lt;0,F326&gt;=1,G326&gt;=1,AND(H326&lt;&gt;"",OR(NOT(ISNUMBER(H326)),H326&lt;0)),N(H326)&gt;MOD(G326-F326,1)*1440),"VERIFICAR","OK"),"VERIFICAR")))</f>
        <v/>
      </c>
      <c r="P326" s="15">
        <f t="shared" si="3"/>
        <v>0</v>
      </c>
      <c r="Q326" s="15">
        <f t="shared" si="4"/>
        <v>0</v>
      </c>
      <c r="R326" s="15" t="str">
        <f t="shared" si="5"/>
        <v/>
      </c>
    </row>
    <row r="327">
      <c r="A327" s="7"/>
      <c r="B327" s="4"/>
      <c r="C327" s="11" t="str">
        <f>IF(B327="","",IFERROR(VLOOKUP(B327,Plano!$A$6:$C$400,2,FALSE),""))</f>
        <v/>
      </c>
      <c r="D327" s="11" t="str">
        <f>IF(B327="","",IFERROR(VLOOKUP(B327,Plano!$A$6:$C$400,3,FALSE),""))</f>
        <v/>
      </c>
      <c r="E327" s="4"/>
      <c r="F327" s="12"/>
      <c r="G327" s="12"/>
      <c r="H327" s="4"/>
      <c r="I327" s="8" t="str">
        <f t="shared" si="1"/>
        <v/>
      </c>
      <c r="J327" s="4"/>
      <c r="K327" s="4"/>
      <c r="L327" s="9" t="str">
        <f t="shared" si="2"/>
        <v/>
      </c>
      <c r="M327" s="4"/>
      <c r="N327" s="4"/>
      <c r="O327" s="15" t="str">
        <f>IF(COUNTA(A327:B327,E327:H327,J327:K327,M327:N327)=0,"",IF(OR(A327="",B327="",F327="",G327=""),"INCOMPLETO",IFERROR(IF(OR(NOT(ISNUMBER(A327)),A327&lt;=0,A327&lt;&gt;INT(A327),COUNTIFS(Plano!$A$6:$A$400,B327,Plano!$S$6:$S$400,"OK")&lt;&gt;1,NOT(ISNUMBER(F327)),NOT(ISNUMBER(G327)),F327&lt;0,G327&lt;0,F327&gt;=1,G327&gt;=1,AND(H327&lt;&gt;"",OR(NOT(ISNUMBER(H327)),H327&lt;0)),N(H327)&gt;MOD(G327-F327,1)*1440),"VERIFICAR","OK"),"VERIFICAR")))</f>
        <v/>
      </c>
      <c r="P327" s="15">
        <f t="shared" si="3"/>
        <v>0</v>
      </c>
      <c r="Q327" s="15">
        <f t="shared" si="4"/>
        <v>0</v>
      </c>
      <c r="R327" s="15" t="str">
        <f t="shared" si="5"/>
        <v/>
      </c>
    </row>
    <row r="328">
      <c r="A328" s="7"/>
      <c r="B328" s="4"/>
      <c r="C328" s="11" t="str">
        <f>IF(B328="","",IFERROR(VLOOKUP(B328,Plano!$A$6:$C$400,2,FALSE),""))</f>
        <v/>
      </c>
      <c r="D328" s="11" t="str">
        <f>IF(B328="","",IFERROR(VLOOKUP(B328,Plano!$A$6:$C$400,3,FALSE),""))</f>
        <v/>
      </c>
      <c r="E328" s="4"/>
      <c r="F328" s="12"/>
      <c r="G328" s="12"/>
      <c r="H328" s="4"/>
      <c r="I328" s="8" t="str">
        <f t="shared" si="1"/>
        <v/>
      </c>
      <c r="J328" s="4"/>
      <c r="K328" s="4"/>
      <c r="L328" s="9" t="str">
        <f t="shared" si="2"/>
        <v/>
      </c>
      <c r="M328" s="4"/>
      <c r="N328" s="4"/>
      <c r="O328" s="15" t="str">
        <f>IF(COUNTA(A328:B328,E328:H328,J328:K328,M328:N328)=0,"",IF(OR(A328="",B328="",F328="",G328=""),"INCOMPLETO",IFERROR(IF(OR(NOT(ISNUMBER(A328)),A328&lt;=0,A328&lt;&gt;INT(A328),COUNTIFS(Plano!$A$6:$A$400,B328,Plano!$S$6:$S$400,"OK")&lt;&gt;1,NOT(ISNUMBER(F328)),NOT(ISNUMBER(G328)),F328&lt;0,G328&lt;0,F328&gt;=1,G328&gt;=1,AND(H328&lt;&gt;"",OR(NOT(ISNUMBER(H328)),H328&lt;0)),N(H328)&gt;MOD(G328-F328,1)*1440),"VERIFICAR","OK"),"VERIFICAR")))</f>
        <v/>
      </c>
      <c r="P328" s="15">
        <f t="shared" si="3"/>
        <v>0</v>
      </c>
      <c r="Q328" s="15">
        <f t="shared" si="4"/>
        <v>0</v>
      </c>
      <c r="R328" s="15" t="str">
        <f t="shared" si="5"/>
        <v/>
      </c>
    </row>
    <row r="329">
      <c r="A329" s="7"/>
      <c r="B329" s="4"/>
      <c r="C329" s="11" t="str">
        <f>IF(B329="","",IFERROR(VLOOKUP(B329,Plano!$A$6:$C$400,2,FALSE),""))</f>
        <v/>
      </c>
      <c r="D329" s="11" t="str">
        <f>IF(B329="","",IFERROR(VLOOKUP(B329,Plano!$A$6:$C$400,3,FALSE),""))</f>
        <v/>
      </c>
      <c r="E329" s="4"/>
      <c r="F329" s="12"/>
      <c r="G329" s="12"/>
      <c r="H329" s="4"/>
      <c r="I329" s="8" t="str">
        <f t="shared" si="1"/>
        <v/>
      </c>
      <c r="J329" s="4"/>
      <c r="K329" s="4"/>
      <c r="L329" s="9" t="str">
        <f t="shared" si="2"/>
        <v/>
      </c>
      <c r="M329" s="4"/>
      <c r="N329" s="4"/>
      <c r="O329" s="15" t="str">
        <f>IF(COUNTA(A329:B329,E329:H329,J329:K329,M329:N329)=0,"",IF(OR(A329="",B329="",F329="",G329=""),"INCOMPLETO",IFERROR(IF(OR(NOT(ISNUMBER(A329)),A329&lt;=0,A329&lt;&gt;INT(A329),COUNTIFS(Plano!$A$6:$A$400,B329,Plano!$S$6:$S$400,"OK")&lt;&gt;1,NOT(ISNUMBER(F329)),NOT(ISNUMBER(G329)),F329&lt;0,G329&lt;0,F329&gt;=1,G329&gt;=1,AND(H329&lt;&gt;"",OR(NOT(ISNUMBER(H329)),H329&lt;0)),N(H329)&gt;MOD(G329-F329,1)*1440),"VERIFICAR","OK"),"VERIFICAR")))</f>
        <v/>
      </c>
      <c r="P329" s="15">
        <f t="shared" si="3"/>
        <v>0</v>
      </c>
      <c r="Q329" s="15">
        <f t="shared" si="4"/>
        <v>0</v>
      </c>
      <c r="R329" s="15" t="str">
        <f t="shared" si="5"/>
        <v/>
      </c>
    </row>
    <row r="330">
      <c r="A330" s="7"/>
      <c r="B330" s="4"/>
      <c r="C330" s="11" t="str">
        <f>IF(B330="","",IFERROR(VLOOKUP(B330,Plano!$A$6:$C$400,2,FALSE),""))</f>
        <v/>
      </c>
      <c r="D330" s="11" t="str">
        <f>IF(B330="","",IFERROR(VLOOKUP(B330,Plano!$A$6:$C$400,3,FALSE),""))</f>
        <v/>
      </c>
      <c r="E330" s="4"/>
      <c r="F330" s="12"/>
      <c r="G330" s="12"/>
      <c r="H330" s="4"/>
      <c r="I330" s="8" t="str">
        <f t="shared" si="1"/>
        <v/>
      </c>
      <c r="J330" s="4"/>
      <c r="K330" s="4"/>
      <c r="L330" s="9" t="str">
        <f t="shared" si="2"/>
        <v/>
      </c>
      <c r="M330" s="4"/>
      <c r="N330" s="4"/>
      <c r="O330" s="15" t="str">
        <f>IF(COUNTA(A330:B330,E330:H330,J330:K330,M330:N330)=0,"",IF(OR(A330="",B330="",F330="",G330=""),"INCOMPLETO",IFERROR(IF(OR(NOT(ISNUMBER(A330)),A330&lt;=0,A330&lt;&gt;INT(A330),COUNTIFS(Plano!$A$6:$A$400,B330,Plano!$S$6:$S$400,"OK")&lt;&gt;1,NOT(ISNUMBER(F330)),NOT(ISNUMBER(G330)),F330&lt;0,G330&lt;0,F330&gt;=1,G330&gt;=1,AND(H330&lt;&gt;"",OR(NOT(ISNUMBER(H330)),H330&lt;0)),N(H330)&gt;MOD(G330-F330,1)*1440),"VERIFICAR","OK"),"VERIFICAR")))</f>
        <v/>
      </c>
      <c r="P330" s="15">
        <f t="shared" si="3"/>
        <v>0</v>
      </c>
      <c r="Q330" s="15">
        <f t="shared" si="4"/>
        <v>0</v>
      </c>
      <c r="R330" s="15" t="str">
        <f t="shared" si="5"/>
        <v/>
      </c>
    </row>
    <row r="331">
      <c r="A331" s="7"/>
      <c r="B331" s="4"/>
      <c r="C331" s="11" t="str">
        <f>IF(B331="","",IFERROR(VLOOKUP(B331,Plano!$A$6:$C$400,2,FALSE),""))</f>
        <v/>
      </c>
      <c r="D331" s="11" t="str">
        <f>IF(B331="","",IFERROR(VLOOKUP(B331,Plano!$A$6:$C$400,3,FALSE),""))</f>
        <v/>
      </c>
      <c r="E331" s="4"/>
      <c r="F331" s="12"/>
      <c r="G331" s="12"/>
      <c r="H331" s="4"/>
      <c r="I331" s="8" t="str">
        <f t="shared" si="1"/>
        <v/>
      </c>
      <c r="J331" s="4"/>
      <c r="K331" s="4"/>
      <c r="L331" s="9" t="str">
        <f t="shared" si="2"/>
        <v/>
      </c>
      <c r="M331" s="4"/>
      <c r="N331" s="4"/>
      <c r="O331" s="15" t="str">
        <f>IF(COUNTA(A331:B331,E331:H331,J331:K331,M331:N331)=0,"",IF(OR(A331="",B331="",F331="",G331=""),"INCOMPLETO",IFERROR(IF(OR(NOT(ISNUMBER(A331)),A331&lt;=0,A331&lt;&gt;INT(A331),COUNTIFS(Plano!$A$6:$A$400,B331,Plano!$S$6:$S$400,"OK")&lt;&gt;1,NOT(ISNUMBER(F331)),NOT(ISNUMBER(G331)),F331&lt;0,G331&lt;0,F331&gt;=1,G331&gt;=1,AND(H331&lt;&gt;"",OR(NOT(ISNUMBER(H331)),H331&lt;0)),N(H331)&gt;MOD(G331-F331,1)*1440),"VERIFICAR","OK"),"VERIFICAR")))</f>
        <v/>
      </c>
      <c r="P331" s="15">
        <f t="shared" si="3"/>
        <v>0</v>
      </c>
      <c r="Q331" s="15">
        <f t="shared" si="4"/>
        <v>0</v>
      </c>
      <c r="R331" s="15" t="str">
        <f t="shared" si="5"/>
        <v/>
      </c>
    </row>
    <row r="332">
      <c r="A332" s="7"/>
      <c r="B332" s="4"/>
      <c r="C332" s="11" t="str">
        <f>IF(B332="","",IFERROR(VLOOKUP(B332,Plano!$A$6:$C$400,2,FALSE),""))</f>
        <v/>
      </c>
      <c r="D332" s="11" t="str">
        <f>IF(B332="","",IFERROR(VLOOKUP(B332,Plano!$A$6:$C$400,3,FALSE),""))</f>
        <v/>
      </c>
      <c r="E332" s="4"/>
      <c r="F332" s="12"/>
      <c r="G332" s="12"/>
      <c r="H332" s="4"/>
      <c r="I332" s="8" t="str">
        <f t="shared" si="1"/>
        <v/>
      </c>
      <c r="J332" s="4"/>
      <c r="K332" s="4"/>
      <c r="L332" s="9" t="str">
        <f t="shared" si="2"/>
        <v/>
      </c>
      <c r="M332" s="4"/>
      <c r="N332" s="4"/>
      <c r="O332" s="15" t="str">
        <f>IF(COUNTA(A332:B332,E332:H332,J332:K332,M332:N332)=0,"",IF(OR(A332="",B332="",F332="",G332=""),"INCOMPLETO",IFERROR(IF(OR(NOT(ISNUMBER(A332)),A332&lt;=0,A332&lt;&gt;INT(A332),COUNTIFS(Plano!$A$6:$A$400,B332,Plano!$S$6:$S$400,"OK")&lt;&gt;1,NOT(ISNUMBER(F332)),NOT(ISNUMBER(G332)),F332&lt;0,G332&lt;0,F332&gt;=1,G332&gt;=1,AND(H332&lt;&gt;"",OR(NOT(ISNUMBER(H332)),H332&lt;0)),N(H332)&gt;MOD(G332-F332,1)*1440),"VERIFICAR","OK"),"VERIFICAR")))</f>
        <v/>
      </c>
      <c r="P332" s="15">
        <f t="shared" si="3"/>
        <v>0</v>
      </c>
      <c r="Q332" s="15">
        <f t="shared" si="4"/>
        <v>0</v>
      </c>
      <c r="R332" s="15" t="str">
        <f t="shared" si="5"/>
        <v/>
      </c>
    </row>
    <row r="333">
      <c r="A333" s="7"/>
      <c r="B333" s="4"/>
      <c r="C333" s="11" t="str">
        <f>IF(B333="","",IFERROR(VLOOKUP(B333,Plano!$A$6:$C$400,2,FALSE),""))</f>
        <v/>
      </c>
      <c r="D333" s="11" t="str">
        <f>IF(B333="","",IFERROR(VLOOKUP(B333,Plano!$A$6:$C$400,3,FALSE),""))</f>
        <v/>
      </c>
      <c r="E333" s="4"/>
      <c r="F333" s="12"/>
      <c r="G333" s="12"/>
      <c r="H333" s="4"/>
      <c r="I333" s="8" t="str">
        <f t="shared" si="1"/>
        <v/>
      </c>
      <c r="J333" s="4"/>
      <c r="K333" s="4"/>
      <c r="L333" s="9" t="str">
        <f t="shared" si="2"/>
        <v/>
      </c>
      <c r="M333" s="4"/>
      <c r="N333" s="4"/>
      <c r="O333" s="15" t="str">
        <f>IF(COUNTA(A333:B333,E333:H333,J333:K333,M333:N333)=0,"",IF(OR(A333="",B333="",F333="",G333=""),"INCOMPLETO",IFERROR(IF(OR(NOT(ISNUMBER(A333)),A333&lt;=0,A333&lt;&gt;INT(A333),COUNTIFS(Plano!$A$6:$A$400,B333,Plano!$S$6:$S$400,"OK")&lt;&gt;1,NOT(ISNUMBER(F333)),NOT(ISNUMBER(G333)),F333&lt;0,G333&lt;0,F333&gt;=1,G333&gt;=1,AND(H333&lt;&gt;"",OR(NOT(ISNUMBER(H333)),H333&lt;0)),N(H333)&gt;MOD(G333-F333,1)*1440),"VERIFICAR","OK"),"VERIFICAR")))</f>
        <v/>
      </c>
      <c r="P333" s="15">
        <f t="shared" si="3"/>
        <v>0</v>
      </c>
      <c r="Q333" s="15">
        <f t="shared" si="4"/>
        <v>0</v>
      </c>
      <c r="R333" s="15" t="str">
        <f t="shared" si="5"/>
        <v/>
      </c>
    </row>
    <row r="334">
      <c r="A334" s="7"/>
      <c r="B334" s="4"/>
      <c r="C334" s="11" t="str">
        <f>IF(B334="","",IFERROR(VLOOKUP(B334,Plano!$A$6:$C$400,2,FALSE),""))</f>
        <v/>
      </c>
      <c r="D334" s="11" t="str">
        <f>IF(B334="","",IFERROR(VLOOKUP(B334,Plano!$A$6:$C$400,3,FALSE),""))</f>
        <v/>
      </c>
      <c r="E334" s="4"/>
      <c r="F334" s="12"/>
      <c r="G334" s="12"/>
      <c r="H334" s="4"/>
      <c r="I334" s="8" t="str">
        <f t="shared" si="1"/>
        <v/>
      </c>
      <c r="J334" s="4"/>
      <c r="K334" s="4"/>
      <c r="L334" s="9" t="str">
        <f t="shared" si="2"/>
        <v/>
      </c>
      <c r="M334" s="4"/>
      <c r="N334" s="4"/>
      <c r="O334" s="15" t="str">
        <f>IF(COUNTA(A334:B334,E334:H334,J334:K334,M334:N334)=0,"",IF(OR(A334="",B334="",F334="",G334=""),"INCOMPLETO",IFERROR(IF(OR(NOT(ISNUMBER(A334)),A334&lt;=0,A334&lt;&gt;INT(A334),COUNTIFS(Plano!$A$6:$A$400,B334,Plano!$S$6:$S$400,"OK")&lt;&gt;1,NOT(ISNUMBER(F334)),NOT(ISNUMBER(G334)),F334&lt;0,G334&lt;0,F334&gt;=1,G334&gt;=1,AND(H334&lt;&gt;"",OR(NOT(ISNUMBER(H334)),H334&lt;0)),N(H334)&gt;MOD(G334-F334,1)*1440),"VERIFICAR","OK"),"VERIFICAR")))</f>
        <v/>
      </c>
      <c r="P334" s="15">
        <f t="shared" si="3"/>
        <v>0</v>
      </c>
      <c r="Q334" s="15">
        <f t="shared" si="4"/>
        <v>0</v>
      </c>
      <c r="R334" s="15" t="str">
        <f t="shared" si="5"/>
        <v/>
      </c>
    </row>
    <row r="335">
      <c r="A335" s="7"/>
      <c r="B335" s="4"/>
      <c r="C335" s="11" t="str">
        <f>IF(B335="","",IFERROR(VLOOKUP(B335,Plano!$A$6:$C$400,2,FALSE),""))</f>
        <v/>
      </c>
      <c r="D335" s="11" t="str">
        <f>IF(B335="","",IFERROR(VLOOKUP(B335,Plano!$A$6:$C$400,3,FALSE),""))</f>
        <v/>
      </c>
      <c r="E335" s="4"/>
      <c r="F335" s="12"/>
      <c r="G335" s="12"/>
      <c r="H335" s="4"/>
      <c r="I335" s="8" t="str">
        <f t="shared" si="1"/>
        <v/>
      </c>
      <c r="J335" s="4"/>
      <c r="K335" s="4"/>
      <c r="L335" s="9" t="str">
        <f t="shared" si="2"/>
        <v/>
      </c>
      <c r="M335" s="4"/>
      <c r="N335" s="4"/>
      <c r="O335" s="15" t="str">
        <f>IF(COUNTA(A335:B335,E335:H335,J335:K335,M335:N335)=0,"",IF(OR(A335="",B335="",F335="",G335=""),"INCOMPLETO",IFERROR(IF(OR(NOT(ISNUMBER(A335)),A335&lt;=0,A335&lt;&gt;INT(A335),COUNTIFS(Plano!$A$6:$A$400,B335,Plano!$S$6:$S$400,"OK")&lt;&gt;1,NOT(ISNUMBER(F335)),NOT(ISNUMBER(G335)),F335&lt;0,G335&lt;0,F335&gt;=1,G335&gt;=1,AND(H335&lt;&gt;"",OR(NOT(ISNUMBER(H335)),H335&lt;0)),N(H335)&gt;MOD(G335-F335,1)*1440),"VERIFICAR","OK"),"VERIFICAR")))</f>
        <v/>
      </c>
      <c r="P335" s="15">
        <f t="shared" si="3"/>
        <v>0</v>
      </c>
      <c r="Q335" s="15">
        <f t="shared" si="4"/>
        <v>0</v>
      </c>
      <c r="R335" s="15" t="str">
        <f t="shared" si="5"/>
        <v/>
      </c>
    </row>
    <row r="336">
      <c r="A336" s="7"/>
      <c r="B336" s="4"/>
      <c r="C336" s="11" t="str">
        <f>IF(B336="","",IFERROR(VLOOKUP(B336,Plano!$A$6:$C$400,2,FALSE),""))</f>
        <v/>
      </c>
      <c r="D336" s="11" t="str">
        <f>IF(B336="","",IFERROR(VLOOKUP(B336,Plano!$A$6:$C$400,3,FALSE),""))</f>
        <v/>
      </c>
      <c r="E336" s="4"/>
      <c r="F336" s="12"/>
      <c r="G336" s="12"/>
      <c r="H336" s="4"/>
      <c r="I336" s="8" t="str">
        <f t="shared" si="1"/>
        <v/>
      </c>
      <c r="J336" s="4"/>
      <c r="K336" s="4"/>
      <c r="L336" s="9" t="str">
        <f t="shared" si="2"/>
        <v/>
      </c>
      <c r="M336" s="4"/>
      <c r="N336" s="4"/>
      <c r="O336" s="15" t="str">
        <f>IF(COUNTA(A336:B336,E336:H336,J336:K336,M336:N336)=0,"",IF(OR(A336="",B336="",F336="",G336=""),"INCOMPLETO",IFERROR(IF(OR(NOT(ISNUMBER(A336)),A336&lt;=0,A336&lt;&gt;INT(A336),COUNTIFS(Plano!$A$6:$A$400,B336,Plano!$S$6:$S$400,"OK")&lt;&gt;1,NOT(ISNUMBER(F336)),NOT(ISNUMBER(G336)),F336&lt;0,G336&lt;0,F336&gt;=1,G336&gt;=1,AND(H336&lt;&gt;"",OR(NOT(ISNUMBER(H336)),H336&lt;0)),N(H336)&gt;MOD(G336-F336,1)*1440),"VERIFICAR","OK"),"VERIFICAR")))</f>
        <v/>
      </c>
      <c r="P336" s="15">
        <f t="shared" si="3"/>
        <v>0</v>
      </c>
      <c r="Q336" s="15">
        <f t="shared" si="4"/>
        <v>0</v>
      </c>
      <c r="R336" s="15" t="str">
        <f t="shared" si="5"/>
        <v/>
      </c>
    </row>
    <row r="337">
      <c r="A337" s="7"/>
      <c r="B337" s="4"/>
      <c r="C337" s="11" t="str">
        <f>IF(B337="","",IFERROR(VLOOKUP(B337,Plano!$A$6:$C$400,2,FALSE),""))</f>
        <v/>
      </c>
      <c r="D337" s="11" t="str">
        <f>IF(B337="","",IFERROR(VLOOKUP(B337,Plano!$A$6:$C$400,3,FALSE),""))</f>
        <v/>
      </c>
      <c r="E337" s="4"/>
      <c r="F337" s="12"/>
      <c r="G337" s="12"/>
      <c r="H337" s="4"/>
      <c r="I337" s="8" t="str">
        <f t="shared" si="1"/>
        <v/>
      </c>
      <c r="J337" s="4"/>
      <c r="K337" s="4"/>
      <c r="L337" s="9" t="str">
        <f t="shared" si="2"/>
        <v/>
      </c>
      <c r="M337" s="4"/>
      <c r="N337" s="4"/>
      <c r="O337" s="15" t="str">
        <f>IF(COUNTA(A337:B337,E337:H337,J337:K337,M337:N337)=0,"",IF(OR(A337="",B337="",F337="",G337=""),"INCOMPLETO",IFERROR(IF(OR(NOT(ISNUMBER(A337)),A337&lt;=0,A337&lt;&gt;INT(A337),COUNTIFS(Plano!$A$6:$A$400,B337,Plano!$S$6:$S$400,"OK")&lt;&gt;1,NOT(ISNUMBER(F337)),NOT(ISNUMBER(G337)),F337&lt;0,G337&lt;0,F337&gt;=1,G337&gt;=1,AND(H337&lt;&gt;"",OR(NOT(ISNUMBER(H337)),H337&lt;0)),N(H337)&gt;MOD(G337-F337,1)*1440),"VERIFICAR","OK"),"VERIFICAR")))</f>
        <v/>
      </c>
      <c r="P337" s="15">
        <f t="shared" si="3"/>
        <v>0</v>
      </c>
      <c r="Q337" s="15">
        <f t="shared" si="4"/>
        <v>0</v>
      </c>
      <c r="R337" s="15" t="str">
        <f t="shared" si="5"/>
        <v/>
      </c>
    </row>
    <row r="338">
      <c r="A338" s="7"/>
      <c r="B338" s="4"/>
      <c r="C338" s="11" t="str">
        <f>IF(B338="","",IFERROR(VLOOKUP(B338,Plano!$A$6:$C$400,2,FALSE),""))</f>
        <v/>
      </c>
      <c r="D338" s="11" t="str">
        <f>IF(B338="","",IFERROR(VLOOKUP(B338,Plano!$A$6:$C$400,3,FALSE),""))</f>
        <v/>
      </c>
      <c r="E338" s="4"/>
      <c r="F338" s="12"/>
      <c r="G338" s="12"/>
      <c r="H338" s="4"/>
      <c r="I338" s="8" t="str">
        <f t="shared" si="1"/>
        <v/>
      </c>
      <c r="J338" s="4"/>
      <c r="K338" s="4"/>
      <c r="L338" s="9" t="str">
        <f t="shared" si="2"/>
        <v/>
      </c>
      <c r="M338" s="4"/>
      <c r="N338" s="4"/>
      <c r="O338" s="15" t="str">
        <f>IF(COUNTA(A338:B338,E338:H338,J338:K338,M338:N338)=0,"",IF(OR(A338="",B338="",F338="",G338=""),"INCOMPLETO",IFERROR(IF(OR(NOT(ISNUMBER(A338)),A338&lt;=0,A338&lt;&gt;INT(A338),COUNTIFS(Plano!$A$6:$A$400,B338,Plano!$S$6:$S$400,"OK")&lt;&gt;1,NOT(ISNUMBER(F338)),NOT(ISNUMBER(G338)),F338&lt;0,G338&lt;0,F338&gt;=1,G338&gt;=1,AND(H338&lt;&gt;"",OR(NOT(ISNUMBER(H338)),H338&lt;0)),N(H338)&gt;MOD(G338-F338,1)*1440),"VERIFICAR","OK"),"VERIFICAR")))</f>
        <v/>
      </c>
      <c r="P338" s="15">
        <f t="shared" si="3"/>
        <v>0</v>
      </c>
      <c r="Q338" s="15">
        <f t="shared" si="4"/>
        <v>0</v>
      </c>
      <c r="R338" s="15" t="str">
        <f t="shared" si="5"/>
        <v/>
      </c>
    </row>
    <row r="339">
      <c r="A339" s="7"/>
      <c r="B339" s="4"/>
      <c r="C339" s="11" t="str">
        <f>IF(B339="","",IFERROR(VLOOKUP(B339,Plano!$A$6:$C$400,2,FALSE),""))</f>
        <v/>
      </c>
      <c r="D339" s="11" t="str">
        <f>IF(B339="","",IFERROR(VLOOKUP(B339,Plano!$A$6:$C$400,3,FALSE),""))</f>
        <v/>
      </c>
      <c r="E339" s="4"/>
      <c r="F339" s="12"/>
      <c r="G339" s="12"/>
      <c r="H339" s="4"/>
      <c r="I339" s="8" t="str">
        <f t="shared" si="1"/>
        <v/>
      </c>
      <c r="J339" s="4"/>
      <c r="K339" s="4"/>
      <c r="L339" s="9" t="str">
        <f t="shared" si="2"/>
        <v/>
      </c>
      <c r="M339" s="4"/>
      <c r="N339" s="4"/>
      <c r="O339" s="15" t="str">
        <f>IF(COUNTA(A339:B339,E339:H339,J339:K339,M339:N339)=0,"",IF(OR(A339="",B339="",F339="",G339=""),"INCOMPLETO",IFERROR(IF(OR(NOT(ISNUMBER(A339)),A339&lt;=0,A339&lt;&gt;INT(A339),COUNTIFS(Plano!$A$6:$A$400,B339,Plano!$S$6:$S$400,"OK")&lt;&gt;1,NOT(ISNUMBER(F339)),NOT(ISNUMBER(G339)),F339&lt;0,G339&lt;0,F339&gt;=1,G339&gt;=1,AND(H339&lt;&gt;"",OR(NOT(ISNUMBER(H339)),H339&lt;0)),N(H339)&gt;MOD(G339-F339,1)*1440),"VERIFICAR","OK"),"VERIFICAR")))</f>
        <v/>
      </c>
      <c r="P339" s="15">
        <f t="shared" si="3"/>
        <v>0</v>
      </c>
      <c r="Q339" s="15">
        <f t="shared" si="4"/>
        <v>0</v>
      </c>
      <c r="R339" s="15" t="str">
        <f t="shared" si="5"/>
        <v/>
      </c>
    </row>
    <row r="340">
      <c r="A340" s="7"/>
      <c r="B340" s="4"/>
      <c r="C340" s="11" t="str">
        <f>IF(B340="","",IFERROR(VLOOKUP(B340,Plano!$A$6:$C$400,2,FALSE),""))</f>
        <v/>
      </c>
      <c r="D340" s="11" t="str">
        <f>IF(B340="","",IFERROR(VLOOKUP(B340,Plano!$A$6:$C$400,3,FALSE),""))</f>
        <v/>
      </c>
      <c r="E340" s="4"/>
      <c r="F340" s="12"/>
      <c r="G340" s="12"/>
      <c r="H340" s="4"/>
      <c r="I340" s="8" t="str">
        <f t="shared" si="1"/>
        <v/>
      </c>
      <c r="J340" s="4"/>
      <c r="K340" s="4"/>
      <c r="L340" s="9" t="str">
        <f t="shared" si="2"/>
        <v/>
      </c>
      <c r="M340" s="4"/>
      <c r="N340" s="4"/>
      <c r="O340" s="15" t="str">
        <f>IF(COUNTA(A340:B340,E340:H340,J340:K340,M340:N340)=0,"",IF(OR(A340="",B340="",F340="",G340=""),"INCOMPLETO",IFERROR(IF(OR(NOT(ISNUMBER(A340)),A340&lt;=0,A340&lt;&gt;INT(A340),COUNTIFS(Plano!$A$6:$A$400,B340,Plano!$S$6:$S$400,"OK")&lt;&gt;1,NOT(ISNUMBER(F340)),NOT(ISNUMBER(G340)),F340&lt;0,G340&lt;0,F340&gt;=1,G340&gt;=1,AND(H340&lt;&gt;"",OR(NOT(ISNUMBER(H340)),H340&lt;0)),N(H340)&gt;MOD(G340-F340,1)*1440),"VERIFICAR","OK"),"VERIFICAR")))</f>
        <v/>
      </c>
      <c r="P340" s="15">
        <f t="shared" si="3"/>
        <v>0</v>
      </c>
      <c r="Q340" s="15">
        <f t="shared" si="4"/>
        <v>0</v>
      </c>
      <c r="R340" s="15" t="str">
        <f t="shared" si="5"/>
        <v/>
      </c>
    </row>
    <row r="341">
      <c r="A341" s="7"/>
      <c r="B341" s="4"/>
      <c r="C341" s="11" t="str">
        <f>IF(B341="","",IFERROR(VLOOKUP(B341,Plano!$A$6:$C$400,2,FALSE),""))</f>
        <v/>
      </c>
      <c r="D341" s="11" t="str">
        <f>IF(B341="","",IFERROR(VLOOKUP(B341,Plano!$A$6:$C$400,3,FALSE),""))</f>
        <v/>
      </c>
      <c r="E341" s="4"/>
      <c r="F341" s="12"/>
      <c r="G341" s="12"/>
      <c r="H341" s="4"/>
      <c r="I341" s="8" t="str">
        <f t="shared" si="1"/>
        <v/>
      </c>
      <c r="J341" s="4"/>
      <c r="K341" s="4"/>
      <c r="L341" s="9" t="str">
        <f t="shared" si="2"/>
        <v/>
      </c>
      <c r="M341" s="4"/>
      <c r="N341" s="4"/>
      <c r="O341" s="15" t="str">
        <f>IF(COUNTA(A341:B341,E341:H341,J341:K341,M341:N341)=0,"",IF(OR(A341="",B341="",F341="",G341=""),"INCOMPLETO",IFERROR(IF(OR(NOT(ISNUMBER(A341)),A341&lt;=0,A341&lt;&gt;INT(A341),COUNTIFS(Plano!$A$6:$A$400,B341,Plano!$S$6:$S$400,"OK")&lt;&gt;1,NOT(ISNUMBER(F341)),NOT(ISNUMBER(G341)),F341&lt;0,G341&lt;0,F341&gt;=1,G341&gt;=1,AND(H341&lt;&gt;"",OR(NOT(ISNUMBER(H341)),H341&lt;0)),N(H341)&gt;MOD(G341-F341,1)*1440),"VERIFICAR","OK"),"VERIFICAR")))</f>
        <v/>
      </c>
      <c r="P341" s="15">
        <f t="shared" si="3"/>
        <v>0</v>
      </c>
      <c r="Q341" s="15">
        <f t="shared" si="4"/>
        <v>0</v>
      </c>
      <c r="R341" s="15" t="str">
        <f t="shared" si="5"/>
        <v/>
      </c>
    </row>
    <row r="342">
      <c r="A342" s="7"/>
      <c r="B342" s="4"/>
      <c r="C342" s="11" t="str">
        <f>IF(B342="","",IFERROR(VLOOKUP(B342,Plano!$A$6:$C$400,2,FALSE),""))</f>
        <v/>
      </c>
      <c r="D342" s="11" t="str">
        <f>IF(B342="","",IFERROR(VLOOKUP(B342,Plano!$A$6:$C$400,3,FALSE),""))</f>
        <v/>
      </c>
      <c r="E342" s="4"/>
      <c r="F342" s="12"/>
      <c r="G342" s="12"/>
      <c r="H342" s="4"/>
      <c r="I342" s="8" t="str">
        <f t="shared" si="1"/>
        <v/>
      </c>
      <c r="J342" s="4"/>
      <c r="K342" s="4"/>
      <c r="L342" s="9" t="str">
        <f t="shared" si="2"/>
        <v/>
      </c>
      <c r="M342" s="4"/>
      <c r="N342" s="4"/>
      <c r="O342" s="15" t="str">
        <f>IF(COUNTA(A342:B342,E342:H342,J342:K342,M342:N342)=0,"",IF(OR(A342="",B342="",F342="",G342=""),"INCOMPLETO",IFERROR(IF(OR(NOT(ISNUMBER(A342)),A342&lt;=0,A342&lt;&gt;INT(A342),COUNTIFS(Plano!$A$6:$A$400,B342,Plano!$S$6:$S$400,"OK")&lt;&gt;1,NOT(ISNUMBER(F342)),NOT(ISNUMBER(G342)),F342&lt;0,G342&lt;0,F342&gt;=1,G342&gt;=1,AND(H342&lt;&gt;"",OR(NOT(ISNUMBER(H342)),H342&lt;0)),N(H342)&gt;MOD(G342-F342,1)*1440),"VERIFICAR","OK"),"VERIFICAR")))</f>
        <v/>
      </c>
      <c r="P342" s="15">
        <f t="shared" si="3"/>
        <v>0</v>
      </c>
      <c r="Q342" s="15">
        <f t="shared" si="4"/>
        <v>0</v>
      </c>
      <c r="R342" s="15" t="str">
        <f t="shared" si="5"/>
        <v/>
      </c>
    </row>
    <row r="343">
      <c r="A343" s="7"/>
      <c r="B343" s="4"/>
      <c r="C343" s="11" t="str">
        <f>IF(B343="","",IFERROR(VLOOKUP(B343,Plano!$A$6:$C$400,2,FALSE),""))</f>
        <v/>
      </c>
      <c r="D343" s="11" t="str">
        <f>IF(B343="","",IFERROR(VLOOKUP(B343,Plano!$A$6:$C$400,3,FALSE),""))</f>
        <v/>
      </c>
      <c r="E343" s="4"/>
      <c r="F343" s="12"/>
      <c r="G343" s="12"/>
      <c r="H343" s="4"/>
      <c r="I343" s="8" t="str">
        <f t="shared" si="1"/>
        <v/>
      </c>
      <c r="J343" s="4"/>
      <c r="K343" s="4"/>
      <c r="L343" s="9" t="str">
        <f t="shared" si="2"/>
        <v/>
      </c>
      <c r="M343" s="4"/>
      <c r="N343" s="4"/>
      <c r="O343" s="15" t="str">
        <f>IF(COUNTA(A343:B343,E343:H343,J343:K343,M343:N343)=0,"",IF(OR(A343="",B343="",F343="",G343=""),"INCOMPLETO",IFERROR(IF(OR(NOT(ISNUMBER(A343)),A343&lt;=0,A343&lt;&gt;INT(A343),COUNTIFS(Plano!$A$6:$A$400,B343,Plano!$S$6:$S$400,"OK")&lt;&gt;1,NOT(ISNUMBER(F343)),NOT(ISNUMBER(G343)),F343&lt;0,G343&lt;0,F343&gt;=1,G343&gt;=1,AND(H343&lt;&gt;"",OR(NOT(ISNUMBER(H343)),H343&lt;0)),N(H343)&gt;MOD(G343-F343,1)*1440),"VERIFICAR","OK"),"VERIFICAR")))</f>
        <v/>
      </c>
      <c r="P343" s="15">
        <f t="shared" si="3"/>
        <v>0</v>
      </c>
      <c r="Q343" s="15">
        <f t="shared" si="4"/>
        <v>0</v>
      </c>
      <c r="R343" s="15" t="str">
        <f t="shared" si="5"/>
        <v/>
      </c>
    </row>
    <row r="344">
      <c r="A344" s="7"/>
      <c r="B344" s="4"/>
      <c r="C344" s="11" t="str">
        <f>IF(B344="","",IFERROR(VLOOKUP(B344,Plano!$A$6:$C$400,2,FALSE),""))</f>
        <v/>
      </c>
      <c r="D344" s="11" t="str">
        <f>IF(B344="","",IFERROR(VLOOKUP(B344,Plano!$A$6:$C$400,3,FALSE),""))</f>
        <v/>
      </c>
      <c r="E344" s="4"/>
      <c r="F344" s="12"/>
      <c r="G344" s="12"/>
      <c r="H344" s="4"/>
      <c r="I344" s="8" t="str">
        <f t="shared" si="1"/>
        <v/>
      </c>
      <c r="J344" s="4"/>
      <c r="K344" s="4"/>
      <c r="L344" s="9" t="str">
        <f t="shared" si="2"/>
        <v/>
      </c>
      <c r="M344" s="4"/>
      <c r="N344" s="4"/>
      <c r="O344" s="15" t="str">
        <f>IF(COUNTA(A344:B344,E344:H344,J344:K344,M344:N344)=0,"",IF(OR(A344="",B344="",F344="",G344=""),"INCOMPLETO",IFERROR(IF(OR(NOT(ISNUMBER(A344)),A344&lt;=0,A344&lt;&gt;INT(A344),COUNTIFS(Plano!$A$6:$A$400,B344,Plano!$S$6:$S$400,"OK")&lt;&gt;1,NOT(ISNUMBER(F344)),NOT(ISNUMBER(G344)),F344&lt;0,G344&lt;0,F344&gt;=1,G344&gt;=1,AND(H344&lt;&gt;"",OR(NOT(ISNUMBER(H344)),H344&lt;0)),N(H344)&gt;MOD(G344-F344,1)*1440),"VERIFICAR","OK"),"VERIFICAR")))</f>
        <v/>
      </c>
      <c r="P344" s="15">
        <f t="shared" si="3"/>
        <v>0</v>
      </c>
      <c r="Q344" s="15">
        <f t="shared" si="4"/>
        <v>0</v>
      </c>
      <c r="R344" s="15" t="str">
        <f t="shared" si="5"/>
        <v/>
      </c>
    </row>
    <row r="345">
      <c r="A345" s="7"/>
      <c r="B345" s="4"/>
      <c r="C345" s="11" t="str">
        <f>IF(B345="","",IFERROR(VLOOKUP(B345,Plano!$A$6:$C$400,2,FALSE),""))</f>
        <v/>
      </c>
      <c r="D345" s="11" t="str">
        <f>IF(B345="","",IFERROR(VLOOKUP(B345,Plano!$A$6:$C$400,3,FALSE),""))</f>
        <v/>
      </c>
      <c r="E345" s="4"/>
      <c r="F345" s="12"/>
      <c r="G345" s="12"/>
      <c r="H345" s="4"/>
      <c r="I345" s="8" t="str">
        <f t="shared" si="1"/>
        <v/>
      </c>
      <c r="J345" s="4"/>
      <c r="K345" s="4"/>
      <c r="L345" s="9" t="str">
        <f t="shared" si="2"/>
        <v/>
      </c>
      <c r="M345" s="4"/>
      <c r="N345" s="4"/>
      <c r="O345" s="15" t="str">
        <f>IF(COUNTA(A345:B345,E345:H345,J345:K345,M345:N345)=0,"",IF(OR(A345="",B345="",F345="",G345=""),"INCOMPLETO",IFERROR(IF(OR(NOT(ISNUMBER(A345)),A345&lt;=0,A345&lt;&gt;INT(A345),COUNTIFS(Plano!$A$6:$A$400,B345,Plano!$S$6:$S$400,"OK")&lt;&gt;1,NOT(ISNUMBER(F345)),NOT(ISNUMBER(G345)),F345&lt;0,G345&lt;0,F345&gt;=1,G345&gt;=1,AND(H345&lt;&gt;"",OR(NOT(ISNUMBER(H345)),H345&lt;0)),N(H345)&gt;MOD(G345-F345,1)*1440),"VERIFICAR","OK"),"VERIFICAR")))</f>
        <v/>
      </c>
      <c r="P345" s="15">
        <f t="shared" si="3"/>
        <v>0</v>
      </c>
      <c r="Q345" s="15">
        <f t="shared" si="4"/>
        <v>0</v>
      </c>
      <c r="R345" s="15" t="str">
        <f t="shared" si="5"/>
        <v/>
      </c>
    </row>
    <row r="346">
      <c r="A346" s="7"/>
      <c r="B346" s="4"/>
      <c r="C346" s="11" t="str">
        <f>IF(B346="","",IFERROR(VLOOKUP(B346,Plano!$A$6:$C$400,2,FALSE),""))</f>
        <v/>
      </c>
      <c r="D346" s="11" t="str">
        <f>IF(B346="","",IFERROR(VLOOKUP(B346,Plano!$A$6:$C$400,3,FALSE),""))</f>
        <v/>
      </c>
      <c r="E346" s="4"/>
      <c r="F346" s="12"/>
      <c r="G346" s="12"/>
      <c r="H346" s="4"/>
      <c r="I346" s="8" t="str">
        <f t="shared" si="1"/>
        <v/>
      </c>
      <c r="J346" s="4"/>
      <c r="K346" s="4"/>
      <c r="L346" s="9" t="str">
        <f t="shared" si="2"/>
        <v/>
      </c>
      <c r="M346" s="4"/>
      <c r="N346" s="4"/>
      <c r="O346" s="15" t="str">
        <f>IF(COUNTA(A346:B346,E346:H346,J346:K346,M346:N346)=0,"",IF(OR(A346="",B346="",F346="",G346=""),"INCOMPLETO",IFERROR(IF(OR(NOT(ISNUMBER(A346)),A346&lt;=0,A346&lt;&gt;INT(A346),COUNTIFS(Plano!$A$6:$A$400,B346,Plano!$S$6:$S$400,"OK")&lt;&gt;1,NOT(ISNUMBER(F346)),NOT(ISNUMBER(G346)),F346&lt;0,G346&lt;0,F346&gt;=1,G346&gt;=1,AND(H346&lt;&gt;"",OR(NOT(ISNUMBER(H346)),H346&lt;0)),N(H346)&gt;MOD(G346-F346,1)*1440),"VERIFICAR","OK"),"VERIFICAR")))</f>
        <v/>
      </c>
      <c r="P346" s="15">
        <f t="shared" si="3"/>
        <v>0</v>
      </c>
      <c r="Q346" s="15">
        <f t="shared" si="4"/>
        <v>0</v>
      </c>
      <c r="R346" s="15" t="str">
        <f t="shared" si="5"/>
        <v/>
      </c>
    </row>
    <row r="347">
      <c r="A347" s="7"/>
      <c r="B347" s="4"/>
      <c r="C347" s="11" t="str">
        <f>IF(B347="","",IFERROR(VLOOKUP(B347,Plano!$A$6:$C$400,2,FALSE),""))</f>
        <v/>
      </c>
      <c r="D347" s="11" t="str">
        <f>IF(B347="","",IFERROR(VLOOKUP(B347,Plano!$A$6:$C$400,3,FALSE),""))</f>
        <v/>
      </c>
      <c r="E347" s="4"/>
      <c r="F347" s="12"/>
      <c r="G347" s="12"/>
      <c r="H347" s="4"/>
      <c r="I347" s="8" t="str">
        <f t="shared" si="1"/>
        <v/>
      </c>
      <c r="J347" s="4"/>
      <c r="K347" s="4"/>
      <c r="L347" s="9" t="str">
        <f t="shared" si="2"/>
        <v/>
      </c>
      <c r="M347" s="4"/>
      <c r="N347" s="4"/>
      <c r="O347" s="15" t="str">
        <f>IF(COUNTA(A347:B347,E347:H347,J347:K347,M347:N347)=0,"",IF(OR(A347="",B347="",F347="",G347=""),"INCOMPLETO",IFERROR(IF(OR(NOT(ISNUMBER(A347)),A347&lt;=0,A347&lt;&gt;INT(A347),COUNTIFS(Plano!$A$6:$A$400,B347,Plano!$S$6:$S$400,"OK")&lt;&gt;1,NOT(ISNUMBER(F347)),NOT(ISNUMBER(G347)),F347&lt;0,G347&lt;0,F347&gt;=1,G347&gt;=1,AND(H347&lt;&gt;"",OR(NOT(ISNUMBER(H347)),H347&lt;0)),N(H347)&gt;MOD(G347-F347,1)*1440),"VERIFICAR","OK"),"VERIFICAR")))</f>
        <v/>
      </c>
      <c r="P347" s="15">
        <f t="shared" si="3"/>
        <v>0</v>
      </c>
      <c r="Q347" s="15">
        <f t="shared" si="4"/>
        <v>0</v>
      </c>
      <c r="R347" s="15" t="str">
        <f t="shared" si="5"/>
        <v/>
      </c>
    </row>
    <row r="348">
      <c r="A348" s="7"/>
      <c r="B348" s="4"/>
      <c r="C348" s="11" t="str">
        <f>IF(B348="","",IFERROR(VLOOKUP(B348,Plano!$A$6:$C$400,2,FALSE),""))</f>
        <v/>
      </c>
      <c r="D348" s="11" t="str">
        <f>IF(B348="","",IFERROR(VLOOKUP(B348,Plano!$A$6:$C$400,3,FALSE),""))</f>
        <v/>
      </c>
      <c r="E348" s="4"/>
      <c r="F348" s="12"/>
      <c r="G348" s="12"/>
      <c r="H348" s="4"/>
      <c r="I348" s="8" t="str">
        <f t="shared" si="1"/>
        <v/>
      </c>
      <c r="J348" s="4"/>
      <c r="K348" s="4"/>
      <c r="L348" s="9" t="str">
        <f t="shared" si="2"/>
        <v/>
      </c>
      <c r="M348" s="4"/>
      <c r="N348" s="4"/>
      <c r="O348" s="15" t="str">
        <f>IF(COUNTA(A348:B348,E348:H348,J348:K348,M348:N348)=0,"",IF(OR(A348="",B348="",F348="",G348=""),"INCOMPLETO",IFERROR(IF(OR(NOT(ISNUMBER(A348)),A348&lt;=0,A348&lt;&gt;INT(A348),COUNTIFS(Plano!$A$6:$A$400,B348,Plano!$S$6:$S$400,"OK")&lt;&gt;1,NOT(ISNUMBER(F348)),NOT(ISNUMBER(G348)),F348&lt;0,G348&lt;0,F348&gt;=1,G348&gt;=1,AND(H348&lt;&gt;"",OR(NOT(ISNUMBER(H348)),H348&lt;0)),N(H348)&gt;MOD(G348-F348,1)*1440),"VERIFICAR","OK"),"VERIFICAR")))</f>
        <v/>
      </c>
      <c r="P348" s="15">
        <f t="shared" si="3"/>
        <v>0</v>
      </c>
      <c r="Q348" s="15">
        <f t="shared" si="4"/>
        <v>0</v>
      </c>
      <c r="R348" s="15" t="str">
        <f t="shared" si="5"/>
        <v/>
      </c>
    </row>
    <row r="349">
      <c r="A349" s="7"/>
      <c r="B349" s="4"/>
      <c r="C349" s="11" t="str">
        <f>IF(B349="","",IFERROR(VLOOKUP(B349,Plano!$A$6:$C$400,2,FALSE),""))</f>
        <v/>
      </c>
      <c r="D349" s="11" t="str">
        <f>IF(B349="","",IFERROR(VLOOKUP(B349,Plano!$A$6:$C$400,3,FALSE),""))</f>
        <v/>
      </c>
      <c r="E349" s="4"/>
      <c r="F349" s="12"/>
      <c r="G349" s="12"/>
      <c r="H349" s="4"/>
      <c r="I349" s="8" t="str">
        <f t="shared" si="1"/>
        <v/>
      </c>
      <c r="J349" s="4"/>
      <c r="K349" s="4"/>
      <c r="L349" s="9" t="str">
        <f t="shared" si="2"/>
        <v/>
      </c>
      <c r="M349" s="4"/>
      <c r="N349" s="4"/>
      <c r="O349" s="15" t="str">
        <f>IF(COUNTA(A349:B349,E349:H349,J349:K349,M349:N349)=0,"",IF(OR(A349="",B349="",F349="",G349=""),"INCOMPLETO",IFERROR(IF(OR(NOT(ISNUMBER(A349)),A349&lt;=0,A349&lt;&gt;INT(A349),COUNTIFS(Plano!$A$6:$A$400,B349,Plano!$S$6:$S$400,"OK")&lt;&gt;1,NOT(ISNUMBER(F349)),NOT(ISNUMBER(G349)),F349&lt;0,G349&lt;0,F349&gt;=1,G349&gt;=1,AND(H349&lt;&gt;"",OR(NOT(ISNUMBER(H349)),H349&lt;0)),N(H349)&gt;MOD(G349-F349,1)*1440),"VERIFICAR","OK"),"VERIFICAR")))</f>
        <v/>
      </c>
      <c r="P349" s="15">
        <f t="shared" si="3"/>
        <v>0</v>
      </c>
      <c r="Q349" s="15">
        <f t="shared" si="4"/>
        <v>0</v>
      </c>
      <c r="R349" s="15" t="str">
        <f t="shared" si="5"/>
        <v/>
      </c>
    </row>
    <row r="350">
      <c r="A350" s="7"/>
      <c r="B350" s="4"/>
      <c r="C350" s="11" t="str">
        <f>IF(B350="","",IFERROR(VLOOKUP(B350,Plano!$A$6:$C$400,2,FALSE),""))</f>
        <v/>
      </c>
      <c r="D350" s="11" t="str">
        <f>IF(B350="","",IFERROR(VLOOKUP(B350,Plano!$A$6:$C$400,3,FALSE),""))</f>
        <v/>
      </c>
      <c r="E350" s="4"/>
      <c r="F350" s="12"/>
      <c r="G350" s="12"/>
      <c r="H350" s="4"/>
      <c r="I350" s="8" t="str">
        <f t="shared" si="1"/>
        <v/>
      </c>
      <c r="J350" s="4"/>
      <c r="K350" s="4"/>
      <c r="L350" s="9" t="str">
        <f t="shared" si="2"/>
        <v/>
      </c>
      <c r="M350" s="4"/>
      <c r="N350" s="4"/>
      <c r="O350" s="15" t="str">
        <f>IF(COUNTA(A350:B350,E350:H350,J350:K350,M350:N350)=0,"",IF(OR(A350="",B350="",F350="",G350=""),"INCOMPLETO",IFERROR(IF(OR(NOT(ISNUMBER(A350)),A350&lt;=0,A350&lt;&gt;INT(A350),COUNTIFS(Plano!$A$6:$A$400,B350,Plano!$S$6:$S$400,"OK")&lt;&gt;1,NOT(ISNUMBER(F350)),NOT(ISNUMBER(G350)),F350&lt;0,G350&lt;0,F350&gt;=1,G350&gt;=1,AND(H350&lt;&gt;"",OR(NOT(ISNUMBER(H350)),H350&lt;0)),N(H350)&gt;MOD(G350-F350,1)*1440),"VERIFICAR","OK"),"VERIFICAR")))</f>
        <v/>
      </c>
      <c r="P350" s="15">
        <f t="shared" si="3"/>
        <v>0</v>
      </c>
      <c r="Q350" s="15">
        <f t="shared" si="4"/>
        <v>0</v>
      </c>
      <c r="R350" s="15" t="str">
        <f t="shared" si="5"/>
        <v/>
      </c>
    </row>
    <row r="351">
      <c r="A351" s="7"/>
      <c r="B351" s="4"/>
      <c r="C351" s="11" t="str">
        <f>IF(B351="","",IFERROR(VLOOKUP(B351,Plano!$A$6:$C$400,2,FALSE),""))</f>
        <v/>
      </c>
      <c r="D351" s="11" t="str">
        <f>IF(B351="","",IFERROR(VLOOKUP(B351,Plano!$A$6:$C$400,3,FALSE),""))</f>
        <v/>
      </c>
      <c r="E351" s="4"/>
      <c r="F351" s="12"/>
      <c r="G351" s="12"/>
      <c r="H351" s="4"/>
      <c r="I351" s="8" t="str">
        <f t="shared" si="1"/>
        <v/>
      </c>
      <c r="J351" s="4"/>
      <c r="K351" s="4"/>
      <c r="L351" s="9" t="str">
        <f t="shared" si="2"/>
        <v/>
      </c>
      <c r="M351" s="4"/>
      <c r="N351" s="4"/>
      <c r="O351" s="15" t="str">
        <f>IF(COUNTA(A351:B351,E351:H351,J351:K351,M351:N351)=0,"",IF(OR(A351="",B351="",F351="",G351=""),"INCOMPLETO",IFERROR(IF(OR(NOT(ISNUMBER(A351)),A351&lt;=0,A351&lt;&gt;INT(A351),COUNTIFS(Plano!$A$6:$A$400,B351,Plano!$S$6:$S$400,"OK")&lt;&gt;1,NOT(ISNUMBER(F351)),NOT(ISNUMBER(G351)),F351&lt;0,G351&lt;0,F351&gt;=1,G351&gt;=1,AND(H351&lt;&gt;"",OR(NOT(ISNUMBER(H351)),H351&lt;0)),N(H351)&gt;MOD(G351-F351,1)*1440),"VERIFICAR","OK"),"VERIFICAR")))</f>
        <v/>
      </c>
      <c r="P351" s="15">
        <f t="shared" si="3"/>
        <v>0</v>
      </c>
      <c r="Q351" s="15">
        <f t="shared" si="4"/>
        <v>0</v>
      </c>
      <c r="R351" s="15" t="str">
        <f t="shared" si="5"/>
        <v/>
      </c>
    </row>
    <row r="352">
      <c r="A352" s="7"/>
      <c r="B352" s="4"/>
      <c r="C352" s="11" t="str">
        <f>IF(B352="","",IFERROR(VLOOKUP(B352,Plano!$A$6:$C$400,2,FALSE),""))</f>
        <v/>
      </c>
      <c r="D352" s="11" t="str">
        <f>IF(B352="","",IFERROR(VLOOKUP(B352,Plano!$A$6:$C$400,3,FALSE),""))</f>
        <v/>
      </c>
      <c r="E352" s="4"/>
      <c r="F352" s="12"/>
      <c r="G352" s="12"/>
      <c r="H352" s="4"/>
      <c r="I352" s="8" t="str">
        <f t="shared" si="1"/>
        <v/>
      </c>
      <c r="J352" s="4"/>
      <c r="K352" s="4"/>
      <c r="L352" s="9" t="str">
        <f t="shared" si="2"/>
        <v/>
      </c>
      <c r="M352" s="4"/>
      <c r="N352" s="4"/>
      <c r="O352" s="15" t="str">
        <f>IF(COUNTA(A352:B352,E352:H352,J352:K352,M352:N352)=0,"",IF(OR(A352="",B352="",F352="",G352=""),"INCOMPLETO",IFERROR(IF(OR(NOT(ISNUMBER(A352)),A352&lt;=0,A352&lt;&gt;INT(A352),COUNTIFS(Plano!$A$6:$A$400,B352,Plano!$S$6:$S$400,"OK")&lt;&gt;1,NOT(ISNUMBER(F352)),NOT(ISNUMBER(G352)),F352&lt;0,G352&lt;0,F352&gt;=1,G352&gt;=1,AND(H352&lt;&gt;"",OR(NOT(ISNUMBER(H352)),H352&lt;0)),N(H352)&gt;MOD(G352-F352,1)*1440),"VERIFICAR","OK"),"VERIFICAR")))</f>
        <v/>
      </c>
      <c r="P352" s="15">
        <f t="shared" si="3"/>
        <v>0</v>
      </c>
      <c r="Q352" s="15">
        <f t="shared" si="4"/>
        <v>0</v>
      </c>
      <c r="R352" s="15" t="str">
        <f t="shared" si="5"/>
        <v/>
      </c>
    </row>
    <row r="353">
      <c r="A353" s="7"/>
      <c r="B353" s="4"/>
      <c r="C353" s="11" t="str">
        <f>IF(B353="","",IFERROR(VLOOKUP(B353,Plano!$A$6:$C$400,2,FALSE),""))</f>
        <v/>
      </c>
      <c r="D353" s="11" t="str">
        <f>IF(B353="","",IFERROR(VLOOKUP(B353,Plano!$A$6:$C$400,3,FALSE),""))</f>
        <v/>
      </c>
      <c r="E353" s="4"/>
      <c r="F353" s="12"/>
      <c r="G353" s="12"/>
      <c r="H353" s="4"/>
      <c r="I353" s="8" t="str">
        <f t="shared" si="1"/>
        <v/>
      </c>
      <c r="J353" s="4"/>
      <c r="K353" s="4"/>
      <c r="L353" s="9" t="str">
        <f t="shared" si="2"/>
        <v/>
      </c>
      <c r="M353" s="4"/>
      <c r="N353" s="4"/>
      <c r="O353" s="15" t="str">
        <f>IF(COUNTA(A353:B353,E353:H353,J353:K353,M353:N353)=0,"",IF(OR(A353="",B353="",F353="",G353=""),"INCOMPLETO",IFERROR(IF(OR(NOT(ISNUMBER(A353)),A353&lt;=0,A353&lt;&gt;INT(A353),COUNTIFS(Plano!$A$6:$A$400,B353,Plano!$S$6:$S$400,"OK")&lt;&gt;1,NOT(ISNUMBER(F353)),NOT(ISNUMBER(G353)),F353&lt;0,G353&lt;0,F353&gt;=1,G353&gt;=1,AND(H353&lt;&gt;"",OR(NOT(ISNUMBER(H353)),H353&lt;0)),N(H353)&gt;MOD(G353-F353,1)*1440),"VERIFICAR","OK"),"VERIFICAR")))</f>
        <v/>
      </c>
      <c r="P353" s="15">
        <f t="shared" si="3"/>
        <v>0</v>
      </c>
      <c r="Q353" s="15">
        <f t="shared" si="4"/>
        <v>0</v>
      </c>
      <c r="R353" s="15" t="str">
        <f t="shared" si="5"/>
        <v/>
      </c>
    </row>
    <row r="354">
      <c r="A354" s="7"/>
      <c r="B354" s="4"/>
      <c r="C354" s="11" t="str">
        <f>IF(B354="","",IFERROR(VLOOKUP(B354,Plano!$A$6:$C$400,2,FALSE),""))</f>
        <v/>
      </c>
      <c r="D354" s="11" t="str">
        <f>IF(B354="","",IFERROR(VLOOKUP(B354,Plano!$A$6:$C$400,3,FALSE),""))</f>
        <v/>
      </c>
      <c r="E354" s="4"/>
      <c r="F354" s="12"/>
      <c r="G354" s="12"/>
      <c r="H354" s="4"/>
      <c r="I354" s="8" t="str">
        <f t="shared" si="1"/>
        <v/>
      </c>
      <c r="J354" s="4"/>
      <c r="K354" s="4"/>
      <c r="L354" s="9" t="str">
        <f t="shared" si="2"/>
        <v/>
      </c>
      <c r="M354" s="4"/>
      <c r="N354" s="4"/>
      <c r="O354" s="15" t="str">
        <f>IF(COUNTA(A354:B354,E354:H354,J354:K354,M354:N354)=0,"",IF(OR(A354="",B354="",F354="",G354=""),"INCOMPLETO",IFERROR(IF(OR(NOT(ISNUMBER(A354)),A354&lt;=0,A354&lt;&gt;INT(A354),COUNTIFS(Plano!$A$6:$A$400,B354,Plano!$S$6:$S$400,"OK")&lt;&gt;1,NOT(ISNUMBER(F354)),NOT(ISNUMBER(G354)),F354&lt;0,G354&lt;0,F354&gt;=1,G354&gt;=1,AND(H354&lt;&gt;"",OR(NOT(ISNUMBER(H354)),H354&lt;0)),N(H354)&gt;MOD(G354-F354,1)*1440),"VERIFICAR","OK"),"VERIFICAR")))</f>
        <v/>
      </c>
      <c r="P354" s="15">
        <f t="shared" si="3"/>
        <v>0</v>
      </c>
      <c r="Q354" s="15">
        <f t="shared" si="4"/>
        <v>0</v>
      </c>
      <c r="R354" s="15" t="str">
        <f t="shared" si="5"/>
        <v/>
      </c>
    </row>
    <row r="355">
      <c r="A355" s="7"/>
      <c r="B355" s="4"/>
      <c r="C355" s="11" t="str">
        <f>IF(B355="","",IFERROR(VLOOKUP(B355,Plano!$A$6:$C$400,2,FALSE),""))</f>
        <v/>
      </c>
      <c r="D355" s="11" t="str">
        <f>IF(B355="","",IFERROR(VLOOKUP(B355,Plano!$A$6:$C$400,3,FALSE),""))</f>
        <v/>
      </c>
      <c r="E355" s="4"/>
      <c r="F355" s="12"/>
      <c r="G355" s="12"/>
      <c r="H355" s="4"/>
      <c r="I355" s="8" t="str">
        <f t="shared" si="1"/>
        <v/>
      </c>
      <c r="J355" s="4"/>
      <c r="K355" s="4"/>
      <c r="L355" s="9" t="str">
        <f t="shared" si="2"/>
        <v/>
      </c>
      <c r="M355" s="4"/>
      <c r="N355" s="4"/>
      <c r="O355" s="15" t="str">
        <f>IF(COUNTA(A355:B355,E355:H355,J355:K355,M355:N355)=0,"",IF(OR(A355="",B355="",F355="",G355=""),"INCOMPLETO",IFERROR(IF(OR(NOT(ISNUMBER(A355)),A355&lt;=0,A355&lt;&gt;INT(A355),COUNTIFS(Plano!$A$6:$A$400,B355,Plano!$S$6:$S$400,"OK")&lt;&gt;1,NOT(ISNUMBER(F355)),NOT(ISNUMBER(G355)),F355&lt;0,G355&lt;0,F355&gt;=1,G355&gt;=1,AND(H355&lt;&gt;"",OR(NOT(ISNUMBER(H355)),H355&lt;0)),N(H355)&gt;MOD(G355-F355,1)*1440),"VERIFICAR","OK"),"VERIFICAR")))</f>
        <v/>
      </c>
      <c r="P355" s="15">
        <f t="shared" si="3"/>
        <v>0</v>
      </c>
      <c r="Q355" s="15">
        <f t="shared" si="4"/>
        <v>0</v>
      </c>
      <c r="R355" s="15" t="str">
        <f t="shared" si="5"/>
        <v/>
      </c>
    </row>
    <row r="356">
      <c r="A356" s="7"/>
      <c r="B356" s="4"/>
      <c r="C356" s="11" t="str">
        <f>IF(B356="","",IFERROR(VLOOKUP(B356,Plano!$A$6:$C$400,2,FALSE),""))</f>
        <v/>
      </c>
      <c r="D356" s="11" t="str">
        <f>IF(B356="","",IFERROR(VLOOKUP(B356,Plano!$A$6:$C$400,3,FALSE),""))</f>
        <v/>
      </c>
      <c r="E356" s="4"/>
      <c r="F356" s="12"/>
      <c r="G356" s="12"/>
      <c r="H356" s="4"/>
      <c r="I356" s="8" t="str">
        <f t="shared" si="1"/>
        <v/>
      </c>
      <c r="J356" s="4"/>
      <c r="K356" s="4"/>
      <c r="L356" s="9" t="str">
        <f t="shared" si="2"/>
        <v/>
      </c>
      <c r="M356" s="4"/>
      <c r="N356" s="4"/>
      <c r="O356" s="15" t="str">
        <f>IF(COUNTA(A356:B356,E356:H356,J356:K356,M356:N356)=0,"",IF(OR(A356="",B356="",F356="",G356=""),"INCOMPLETO",IFERROR(IF(OR(NOT(ISNUMBER(A356)),A356&lt;=0,A356&lt;&gt;INT(A356),COUNTIFS(Plano!$A$6:$A$400,B356,Plano!$S$6:$S$400,"OK")&lt;&gt;1,NOT(ISNUMBER(F356)),NOT(ISNUMBER(G356)),F356&lt;0,G356&lt;0,F356&gt;=1,G356&gt;=1,AND(H356&lt;&gt;"",OR(NOT(ISNUMBER(H356)),H356&lt;0)),N(H356)&gt;MOD(G356-F356,1)*1440),"VERIFICAR","OK"),"VERIFICAR")))</f>
        <v/>
      </c>
      <c r="P356" s="15">
        <f t="shared" si="3"/>
        <v>0</v>
      </c>
      <c r="Q356" s="15">
        <f t="shared" si="4"/>
        <v>0</v>
      </c>
      <c r="R356" s="15" t="str">
        <f t="shared" si="5"/>
        <v/>
      </c>
    </row>
    <row r="357">
      <c r="A357" s="7"/>
      <c r="B357" s="4"/>
      <c r="C357" s="11" t="str">
        <f>IF(B357="","",IFERROR(VLOOKUP(B357,Plano!$A$6:$C$400,2,FALSE),""))</f>
        <v/>
      </c>
      <c r="D357" s="11" t="str">
        <f>IF(B357="","",IFERROR(VLOOKUP(B357,Plano!$A$6:$C$400,3,FALSE),""))</f>
        <v/>
      </c>
      <c r="E357" s="4"/>
      <c r="F357" s="12"/>
      <c r="G357" s="12"/>
      <c r="H357" s="4"/>
      <c r="I357" s="8" t="str">
        <f t="shared" si="1"/>
        <v/>
      </c>
      <c r="J357" s="4"/>
      <c r="K357" s="4"/>
      <c r="L357" s="9" t="str">
        <f t="shared" si="2"/>
        <v/>
      </c>
      <c r="M357" s="4"/>
      <c r="N357" s="4"/>
      <c r="O357" s="15" t="str">
        <f>IF(COUNTA(A357:B357,E357:H357,J357:K357,M357:N357)=0,"",IF(OR(A357="",B357="",F357="",G357=""),"INCOMPLETO",IFERROR(IF(OR(NOT(ISNUMBER(A357)),A357&lt;=0,A357&lt;&gt;INT(A357),COUNTIFS(Plano!$A$6:$A$400,B357,Plano!$S$6:$S$400,"OK")&lt;&gt;1,NOT(ISNUMBER(F357)),NOT(ISNUMBER(G357)),F357&lt;0,G357&lt;0,F357&gt;=1,G357&gt;=1,AND(H357&lt;&gt;"",OR(NOT(ISNUMBER(H357)),H357&lt;0)),N(H357)&gt;MOD(G357-F357,1)*1440),"VERIFICAR","OK"),"VERIFICAR")))</f>
        <v/>
      </c>
      <c r="P357" s="15">
        <f t="shared" si="3"/>
        <v>0</v>
      </c>
      <c r="Q357" s="15">
        <f t="shared" si="4"/>
        <v>0</v>
      </c>
      <c r="R357" s="15" t="str">
        <f t="shared" si="5"/>
        <v/>
      </c>
    </row>
    <row r="358">
      <c r="A358" s="7"/>
      <c r="B358" s="4"/>
      <c r="C358" s="11" t="str">
        <f>IF(B358="","",IFERROR(VLOOKUP(B358,Plano!$A$6:$C$400,2,FALSE),""))</f>
        <v/>
      </c>
      <c r="D358" s="11" t="str">
        <f>IF(B358="","",IFERROR(VLOOKUP(B358,Plano!$A$6:$C$400,3,FALSE),""))</f>
        <v/>
      </c>
      <c r="E358" s="4"/>
      <c r="F358" s="12"/>
      <c r="G358" s="12"/>
      <c r="H358" s="4"/>
      <c r="I358" s="8" t="str">
        <f t="shared" si="1"/>
        <v/>
      </c>
      <c r="J358" s="4"/>
      <c r="K358" s="4"/>
      <c r="L358" s="9" t="str">
        <f t="shared" si="2"/>
        <v/>
      </c>
      <c r="M358" s="4"/>
      <c r="N358" s="4"/>
      <c r="O358" s="15" t="str">
        <f>IF(COUNTA(A358:B358,E358:H358,J358:K358,M358:N358)=0,"",IF(OR(A358="",B358="",F358="",G358=""),"INCOMPLETO",IFERROR(IF(OR(NOT(ISNUMBER(A358)),A358&lt;=0,A358&lt;&gt;INT(A358),COUNTIFS(Plano!$A$6:$A$400,B358,Plano!$S$6:$S$400,"OK")&lt;&gt;1,NOT(ISNUMBER(F358)),NOT(ISNUMBER(G358)),F358&lt;0,G358&lt;0,F358&gt;=1,G358&gt;=1,AND(H358&lt;&gt;"",OR(NOT(ISNUMBER(H358)),H358&lt;0)),N(H358)&gt;MOD(G358-F358,1)*1440),"VERIFICAR","OK"),"VERIFICAR")))</f>
        <v/>
      </c>
      <c r="P358" s="15">
        <f t="shared" si="3"/>
        <v>0</v>
      </c>
      <c r="Q358" s="15">
        <f t="shared" si="4"/>
        <v>0</v>
      </c>
      <c r="R358" s="15" t="str">
        <f t="shared" si="5"/>
        <v/>
      </c>
    </row>
    <row r="359">
      <c r="A359" s="7"/>
      <c r="B359" s="4"/>
      <c r="C359" s="11" t="str">
        <f>IF(B359="","",IFERROR(VLOOKUP(B359,Plano!$A$6:$C$400,2,FALSE),""))</f>
        <v/>
      </c>
      <c r="D359" s="11" t="str">
        <f>IF(B359="","",IFERROR(VLOOKUP(B359,Plano!$A$6:$C$400,3,FALSE),""))</f>
        <v/>
      </c>
      <c r="E359" s="4"/>
      <c r="F359" s="12"/>
      <c r="G359" s="12"/>
      <c r="H359" s="4"/>
      <c r="I359" s="8" t="str">
        <f t="shared" si="1"/>
        <v/>
      </c>
      <c r="J359" s="4"/>
      <c r="K359" s="4"/>
      <c r="L359" s="9" t="str">
        <f t="shared" si="2"/>
        <v/>
      </c>
      <c r="M359" s="4"/>
      <c r="N359" s="4"/>
      <c r="O359" s="15" t="str">
        <f>IF(COUNTA(A359:B359,E359:H359,J359:K359,M359:N359)=0,"",IF(OR(A359="",B359="",F359="",G359=""),"INCOMPLETO",IFERROR(IF(OR(NOT(ISNUMBER(A359)),A359&lt;=0,A359&lt;&gt;INT(A359),COUNTIFS(Plano!$A$6:$A$400,B359,Plano!$S$6:$S$400,"OK")&lt;&gt;1,NOT(ISNUMBER(F359)),NOT(ISNUMBER(G359)),F359&lt;0,G359&lt;0,F359&gt;=1,G359&gt;=1,AND(H359&lt;&gt;"",OR(NOT(ISNUMBER(H359)),H359&lt;0)),N(H359)&gt;MOD(G359-F359,1)*1440),"VERIFICAR","OK"),"VERIFICAR")))</f>
        <v/>
      </c>
      <c r="P359" s="15">
        <f t="shared" si="3"/>
        <v>0</v>
      </c>
      <c r="Q359" s="15">
        <f t="shared" si="4"/>
        <v>0</v>
      </c>
      <c r="R359" s="15" t="str">
        <f t="shared" si="5"/>
        <v/>
      </c>
    </row>
    <row r="360">
      <c r="A360" s="7"/>
      <c r="B360" s="4"/>
      <c r="C360" s="11" t="str">
        <f>IF(B360="","",IFERROR(VLOOKUP(B360,Plano!$A$6:$C$400,2,FALSE),""))</f>
        <v/>
      </c>
      <c r="D360" s="11" t="str">
        <f>IF(B360="","",IFERROR(VLOOKUP(B360,Plano!$A$6:$C$400,3,FALSE),""))</f>
        <v/>
      </c>
      <c r="E360" s="4"/>
      <c r="F360" s="12"/>
      <c r="G360" s="12"/>
      <c r="H360" s="4"/>
      <c r="I360" s="8" t="str">
        <f t="shared" si="1"/>
        <v/>
      </c>
      <c r="J360" s="4"/>
      <c r="K360" s="4"/>
      <c r="L360" s="9" t="str">
        <f t="shared" si="2"/>
        <v/>
      </c>
      <c r="M360" s="4"/>
      <c r="N360" s="4"/>
      <c r="O360" s="15" t="str">
        <f>IF(COUNTA(A360:B360,E360:H360,J360:K360,M360:N360)=0,"",IF(OR(A360="",B360="",F360="",G360=""),"INCOMPLETO",IFERROR(IF(OR(NOT(ISNUMBER(A360)),A360&lt;=0,A360&lt;&gt;INT(A360),COUNTIFS(Plano!$A$6:$A$400,B360,Plano!$S$6:$S$400,"OK")&lt;&gt;1,NOT(ISNUMBER(F360)),NOT(ISNUMBER(G360)),F360&lt;0,G360&lt;0,F360&gt;=1,G360&gt;=1,AND(H360&lt;&gt;"",OR(NOT(ISNUMBER(H360)),H360&lt;0)),N(H360)&gt;MOD(G360-F360,1)*1440),"VERIFICAR","OK"),"VERIFICAR")))</f>
        <v/>
      </c>
      <c r="P360" s="15">
        <f t="shared" si="3"/>
        <v>0</v>
      </c>
      <c r="Q360" s="15">
        <f t="shared" si="4"/>
        <v>0</v>
      </c>
      <c r="R360" s="15" t="str">
        <f t="shared" si="5"/>
        <v/>
      </c>
    </row>
    <row r="361">
      <c r="A361" s="7"/>
      <c r="B361" s="4"/>
      <c r="C361" s="11" t="str">
        <f>IF(B361="","",IFERROR(VLOOKUP(B361,Plano!$A$6:$C$400,2,FALSE),""))</f>
        <v/>
      </c>
      <c r="D361" s="11" t="str">
        <f>IF(B361="","",IFERROR(VLOOKUP(B361,Plano!$A$6:$C$400,3,FALSE),""))</f>
        <v/>
      </c>
      <c r="E361" s="4"/>
      <c r="F361" s="12"/>
      <c r="G361" s="12"/>
      <c r="H361" s="4"/>
      <c r="I361" s="8" t="str">
        <f t="shared" si="1"/>
        <v/>
      </c>
      <c r="J361" s="4"/>
      <c r="K361" s="4"/>
      <c r="L361" s="9" t="str">
        <f t="shared" si="2"/>
        <v/>
      </c>
      <c r="M361" s="4"/>
      <c r="N361" s="4"/>
      <c r="O361" s="15" t="str">
        <f>IF(COUNTA(A361:B361,E361:H361,J361:K361,M361:N361)=0,"",IF(OR(A361="",B361="",F361="",G361=""),"INCOMPLETO",IFERROR(IF(OR(NOT(ISNUMBER(A361)),A361&lt;=0,A361&lt;&gt;INT(A361),COUNTIFS(Plano!$A$6:$A$400,B361,Plano!$S$6:$S$400,"OK")&lt;&gt;1,NOT(ISNUMBER(F361)),NOT(ISNUMBER(G361)),F361&lt;0,G361&lt;0,F361&gt;=1,G361&gt;=1,AND(H361&lt;&gt;"",OR(NOT(ISNUMBER(H361)),H361&lt;0)),N(H361)&gt;MOD(G361-F361,1)*1440),"VERIFICAR","OK"),"VERIFICAR")))</f>
        <v/>
      </c>
      <c r="P361" s="15">
        <f t="shared" si="3"/>
        <v>0</v>
      </c>
      <c r="Q361" s="15">
        <f t="shared" si="4"/>
        <v>0</v>
      </c>
      <c r="R361" s="15" t="str">
        <f t="shared" si="5"/>
        <v/>
      </c>
    </row>
    <row r="362">
      <c r="A362" s="7"/>
      <c r="B362" s="4"/>
      <c r="C362" s="11" t="str">
        <f>IF(B362="","",IFERROR(VLOOKUP(B362,Plano!$A$6:$C$400,2,FALSE),""))</f>
        <v/>
      </c>
      <c r="D362" s="11" t="str">
        <f>IF(B362="","",IFERROR(VLOOKUP(B362,Plano!$A$6:$C$400,3,FALSE),""))</f>
        <v/>
      </c>
      <c r="E362" s="4"/>
      <c r="F362" s="12"/>
      <c r="G362" s="12"/>
      <c r="H362" s="4"/>
      <c r="I362" s="8" t="str">
        <f t="shared" si="1"/>
        <v/>
      </c>
      <c r="J362" s="4"/>
      <c r="K362" s="4"/>
      <c r="L362" s="9" t="str">
        <f t="shared" si="2"/>
        <v/>
      </c>
      <c r="M362" s="4"/>
      <c r="N362" s="4"/>
      <c r="O362" s="15" t="str">
        <f>IF(COUNTA(A362:B362,E362:H362,J362:K362,M362:N362)=0,"",IF(OR(A362="",B362="",F362="",G362=""),"INCOMPLETO",IFERROR(IF(OR(NOT(ISNUMBER(A362)),A362&lt;=0,A362&lt;&gt;INT(A362),COUNTIFS(Plano!$A$6:$A$400,B362,Plano!$S$6:$S$400,"OK")&lt;&gt;1,NOT(ISNUMBER(F362)),NOT(ISNUMBER(G362)),F362&lt;0,G362&lt;0,F362&gt;=1,G362&gt;=1,AND(H362&lt;&gt;"",OR(NOT(ISNUMBER(H362)),H362&lt;0)),N(H362)&gt;MOD(G362-F362,1)*1440),"VERIFICAR","OK"),"VERIFICAR")))</f>
        <v/>
      </c>
      <c r="P362" s="15">
        <f t="shared" si="3"/>
        <v>0</v>
      </c>
      <c r="Q362" s="15">
        <f t="shared" si="4"/>
        <v>0</v>
      </c>
      <c r="R362" s="15" t="str">
        <f t="shared" si="5"/>
        <v/>
      </c>
    </row>
    <row r="363">
      <c r="A363" s="7"/>
      <c r="B363" s="4"/>
      <c r="C363" s="11" t="str">
        <f>IF(B363="","",IFERROR(VLOOKUP(B363,Plano!$A$6:$C$400,2,FALSE),""))</f>
        <v/>
      </c>
      <c r="D363" s="11" t="str">
        <f>IF(B363="","",IFERROR(VLOOKUP(B363,Plano!$A$6:$C$400,3,FALSE),""))</f>
        <v/>
      </c>
      <c r="E363" s="4"/>
      <c r="F363" s="12"/>
      <c r="G363" s="12"/>
      <c r="H363" s="4"/>
      <c r="I363" s="8" t="str">
        <f t="shared" si="1"/>
        <v/>
      </c>
      <c r="J363" s="4"/>
      <c r="K363" s="4"/>
      <c r="L363" s="9" t="str">
        <f t="shared" si="2"/>
        <v/>
      </c>
      <c r="M363" s="4"/>
      <c r="N363" s="4"/>
      <c r="O363" s="15" t="str">
        <f>IF(COUNTA(A363:B363,E363:H363,J363:K363,M363:N363)=0,"",IF(OR(A363="",B363="",F363="",G363=""),"INCOMPLETO",IFERROR(IF(OR(NOT(ISNUMBER(A363)),A363&lt;=0,A363&lt;&gt;INT(A363),COUNTIFS(Plano!$A$6:$A$400,B363,Plano!$S$6:$S$400,"OK")&lt;&gt;1,NOT(ISNUMBER(F363)),NOT(ISNUMBER(G363)),F363&lt;0,G363&lt;0,F363&gt;=1,G363&gt;=1,AND(H363&lt;&gt;"",OR(NOT(ISNUMBER(H363)),H363&lt;0)),N(H363)&gt;MOD(G363-F363,1)*1440),"VERIFICAR","OK"),"VERIFICAR")))</f>
        <v/>
      </c>
      <c r="P363" s="15">
        <f t="shared" si="3"/>
        <v>0</v>
      </c>
      <c r="Q363" s="15">
        <f t="shared" si="4"/>
        <v>0</v>
      </c>
      <c r="R363" s="15" t="str">
        <f t="shared" si="5"/>
        <v/>
      </c>
    </row>
    <row r="364">
      <c r="A364" s="7"/>
      <c r="B364" s="4"/>
      <c r="C364" s="11" t="str">
        <f>IF(B364="","",IFERROR(VLOOKUP(B364,Plano!$A$6:$C$400,2,FALSE),""))</f>
        <v/>
      </c>
      <c r="D364" s="11" t="str">
        <f>IF(B364="","",IFERROR(VLOOKUP(B364,Plano!$A$6:$C$400,3,FALSE),""))</f>
        <v/>
      </c>
      <c r="E364" s="4"/>
      <c r="F364" s="12"/>
      <c r="G364" s="12"/>
      <c r="H364" s="4"/>
      <c r="I364" s="8" t="str">
        <f t="shared" si="1"/>
        <v/>
      </c>
      <c r="J364" s="4"/>
      <c r="K364" s="4"/>
      <c r="L364" s="9" t="str">
        <f t="shared" si="2"/>
        <v/>
      </c>
      <c r="M364" s="4"/>
      <c r="N364" s="4"/>
      <c r="O364" s="15" t="str">
        <f>IF(COUNTA(A364:B364,E364:H364,J364:K364,M364:N364)=0,"",IF(OR(A364="",B364="",F364="",G364=""),"INCOMPLETO",IFERROR(IF(OR(NOT(ISNUMBER(A364)),A364&lt;=0,A364&lt;&gt;INT(A364),COUNTIFS(Plano!$A$6:$A$400,B364,Plano!$S$6:$S$400,"OK")&lt;&gt;1,NOT(ISNUMBER(F364)),NOT(ISNUMBER(G364)),F364&lt;0,G364&lt;0,F364&gt;=1,G364&gt;=1,AND(H364&lt;&gt;"",OR(NOT(ISNUMBER(H364)),H364&lt;0)),N(H364)&gt;MOD(G364-F364,1)*1440),"VERIFICAR","OK"),"VERIFICAR")))</f>
        <v/>
      </c>
      <c r="P364" s="15">
        <f t="shared" si="3"/>
        <v>0</v>
      </c>
      <c r="Q364" s="15">
        <f t="shared" si="4"/>
        <v>0</v>
      </c>
      <c r="R364" s="15" t="str">
        <f t="shared" si="5"/>
        <v/>
      </c>
    </row>
    <row r="365">
      <c r="A365" s="7"/>
      <c r="B365" s="4"/>
      <c r="C365" s="11" t="str">
        <f>IF(B365="","",IFERROR(VLOOKUP(B365,Plano!$A$6:$C$400,2,FALSE),""))</f>
        <v/>
      </c>
      <c r="D365" s="11" t="str">
        <f>IF(B365="","",IFERROR(VLOOKUP(B365,Plano!$A$6:$C$400,3,FALSE),""))</f>
        <v/>
      </c>
      <c r="E365" s="4"/>
      <c r="F365" s="12"/>
      <c r="G365" s="12"/>
      <c r="H365" s="4"/>
      <c r="I365" s="8" t="str">
        <f t="shared" si="1"/>
        <v/>
      </c>
      <c r="J365" s="4"/>
      <c r="K365" s="4"/>
      <c r="L365" s="9" t="str">
        <f t="shared" si="2"/>
        <v/>
      </c>
      <c r="M365" s="4"/>
      <c r="N365" s="4"/>
      <c r="O365" s="15" t="str">
        <f>IF(COUNTA(A365:B365,E365:H365,J365:K365,M365:N365)=0,"",IF(OR(A365="",B365="",F365="",G365=""),"INCOMPLETO",IFERROR(IF(OR(NOT(ISNUMBER(A365)),A365&lt;=0,A365&lt;&gt;INT(A365),COUNTIFS(Plano!$A$6:$A$400,B365,Plano!$S$6:$S$400,"OK")&lt;&gt;1,NOT(ISNUMBER(F365)),NOT(ISNUMBER(G365)),F365&lt;0,G365&lt;0,F365&gt;=1,G365&gt;=1,AND(H365&lt;&gt;"",OR(NOT(ISNUMBER(H365)),H365&lt;0)),N(H365)&gt;MOD(G365-F365,1)*1440),"VERIFICAR","OK"),"VERIFICAR")))</f>
        <v/>
      </c>
      <c r="P365" s="15">
        <f t="shared" si="3"/>
        <v>0</v>
      </c>
      <c r="Q365" s="15">
        <f t="shared" si="4"/>
        <v>0</v>
      </c>
      <c r="R365" s="15" t="str">
        <f t="shared" si="5"/>
        <v/>
      </c>
    </row>
    <row r="366">
      <c r="A366" s="7"/>
      <c r="B366" s="4"/>
      <c r="C366" s="11" t="str">
        <f>IF(B366="","",IFERROR(VLOOKUP(B366,Plano!$A$6:$C$400,2,FALSE),""))</f>
        <v/>
      </c>
      <c r="D366" s="11" t="str">
        <f>IF(B366="","",IFERROR(VLOOKUP(B366,Plano!$A$6:$C$400,3,FALSE),""))</f>
        <v/>
      </c>
      <c r="E366" s="4"/>
      <c r="F366" s="12"/>
      <c r="G366" s="12"/>
      <c r="H366" s="4"/>
      <c r="I366" s="8" t="str">
        <f t="shared" si="1"/>
        <v/>
      </c>
      <c r="J366" s="4"/>
      <c r="K366" s="4"/>
      <c r="L366" s="9" t="str">
        <f t="shared" si="2"/>
        <v/>
      </c>
      <c r="M366" s="4"/>
      <c r="N366" s="4"/>
      <c r="O366" s="15" t="str">
        <f>IF(COUNTA(A366:B366,E366:H366,J366:K366,M366:N366)=0,"",IF(OR(A366="",B366="",F366="",G366=""),"INCOMPLETO",IFERROR(IF(OR(NOT(ISNUMBER(A366)),A366&lt;=0,A366&lt;&gt;INT(A366),COUNTIFS(Plano!$A$6:$A$400,B366,Plano!$S$6:$S$400,"OK")&lt;&gt;1,NOT(ISNUMBER(F366)),NOT(ISNUMBER(G366)),F366&lt;0,G366&lt;0,F366&gt;=1,G366&gt;=1,AND(H366&lt;&gt;"",OR(NOT(ISNUMBER(H366)),H366&lt;0)),N(H366)&gt;MOD(G366-F366,1)*1440),"VERIFICAR","OK"),"VERIFICAR")))</f>
        <v/>
      </c>
      <c r="P366" s="15">
        <f t="shared" si="3"/>
        <v>0</v>
      </c>
      <c r="Q366" s="15">
        <f t="shared" si="4"/>
        <v>0</v>
      </c>
      <c r="R366" s="15" t="str">
        <f t="shared" si="5"/>
        <v/>
      </c>
    </row>
    <row r="367">
      <c r="A367" s="7"/>
      <c r="B367" s="4"/>
      <c r="C367" s="11" t="str">
        <f>IF(B367="","",IFERROR(VLOOKUP(B367,Plano!$A$6:$C$400,2,FALSE),""))</f>
        <v/>
      </c>
      <c r="D367" s="11" t="str">
        <f>IF(B367="","",IFERROR(VLOOKUP(B367,Plano!$A$6:$C$400,3,FALSE),""))</f>
        <v/>
      </c>
      <c r="E367" s="4"/>
      <c r="F367" s="12"/>
      <c r="G367" s="12"/>
      <c r="H367" s="4"/>
      <c r="I367" s="8" t="str">
        <f t="shared" si="1"/>
        <v/>
      </c>
      <c r="J367" s="4"/>
      <c r="K367" s="4"/>
      <c r="L367" s="9" t="str">
        <f t="shared" si="2"/>
        <v/>
      </c>
      <c r="M367" s="4"/>
      <c r="N367" s="4"/>
      <c r="O367" s="15" t="str">
        <f>IF(COUNTA(A367:B367,E367:H367,J367:K367,M367:N367)=0,"",IF(OR(A367="",B367="",F367="",G367=""),"INCOMPLETO",IFERROR(IF(OR(NOT(ISNUMBER(A367)),A367&lt;=0,A367&lt;&gt;INT(A367),COUNTIFS(Plano!$A$6:$A$400,B367,Plano!$S$6:$S$400,"OK")&lt;&gt;1,NOT(ISNUMBER(F367)),NOT(ISNUMBER(G367)),F367&lt;0,G367&lt;0,F367&gt;=1,G367&gt;=1,AND(H367&lt;&gt;"",OR(NOT(ISNUMBER(H367)),H367&lt;0)),N(H367)&gt;MOD(G367-F367,1)*1440),"VERIFICAR","OK"),"VERIFICAR")))</f>
        <v/>
      </c>
      <c r="P367" s="15">
        <f t="shared" si="3"/>
        <v>0</v>
      </c>
      <c r="Q367" s="15">
        <f t="shared" si="4"/>
        <v>0</v>
      </c>
      <c r="R367" s="15" t="str">
        <f t="shared" si="5"/>
        <v/>
      </c>
    </row>
    <row r="368">
      <c r="A368" s="7"/>
      <c r="B368" s="4"/>
      <c r="C368" s="11" t="str">
        <f>IF(B368="","",IFERROR(VLOOKUP(B368,Plano!$A$6:$C$400,2,FALSE),""))</f>
        <v/>
      </c>
      <c r="D368" s="11" t="str">
        <f>IF(B368="","",IFERROR(VLOOKUP(B368,Plano!$A$6:$C$400,3,FALSE),""))</f>
        <v/>
      </c>
      <c r="E368" s="4"/>
      <c r="F368" s="12"/>
      <c r="G368" s="12"/>
      <c r="H368" s="4"/>
      <c r="I368" s="8" t="str">
        <f t="shared" si="1"/>
        <v/>
      </c>
      <c r="J368" s="4"/>
      <c r="K368" s="4"/>
      <c r="L368" s="9" t="str">
        <f t="shared" si="2"/>
        <v/>
      </c>
      <c r="M368" s="4"/>
      <c r="N368" s="4"/>
      <c r="O368" s="15" t="str">
        <f>IF(COUNTA(A368:B368,E368:H368,J368:K368,M368:N368)=0,"",IF(OR(A368="",B368="",F368="",G368=""),"INCOMPLETO",IFERROR(IF(OR(NOT(ISNUMBER(A368)),A368&lt;=0,A368&lt;&gt;INT(A368),COUNTIFS(Plano!$A$6:$A$400,B368,Plano!$S$6:$S$400,"OK")&lt;&gt;1,NOT(ISNUMBER(F368)),NOT(ISNUMBER(G368)),F368&lt;0,G368&lt;0,F368&gt;=1,G368&gt;=1,AND(H368&lt;&gt;"",OR(NOT(ISNUMBER(H368)),H368&lt;0)),N(H368)&gt;MOD(G368-F368,1)*1440),"VERIFICAR","OK"),"VERIFICAR")))</f>
        <v/>
      </c>
      <c r="P368" s="15">
        <f t="shared" si="3"/>
        <v>0</v>
      </c>
      <c r="Q368" s="15">
        <f t="shared" si="4"/>
        <v>0</v>
      </c>
      <c r="R368" s="15" t="str">
        <f t="shared" si="5"/>
        <v/>
      </c>
    </row>
    <row r="369">
      <c r="A369" s="7"/>
      <c r="B369" s="4"/>
      <c r="C369" s="11" t="str">
        <f>IF(B369="","",IFERROR(VLOOKUP(B369,Plano!$A$6:$C$400,2,FALSE),""))</f>
        <v/>
      </c>
      <c r="D369" s="11" t="str">
        <f>IF(B369="","",IFERROR(VLOOKUP(B369,Plano!$A$6:$C$400,3,FALSE),""))</f>
        <v/>
      </c>
      <c r="E369" s="4"/>
      <c r="F369" s="12"/>
      <c r="G369" s="12"/>
      <c r="H369" s="4"/>
      <c r="I369" s="8" t="str">
        <f t="shared" si="1"/>
        <v/>
      </c>
      <c r="J369" s="4"/>
      <c r="K369" s="4"/>
      <c r="L369" s="9" t="str">
        <f t="shared" si="2"/>
        <v/>
      </c>
      <c r="M369" s="4"/>
      <c r="N369" s="4"/>
      <c r="O369" s="15" t="str">
        <f>IF(COUNTA(A369:B369,E369:H369,J369:K369,M369:N369)=0,"",IF(OR(A369="",B369="",F369="",G369=""),"INCOMPLETO",IFERROR(IF(OR(NOT(ISNUMBER(A369)),A369&lt;=0,A369&lt;&gt;INT(A369),COUNTIFS(Plano!$A$6:$A$400,B369,Plano!$S$6:$S$400,"OK")&lt;&gt;1,NOT(ISNUMBER(F369)),NOT(ISNUMBER(G369)),F369&lt;0,G369&lt;0,F369&gt;=1,G369&gt;=1,AND(H369&lt;&gt;"",OR(NOT(ISNUMBER(H369)),H369&lt;0)),N(H369)&gt;MOD(G369-F369,1)*1440),"VERIFICAR","OK"),"VERIFICAR")))</f>
        <v/>
      </c>
      <c r="P369" s="15">
        <f t="shared" si="3"/>
        <v>0</v>
      </c>
      <c r="Q369" s="15">
        <f t="shared" si="4"/>
        <v>0</v>
      </c>
      <c r="R369" s="15" t="str">
        <f t="shared" si="5"/>
        <v/>
      </c>
    </row>
    <row r="370">
      <c r="A370" s="7"/>
      <c r="B370" s="4"/>
      <c r="C370" s="11" t="str">
        <f>IF(B370="","",IFERROR(VLOOKUP(B370,Plano!$A$6:$C$400,2,FALSE),""))</f>
        <v/>
      </c>
      <c r="D370" s="11" t="str">
        <f>IF(B370="","",IFERROR(VLOOKUP(B370,Plano!$A$6:$C$400,3,FALSE),""))</f>
        <v/>
      </c>
      <c r="E370" s="4"/>
      <c r="F370" s="12"/>
      <c r="G370" s="12"/>
      <c r="H370" s="4"/>
      <c r="I370" s="8" t="str">
        <f t="shared" si="1"/>
        <v/>
      </c>
      <c r="J370" s="4"/>
      <c r="K370" s="4"/>
      <c r="L370" s="9" t="str">
        <f t="shared" si="2"/>
        <v/>
      </c>
      <c r="M370" s="4"/>
      <c r="N370" s="4"/>
      <c r="O370" s="15" t="str">
        <f>IF(COUNTA(A370:B370,E370:H370,J370:K370,M370:N370)=0,"",IF(OR(A370="",B370="",F370="",G370=""),"INCOMPLETO",IFERROR(IF(OR(NOT(ISNUMBER(A370)),A370&lt;=0,A370&lt;&gt;INT(A370),COUNTIFS(Plano!$A$6:$A$400,B370,Plano!$S$6:$S$400,"OK")&lt;&gt;1,NOT(ISNUMBER(F370)),NOT(ISNUMBER(G370)),F370&lt;0,G370&lt;0,F370&gt;=1,G370&gt;=1,AND(H370&lt;&gt;"",OR(NOT(ISNUMBER(H370)),H370&lt;0)),N(H370)&gt;MOD(G370-F370,1)*1440),"VERIFICAR","OK"),"VERIFICAR")))</f>
        <v/>
      </c>
      <c r="P370" s="15">
        <f t="shared" si="3"/>
        <v>0</v>
      </c>
      <c r="Q370" s="15">
        <f t="shared" si="4"/>
        <v>0</v>
      </c>
      <c r="R370" s="15" t="str">
        <f t="shared" si="5"/>
        <v/>
      </c>
    </row>
    <row r="371">
      <c r="A371" s="7"/>
      <c r="B371" s="4"/>
      <c r="C371" s="11" t="str">
        <f>IF(B371="","",IFERROR(VLOOKUP(B371,Plano!$A$6:$C$400,2,FALSE),""))</f>
        <v/>
      </c>
      <c r="D371" s="11" t="str">
        <f>IF(B371="","",IFERROR(VLOOKUP(B371,Plano!$A$6:$C$400,3,FALSE),""))</f>
        <v/>
      </c>
      <c r="E371" s="4"/>
      <c r="F371" s="12"/>
      <c r="G371" s="12"/>
      <c r="H371" s="4"/>
      <c r="I371" s="8" t="str">
        <f t="shared" si="1"/>
        <v/>
      </c>
      <c r="J371" s="4"/>
      <c r="K371" s="4"/>
      <c r="L371" s="9" t="str">
        <f t="shared" si="2"/>
        <v/>
      </c>
      <c r="M371" s="4"/>
      <c r="N371" s="4"/>
      <c r="O371" s="15" t="str">
        <f>IF(COUNTA(A371:B371,E371:H371,J371:K371,M371:N371)=0,"",IF(OR(A371="",B371="",F371="",G371=""),"INCOMPLETO",IFERROR(IF(OR(NOT(ISNUMBER(A371)),A371&lt;=0,A371&lt;&gt;INT(A371),COUNTIFS(Plano!$A$6:$A$400,B371,Plano!$S$6:$S$400,"OK")&lt;&gt;1,NOT(ISNUMBER(F371)),NOT(ISNUMBER(G371)),F371&lt;0,G371&lt;0,F371&gt;=1,G371&gt;=1,AND(H371&lt;&gt;"",OR(NOT(ISNUMBER(H371)),H371&lt;0)),N(H371)&gt;MOD(G371-F371,1)*1440),"VERIFICAR","OK"),"VERIFICAR")))</f>
        <v/>
      </c>
      <c r="P371" s="15">
        <f t="shared" si="3"/>
        <v>0</v>
      </c>
      <c r="Q371" s="15">
        <f t="shared" si="4"/>
        <v>0</v>
      </c>
      <c r="R371" s="15" t="str">
        <f t="shared" si="5"/>
        <v/>
      </c>
    </row>
    <row r="372">
      <c r="A372" s="7"/>
      <c r="B372" s="4"/>
      <c r="C372" s="11" t="str">
        <f>IF(B372="","",IFERROR(VLOOKUP(B372,Plano!$A$6:$C$400,2,FALSE),""))</f>
        <v/>
      </c>
      <c r="D372" s="11" t="str">
        <f>IF(B372="","",IFERROR(VLOOKUP(B372,Plano!$A$6:$C$400,3,FALSE),""))</f>
        <v/>
      </c>
      <c r="E372" s="4"/>
      <c r="F372" s="12"/>
      <c r="G372" s="12"/>
      <c r="H372" s="4"/>
      <c r="I372" s="8" t="str">
        <f t="shared" si="1"/>
        <v/>
      </c>
      <c r="J372" s="4"/>
      <c r="K372" s="4"/>
      <c r="L372" s="9" t="str">
        <f t="shared" si="2"/>
        <v/>
      </c>
      <c r="M372" s="4"/>
      <c r="N372" s="4"/>
      <c r="O372" s="15" t="str">
        <f>IF(COUNTA(A372:B372,E372:H372,J372:K372,M372:N372)=0,"",IF(OR(A372="",B372="",F372="",G372=""),"INCOMPLETO",IFERROR(IF(OR(NOT(ISNUMBER(A372)),A372&lt;=0,A372&lt;&gt;INT(A372),COUNTIFS(Plano!$A$6:$A$400,B372,Plano!$S$6:$S$400,"OK")&lt;&gt;1,NOT(ISNUMBER(F372)),NOT(ISNUMBER(G372)),F372&lt;0,G372&lt;0,F372&gt;=1,G372&gt;=1,AND(H372&lt;&gt;"",OR(NOT(ISNUMBER(H372)),H372&lt;0)),N(H372)&gt;MOD(G372-F372,1)*1440),"VERIFICAR","OK"),"VERIFICAR")))</f>
        <v/>
      </c>
      <c r="P372" s="15">
        <f t="shared" si="3"/>
        <v>0</v>
      </c>
      <c r="Q372" s="15">
        <f t="shared" si="4"/>
        <v>0</v>
      </c>
      <c r="R372" s="15" t="str">
        <f t="shared" si="5"/>
        <v/>
      </c>
    </row>
    <row r="373">
      <c r="A373" s="7"/>
      <c r="B373" s="4"/>
      <c r="C373" s="11" t="str">
        <f>IF(B373="","",IFERROR(VLOOKUP(B373,Plano!$A$6:$C$400,2,FALSE),""))</f>
        <v/>
      </c>
      <c r="D373" s="11" t="str">
        <f>IF(B373="","",IFERROR(VLOOKUP(B373,Plano!$A$6:$C$400,3,FALSE),""))</f>
        <v/>
      </c>
      <c r="E373" s="4"/>
      <c r="F373" s="12"/>
      <c r="G373" s="12"/>
      <c r="H373" s="4"/>
      <c r="I373" s="8" t="str">
        <f t="shared" si="1"/>
        <v/>
      </c>
      <c r="J373" s="4"/>
      <c r="K373" s="4"/>
      <c r="L373" s="9" t="str">
        <f t="shared" si="2"/>
        <v/>
      </c>
      <c r="M373" s="4"/>
      <c r="N373" s="4"/>
      <c r="O373" s="15" t="str">
        <f>IF(COUNTA(A373:B373,E373:H373,J373:K373,M373:N373)=0,"",IF(OR(A373="",B373="",F373="",G373=""),"INCOMPLETO",IFERROR(IF(OR(NOT(ISNUMBER(A373)),A373&lt;=0,A373&lt;&gt;INT(A373),COUNTIFS(Plano!$A$6:$A$400,B373,Plano!$S$6:$S$400,"OK")&lt;&gt;1,NOT(ISNUMBER(F373)),NOT(ISNUMBER(G373)),F373&lt;0,G373&lt;0,F373&gt;=1,G373&gt;=1,AND(H373&lt;&gt;"",OR(NOT(ISNUMBER(H373)),H373&lt;0)),N(H373)&gt;MOD(G373-F373,1)*1440),"VERIFICAR","OK"),"VERIFICAR")))</f>
        <v/>
      </c>
      <c r="P373" s="15">
        <f t="shared" si="3"/>
        <v>0</v>
      </c>
      <c r="Q373" s="15">
        <f t="shared" si="4"/>
        <v>0</v>
      </c>
      <c r="R373" s="15" t="str">
        <f t="shared" si="5"/>
        <v/>
      </c>
    </row>
    <row r="374">
      <c r="A374" s="7"/>
      <c r="B374" s="4"/>
      <c r="C374" s="11" t="str">
        <f>IF(B374="","",IFERROR(VLOOKUP(B374,Plano!$A$6:$C$400,2,FALSE),""))</f>
        <v/>
      </c>
      <c r="D374" s="11" t="str">
        <f>IF(B374="","",IFERROR(VLOOKUP(B374,Plano!$A$6:$C$400,3,FALSE),""))</f>
        <v/>
      </c>
      <c r="E374" s="4"/>
      <c r="F374" s="12"/>
      <c r="G374" s="12"/>
      <c r="H374" s="4"/>
      <c r="I374" s="8" t="str">
        <f t="shared" si="1"/>
        <v/>
      </c>
      <c r="J374" s="4"/>
      <c r="K374" s="4"/>
      <c r="L374" s="9" t="str">
        <f t="shared" si="2"/>
        <v/>
      </c>
      <c r="M374" s="4"/>
      <c r="N374" s="4"/>
      <c r="O374" s="15" t="str">
        <f>IF(COUNTA(A374:B374,E374:H374,J374:K374,M374:N374)=0,"",IF(OR(A374="",B374="",F374="",G374=""),"INCOMPLETO",IFERROR(IF(OR(NOT(ISNUMBER(A374)),A374&lt;=0,A374&lt;&gt;INT(A374),COUNTIFS(Plano!$A$6:$A$400,B374,Plano!$S$6:$S$400,"OK")&lt;&gt;1,NOT(ISNUMBER(F374)),NOT(ISNUMBER(G374)),F374&lt;0,G374&lt;0,F374&gt;=1,G374&gt;=1,AND(H374&lt;&gt;"",OR(NOT(ISNUMBER(H374)),H374&lt;0)),N(H374)&gt;MOD(G374-F374,1)*1440),"VERIFICAR","OK"),"VERIFICAR")))</f>
        <v/>
      </c>
      <c r="P374" s="15">
        <f t="shared" si="3"/>
        <v>0</v>
      </c>
      <c r="Q374" s="15">
        <f t="shared" si="4"/>
        <v>0</v>
      </c>
      <c r="R374" s="15" t="str">
        <f t="shared" si="5"/>
        <v/>
      </c>
    </row>
    <row r="375">
      <c r="A375" s="7"/>
      <c r="B375" s="4"/>
      <c r="C375" s="11" t="str">
        <f>IF(B375="","",IFERROR(VLOOKUP(B375,Plano!$A$6:$C$400,2,FALSE),""))</f>
        <v/>
      </c>
      <c r="D375" s="11" t="str">
        <f>IF(B375="","",IFERROR(VLOOKUP(B375,Plano!$A$6:$C$400,3,FALSE),""))</f>
        <v/>
      </c>
      <c r="E375" s="4"/>
      <c r="F375" s="12"/>
      <c r="G375" s="12"/>
      <c r="H375" s="4"/>
      <c r="I375" s="8" t="str">
        <f t="shared" si="1"/>
        <v/>
      </c>
      <c r="J375" s="4"/>
      <c r="K375" s="4"/>
      <c r="L375" s="9" t="str">
        <f t="shared" si="2"/>
        <v/>
      </c>
      <c r="M375" s="4"/>
      <c r="N375" s="4"/>
      <c r="O375" s="15" t="str">
        <f>IF(COUNTA(A375:B375,E375:H375,J375:K375,M375:N375)=0,"",IF(OR(A375="",B375="",F375="",G375=""),"INCOMPLETO",IFERROR(IF(OR(NOT(ISNUMBER(A375)),A375&lt;=0,A375&lt;&gt;INT(A375),COUNTIFS(Plano!$A$6:$A$400,B375,Plano!$S$6:$S$400,"OK")&lt;&gt;1,NOT(ISNUMBER(F375)),NOT(ISNUMBER(G375)),F375&lt;0,G375&lt;0,F375&gt;=1,G375&gt;=1,AND(H375&lt;&gt;"",OR(NOT(ISNUMBER(H375)),H375&lt;0)),N(H375)&gt;MOD(G375-F375,1)*1440),"VERIFICAR","OK"),"VERIFICAR")))</f>
        <v/>
      </c>
      <c r="P375" s="15">
        <f t="shared" si="3"/>
        <v>0</v>
      </c>
      <c r="Q375" s="15">
        <f t="shared" si="4"/>
        <v>0</v>
      </c>
      <c r="R375" s="15" t="str">
        <f t="shared" si="5"/>
        <v/>
      </c>
    </row>
    <row r="376">
      <c r="A376" s="7"/>
      <c r="B376" s="4"/>
      <c r="C376" s="11" t="str">
        <f>IF(B376="","",IFERROR(VLOOKUP(B376,Plano!$A$6:$C$400,2,FALSE),""))</f>
        <v/>
      </c>
      <c r="D376" s="11" t="str">
        <f>IF(B376="","",IFERROR(VLOOKUP(B376,Plano!$A$6:$C$400,3,FALSE),""))</f>
        <v/>
      </c>
      <c r="E376" s="4"/>
      <c r="F376" s="12"/>
      <c r="G376" s="12"/>
      <c r="H376" s="4"/>
      <c r="I376" s="8" t="str">
        <f t="shared" si="1"/>
        <v/>
      </c>
      <c r="J376" s="4"/>
      <c r="K376" s="4"/>
      <c r="L376" s="9" t="str">
        <f t="shared" si="2"/>
        <v/>
      </c>
      <c r="M376" s="4"/>
      <c r="N376" s="4"/>
      <c r="O376" s="15" t="str">
        <f>IF(COUNTA(A376:B376,E376:H376,J376:K376,M376:N376)=0,"",IF(OR(A376="",B376="",F376="",G376=""),"INCOMPLETO",IFERROR(IF(OR(NOT(ISNUMBER(A376)),A376&lt;=0,A376&lt;&gt;INT(A376),COUNTIFS(Plano!$A$6:$A$400,B376,Plano!$S$6:$S$400,"OK")&lt;&gt;1,NOT(ISNUMBER(F376)),NOT(ISNUMBER(G376)),F376&lt;0,G376&lt;0,F376&gt;=1,G376&gt;=1,AND(H376&lt;&gt;"",OR(NOT(ISNUMBER(H376)),H376&lt;0)),N(H376)&gt;MOD(G376-F376,1)*1440),"VERIFICAR","OK"),"VERIFICAR")))</f>
        <v/>
      </c>
      <c r="P376" s="15">
        <f t="shared" si="3"/>
        <v>0</v>
      </c>
      <c r="Q376" s="15">
        <f t="shared" si="4"/>
        <v>0</v>
      </c>
      <c r="R376" s="15" t="str">
        <f t="shared" si="5"/>
        <v/>
      </c>
    </row>
    <row r="377">
      <c r="A377" s="7"/>
      <c r="B377" s="4"/>
      <c r="C377" s="11" t="str">
        <f>IF(B377="","",IFERROR(VLOOKUP(B377,Plano!$A$6:$C$400,2,FALSE),""))</f>
        <v/>
      </c>
      <c r="D377" s="11" t="str">
        <f>IF(B377="","",IFERROR(VLOOKUP(B377,Plano!$A$6:$C$400,3,FALSE),""))</f>
        <v/>
      </c>
      <c r="E377" s="4"/>
      <c r="F377" s="12"/>
      <c r="G377" s="12"/>
      <c r="H377" s="4"/>
      <c r="I377" s="8" t="str">
        <f t="shared" si="1"/>
        <v/>
      </c>
      <c r="J377" s="4"/>
      <c r="K377" s="4"/>
      <c r="L377" s="9" t="str">
        <f t="shared" si="2"/>
        <v/>
      </c>
      <c r="M377" s="4"/>
      <c r="N377" s="4"/>
      <c r="O377" s="15" t="str">
        <f>IF(COUNTA(A377:B377,E377:H377,J377:K377,M377:N377)=0,"",IF(OR(A377="",B377="",F377="",G377=""),"INCOMPLETO",IFERROR(IF(OR(NOT(ISNUMBER(A377)),A377&lt;=0,A377&lt;&gt;INT(A377),COUNTIFS(Plano!$A$6:$A$400,B377,Plano!$S$6:$S$400,"OK")&lt;&gt;1,NOT(ISNUMBER(F377)),NOT(ISNUMBER(G377)),F377&lt;0,G377&lt;0,F377&gt;=1,G377&gt;=1,AND(H377&lt;&gt;"",OR(NOT(ISNUMBER(H377)),H377&lt;0)),N(H377)&gt;MOD(G377-F377,1)*1440),"VERIFICAR","OK"),"VERIFICAR")))</f>
        <v/>
      </c>
      <c r="P377" s="15">
        <f t="shared" si="3"/>
        <v>0</v>
      </c>
      <c r="Q377" s="15">
        <f t="shared" si="4"/>
        <v>0</v>
      </c>
      <c r="R377" s="15" t="str">
        <f t="shared" si="5"/>
        <v/>
      </c>
    </row>
    <row r="378">
      <c r="A378" s="7"/>
      <c r="B378" s="4"/>
      <c r="C378" s="11" t="str">
        <f>IF(B378="","",IFERROR(VLOOKUP(B378,Plano!$A$6:$C$400,2,FALSE),""))</f>
        <v/>
      </c>
      <c r="D378" s="11" t="str">
        <f>IF(B378="","",IFERROR(VLOOKUP(B378,Plano!$A$6:$C$400,3,FALSE),""))</f>
        <v/>
      </c>
      <c r="E378" s="4"/>
      <c r="F378" s="12"/>
      <c r="G378" s="12"/>
      <c r="H378" s="4"/>
      <c r="I378" s="8" t="str">
        <f t="shared" si="1"/>
        <v/>
      </c>
      <c r="J378" s="4"/>
      <c r="K378" s="4"/>
      <c r="L378" s="9" t="str">
        <f t="shared" si="2"/>
        <v/>
      </c>
      <c r="M378" s="4"/>
      <c r="N378" s="4"/>
      <c r="O378" s="15" t="str">
        <f>IF(COUNTA(A378:B378,E378:H378,J378:K378,M378:N378)=0,"",IF(OR(A378="",B378="",F378="",G378=""),"INCOMPLETO",IFERROR(IF(OR(NOT(ISNUMBER(A378)),A378&lt;=0,A378&lt;&gt;INT(A378),COUNTIFS(Plano!$A$6:$A$400,B378,Plano!$S$6:$S$400,"OK")&lt;&gt;1,NOT(ISNUMBER(F378)),NOT(ISNUMBER(G378)),F378&lt;0,G378&lt;0,F378&gt;=1,G378&gt;=1,AND(H378&lt;&gt;"",OR(NOT(ISNUMBER(H378)),H378&lt;0)),N(H378)&gt;MOD(G378-F378,1)*1440),"VERIFICAR","OK"),"VERIFICAR")))</f>
        <v/>
      </c>
      <c r="P378" s="15">
        <f t="shared" si="3"/>
        <v>0</v>
      </c>
      <c r="Q378" s="15">
        <f t="shared" si="4"/>
        <v>0</v>
      </c>
      <c r="R378" s="15" t="str">
        <f t="shared" si="5"/>
        <v/>
      </c>
    </row>
    <row r="379">
      <c r="A379" s="7"/>
      <c r="B379" s="4"/>
      <c r="C379" s="11" t="str">
        <f>IF(B379="","",IFERROR(VLOOKUP(B379,Plano!$A$6:$C$400,2,FALSE),""))</f>
        <v/>
      </c>
      <c r="D379" s="11" t="str">
        <f>IF(B379="","",IFERROR(VLOOKUP(B379,Plano!$A$6:$C$400,3,FALSE),""))</f>
        <v/>
      </c>
      <c r="E379" s="4"/>
      <c r="F379" s="12"/>
      <c r="G379" s="12"/>
      <c r="H379" s="4"/>
      <c r="I379" s="8" t="str">
        <f t="shared" si="1"/>
        <v/>
      </c>
      <c r="J379" s="4"/>
      <c r="K379" s="4"/>
      <c r="L379" s="9" t="str">
        <f t="shared" si="2"/>
        <v/>
      </c>
      <c r="M379" s="4"/>
      <c r="N379" s="4"/>
      <c r="O379" s="15" t="str">
        <f>IF(COUNTA(A379:B379,E379:H379,J379:K379,M379:N379)=0,"",IF(OR(A379="",B379="",F379="",G379=""),"INCOMPLETO",IFERROR(IF(OR(NOT(ISNUMBER(A379)),A379&lt;=0,A379&lt;&gt;INT(A379),COUNTIFS(Plano!$A$6:$A$400,B379,Plano!$S$6:$S$400,"OK")&lt;&gt;1,NOT(ISNUMBER(F379)),NOT(ISNUMBER(G379)),F379&lt;0,G379&lt;0,F379&gt;=1,G379&gt;=1,AND(H379&lt;&gt;"",OR(NOT(ISNUMBER(H379)),H379&lt;0)),N(H379)&gt;MOD(G379-F379,1)*1440),"VERIFICAR","OK"),"VERIFICAR")))</f>
        <v/>
      </c>
      <c r="P379" s="15">
        <f t="shared" si="3"/>
        <v>0</v>
      </c>
      <c r="Q379" s="15">
        <f t="shared" si="4"/>
        <v>0</v>
      </c>
      <c r="R379" s="15" t="str">
        <f t="shared" si="5"/>
        <v/>
      </c>
    </row>
    <row r="380">
      <c r="A380" s="7"/>
      <c r="B380" s="4"/>
      <c r="C380" s="11" t="str">
        <f>IF(B380="","",IFERROR(VLOOKUP(B380,Plano!$A$6:$C$400,2,FALSE),""))</f>
        <v/>
      </c>
      <c r="D380" s="11" t="str">
        <f>IF(B380="","",IFERROR(VLOOKUP(B380,Plano!$A$6:$C$400,3,FALSE),""))</f>
        <v/>
      </c>
      <c r="E380" s="4"/>
      <c r="F380" s="12"/>
      <c r="G380" s="12"/>
      <c r="H380" s="4"/>
      <c r="I380" s="8" t="str">
        <f t="shared" si="1"/>
        <v/>
      </c>
      <c r="J380" s="4"/>
      <c r="K380" s="4"/>
      <c r="L380" s="9" t="str">
        <f t="shared" si="2"/>
        <v/>
      </c>
      <c r="M380" s="4"/>
      <c r="N380" s="4"/>
      <c r="O380" s="15" t="str">
        <f>IF(COUNTA(A380:B380,E380:H380,J380:K380,M380:N380)=0,"",IF(OR(A380="",B380="",F380="",G380=""),"INCOMPLETO",IFERROR(IF(OR(NOT(ISNUMBER(A380)),A380&lt;=0,A380&lt;&gt;INT(A380),COUNTIFS(Plano!$A$6:$A$400,B380,Plano!$S$6:$S$400,"OK")&lt;&gt;1,NOT(ISNUMBER(F380)),NOT(ISNUMBER(G380)),F380&lt;0,G380&lt;0,F380&gt;=1,G380&gt;=1,AND(H380&lt;&gt;"",OR(NOT(ISNUMBER(H380)),H380&lt;0)),N(H380)&gt;MOD(G380-F380,1)*1440),"VERIFICAR","OK"),"VERIFICAR")))</f>
        <v/>
      </c>
      <c r="P380" s="15">
        <f t="shared" si="3"/>
        <v>0</v>
      </c>
      <c r="Q380" s="15">
        <f t="shared" si="4"/>
        <v>0</v>
      </c>
      <c r="R380" s="15" t="str">
        <f t="shared" si="5"/>
        <v/>
      </c>
    </row>
    <row r="381">
      <c r="A381" s="7"/>
      <c r="B381" s="4"/>
      <c r="C381" s="11" t="str">
        <f>IF(B381="","",IFERROR(VLOOKUP(B381,Plano!$A$6:$C$400,2,FALSE),""))</f>
        <v/>
      </c>
      <c r="D381" s="11" t="str">
        <f>IF(B381="","",IFERROR(VLOOKUP(B381,Plano!$A$6:$C$400,3,FALSE),""))</f>
        <v/>
      </c>
      <c r="E381" s="4"/>
      <c r="F381" s="12"/>
      <c r="G381" s="12"/>
      <c r="H381" s="4"/>
      <c r="I381" s="8" t="str">
        <f t="shared" si="1"/>
        <v/>
      </c>
      <c r="J381" s="4"/>
      <c r="K381" s="4"/>
      <c r="L381" s="9" t="str">
        <f t="shared" si="2"/>
        <v/>
      </c>
      <c r="M381" s="4"/>
      <c r="N381" s="4"/>
      <c r="O381" s="15" t="str">
        <f>IF(COUNTA(A381:B381,E381:H381,J381:K381,M381:N381)=0,"",IF(OR(A381="",B381="",F381="",G381=""),"INCOMPLETO",IFERROR(IF(OR(NOT(ISNUMBER(A381)),A381&lt;=0,A381&lt;&gt;INT(A381),COUNTIFS(Plano!$A$6:$A$400,B381,Plano!$S$6:$S$400,"OK")&lt;&gt;1,NOT(ISNUMBER(F381)),NOT(ISNUMBER(G381)),F381&lt;0,G381&lt;0,F381&gt;=1,G381&gt;=1,AND(H381&lt;&gt;"",OR(NOT(ISNUMBER(H381)),H381&lt;0)),N(H381)&gt;MOD(G381-F381,1)*1440),"VERIFICAR","OK"),"VERIFICAR")))</f>
        <v/>
      </c>
      <c r="P381" s="15">
        <f t="shared" si="3"/>
        <v>0</v>
      </c>
      <c r="Q381" s="15">
        <f t="shared" si="4"/>
        <v>0</v>
      </c>
      <c r="R381" s="15" t="str">
        <f t="shared" si="5"/>
        <v/>
      </c>
    </row>
    <row r="382">
      <c r="A382" s="7"/>
      <c r="B382" s="4"/>
      <c r="C382" s="11" t="str">
        <f>IF(B382="","",IFERROR(VLOOKUP(B382,Plano!$A$6:$C$400,2,FALSE),""))</f>
        <v/>
      </c>
      <c r="D382" s="11" t="str">
        <f>IF(B382="","",IFERROR(VLOOKUP(B382,Plano!$A$6:$C$400,3,FALSE),""))</f>
        <v/>
      </c>
      <c r="E382" s="4"/>
      <c r="F382" s="12"/>
      <c r="G382" s="12"/>
      <c r="H382" s="4"/>
      <c r="I382" s="8" t="str">
        <f t="shared" si="1"/>
        <v/>
      </c>
      <c r="J382" s="4"/>
      <c r="K382" s="4"/>
      <c r="L382" s="9" t="str">
        <f t="shared" si="2"/>
        <v/>
      </c>
      <c r="M382" s="4"/>
      <c r="N382" s="4"/>
      <c r="O382" s="15" t="str">
        <f>IF(COUNTA(A382:B382,E382:H382,J382:K382,M382:N382)=0,"",IF(OR(A382="",B382="",F382="",G382=""),"INCOMPLETO",IFERROR(IF(OR(NOT(ISNUMBER(A382)),A382&lt;=0,A382&lt;&gt;INT(A382),COUNTIFS(Plano!$A$6:$A$400,B382,Plano!$S$6:$S$400,"OK")&lt;&gt;1,NOT(ISNUMBER(F382)),NOT(ISNUMBER(G382)),F382&lt;0,G382&lt;0,F382&gt;=1,G382&gt;=1,AND(H382&lt;&gt;"",OR(NOT(ISNUMBER(H382)),H382&lt;0)),N(H382)&gt;MOD(G382-F382,1)*1440),"VERIFICAR","OK"),"VERIFICAR")))</f>
        <v/>
      </c>
      <c r="P382" s="15">
        <f t="shared" si="3"/>
        <v>0</v>
      </c>
      <c r="Q382" s="15">
        <f t="shared" si="4"/>
        <v>0</v>
      </c>
      <c r="R382" s="15" t="str">
        <f t="shared" si="5"/>
        <v/>
      </c>
    </row>
    <row r="383">
      <c r="A383" s="7"/>
      <c r="B383" s="4"/>
      <c r="C383" s="11" t="str">
        <f>IF(B383="","",IFERROR(VLOOKUP(B383,Plano!$A$6:$C$400,2,FALSE),""))</f>
        <v/>
      </c>
      <c r="D383" s="11" t="str">
        <f>IF(B383="","",IFERROR(VLOOKUP(B383,Plano!$A$6:$C$400,3,FALSE),""))</f>
        <v/>
      </c>
      <c r="E383" s="4"/>
      <c r="F383" s="12"/>
      <c r="G383" s="12"/>
      <c r="H383" s="4"/>
      <c r="I383" s="8" t="str">
        <f t="shared" si="1"/>
        <v/>
      </c>
      <c r="J383" s="4"/>
      <c r="K383" s="4"/>
      <c r="L383" s="9" t="str">
        <f t="shared" si="2"/>
        <v/>
      </c>
      <c r="M383" s="4"/>
      <c r="N383" s="4"/>
      <c r="O383" s="15" t="str">
        <f>IF(COUNTA(A383:B383,E383:H383,J383:K383,M383:N383)=0,"",IF(OR(A383="",B383="",F383="",G383=""),"INCOMPLETO",IFERROR(IF(OR(NOT(ISNUMBER(A383)),A383&lt;=0,A383&lt;&gt;INT(A383),COUNTIFS(Plano!$A$6:$A$400,B383,Plano!$S$6:$S$400,"OK")&lt;&gt;1,NOT(ISNUMBER(F383)),NOT(ISNUMBER(G383)),F383&lt;0,G383&lt;0,F383&gt;=1,G383&gt;=1,AND(H383&lt;&gt;"",OR(NOT(ISNUMBER(H383)),H383&lt;0)),N(H383)&gt;MOD(G383-F383,1)*1440),"VERIFICAR","OK"),"VERIFICAR")))</f>
        <v/>
      </c>
      <c r="P383" s="15">
        <f t="shared" si="3"/>
        <v>0</v>
      </c>
      <c r="Q383" s="15">
        <f t="shared" si="4"/>
        <v>0</v>
      </c>
      <c r="R383" s="15" t="str">
        <f t="shared" si="5"/>
        <v/>
      </c>
    </row>
    <row r="384">
      <c r="A384" s="7"/>
      <c r="B384" s="4"/>
      <c r="C384" s="11" t="str">
        <f>IF(B384="","",IFERROR(VLOOKUP(B384,Plano!$A$6:$C$400,2,FALSE),""))</f>
        <v/>
      </c>
      <c r="D384" s="11" t="str">
        <f>IF(B384="","",IFERROR(VLOOKUP(B384,Plano!$A$6:$C$400,3,FALSE),""))</f>
        <v/>
      </c>
      <c r="E384" s="4"/>
      <c r="F384" s="12"/>
      <c r="G384" s="12"/>
      <c r="H384" s="4"/>
      <c r="I384" s="8" t="str">
        <f t="shared" si="1"/>
        <v/>
      </c>
      <c r="J384" s="4"/>
      <c r="K384" s="4"/>
      <c r="L384" s="9" t="str">
        <f t="shared" si="2"/>
        <v/>
      </c>
      <c r="M384" s="4"/>
      <c r="N384" s="4"/>
      <c r="O384" s="15" t="str">
        <f>IF(COUNTA(A384:B384,E384:H384,J384:K384,M384:N384)=0,"",IF(OR(A384="",B384="",F384="",G384=""),"INCOMPLETO",IFERROR(IF(OR(NOT(ISNUMBER(A384)),A384&lt;=0,A384&lt;&gt;INT(A384),COUNTIFS(Plano!$A$6:$A$400,B384,Plano!$S$6:$S$400,"OK")&lt;&gt;1,NOT(ISNUMBER(F384)),NOT(ISNUMBER(G384)),F384&lt;0,G384&lt;0,F384&gt;=1,G384&gt;=1,AND(H384&lt;&gt;"",OR(NOT(ISNUMBER(H384)),H384&lt;0)),N(H384)&gt;MOD(G384-F384,1)*1440),"VERIFICAR","OK"),"VERIFICAR")))</f>
        <v/>
      </c>
      <c r="P384" s="15">
        <f t="shared" si="3"/>
        <v>0</v>
      </c>
      <c r="Q384" s="15">
        <f t="shared" si="4"/>
        <v>0</v>
      </c>
      <c r="R384" s="15" t="str">
        <f t="shared" si="5"/>
        <v/>
      </c>
    </row>
    <row r="385">
      <c r="A385" s="7"/>
      <c r="B385" s="4"/>
      <c r="C385" s="11" t="str">
        <f>IF(B385="","",IFERROR(VLOOKUP(B385,Plano!$A$6:$C$400,2,FALSE),""))</f>
        <v/>
      </c>
      <c r="D385" s="11" t="str">
        <f>IF(B385="","",IFERROR(VLOOKUP(B385,Plano!$A$6:$C$400,3,FALSE),""))</f>
        <v/>
      </c>
      <c r="E385" s="4"/>
      <c r="F385" s="12"/>
      <c r="G385" s="12"/>
      <c r="H385" s="4"/>
      <c r="I385" s="8" t="str">
        <f t="shared" si="1"/>
        <v/>
      </c>
      <c r="J385" s="4"/>
      <c r="K385" s="4"/>
      <c r="L385" s="9" t="str">
        <f t="shared" si="2"/>
        <v/>
      </c>
      <c r="M385" s="4"/>
      <c r="N385" s="4"/>
      <c r="O385" s="15" t="str">
        <f>IF(COUNTA(A385:B385,E385:H385,J385:K385,M385:N385)=0,"",IF(OR(A385="",B385="",F385="",G385=""),"INCOMPLETO",IFERROR(IF(OR(NOT(ISNUMBER(A385)),A385&lt;=0,A385&lt;&gt;INT(A385),COUNTIFS(Plano!$A$6:$A$400,B385,Plano!$S$6:$S$400,"OK")&lt;&gt;1,NOT(ISNUMBER(F385)),NOT(ISNUMBER(G385)),F385&lt;0,G385&lt;0,F385&gt;=1,G385&gt;=1,AND(H385&lt;&gt;"",OR(NOT(ISNUMBER(H385)),H385&lt;0)),N(H385)&gt;MOD(G385-F385,1)*1440),"VERIFICAR","OK"),"VERIFICAR")))</f>
        <v/>
      </c>
      <c r="P385" s="15">
        <f t="shared" si="3"/>
        <v>0</v>
      </c>
      <c r="Q385" s="15">
        <f t="shared" si="4"/>
        <v>0</v>
      </c>
      <c r="R385" s="15" t="str">
        <f t="shared" si="5"/>
        <v/>
      </c>
    </row>
    <row r="386">
      <c r="A386" s="7"/>
      <c r="B386" s="4"/>
      <c r="C386" s="11" t="str">
        <f>IF(B386="","",IFERROR(VLOOKUP(B386,Plano!$A$6:$C$400,2,FALSE),""))</f>
        <v/>
      </c>
      <c r="D386" s="11" t="str">
        <f>IF(B386="","",IFERROR(VLOOKUP(B386,Plano!$A$6:$C$400,3,FALSE),""))</f>
        <v/>
      </c>
      <c r="E386" s="4"/>
      <c r="F386" s="12"/>
      <c r="G386" s="12"/>
      <c r="H386" s="4"/>
      <c r="I386" s="8" t="str">
        <f t="shared" si="1"/>
        <v/>
      </c>
      <c r="J386" s="4"/>
      <c r="K386" s="4"/>
      <c r="L386" s="9" t="str">
        <f t="shared" si="2"/>
        <v/>
      </c>
      <c r="M386" s="4"/>
      <c r="N386" s="4"/>
      <c r="O386" s="15" t="str">
        <f>IF(COUNTA(A386:B386,E386:H386,J386:K386,M386:N386)=0,"",IF(OR(A386="",B386="",F386="",G386=""),"INCOMPLETO",IFERROR(IF(OR(NOT(ISNUMBER(A386)),A386&lt;=0,A386&lt;&gt;INT(A386),COUNTIFS(Plano!$A$6:$A$400,B386,Plano!$S$6:$S$400,"OK")&lt;&gt;1,NOT(ISNUMBER(F386)),NOT(ISNUMBER(G386)),F386&lt;0,G386&lt;0,F386&gt;=1,G386&gt;=1,AND(H386&lt;&gt;"",OR(NOT(ISNUMBER(H386)),H386&lt;0)),N(H386)&gt;MOD(G386-F386,1)*1440),"VERIFICAR","OK"),"VERIFICAR")))</f>
        <v/>
      </c>
      <c r="P386" s="15">
        <f t="shared" si="3"/>
        <v>0</v>
      </c>
      <c r="Q386" s="15">
        <f t="shared" si="4"/>
        <v>0</v>
      </c>
      <c r="R386" s="15" t="str">
        <f t="shared" si="5"/>
        <v/>
      </c>
    </row>
    <row r="387">
      <c r="A387" s="7"/>
      <c r="B387" s="4"/>
      <c r="C387" s="11" t="str">
        <f>IF(B387="","",IFERROR(VLOOKUP(B387,Plano!$A$6:$C$400,2,FALSE),""))</f>
        <v/>
      </c>
      <c r="D387" s="11" t="str">
        <f>IF(B387="","",IFERROR(VLOOKUP(B387,Plano!$A$6:$C$400,3,FALSE),""))</f>
        <v/>
      </c>
      <c r="E387" s="4"/>
      <c r="F387" s="12"/>
      <c r="G387" s="12"/>
      <c r="H387" s="4"/>
      <c r="I387" s="8" t="str">
        <f t="shared" si="1"/>
        <v/>
      </c>
      <c r="J387" s="4"/>
      <c r="K387" s="4"/>
      <c r="L387" s="9" t="str">
        <f t="shared" si="2"/>
        <v/>
      </c>
      <c r="M387" s="4"/>
      <c r="N387" s="4"/>
      <c r="O387" s="15" t="str">
        <f>IF(COUNTA(A387:B387,E387:H387,J387:K387,M387:N387)=0,"",IF(OR(A387="",B387="",F387="",G387=""),"INCOMPLETO",IFERROR(IF(OR(NOT(ISNUMBER(A387)),A387&lt;=0,A387&lt;&gt;INT(A387),COUNTIFS(Plano!$A$6:$A$400,B387,Plano!$S$6:$S$400,"OK")&lt;&gt;1,NOT(ISNUMBER(F387)),NOT(ISNUMBER(G387)),F387&lt;0,G387&lt;0,F387&gt;=1,G387&gt;=1,AND(H387&lt;&gt;"",OR(NOT(ISNUMBER(H387)),H387&lt;0)),N(H387)&gt;MOD(G387-F387,1)*1440),"VERIFICAR","OK"),"VERIFICAR")))</f>
        <v/>
      </c>
      <c r="P387" s="15">
        <f t="shared" si="3"/>
        <v>0</v>
      </c>
      <c r="Q387" s="15">
        <f t="shared" si="4"/>
        <v>0</v>
      </c>
      <c r="R387" s="15" t="str">
        <f t="shared" si="5"/>
        <v/>
      </c>
    </row>
    <row r="388">
      <c r="A388" s="7"/>
      <c r="B388" s="4"/>
      <c r="C388" s="11" t="str">
        <f>IF(B388="","",IFERROR(VLOOKUP(B388,Plano!$A$6:$C$400,2,FALSE),""))</f>
        <v/>
      </c>
      <c r="D388" s="11" t="str">
        <f>IF(B388="","",IFERROR(VLOOKUP(B388,Plano!$A$6:$C$400,3,FALSE),""))</f>
        <v/>
      </c>
      <c r="E388" s="4"/>
      <c r="F388" s="12"/>
      <c r="G388" s="12"/>
      <c r="H388" s="4"/>
      <c r="I388" s="8" t="str">
        <f t="shared" si="1"/>
        <v/>
      </c>
      <c r="J388" s="4"/>
      <c r="K388" s="4"/>
      <c r="L388" s="9" t="str">
        <f t="shared" si="2"/>
        <v/>
      </c>
      <c r="M388" s="4"/>
      <c r="N388" s="4"/>
      <c r="O388" s="15" t="str">
        <f>IF(COUNTA(A388:B388,E388:H388,J388:K388,M388:N388)=0,"",IF(OR(A388="",B388="",F388="",G388=""),"INCOMPLETO",IFERROR(IF(OR(NOT(ISNUMBER(A388)),A388&lt;=0,A388&lt;&gt;INT(A388),COUNTIFS(Plano!$A$6:$A$400,B388,Plano!$S$6:$S$400,"OK")&lt;&gt;1,NOT(ISNUMBER(F388)),NOT(ISNUMBER(G388)),F388&lt;0,G388&lt;0,F388&gt;=1,G388&gt;=1,AND(H388&lt;&gt;"",OR(NOT(ISNUMBER(H388)),H388&lt;0)),N(H388)&gt;MOD(G388-F388,1)*1440),"VERIFICAR","OK"),"VERIFICAR")))</f>
        <v/>
      </c>
      <c r="P388" s="15">
        <f t="shared" si="3"/>
        <v>0</v>
      </c>
      <c r="Q388" s="15">
        <f t="shared" si="4"/>
        <v>0</v>
      </c>
      <c r="R388" s="15" t="str">
        <f t="shared" si="5"/>
        <v/>
      </c>
    </row>
    <row r="389">
      <c r="A389" s="7"/>
      <c r="B389" s="4"/>
      <c r="C389" s="11" t="str">
        <f>IF(B389="","",IFERROR(VLOOKUP(B389,Plano!$A$6:$C$400,2,FALSE),""))</f>
        <v/>
      </c>
      <c r="D389" s="11" t="str">
        <f>IF(B389="","",IFERROR(VLOOKUP(B389,Plano!$A$6:$C$400,3,FALSE),""))</f>
        <v/>
      </c>
      <c r="E389" s="4"/>
      <c r="F389" s="12"/>
      <c r="G389" s="12"/>
      <c r="H389" s="4"/>
      <c r="I389" s="8" t="str">
        <f t="shared" si="1"/>
        <v/>
      </c>
      <c r="J389" s="4"/>
      <c r="K389" s="4"/>
      <c r="L389" s="9" t="str">
        <f t="shared" si="2"/>
        <v/>
      </c>
      <c r="M389" s="4"/>
      <c r="N389" s="4"/>
      <c r="O389" s="15" t="str">
        <f>IF(COUNTA(A389:B389,E389:H389,J389:K389,M389:N389)=0,"",IF(OR(A389="",B389="",F389="",G389=""),"INCOMPLETO",IFERROR(IF(OR(NOT(ISNUMBER(A389)),A389&lt;=0,A389&lt;&gt;INT(A389),COUNTIFS(Plano!$A$6:$A$400,B389,Plano!$S$6:$S$400,"OK")&lt;&gt;1,NOT(ISNUMBER(F389)),NOT(ISNUMBER(G389)),F389&lt;0,G389&lt;0,F389&gt;=1,G389&gt;=1,AND(H389&lt;&gt;"",OR(NOT(ISNUMBER(H389)),H389&lt;0)),N(H389)&gt;MOD(G389-F389,1)*1440),"VERIFICAR","OK"),"VERIFICAR")))</f>
        <v/>
      </c>
      <c r="P389" s="15">
        <f t="shared" si="3"/>
        <v>0</v>
      </c>
      <c r="Q389" s="15">
        <f t="shared" si="4"/>
        <v>0</v>
      </c>
      <c r="R389" s="15" t="str">
        <f t="shared" si="5"/>
        <v/>
      </c>
    </row>
    <row r="390">
      <c r="A390" s="7"/>
      <c r="B390" s="4"/>
      <c r="C390" s="11" t="str">
        <f>IF(B390="","",IFERROR(VLOOKUP(B390,Plano!$A$6:$C$400,2,FALSE),""))</f>
        <v/>
      </c>
      <c r="D390" s="11" t="str">
        <f>IF(B390="","",IFERROR(VLOOKUP(B390,Plano!$A$6:$C$400,3,FALSE),""))</f>
        <v/>
      </c>
      <c r="E390" s="4"/>
      <c r="F390" s="12"/>
      <c r="G390" s="12"/>
      <c r="H390" s="4"/>
      <c r="I390" s="8" t="str">
        <f t="shared" si="1"/>
        <v/>
      </c>
      <c r="J390" s="4"/>
      <c r="K390" s="4"/>
      <c r="L390" s="9" t="str">
        <f t="shared" si="2"/>
        <v/>
      </c>
      <c r="M390" s="4"/>
      <c r="N390" s="4"/>
      <c r="O390" s="15" t="str">
        <f>IF(COUNTA(A390:B390,E390:H390,J390:K390,M390:N390)=0,"",IF(OR(A390="",B390="",F390="",G390=""),"INCOMPLETO",IFERROR(IF(OR(NOT(ISNUMBER(A390)),A390&lt;=0,A390&lt;&gt;INT(A390),COUNTIFS(Plano!$A$6:$A$400,B390,Plano!$S$6:$S$400,"OK")&lt;&gt;1,NOT(ISNUMBER(F390)),NOT(ISNUMBER(G390)),F390&lt;0,G390&lt;0,F390&gt;=1,G390&gt;=1,AND(H390&lt;&gt;"",OR(NOT(ISNUMBER(H390)),H390&lt;0)),N(H390)&gt;MOD(G390-F390,1)*1440),"VERIFICAR","OK"),"VERIFICAR")))</f>
        <v/>
      </c>
      <c r="P390" s="15">
        <f t="shared" si="3"/>
        <v>0</v>
      </c>
      <c r="Q390" s="15">
        <f t="shared" si="4"/>
        <v>0</v>
      </c>
      <c r="R390" s="15" t="str">
        <f t="shared" si="5"/>
        <v/>
      </c>
    </row>
    <row r="391">
      <c r="A391" s="7"/>
      <c r="B391" s="4"/>
      <c r="C391" s="11" t="str">
        <f>IF(B391="","",IFERROR(VLOOKUP(B391,Plano!$A$6:$C$400,2,FALSE),""))</f>
        <v/>
      </c>
      <c r="D391" s="11" t="str">
        <f>IF(B391="","",IFERROR(VLOOKUP(B391,Plano!$A$6:$C$400,3,FALSE),""))</f>
        <v/>
      </c>
      <c r="E391" s="4"/>
      <c r="F391" s="12"/>
      <c r="G391" s="12"/>
      <c r="H391" s="4"/>
      <c r="I391" s="8" t="str">
        <f t="shared" si="1"/>
        <v/>
      </c>
      <c r="J391" s="4"/>
      <c r="K391" s="4"/>
      <c r="L391" s="9" t="str">
        <f t="shared" si="2"/>
        <v/>
      </c>
      <c r="M391" s="4"/>
      <c r="N391" s="4"/>
      <c r="O391" s="15" t="str">
        <f>IF(COUNTA(A391:B391,E391:H391,J391:K391,M391:N391)=0,"",IF(OR(A391="",B391="",F391="",G391=""),"INCOMPLETO",IFERROR(IF(OR(NOT(ISNUMBER(A391)),A391&lt;=0,A391&lt;&gt;INT(A391),COUNTIFS(Plano!$A$6:$A$400,B391,Plano!$S$6:$S$400,"OK")&lt;&gt;1,NOT(ISNUMBER(F391)),NOT(ISNUMBER(G391)),F391&lt;0,G391&lt;0,F391&gt;=1,G391&gt;=1,AND(H391&lt;&gt;"",OR(NOT(ISNUMBER(H391)),H391&lt;0)),N(H391)&gt;MOD(G391-F391,1)*1440),"VERIFICAR","OK"),"VERIFICAR")))</f>
        <v/>
      </c>
      <c r="P391" s="15">
        <f t="shared" si="3"/>
        <v>0</v>
      </c>
      <c r="Q391" s="15">
        <f t="shared" si="4"/>
        <v>0</v>
      </c>
      <c r="R391" s="15" t="str">
        <f t="shared" si="5"/>
        <v/>
      </c>
    </row>
    <row r="392">
      <c r="A392" s="7"/>
      <c r="B392" s="4"/>
      <c r="C392" s="11" t="str">
        <f>IF(B392="","",IFERROR(VLOOKUP(B392,Plano!$A$6:$C$400,2,FALSE),""))</f>
        <v/>
      </c>
      <c r="D392" s="11" t="str">
        <f>IF(B392="","",IFERROR(VLOOKUP(B392,Plano!$A$6:$C$400,3,FALSE),""))</f>
        <v/>
      </c>
      <c r="E392" s="4"/>
      <c r="F392" s="12"/>
      <c r="G392" s="12"/>
      <c r="H392" s="4"/>
      <c r="I392" s="8" t="str">
        <f t="shared" si="1"/>
        <v/>
      </c>
      <c r="J392" s="4"/>
      <c r="K392" s="4"/>
      <c r="L392" s="9" t="str">
        <f t="shared" si="2"/>
        <v/>
      </c>
      <c r="M392" s="4"/>
      <c r="N392" s="4"/>
      <c r="O392" s="15" t="str">
        <f>IF(COUNTA(A392:B392,E392:H392,J392:K392,M392:N392)=0,"",IF(OR(A392="",B392="",F392="",G392=""),"INCOMPLETO",IFERROR(IF(OR(NOT(ISNUMBER(A392)),A392&lt;=0,A392&lt;&gt;INT(A392),COUNTIFS(Plano!$A$6:$A$400,B392,Plano!$S$6:$S$400,"OK")&lt;&gt;1,NOT(ISNUMBER(F392)),NOT(ISNUMBER(G392)),F392&lt;0,G392&lt;0,F392&gt;=1,G392&gt;=1,AND(H392&lt;&gt;"",OR(NOT(ISNUMBER(H392)),H392&lt;0)),N(H392)&gt;MOD(G392-F392,1)*1440),"VERIFICAR","OK"),"VERIFICAR")))</f>
        <v/>
      </c>
      <c r="P392" s="15">
        <f t="shared" si="3"/>
        <v>0</v>
      </c>
      <c r="Q392" s="15">
        <f t="shared" si="4"/>
        <v>0</v>
      </c>
      <c r="R392" s="15" t="str">
        <f t="shared" si="5"/>
        <v/>
      </c>
    </row>
    <row r="393">
      <c r="A393" s="7"/>
      <c r="B393" s="4"/>
      <c r="C393" s="11" t="str">
        <f>IF(B393="","",IFERROR(VLOOKUP(B393,Plano!$A$6:$C$400,2,FALSE),""))</f>
        <v/>
      </c>
      <c r="D393" s="11" t="str">
        <f>IF(B393="","",IFERROR(VLOOKUP(B393,Plano!$A$6:$C$400,3,FALSE),""))</f>
        <v/>
      </c>
      <c r="E393" s="4"/>
      <c r="F393" s="12"/>
      <c r="G393" s="12"/>
      <c r="H393" s="4"/>
      <c r="I393" s="8" t="str">
        <f t="shared" si="1"/>
        <v/>
      </c>
      <c r="J393" s="4"/>
      <c r="K393" s="4"/>
      <c r="L393" s="9" t="str">
        <f t="shared" si="2"/>
        <v/>
      </c>
      <c r="M393" s="4"/>
      <c r="N393" s="4"/>
      <c r="O393" s="15" t="str">
        <f>IF(COUNTA(A393:B393,E393:H393,J393:K393,M393:N393)=0,"",IF(OR(A393="",B393="",F393="",G393=""),"INCOMPLETO",IFERROR(IF(OR(NOT(ISNUMBER(A393)),A393&lt;=0,A393&lt;&gt;INT(A393),COUNTIFS(Plano!$A$6:$A$400,B393,Plano!$S$6:$S$400,"OK")&lt;&gt;1,NOT(ISNUMBER(F393)),NOT(ISNUMBER(G393)),F393&lt;0,G393&lt;0,F393&gt;=1,G393&gt;=1,AND(H393&lt;&gt;"",OR(NOT(ISNUMBER(H393)),H393&lt;0)),N(H393)&gt;MOD(G393-F393,1)*1440),"VERIFICAR","OK"),"VERIFICAR")))</f>
        <v/>
      </c>
      <c r="P393" s="15">
        <f t="shared" si="3"/>
        <v>0</v>
      </c>
      <c r="Q393" s="15">
        <f t="shared" si="4"/>
        <v>0</v>
      </c>
      <c r="R393" s="15" t="str">
        <f t="shared" si="5"/>
        <v/>
      </c>
    </row>
    <row r="394">
      <c r="A394" s="7"/>
      <c r="B394" s="4"/>
      <c r="C394" s="11" t="str">
        <f>IF(B394="","",IFERROR(VLOOKUP(B394,Plano!$A$6:$C$400,2,FALSE),""))</f>
        <v/>
      </c>
      <c r="D394" s="11" t="str">
        <f>IF(B394="","",IFERROR(VLOOKUP(B394,Plano!$A$6:$C$400,3,FALSE),""))</f>
        <v/>
      </c>
      <c r="E394" s="4"/>
      <c r="F394" s="12"/>
      <c r="G394" s="12"/>
      <c r="H394" s="4"/>
      <c r="I394" s="8" t="str">
        <f t="shared" si="1"/>
        <v/>
      </c>
      <c r="J394" s="4"/>
      <c r="K394" s="4"/>
      <c r="L394" s="9" t="str">
        <f t="shared" si="2"/>
        <v/>
      </c>
      <c r="M394" s="4"/>
      <c r="N394" s="4"/>
      <c r="O394" s="15" t="str">
        <f>IF(COUNTA(A394:B394,E394:H394,J394:K394,M394:N394)=0,"",IF(OR(A394="",B394="",F394="",G394=""),"INCOMPLETO",IFERROR(IF(OR(NOT(ISNUMBER(A394)),A394&lt;=0,A394&lt;&gt;INT(A394),COUNTIFS(Plano!$A$6:$A$400,B394,Plano!$S$6:$S$400,"OK")&lt;&gt;1,NOT(ISNUMBER(F394)),NOT(ISNUMBER(G394)),F394&lt;0,G394&lt;0,F394&gt;=1,G394&gt;=1,AND(H394&lt;&gt;"",OR(NOT(ISNUMBER(H394)),H394&lt;0)),N(H394)&gt;MOD(G394-F394,1)*1440),"VERIFICAR","OK"),"VERIFICAR")))</f>
        <v/>
      </c>
      <c r="P394" s="15">
        <f t="shared" si="3"/>
        <v>0</v>
      </c>
      <c r="Q394" s="15">
        <f t="shared" si="4"/>
        <v>0</v>
      </c>
      <c r="R394" s="15" t="str">
        <f t="shared" si="5"/>
        <v/>
      </c>
    </row>
    <row r="395">
      <c r="A395" s="7"/>
      <c r="B395" s="4"/>
      <c r="C395" s="11" t="str">
        <f>IF(B395="","",IFERROR(VLOOKUP(B395,Plano!$A$6:$C$400,2,FALSE),""))</f>
        <v/>
      </c>
      <c r="D395" s="11" t="str">
        <f>IF(B395="","",IFERROR(VLOOKUP(B395,Plano!$A$6:$C$400,3,FALSE),""))</f>
        <v/>
      </c>
      <c r="E395" s="4"/>
      <c r="F395" s="12"/>
      <c r="G395" s="12"/>
      <c r="H395" s="4"/>
      <c r="I395" s="8" t="str">
        <f t="shared" si="1"/>
        <v/>
      </c>
      <c r="J395" s="4"/>
      <c r="K395" s="4"/>
      <c r="L395" s="9" t="str">
        <f t="shared" si="2"/>
        <v/>
      </c>
      <c r="M395" s="4"/>
      <c r="N395" s="4"/>
      <c r="O395" s="15" t="str">
        <f>IF(COUNTA(A395:B395,E395:H395,J395:K395,M395:N395)=0,"",IF(OR(A395="",B395="",F395="",G395=""),"INCOMPLETO",IFERROR(IF(OR(NOT(ISNUMBER(A395)),A395&lt;=0,A395&lt;&gt;INT(A395),COUNTIFS(Plano!$A$6:$A$400,B395,Plano!$S$6:$S$400,"OK")&lt;&gt;1,NOT(ISNUMBER(F395)),NOT(ISNUMBER(G395)),F395&lt;0,G395&lt;0,F395&gt;=1,G395&gt;=1,AND(H395&lt;&gt;"",OR(NOT(ISNUMBER(H395)),H395&lt;0)),N(H395)&gt;MOD(G395-F395,1)*1440),"VERIFICAR","OK"),"VERIFICAR")))</f>
        <v/>
      </c>
      <c r="P395" s="15">
        <f t="shared" si="3"/>
        <v>0</v>
      </c>
      <c r="Q395" s="15">
        <f t="shared" si="4"/>
        <v>0</v>
      </c>
      <c r="R395" s="15" t="str">
        <f t="shared" si="5"/>
        <v/>
      </c>
    </row>
    <row r="396">
      <c r="A396" s="7"/>
      <c r="B396" s="4"/>
      <c r="C396" s="11" t="str">
        <f>IF(B396="","",IFERROR(VLOOKUP(B396,Plano!$A$6:$C$400,2,FALSE),""))</f>
        <v/>
      </c>
      <c r="D396" s="11" t="str">
        <f>IF(B396="","",IFERROR(VLOOKUP(B396,Plano!$A$6:$C$400,3,FALSE),""))</f>
        <v/>
      </c>
      <c r="E396" s="4"/>
      <c r="F396" s="12"/>
      <c r="G396" s="12"/>
      <c r="H396" s="4"/>
      <c r="I396" s="8" t="str">
        <f t="shared" si="1"/>
        <v/>
      </c>
      <c r="J396" s="4"/>
      <c r="K396" s="4"/>
      <c r="L396" s="9" t="str">
        <f t="shared" si="2"/>
        <v/>
      </c>
      <c r="M396" s="4"/>
      <c r="N396" s="4"/>
      <c r="O396" s="15" t="str">
        <f>IF(COUNTA(A396:B396,E396:H396,J396:K396,M396:N396)=0,"",IF(OR(A396="",B396="",F396="",G396=""),"INCOMPLETO",IFERROR(IF(OR(NOT(ISNUMBER(A396)),A396&lt;=0,A396&lt;&gt;INT(A396),COUNTIFS(Plano!$A$6:$A$400,B396,Plano!$S$6:$S$400,"OK")&lt;&gt;1,NOT(ISNUMBER(F396)),NOT(ISNUMBER(G396)),F396&lt;0,G396&lt;0,F396&gt;=1,G396&gt;=1,AND(H396&lt;&gt;"",OR(NOT(ISNUMBER(H396)),H396&lt;0)),N(H396)&gt;MOD(G396-F396,1)*1440),"VERIFICAR","OK"),"VERIFICAR")))</f>
        <v/>
      </c>
      <c r="P396" s="15">
        <f t="shared" si="3"/>
        <v>0</v>
      </c>
      <c r="Q396" s="15">
        <f t="shared" si="4"/>
        <v>0</v>
      </c>
      <c r="R396" s="15" t="str">
        <f t="shared" si="5"/>
        <v/>
      </c>
    </row>
    <row r="397">
      <c r="A397" s="7"/>
      <c r="B397" s="4"/>
      <c r="C397" s="11" t="str">
        <f>IF(B397="","",IFERROR(VLOOKUP(B397,Plano!$A$6:$C$400,2,FALSE),""))</f>
        <v/>
      </c>
      <c r="D397" s="11" t="str">
        <f>IF(B397="","",IFERROR(VLOOKUP(B397,Plano!$A$6:$C$400,3,FALSE),""))</f>
        <v/>
      </c>
      <c r="E397" s="4"/>
      <c r="F397" s="12"/>
      <c r="G397" s="12"/>
      <c r="H397" s="4"/>
      <c r="I397" s="8" t="str">
        <f t="shared" si="1"/>
        <v/>
      </c>
      <c r="J397" s="4"/>
      <c r="K397" s="4"/>
      <c r="L397" s="9" t="str">
        <f t="shared" si="2"/>
        <v/>
      </c>
      <c r="M397" s="4"/>
      <c r="N397" s="4"/>
      <c r="O397" s="15" t="str">
        <f>IF(COUNTA(A397:B397,E397:H397,J397:K397,M397:N397)=0,"",IF(OR(A397="",B397="",F397="",G397=""),"INCOMPLETO",IFERROR(IF(OR(NOT(ISNUMBER(A397)),A397&lt;=0,A397&lt;&gt;INT(A397),COUNTIFS(Plano!$A$6:$A$400,B397,Plano!$S$6:$S$400,"OK")&lt;&gt;1,NOT(ISNUMBER(F397)),NOT(ISNUMBER(G397)),F397&lt;0,G397&lt;0,F397&gt;=1,G397&gt;=1,AND(H397&lt;&gt;"",OR(NOT(ISNUMBER(H397)),H397&lt;0)),N(H397)&gt;MOD(G397-F397,1)*1440),"VERIFICAR","OK"),"VERIFICAR")))</f>
        <v/>
      </c>
      <c r="P397" s="15">
        <f t="shared" si="3"/>
        <v>0</v>
      </c>
      <c r="Q397" s="15">
        <f t="shared" si="4"/>
        <v>0</v>
      </c>
      <c r="R397" s="15" t="str">
        <f t="shared" si="5"/>
        <v/>
      </c>
    </row>
    <row r="398">
      <c r="A398" s="7"/>
      <c r="B398" s="4"/>
      <c r="C398" s="11" t="str">
        <f>IF(B398="","",IFERROR(VLOOKUP(B398,Plano!$A$6:$C$400,2,FALSE),""))</f>
        <v/>
      </c>
      <c r="D398" s="11" t="str">
        <f>IF(B398="","",IFERROR(VLOOKUP(B398,Plano!$A$6:$C$400,3,FALSE),""))</f>
        <v/>
      </c>
      <c r="E398" s="4"/>
      <c r="F398" s="12"/>
      <c r="G398" s="12"/>
      <c r="H398" s="4"/>
      <c r="I398" s="8" t="str">
        <f t="shared" si="1"/>
        <v/>
      </c>
      <c r="J398" s="4"/>
      <c r="K398" s="4"/>
      <c r="L398" s="9" t="str">
        <f t="shared" si="2"/>
        <v/>
      </c>
      <c r="M398" s="4"/>
      <c r="N398" s="4"/>
      <c r="O398" s="15" t="str">
        <f>IF(COUNTA(A398:B398,E398:H398,J398:K398,M398:N398)=0,"",IF(OR(A398="",B398="",F398="",G398=""),"INCOMPLETO",IFERROR(IF(OR(NOT(ISNUMBER(A398)),A398&lt;=0,A398&lt;&gt;INT(A398),COUNTIFS(Plano!$A$6:$A$400,B398,Plano!$S$6:$S$400,"OK")&lt;&gt;1,NOT(ISNUMBER(F398)),NOT(ISNUMBER(G398)),F398&lt;0,G398&lt;0,F398&gt;=1,G398&gt;=1,AND(H398&lt;&gt;"",OR(NOT(ISNUMBER(H398)),H398&lt;0)),N(H398)&gt;MOD(G398-F398,1)*1440),"VERIFICAR","OK"),"VERIFICAR")))</f>
        <v/>
      </c>
      <c r="P398" s="15">
        <f t="shared" si="3"/>
        <v>0</v>
      </c>
      <c r="Q398" s="15">
        <f t="shared" si="4"/>
        <v>0</v>
      </c>
      <c r="R398" s="15" t="str">
        <f t="shared" si="5"/>
        <v/>
      </c>
    </row>
    <row r="399">
      <c r="A399" s="7"/>
      <c r="B399" s="4"/>
      <c r="C399" s="11" t="str">
        <f>IF(B399="","",IFERROR(VLOOKUP(B399,Plano!$A$6:$C$400,2,FALSE),""))</f>
        <v/>
      </c>
      <c r="D399" s="11" t="str">
        <f>IF(B399="","",IFERROR(VLOOKUP(B399,Plano!$A$6:$C$400,3,FALSE),""))</f>
        <v/>
      </c>
      <c r="E399" s="4"/>
      <c r="F399" s="12"/>
      <c r="G399" s="12"/>
      <c r="H399" s="4"/>
      <c r="I399" s="8" t="str">
        <f t="shared" si="1"/>
        <v/>
      </c>
      <c r="J399" s="4"/>
      <c r="K399" s="4"/>
      <c r="L399" s="9" t="str">
        <f t="shared" si="2"/>
        <v/>
      </c>
      <c r="M399" s="4"/>
      <c r="N399" s="4"/>
      <c r="O399" s="15" t="str">
        <f>IF(COUNTA(A399:B399,E399:H399,J399:K399,M399:N399)=0,"",IF(OR(A399="",B399="",F399="",G399=""),"INCOMPLETO",IFERROR(IF(OR(NOT(ISNUMBER(A399)),A399&lt;=0,A399&lt;&gt;INT(A399),COUNTIFS(Plano!$A$6:$A$400,B399,Plano!$S$6:$S$400,"OK")&lt;&gt;1,NOT(ISNUMBER(F399)),NOT(ISNUMBER(G399)),F399&lt;0,G399&lt;0,F399&gt;=1,G399&gt;=1,AND(H399&lt;&gt;"",OR(NOT(ISNUMBER(H399)),H399&lt;0)),N(H399)&gt;MOD(G399-F399,1)*1440),"VERIFICAR","OK"),"VERIFICAR")))</f>
        <v/>
      </c>
      <c r="P399" s="15">
        <f t="shared" si="3"/>
        <v>0</v>
      </c>
      <c r="Q399" s="15">
        <f t="shared" si="4"/>
        <v>0</v>
      </c>
      <c r="R399" s="15" t="str">
        <f t="shared" si="5"/>
        <v/>
      </c>
    </row>
    <row r="400">
      <c r="A400" s="7"/>
      <c r="B400" s="4"/>
      <c r="C400" s="11" t="str">
        <f>IF(B400="","",IFERROR(VLOOKUP(B400,Plano!$A$6:$C$400,2,FALSE),""))</f>
        <v/>
      </c>
      <c r="D400" s="11" t="str">
        <f>IF(B400="","",IFERROR(VLOOKUP(B400,Plano!$A$6:$C$400,3,FALSE),""))</f>
        <v/>
      </c>
      <c r="E400" s="4"/>
      <c r="F400" s="12"/>
      <c r="G400" s="12"/>
      <c r="H400" s="4"/>
      <c r="I400" s="8" t="str">
        <f t="shared" si="1"/>
        <v/>
      </c>
      <c r="J400" s="4"/>
      <c r="K400" s="4"/>
      <c r="L400" s="9" t="str">
        <f t="shared" si="2"/>
        <v/>
      </c>
      <c r="M400" s="4"/>
      <c r="N400" s="4"/>
      <c r="O400" s="15" t="str">
        <f>IF(COUNTA(A400:B400,E400:H400,J400:K400,M400:N400)=0,"",IF(OR(A400="",B400="",F400="",G400=""),"INCOMPLETO",IFERROR(IF(OR(NOT(ISNUMBER(A400)),A400&lt;=0,A400&lt;&gt;INT(A400),COUNTIFS(Plano!$A$6:$A$400,B400,Plano!$S$6:$S$400,"OK")&lt;&gt;1,NOT(ISNUMBER(F400)),NOT(ISNUMBER(G400)),F400&lt;0,G400&lt;0,F400&gt;=1,G400&gt;=1,AND(H400&lt;&gt;"",OR(NOT(ISNUMBER(H400)),H400&lt;0)),N(H400)&gt;MOD(G400-F400,1)*1440),"VERIFICAR","OK"),"VERIFICAR")))</f>
        <v/>
      </c>
      <c r="P400" s="15">
        <f t="shared" si="3"/>
        <v>0</v>
      </c>
      <c r="Q400" s="15">
        <f t="shared" si="4"/>
        <v>0</v>
      </c>
      <c r="R400" s="15" t="str">
        <f t="shared" si="5"/>
        <v/>
      </c>
    </row>
    <row r="401">
      <c r="A401" s="7"/>
      <c r="B401" s="4"/>
      <c r="C401" s="11" t="str">
        <f>IF(B401="","",IFERROR(VLOOKUP(B401,Plano!$A$6:$C$400,2,FALSE),""))</f>
        <v/>
      </c>
      <c r="D401" s="11" t="str">
        <f>IF(B401="","",IFERROR(VLOOKUP(B401,Plano!$A$6:$C$400,3,FALSE),""))</f>
        <v/>
      </c>
      <c r="E401" s="4"/>
      <c r="F401" s="12"/>
      <c r="G401" s="12"/>
      <c r="H401" s="4"/>
      <c r="I401" s="8" t="str">
        <f t="shared" si="1"/>
        <v/>
      </c>
      <c r="J401" s="4"/>
      <c r="K401" s="4"/>
      <c r="L401" s="9" t="str">
        <f t="shared" si="2"/>
        <v/>
      </c>
      <c r="M401" s="4"/>
      <c r="N401" s="4"/>
      <c r="O401" s="15" t="str">
        <f>IF(COUNTA(A401:B401,E401:H401,J401:K401,M401:N401)=0,"",IF(OR(A401="",B401="",F401="",G401=""),"INCOMPLETO",IFERROR(IF(OR(NOT(ISNUMBER(A401)),A401&lt;=0,A401&lt;&gt;INT(A401),COUNTIFS(Plano!$A$6:$A$400,B401,Plano!$S$6:$S$400,"OK")&lt;&gt;1,NOT(ISNUMBER(F401)),NOT(ISNUMBER(G401)),F401&lt;0,G401&lt;0,F401&gt;=1,G401&gt;=1,AND(H401&lt;&gt;"",OR(NOT(ISNUMBER(H401)),H401&lt;0)),N(H401)&gt;MOD(G401-F401,1)*1440),"VERIFICAR","OK"),"VERIFICAR")))</f>
        <v/>
      </c>
      <c r="P401" s="15">
        <f t="shared" si="3"/>
        <v>0</v>
      </c>
      <c r="Q401" s="15">
        <f t="shared" si="4"/>
        <v>0</v>
      </c>
      <c r="R401" s="15" t="str">
        <f t="shared" si="5"/>
        <v/>
      </c>
    </row>
    <row r="402">
      <c r="A402" s="7"/>
      <c r="B402" s="4"/>
      <c r="C402" s="11" t="str">
        <f>IF(B402="","",IFERROR(VLOOKUP(B402,Plano!$A$6:$C$400,2,FALSE),""))</f>
        <v/>
      </c>
      <c r="D402" s="11" t="str">
        <f>IF(B402="","",IFERROR(VLOOKUP(B402,Plano!$A$6:$C$400,3,FALSE),""))</f>
        <v/>
      </c>
      <c r="E402" s="4"/>
      <c r="F402" s="12"/>
      <c r="G402" s="12"/>
      <c r="H402" s="4"/>
      <c r="I402" s="8" t="str">
        <f t="shared" si="1"/>
        <v/>
      </c>
      <c r="J402" s="4"/>
      <c r="K402" s="4"/>
      <c r="L402" s="9" t="str">
        <f t="shared" si="2"/>
        <v/>
      </c>
      <c r="M402" s="4"/>
      <c r="N402" s="4"/>
      <c r="O402" s="15" t="str">
        <f>IF(COUNTA(A402:B402,E402:H402,J402:K402,M402:N402)=0,"",IF(OR(A402="",B402="",F402="",G402=""),"INCOMPLETO",IFERROR(IF(OR(NOT(ISNUMBER(A402)),A402&lt;=0,A402&lt;&gt;INT(A402),COUNTIFS(Plano!$A$6:$A$400,B402,Plano!$S$6:$S$400,"OK")&lt;&gt;1,NOT(ISNUMBER(F402)),NOT(ISNUMBER(G402)),F402&lt;0,G402&lt;0,F402&gt;=1,G402&gt;=1,AND(H402&lt;&gt;"",OR(NOT(ISNUMBER(H402)),H402&lt;0)),N(H402)&gt;MOD(G402-F402,1)*1440),"VERIFICAR","OK"),"VERIFICAR")))</f>
        <v/>
      </c>
      <c r="P402" s="15">
        <f t="shared" si="3"/>
        <v>0</v>
      </c>
      <c r="Q402" s="15">
        <f t="shared" si="4"/>
        <v>0</v>
      </c>
      <c r="R402" s="15" t="str">
        <f t="shared" si="5"/>
        <v/>
      </c>
    </row>
    <row r="403">
      <c r="A403" s="7"/>
      <c r="B403" s="4"/>
      <c r="C403" s="11" t="str">
        <f>IF(B403="","",IFERROR(VLOOKUP(B403,Plano!$A$6:$C$400,2,FALSE),""))</f>
        <v/>
      </c>
      <c r="D403" s="11" t="str">
        <f>IF(B403="","",IFERROR(VLOOKUP(B403,Plano!$A$6:$C$400,3,FALSE),""))</f>
        <v/>
      </c>
      <c r="E403" s="4"/>
      <c r="F403" s="12"/>
      <c r="G403" s="12"/>
      <c r="H403" s="4"/>
      <c r="I403" s="8" t="str">
        <f t="shared" si="1"/>
        <v/>
      </c>
      <c r="J403" s="4"/>
      <c r="K403" s="4"/>
      <c r="L403" s="9" t="str">
        <f t="shared" si="2"/>
        <v/>
      </c>
      <c r="M403" s="4"/>
      <c r="N403" s="4"/>
      <c r="O403" s="15" t="str">
        <f>IF(COUNTA(A403:B403,E403:H403,J403:K403,M403:N403)=0,"",IF(OR(A403="",B403="",F403="",G403=""),"INCOMPLETO",IFERROR(IF(OR(NOT(ISNUMBER(A403)),A403&lt;=0,A403&lt;&gt;INT(A403),COUNTIFS(Plano!$A$6:$A$400,B403,Plano!$S$6:$S$400,"OK")&lt;&gt;1,NOT(ISNUMBER(F403)),NOT(ISNUMBER(G403)),F403&lt;0,G403&lt;0,F403&gt;=1,G403&gt;=1,AND(H403&lt;&gt;"",OR(NOT(ISNUMBER(H403)),H403&lt;0)),N(H403)&gt;MOD(G403-F403,1)*1440),"VERIFICAR","OK"),"VERIFICAR")))</f>
        <v/>
      </c>
      <c r="P403" s="15">
        <f t="shared" si="3"/>
        <v>0</v>
      </c>
      <c r="Q403" s="15">
        <f t="shared" si="4"/>
        <v>0</v>
      </c>
      <c r="R403" s="15" t="str">
        <f t="shared" si="5"/>
        <v/>
      </c>
    </row>
    <row r="404">
      <c r="A404" s="7"/>
      <c r="B404" s="4"/>
      <c r="C404" s="11" t="str">
        <f>IF(B404="","",IFERROR(VLOOKUP(B404,Plano!$A$6:$C$400,2,FALSE),""))</f>
        <v/>
      </c>
      <c r="D404" s="11" t="str">
        <f>IF(B404="","",IFERROR(VLOOKUP(B404,Plano!$A$6:$C$400,3,FALSE),""))</f>
        <v/>
      </c>
      <c r="E404" s="4"/>
      <c r="F404" s="12"/>
      <c r="G404" s="12"/>
      <c r="H404" s="4"/>
      <c r="I404" s="8" t="str">
        <f t="shared" si="1"/>
        <v/>
      </c>
      <c r="J404" s="4"/>
      <c r="K404" s="4"/>
      <c r="L404" s="9" t="str">
        <f t="shared" si="2"/>
        <v/>
      </c>
      <c r="M404" s="4"/>
      <c r="N404" s="4"/>
      <c r="O404" s="15" t="str">
        <f>IF(COUNTA(A404:B404,E404:H404,J404:K404,M404:N404)=0,"",IF(OR(A404="",B404="",F404="",G404=""),"INCOMPLETO",IFERROR(IF(OR(NOT(ISNUMBER(A404)),A404&lt;=0,A404&lt;&gt;INT(A404),COUNTIFS(Plano!$A$6:$A$400,B404,Plano!$S$6:$S$400,"OK")&lt;&gt;1,NOT(ISNUMBER(F404)),NOT(ISNUMBER(G404)),F404&lt;0,G404&lt;0,F404&gt;=1,G404&gt;=1,AND(H404&lt;&gt;"",OR(NOT(ISNUMBER(H404)),H404&lt;0)),N(H404)&gt;MOD(G404-F404,1)*1440),"VERIFICAR","OK"),"VERIFICAR")))</f>
        <v/>
      </c>
      <c r="P404" s="15">
        <f t="shared" si="3"/>
        <v>0</v>
      </c>
      <c r="Q404" s="15">
        <f t="shared" si="4"/>
        <v>0</v>
      </c>
      <c r="R404" s="15" t="str">
        <f t="shared" si="5"/>
        <v/>
      </c>
    </row>
    <row r="405">
      <c r="A405" s="7"/>
      <c r="B405" s="4"/>
      <c r="C405" s="11" t="str">
        <f>IF(B405="","",IFERROR(VLOOKUP(B405,Plano!$A$6:$C$400,2,FALSE),""))</f>
        <v/>
      </c>
      <c r="D405" s="11" t="str">
        <f>IF(B405="","",IFERROR(VLOOKUP(B405,Plano!$A$6:$C$400,3,FALSE),""))</f>
        <v/>
      </c>
      <c r="E405" s="4"/>
      <c r="F405" s="12"/>
      <c r="G405" s="12"/>
      <c r="H405" s="4"/>
      <c r="I405" s="8" t="str">
        <f t="shared" si="1"/>
        <v/>
      </c>
      <c r="J405" s="4"/>
      <c r="K405" s="4"/>
      <c r="L405" s="9" t="str">
        <f t="shared" si="2"/>
        <v/>
      </c>
      <c r="M405" s="4"/>
      <c r="N405" s="4"/>
      <c r="O405" s="15" t="str">
        <f>IF(COUNTA(A405:B405,E405:H405,J405:K405,M405:N405)=0,"",IF(OR(A405="",B405="",F405="",G405=""),"INCOMPLETO",IFERROR(IF(OR(NOT(ISNUMBER(A405)),A405&lt;=0,A405&lt;&gt;INT(A405),COUNTIFS(Plano!$A$6:$A$400,B405,Plano!$S$6:$S$400,"OK")&lt;&gt;1,NOT(ISNUMBER(F405)),NOT(ISNUMBER(G405)),F405&lt;0,G405&lt;0,F405&gt;=1,G405&gt;=1,AND(H405&lt;&gt;"",OR(NOT(ISNUMBER(H405)),H405&lt;0)),N(H405)&gt;MOD(G405-F405,1)*1440),"VERIFICAR","OK"),"VERIFICAR")))</f>
        <v/>
      </c>
      <c r="P405" s="15">
        <f t="shared" si="3"/>
        <v>0</v>
      </c>
      <c r="Q405" s="15">
        <f t="shared" si="4"/>
        <v>0</v>
      </c>
      <c r="R405" s="15" t="str">
        <f t="shared" si="5"/>
        <v/>
      </c>
    </row>
    <row r="406">
      <c r="A406" s="7"/>
      <c r="B406" s="4"/>
      <c r="C406" s="11" t="str">
        <f>IF(B406="","",IFERROR(VLOOKUP(B406,Plano!$A$6:$C$400,2,FALSE),""))</f>
        <v/>
      </c>
      <c r="D406" s="11" t="str">
        <f>IF(B406="","",IFERROR(VLOOKUP(B406,Plano!$A$6:$C$400,3,FALSE),""))</f>
        <v/>
      </c>
      <c r="E406" s="4"/>
      <c r="F406" s="12"/>
      <c r="G406" s="12"/>
      <c r="H406" s="4"/>
      <c r="I406" s="8" t="str">
        <f t="shared" si="1"/>
        <v/>
      </c>
      <c r="J406" s="4"/>
      <c r="K406" s="4"/>
      <c r="L406" s="9" t="str">
        <f t="shared" si="2"/>
        <v/>
      </c>
      <c r="M406" s="4"/>
      <c r="N406" s="4"/>
      <c r="O406" s="15" t="str">
        <f>IF(COUNTA(A406:B406,E406:H406,J406:K406,M406:N406)=0,"",IF(OR(A406="",B406="",F406="",G406=""),"INCOMPLETO",IFERROR(IF(OR(NOT(ISNUMBER(A406)),A406&lt;=0,A406&lt;&gt;INT(A406),COUNTIFS(Plano!$A$6:$A$400,B406,Plano!$S$6:$S$400,"OK")&lt;&gt;1,NOT(ISNUMBER(F406)),NOT(ISNUMBER(G406)),F406&lt;0,G406&lt;0,F406&gt;=1,G406&gt;=1,AND(H406&lt;&gt;"",OR(NOT(ISNUMBER(H406)),H406&lt;0)),N(H406)&gt;MOD(G406-F406,1)*1440),"VERIFICAR","OK"),"VERIFICAR")))</f>
        <v/>
      </c>
      <c r="P406" s="15">
        <f t="shared" si="3"/>
        <v>0</v>
      </c>
      <c r="Q406" s="15">
        <f t="shared" si="4"/>
        <v>0</v>
      </c>
      <c r="R406" s="15" t="str">
        <f t="shared" si="5"/>
        <v/>
      </c>
    </row>
    <row r="407">
      <c r="A407" s="7"/>
      <c r="B407" s="4"/>
      <c r="C407" s="11" t="str">
        <f>IF(B407="","",IFERROR(VLOOKUP(B407,Plano!$A$6:$C$400,2,FALSE),""))</f>
        <v/>
      </c>
      <c r="D407" s="11" t="str">
        <f>IF(B407="","",IFERROR(VLOOKUP(B407,Plano!$A$6:$C$400,3,FALSE),""))</f>
        <v/>
      </c>
      <c r="E407" s="4"/>
      <c r="F407" s="12"/>
      <c r="G407" s="12"/>
      <c r="H407" s="4"/>
      <c r="I407" s="8" t="str">
        <f t="shared" si="1"/>
        <v/>
      </c>
      <c r="J407" s="4"/>
      <c r="K407" s="4"/>
      <c r="L407" s="9" t="str">
        <f t="shared" si="2"/>
        <v/>
      </c>
      <c r="M407" s="4"/>
      <c r="N407" s="4"/>
      <c r="O407" s="15" t="str">
        <f>IF(COUNTA(A407:B407,E407:H407,J407:K407,M407:N407)=0,"",IF(OR(A407="",B407="",F407="",G407=""),"INCOMPLETO",IFERROR(IF(OR(NOT(ISNUMBER(A407)),A407&lt;=0,A407&lt;&gt;INT(A407),COUNTIFS(Plano!$A$6:$A$400,B407,Plano!$S$6:$S$400,"OK")&lt;&gt;1,NOT(ISNUMBER(F407)),NOT(ISNUMBER(G407)),F407&lt;0,G407&lt;0,F407&gt;=1,G407&gt;=1,AND(H407&lt;&gt;"",OR(NOT(ISNUMBER(H407)),H407&lt;0)),N(H407)&gt;MOD(G407-F407,1)*1440),"VERIFICAR","OK"),"VERIFICAR")))</f>
        <v/>
      </c>
      <c r="P407" s="15">
        <f t="shared" si="3"/>
        <v>0</v>
      </c>
      <c r="Q407" s="15">
        <f t="shared" si="4"/>
        <v>0</v>
      </c>
      <c r="R407" s="15" t="str">
        <f t="shared" si="5"/>
        <v/>
      </c>
    </row>
    <row r="408">
      <c r="A408" s="7"/>
      <c r="B408" s="4"/>
      <c r="C408" s="11" t="str">
        <f>IF(B408="","",IFERROR(VLOOKUP(B408,Plano!$A$6:$C$400,2,FALSE),""))</f>
        <v/>
      </c>
      <c r="D408" s="11" t="str">
        <f>IF(B408="","",IFERROR(VLOOKUP(B408,Plano!$A$6:$C$400,3,FALSE),""))</f>
        <v/>
      </c>
      <c r="E408" s="4"/>
      <c r="F408" s="12"/>
      <c r="G408" s="12"/>
      <c r="H408" s="4"/>
      <c r="I408" s="8" t="str">
        <f t="shared" si="1"/>
        <v/>
      </c>
      <c r="J408" s="4"/>
      <c r="K408" s="4"/>
      <c r="L408" s="9" t="str">
        <f t="shared" si="2"/>
        <v/>
      </c>
      <c r="M408" s="4"/>
      <c r="N408" s="4"/>
      <c r="O408" s="15" t="str">
        <f>IF(COUNTA(A408:B408,E408:H408,J408:K408,M408:N408)=0,"",IF(OR(A408="",B408="",F408="",G408=""),"INCOMPLETO",IFERROR(IF(OR(NOT(ISNUMBER(A408)),A408&lt;=0,A408&lt;&gt;INT(A408),COUNTIFS(Plano!$A$6:$A$400,B408,Plano!$S$6:$S$400,"OK")&lt;&gt;1,NOT(ISNUMBER(F408)),NOT(ISNUMBER(G408)),F408&lt;0,G408&lt;0,F408&gt;=1,G408&gt;=1,AND(H408&lt;&gt;"",OR(NOT(ISNUMBER(H408)),H408&lt;0)),N(H408)&gt;MOD(G408-F408,1)*1440),"VERIFICAR","OK"),"VERIFICAR")))</f>
        <v/>
      </c>
      <c r="P408" s="15">
        <f t="shared" si="3"/>
        <v>0</v>
      </c>
      <c r="Q408" s="15">
        <f t="shared" si="4"/>
        <v>0</v>
      </c>
      <c r="R408" s="15" t="str">
        <f t="shared" si="5"/>
        <v/>
      </c>
    </row>
    <row r="409">
      <c r="A409" s="7"/>
      <c r="B409" s="4"/>
      <c r="C409" s="11" t="str">
        <f>IF(B409="","",IFERROR(VLOOKUP(B409,Plano!$A$6:$C$400,2,FALSE),""))</f>
        <v/>
      </c>
      <c r="D409" s="11" t="str">
        <f>IF(B409="","",IFERROR(VLOOKUP(B409,Plano!$A$6:$C$400,3,FALSE),""))</f>
        <v/>
      </c>
      <c r="E409" s="4"/>
      <c r="F409" s="12"/>
      <c r="G409" s="12"/>
      <c r="H409" s="4"/>
      <c r="I409" s="8" t="str">
        <f t="shared" si="1"/>
        <v/>
      </c>
      <c r="J409" s="4"/>
      <c r="K409" s="4"/>
      <c r="L409" s="9" t="str">
        <f t="shared" si="2"/>
        <v/>
      </c>
      <c r="M409" s="4"/>
      <c r="N409" s="4"/>
      <c r="O409" s="15" t="str">
        <f>IF(COUNTA(A409:B409,E409:H409,J409:K409,M409:N409)=0,"",IF(OR(A409="",B409="",F409="",G409=""),"INCOMPLETO",IFERROR(IF(OR(NOT(ISNUMBER(A409)),A409&lt;=0,A409&lt;&gt;INT(A409),COUNTIFS(Plano!$A$6:$A$400,B409,Plano!$S$6:$S$400,"OK")&lt;&gt;1,NOT(ISNUMBER(F409)),NOT(ISNUMBER(G409)),F409&lt;0,G409&lt;0,F409&gt;=1,G409&gt;=1,AND(H409&lt;&gt;"",OR(NOT(ISNUMBER(H409)),H409&lt;0)),N(H409)&gt;MOD(G409-F409,1)*1440),"VERIFICAR","OK"),"VERIFICAR")))</f>
        <v/>
      </c>
      <c r="P409" s="15">
        <f t="shared" si="3"/>
        <v>0</v>
      </c>
      <c r="Q409" s="15">
        <f t="shared" si="4"/>
        <v>0</v>
      </c>
      <c r="R409" s="15" t="str">
        <f t="shared" si="5"/>
        <v/>
      </c>
    </row>
    <row r="410">
      <c r="A410" s="7"/>
      <c r="B410" s="4"/>
      <c r="C410" s="11" t="str">
        <f>IF(B410="","",IFERROR(VLOOKUP(B410,Plano!$A$6:$C$400,2,FALSE),""))</f>
        <v/>
      </c>
      <c r="D410" s="11" t="str">
        <f>IF(B410="","",IFERROR(VLOOKUP(B410,Plano!$A$6:$C$400,3,FALSE),""))</f>
        <v/>
      </c>
      <c r="E410" s="4"/>
      <c r="F410" s="12"/>
      <c r="G410" s="12"/>
      <c r="H410" s="4"/>
      <c r="I410" s="8" t="str">
        <f t="shared" si="1"/>
        <v/>
      </c>
      <c r="J410" s="4"/>
      <c r="K410" s="4"/>
      <c r="L410" s="9" t="str">
        <f t="shared" si="2"/>
        <v/>
      </c>
      <c r="M410" s="4"/>
      <c r="N410" s="4"/>
      <c r="O410" s="15" t="str">
        <f>IF(COUNTA(A410:B410,E410:H410,J410:K410,M410:N410)=0,"",IF(OR(A410="",B410="",F410="",G410=""),"INCOMPLETO",IFERROR(IF(OR(NOT(ISNUMBER(A410)),A410&lt;=0,A410&lt;&gt;INT(A410),COUNTIFS(Plano!$A$6:$A$400,B410,Plano!$S$6:$S$400,"OK")&lt;&gt;1,NOT(ISNUMBER(F410)),NOT(ISNUMBER(G410)),F410&lt;0,G410&lt;0,F410&gt;=1,G410&gt;=1,AND(H410&lt;&gt;"",OR(NOT(ISNUMBER(H410)),H410&lt;0)),N(H410)&gt;MOD(G410-F410,1)*1440),"VERIFICAR","OK"),"VERIFICAR")))</f>
        <v/>
      </c>
      <c r="P410" s="15">
        <f t="shared" si="3"/>
        <v>0</v>
      </c>
      <c r="Q410" s="15">
        <f t="shared" si="4"/>
        <v>0</v>
      </c>
      <c r="R410" s="15" t="str">
        <f t="shared" si="5"/>
        <v/>
      </c>
    </row>
    <row r="411">
      <c r="A411" s="7"/>
      <c r="B411" s="4"/>
      <c r="C411" s="11" t="str">
        <f>IF(B411="","",IFERROR(VLOOKUP(B411,Plano!$A$6:$C$400,2,FALSE),""))</f>
        <v/>
      </c>
      <c r="D411" s="11" t="str">
        <f>IF(B411="","",IFERROR(VLOOKUP(B411,Plano!$A$6:$C$400,3,FALSE),""))</f>
        <v/>
      </c>
      <c r="E411" s="4"/>
      <c r="F411" s="12"/>
      <c r="G411" s="12"/>
      <c r="H411" s="4"/>
      <c r="I411" s="8" t="str">
        <f t="shared" si="1"/>
        <v/>
      </c>
      <c r="J411" s="4"/>
      <c r="K411" s="4"/>
      <c r="L411" s="9" t="str">
        <f t="shared" si="2"/>
        <v/>
      </c>
      <c r="M411" s="4"/>
      <c r="N411" s="4"/>
      <c r="O411" s="15" t="str">
        <f>IF(COUNTA(A411:B411,E411:H411,J411:K411,M411:N411)=0,"",IF(OR(A411="",B411="",F411="",G411=""),"INCOMPLETO",IFERROR(IF(OR(NOT(ISNUMBER(A411)),A411&lt;=0,A411&lt;&gt;INT(A411),COUNTIFS(Plano!$A$6:$A$400,B411,Plano!$S$6:$S$400,"OK")&lt;&gt;1,NOT(ISNUMBER(F411)),NOT(ISNUMBER(G411)),F411&lt;0,G411&lt;0,F411&gt;=1,G411&gt;=1,AND(H411&lt;&gt;"",OR(NOT(ISNUMBER(H411)),H411&lt;0)),N(H411)&gt;MOD(G411-F411,1)*1440),"VERIFICAR","OK"),"VERIFICAR")))</f>
        <v/>
      </c>
      <c r="P411" s="15">
        <f t="shared" si="3"/>
        <v>0</v>
      </c>
      <c r="Q411" s="15">
        <f t="shared" si="4"/>
        <v>0</v>
      </c>
      <c r="R411" s="15" t="str">
        <f t="shared" si="5"/>
        <v/>
      </c>
    </row>
    <row r="412">
      <c r="A412" s="7"/>
      <c r="B412" s="4"/>
      <c r="C412" s="11" t="str">
        <f>IF(B412="","",IFERROR(VLOOKUP(B412,Plano!$A$6:$C$400,2,FALSE),""))</f>
        <v/>
      </c>
      <c r="D412" s="11" t="str">
        <f>IF(B412="","",IFERROR(VLOOKUP(B412,Plano!$A$6:$C$400,3,FALSE),""))</f>
        <v/>
      </c>
      <c r="E412" s="4"/>
      <c r="F412" s="12"/>
      <c r="G412" s="12"/>
      <c r="H412" s="4"/>
      <c r="I412" s="8" t="str">
        <f t="shared" si="1"/>
        <v/>
      </c>
      <c r="J412" s="4"/>
      <c r="K412" s="4"/>
      <c r="L412" s="9" t="str">
        <f t="shared" si="2"/>
        <v/>
      </c>
      <c r="M412" s="4"/>
      <c r="N412" s="4"/>
      <c r="O412" s="15" t="str">
        <f>IF(COUNTA(A412:B412,E412:H412,J412:K412,M412:N412)=0,"",IF(OR(A412="",B412="",F412="",G412=""),"INCOMPLETO",IFERROR(IF(OR(NOT(ISNUMBER(A412)),A412&lt;=0,A412&lt;&gt;INT(A412),COUNTIFS(Plano!$A$6:$A$400,B412,Plano!$S$6:$S$400,"OK")&lt;&gt;1,NOT(ISNUMBER(F412)),NOT(ISNUMBER(G412)),F412&lt;0,G412&lt;0,F412&gt;=1,G412&gt;=1,AND(H412&lt;&gt;"",OR(NOT(ISNUMBER(H412)),H412&lt;0)),N(H412)&gt;MOD(G412-F412,1)*1440),"VERIFICAR","OK"),"VERIFICAR")))</f>
        <v/>
      </c>
      <c r="P412" s="15">
        <f t="shared" si="3"/>
        <v>0</v>
      </c>
      <c r="Q412" s="15">
        <f t="shared" si="4"/>
        <v>0</v>
      </c>
      <c r="R412" s="15" t="str">
        <f t="shared" si="5"/>
        <v/>
      </c>
    </row>
    <row r="413">
      <c r="A413" s="7"/>
      <c r="B413" s="4"/>
      <c r="C413" s="11" t="str">
        <f>IF(B413="","",IFERROR(VLOOKUP(B413,Plano!$A$6:$C$400,2,FALSE),""))</f>
        <v/>
      </c>
      <c r="D413" s="11" t="str">
        <f>IF(B413="","",IFERROR(VLOOKUP(B413,Plano!$A$6:$C$400,3,FALSE),""))</f>
        <v/>
      </c>
      <c r="E413" s="4"/>
      <c r="F413" s="12"/>
      <c r="G413" s="12"/>
      <c r="H413" s="4"/>
      <c r="I413" s="8" t="str">
        <f t="shared" si="1"/>
        <v/>
      </c>
      <c r="J413" s="4"/>
      <c r="K413" s="4"/>
      <c r="L413" s="9" t="str">
        <f t="shared" si="2"/>
        <v/>
      </c>
      <c r="M413" s="4"/>
      <c r="N413" s="4"/>
      <c r="O413" s="15" t="str">
        <f>IF(COUNTA(A413:B413,E413:H413,J413:K413,M413:N413)=0,"",IF(OR(A413="",B413="",F413="",G413=""),"INCOMPLETO",IFERROR(IF(OR(NOT(ISNUMBER(A413)),A413&lt;=0,A413&lt;&gt;INT(A413),COUNTIFS(Plano!$A$6:$A$400,B413,Plano!$S$6:$S$400,"OK")&lt;&gt;1,NOT(ISNUMBER(F413)),NOT(ISNUMBER(G413)),F413&lt;0,G413&lt;0,F413&gt;=1,G413&gt;=1,AND(H413&lt;&gt;"",OR(NOT(ISNUMBER(H413)),H413&lt;0)),N(H413)&gt;MOD(G413-F413,1)*1440),"VERIFICAR","OK"),"VERIFICAR")))</f>
        <v/>
      </c>
      <c r="P413" s="15">
        <f t="shared" si="3"/>
        <v>0</v>
      </c>
      <c r="Q413" s="15">
        <f t="shared" si="4"/>
        <v>0</v>
      </c>
      <c r="R413" s="15" t="str">
        <f t="shared" si="5"/>
        <v/>
      </c>
    </row>
    <row r="414">
      <c r="A414" s="7"/>
      <c r="B414" s="4"/>
      <c r="C414" s="11" t="str">
        <f>IF(B414="","",IFERROR(VLOOKUP(B414,Plano!$A$6:$C$400,2,FALSE),""))</f>
        <v/>
      </c>
      <c r="D414" s="11" t="str">
        <f>IF(B414="","",IFERROR(VLOOKUP(B414,Plano!$A$6:$C$400,3,FALSE),""))</f>
        <v/>
      </c>
      <c r="E414" s="4"/>
      <c r="F414" s="12"/>
      <c r="G414" s="12"/>
      <c r="H414" s="4"/>
      <c r="I414" s="8" t="str">
        <f t="shared" si="1"/>
        <v/>
      </c>
      <c r="J414" s="4"/>
      <c r="K414" s="4"/>
      <c r="L414" s="9" t="str">
        <f t="shared" si="2"/>
        <v/>
      </c>
      <c r="M414" s="4"/>
      <c r="N414" s="4"/>
      <c r="O414" s="15" t="str">
        <f>IF(COUNTA(A414:B414,E414:H414,J414:K414,M414:N414)=0,"",IF(OR(A414="",B414="",F414="",G414=""),"INCOMPLETO",IFERROR(IF(OR(NOT(ISNUMBER(A414)),A414&lt;=0,A414&lt;&gt;INT(A414),COUNTIFS(Plano!$A$6:$A$400,B414,Plano!$S$6:$S$400,"OK")&lt;&gt;1,NOT(ISNUMBER(F414)),NOT(ISNUMBER(G414)),F414&lt;0,G414&lt;0,F414&gt;=1,G414&gt;=1,AND(H414&lt;&gt;"",OR(NOT(ISNUMBER(H414)),H414&lt;0)),N(H414)&gt;MOD(G414-F414,1)*1440),"VERIFICAR","OK"),"VERIFICAR")))</f>
        <v/>
      </c>
      <c r="P414" s="15">
        <f t="shared" si="3"/>
        <v>0</v>
      </c>
      <c r="Q414" s="15">
        <f t="shared" si="4"/>
        <v>0</v>
      </c>
      <c r="R414" s="15" t="str">
        <f t="shared" si="5"/>
        <v/>
      </c>
    </row>
    <row r="415">
      <c r="A415" s="7"/>
      <c r="B415" s="4"/>
      <c r="C415" s="11" t="str">
        <f>IF(B415="","",IFERROR(VLOOKUP(B415,Plano!$A$6:$C$400,2,FALSE),""))</f>
        <v/>
      </c>
      <c r="D415" s="11" t="str">
        <f>IF(B415="","",IFERROR(VLOOKUP(B415,Plano!$A$6:$C$400,3,FALSE),""))</f>
        <v/>
      </c>
      <c r="E415" s="4"/>
      <c r="F415" s="12"/>
      <c r="G415" s="12"/>
      <c r="H415" s="4"/>
      <c r="I415" s="8" t="str">
        <f t="shared" si="1"/>
        <v/>
      </c>
      <c r="J415" s="4"/>
      <c r="K415" s="4"/>
      <c r="L415" s="9" t="str">
        <f t="shared" si="2"/>
        <v/>
      </c>
      <c r="M415" s="4"/>
      <c r="N415" s="4"/>
      <c r="O415" s="15" t="str">
        <f>IF(COUNTA(A415:B415,E415:H415,J415:K415,M415:N415)=0,"",IF(OR(A415="",B415="",F415="",G415=""),"INCOMPLETO",IFERROR(IF(OR(NOT(ISNUMBER(A415)),A415&lt;=0,A415&lt;&gt;INT(A415),COUNTIFS(Plano!$A$6:$A$400,B415,Plano!$S$6:$S$400,"OK")&lt;&gt;1,NOT(ISNUMBER(F415)),NOT(ISNUMBER(G415)),F415&lt;0,G415&lt;0,F415&gt;=1,G415&gt;=1,AND(H415&lt;&gt;"",OR(NOT(ISNUMBER(H415)),H415&lt;0)),N(H415)&gt;MOD(G415-F415,1)*1440),"VERIFICAR","OK"),"VERIFICAR")))</f>
        <v/>
      </c>
      <c r="P415" s="15">
        <f t="shared" si="3"/>
        <v>0</v>
      </c>
      <c r="Q415" s="15">
        <f t="shared" si="4"/>
        <v>0</v>
      </c>
      <c r="R415" s="15" t="str">
        <f t="shared" si="5"/>
        <v/>
      </c>
    </row>
    <row r="416">
      <c r="A416" s="7"/>
      <c r="B416" s="4"/>
      <c r="C416" s="11" t="str">
        <f>IF(B416="","",IFERROR(VLOOKUP(B416,Plano!$A$6:$C$400,2,FALSE),""))</f>
        <v/>
      </c>
      <c r="D416" s="11" t="str">
        <f>IF(B416="","",IFERROR(VLOOKUP(B416,Plano!$A$6:$C$400,3,FALSE),""))</f>
        <v/>
      </c>
      <c r="E416" s="4"/>
      <c r="F416" s="12"/>
      <c r="G416" s="12"/>
      <c r="H416" s="4"/>
      <c r="I416" s="8" t="str">
        <f t="shared" si="1"/>
        <v/>
      </c>
      <c r="J416" s="4"/>
      <c r="K416" s="4"/>
      <c r="L416" s="9" t="str">
        <f t="shared" si="2"/>
        <v/>
      </c>
      <c r="M416" s="4"/>
      <c r="N416" s="4"/>
      <c r="O416" s="15" t="str">
        <f>IF(COUNTA(A416:B416,E416:H416,J416:K416,M416:N416)=0,"",IF(OR(A416="",B416="",F416="",G416=""),"INCOMPLETO",IFERROR(IF(OR(NOT(ISNUMBER(A416)),A416&lt;=0,A416&lt;&gt;INT(A416),COUNTIFS(Plano!$A$6:$A$400,B416,Plano!$S$6:$S$400,"OK")&lt;&gt;1,NOT(ISNUMBER(F416)),NOT(ISNUMBER(G416)),F416&lt;0,G416&lt;0,F416&gt;=1,G416&gt;=1,AND(H416&lt;&gt;"",OR(NOT(ISNUMBER(H416)),H416&lt;0)),N(H416)&gt;MOD(G416-F416,1)*1440),"VERIFICAR","OK"),"VERIFICAR")))</f>
        <v/>
      </c>
      <c r="P416" s="15">
        <f t="shared" si="3"/>
        <v>0</v>
      </c>
      <c r="Q416" s="15">
        <f t="shared" si="4"/>
        <v>0</v>
      </c>
      <c r="R416" s="15" t="str">
        <f t="shared" si="5"/>
        <v/>
      </c>
    </row>
    <row r="417">
      <c r="A417" s="7"/>
      <c r="B417" s="4"/>
      <c r="C417" s="11" t="str">
        <f>IF(B417="","",IFERROR(VLOOKUP(B417,Plano!$A$6:$C$400,2,FALSE),""))</f>
        <v/>
      </c>
      <c r="D417" s="11" t="str">
        <f>IF(B417="","",IFERROR(VLOOKUP(B417,Plano!$A$6:$C$400,3,FALSE),""))</f>
        <v/>
      </c>
      <c r="E417" s="4"/>
      <c r="F417" s="12"/>
      <c r="G417" s="12"/>
      <c r="H417" s="4"/>
      <c r="I417" s="8" t="str">
        <f t="shared" si="1"/>
        <v/>
      </c>
      <c r="J417" s="4"/>
      <c r="K417" s="4"/>
      <c r="L417" s="9" t="str">
        <f t="shared" si="2"/>
        <v/>
      </c>
      <c r="M417" s="4"/>
      <c r="N417" s="4"/>
      <c r="O417" s="15" t="str">
        <f>IF(COUNTA(A417:B417,E417:H417,J417:K417,M417:N417)=0,"",IF(OR(A417="",B417="",F417="",G417=""),"INCOMPLETO",IFERROR(IF(OR(NOT(ISNUMBER(A417)),A417&lt;=0,A417&lt;&gt;INT(A417),COUNTIFS(Plano!$A$6:$A$400,B417,Plano!$S$6:$S$400,"OK")&lt;&gt;1,NOT(ISNUMBER(F417)),NOT(ISNUMBER(G417)),F417&lt;0,G417&lt;0,F417&gt;=1,G417&gt;=1,AND(H417&lt;&gt;"",OR(NOT(ISNUMBER(H417)),H417&lt;0)),N(H417)&gt;MOD(G417-F417,1)*1440),"VERIFICAR","OK"),"VERIFICAR")))</f>
        <v/>
      </c>
      <c r="P417" s="15">
        <f t="shared" si="3"/>
        <v>0</v>
      </c>
      <c r="Q417" s="15">
        <f t="shared" si="4"/>
        <v>0</v>
      </c>
      <c r="R417" s="15" t="str">
        <f t="shared" si="5"/>
        <v/>
      </c>
    </row>
    <row r="418">
      <c r="A418" s="7"/>
      <c r="B418" s="4"/>
      <c r="C418" s="11" t="str">
        <f>IF(B418="","",IFERROR(VLOOKUP(B418,Plano!$A$6:$C$400,2,FALSE),""))</f>
        <v/>
      </c>
      <c r="D418" s="11" t="str">
        <f>IF(B418="","",IFERROR(VLOOKUP(B418,Plano!$A$6:$C$400,3,FALSE),""))</f>
        <v/>
      </c>
      <c r="E418" s="4"/>
      <c r="F418" s="12"/>
      <c r="G418" s="12"/>
      <c r="H418" s="4"/>
      <c r="I418" s="8" t="str">
        <f t="shared" si="1"/>
        <v/>
      </c>
      <c r="J418" s="4"/>
      <c r="K418" s="4"/>
      <c r="L418" s="9" t="str">
        <f t="shared" si="2"/>
        <v/>
      </c>
      <c r="M418" s="4"/>
      <c r="N418" s="4"/>
      <c r="O418" s="15" t="str">
        <f>IF(COUNTA(A418:B418,E418:H418,J418:K418,M418:N418)=0,"",IF(OR(A418="",B418="",F418="",G418=""),"INCOMPLETO",IFERROR(IF(OR(NOT(ISNUMBER(A418)),A418&lt;=0,A418&lt;&gt;INT(A418),COUNTIFS(Plano!$A$6:$A$400,B418,Plano!$S$6:$S$400,"OK")&lt;&gt;1,NOT(ISNUMBER(F418)),NOT(ISNUMBER(G418)),F418&lt;0,G418&lt;0,F418&gt;=1,G418&gt;=1,AND(H418&lt;&gt;"",OR(NOT(ISNUMBER(H418)),H418&lt;0)),N(H418)&gt;MOD(G418-F418,1)*1440),"VERIFICAR","OK"),"VERIFICAR")))</f>
        <v/>
      </c>
      <c r="P418" s="15">
        <f t="shared" si="3"/>
        <v>0</v>
      </c>
      <c r="Q418" s="15">
        <f t="shared" si="4"/>
        <v>0</v>
      </c>
      <c r="R418" s="15" t="str">
        <f t="shared" si="5"/>
        <v/>
      </c>
    </row>
    <row r="419">
      <c r="A419" s="7"/>
      <c r="B419" s="4"/>
      <c r="C419" s="11" t="str">
        <f>IF(B419="","",IFERROR(VLOOKUP(B419,Plano!$A$6:$C$400,2,FALSE),""))</f>
        <v/>
      </c>
      <c r="D419" s="11" t="str">
        <f>IF(B419="","",IFERROR(VLOOKUP(B419,Plano!$A$6:$C$400,3,FALSE),""))</f>
        <v/>
      </c>
      <c r="E419" s="4"/>
      <c r="F419" s="12"/>
      <c r="G419" s="12"/>
      <c r="H419" s="4"/>
      <c r="I419" s="8" t="str">
        <f t="shared" si="1"/>
        <v/>
      </c>
      <c r="J419" s="4"/>
      <c r="K419" s="4"/>
      <c r="L419" s="9" t="str">
        <f t="shared" si="2"/>
        <v/>
      </c>
      <c r="M419" s="4"/>
      <c r="N419" s="4"/>
      <c r="O419" s="15" t="str">
        <f>IF(COUNTA(A419:B419,E419:H419,J419:K419,M419:N419)=0,"",IF(OR(A419="",B419="",F419="",G419=""),"INCOMPLETO",IFERROR(IF(OR(NOT(ISNUMBER(A419)),A419&lt;=0,A419&lt;&gt;INT(A419),COUNTIFS(Plano!$A$6:$A$400,B419,Plano!$S$6:$S$400,"OK")&lt;&gt;1,NOT(ISNUMBER(F419)),NOT(ISNUMBER(G419)),F419&lt;0,G419&lt;0,F419&gt;=1,G419&gt;=1,AND(H419&lt;&gt;"",OR(NOT(ISNUMBER(H419)),H419&lt;0)),N(H419)&gt;MOD(G419-F419,1)*1440),"VERIFICAR","OK"),"VERIFICAR")))</f>
        <v/>
      </c>
      <c r="P419" s="15">
        <f t="shared" si="3"/>
        <v>0</v>
      </c>
      <c r="Q419" s="15">
        <f t="shared" si="4"/>
        <v>0</v>
      </c>
      <c r="R419" s="15" t="str">
        <f t="shared" si="5"/>
        <v/>
      </c>
    </row>
    <row r="420">
      <c r="A420" s="7"/>
      <c r="B420" s="4"/>
      <c r="C420" s="11" t="str">
        <f>IF(B420="","",IFERROR(VLOOKUP(B420,Plano!$A$6:$C$400,2,FALSE),""))</f>
        <v/>
      </c>
      <c r="D420" s="11" t="str">
        <f>IF(B420="","",IFERROR(VLOOKUP(B420,Plano!$A$6:$C$400,3,FALSE),""))</f>
        <v/>
      </c>
      <c r="E420" s="4"/>
      <c r="F420" s="12"/>
      <c r="G420" s="12"/>
      <c r="H420" s="4"/>
      <c r="I420" s="8" t="str">
        <f t="shared" si="1"/>
        <v/>
      </c>
      <c r="J420" s="4"/>
      <c r="K420" s="4"/>
      <c r="L420" s="9" t="str">
        <f t="shared" si="2"/>
        <v/>
      </c>
      <c r="M420" s="4"/>
      <c r="N420" s="4"/>
      <c r="O420" s="15" t="str">
        <f>IF(COUNTA(A420:B420,E420:H420,J420:K420,M420:N420)=0,"",IF(OR(A420="",B420="",F420="",G420=""),"INCOMPLETO",IFERROR(IF(OR(NOT(ISNUMBER(A420)),A420&lt;=0,A420&lt;&gt;INT(A420),COUNTIFS(Plano!$A$6:$A$400,B420,Plano!$S$6:$S$400,"OK")&lt;&gt;1,NOT(ISNUMBER(F420)),NOT(ISNUMBER(G420)),F420&lt;0,G420&lt;0,F420&gt;=1,G420&gt;=1,AND(H420&lt;&gt;"",OR(NOT(ISNUMBER(H420)),H420&lt;0)),N(H420)&gt;MOD(G420-F420,1)*1440),"VERIFICAR","OK"),"VERIFICAR")))</f>
        <v/>
      </c>
      <c r="P420" s="15">
        <f t="shared" si="3"/>
        <v>0</v>
      </c>
      <c r="Q420" s="15">
        <f t="shared" si="4"/>
        <v>0</v>
      </c>
      <c r="R420" s="15" t="str">
        <f t="shared" si="5"/>
        <v/>
      </c>
    </row>
    <row r="421">
      <c r="A421" s="7"/>
      <c r="B421" s="4"/>
      <c r="C421" s="11" t="str">
        <f>IF(B421="","",IFERROR(VLOOKUP(B421,Plano!$A$6:$C$400,2,FALSE),""))</f>
        <v/>
      </c>
      <c r="D421" s="11" t="str">
        <f>IF(B421="","",IFERROR(VLOOKUP(B421,Plano!$A$6:$C$400,3,FALSE),""))</f>
        <v/>
      </c>
      <c r="E421" s="4"/>
      <c r="F421" s="12"/>
      <c r="G421" s="12"/>
      <c r="H421" s="4"/>
      <c r="I421" s="8" t="str">
        <f t="shared" si="1"/>
        <v/>
      </c>
      <c r="J421" s="4"/>
      <c r="K421" s="4"/>
      <c r="L421" s="9" t="str">
        <f t="shared" si="2"/>
        <v/>
      </c>
      <c r="M421" s="4"/>
      <c r="N421" s="4"/>
      <c r="O421" s="15" t="str">
        <f>IF(COUNTA(A421:B421,E421:H421,J421:K421,M421:N421)=0,"",IF(OR(A421="",B421="",F421="",G421=""),"INCOMPLETO",IFERROR(IF(OR(NOT(ISNUMBER(A421)),A421&lt;=0,A421&lt;&gt;INT(A421),COUNTIFS(Plano!$A$6:$A$400,B421,Plano!$S$6:$S$400,"OK")&lt;&gt;1,NOT(ISNUMBER(F421)),NOT(ISNUMBER(G421)),F421&lt;0,G421&lt;0,F421&gt;=1,G421&gt;=1,AND(H421&lt;&gt;"",OR(NOT(ISNUMBER(H421)),H421&lt;0)),N(H421)&gt;MOD(G421-F421,1)*1440),"VERIFICAR","OK"),"VERIFICAR")))</f>
        <v/>
      </c>
      <c r="P421" s="15">
        <f t="shared" si="3"/>
        <v>0</v>
      </c>
      <c r="Q421" s="15">
        <f t="shared" si="4"/>
        <v>0</v>
      </c>
      <c r="R421" s="15" t="str">
        <f t="shared" si="5"/>
        <v/>
      </c>
    </row>
    <row r="422">
      <c r="A422" s="7"/>
      <c r="B422" s="4"/>
      <c r="C422" s="11" t="str">
        <f>IF(B422="","",IFERROR(VLOOKUP(B422,Plano!$A$6:$C$400,2,FALSE),""))</f>
        <v/>
      </c>
      <c r="D422" s="11" t="str">
        <f>IF(B422="","",IFERROR(VLOOKUP(B422,Plano!$A$6:$C$400,3,FALSE),""))</f>
        <v/>
      </c>
      <c r="E422" s="4"/>
      <c r="F422" s="12"/>
      <c r="G422" s="12"/>
      <c r="H422" s="4"/>
      <c r="I422" s="8" t="str">
        <f t="shared" si="1"/>
        <v/>
      </c>
      <c r="J422" s="4"/>
      <c r="K422" s="4"/>
      <c r="L422" s="9" t="str">
        <f t="shared" si="2"/>
        <v/>
      </c>
      <c r="M422" s="4"/>
      <c r="N422" s="4"/>
      <c r="O422" s="15" t="str">
        <f>IF(COUNTA(A422:B422,E422:H422,J422:K422,M422:N422)=0,"",IF(OR(A422="",B422="",F422="",G422=""),"INCOMPLETO",IFERROR(IF(OR(NOT(ISNUMBER(A422)),A422&lt;=0,A422&lt;&gt;INT(A422),COUNTIFS(Plano!$A$6:$A$400,B422,Plano!$S$6:$S$400,"OK")&lt;&gt;1,NOT(ISNUMBER(F422)),NOT(ISNUMBER(G422)),F422&lt;0,G422&lt;0,F422&gt;=1,G422&gt;=1,AND(H422&lt;&gt;"",OR(NOT(ISNUMBER(H422)),H422&lt;0)),N(H422)&gt;MOD(G422-F422,1)*1440),"VERIFICAR","OK"),"VERIFICAR")))</f>
        <v/>
      </c>
      <c r="P422" s="15">
        <f t="shared" si="3"/>
        <v>0</v>
      </c>
      <c r="Q422" s="15">
        <f t="shared" si="4"/>
        <v>0</v>
      </c>
      <c r="R422" s="15" t="str">
        <f t="shared" si="5"/>
        <v/>
      </c>
    </row>
    <row r="423">
      <c r="A423" s="7"/>
      <c r="B423" s="4"/>
      <c r="C423" s="11" t="str">
        <f>IF(B423="","",IFERROR(VLOOKUP(B423,Plano!$A$6:$C$400,2,FALSE),""))</f>
        <v/>
      </c>
      <c r="D423" s="11" t="str">
        <f>IF(B423="","",IFERROR(VLOOKUP(B423,Plano!$A$6:$C$400,3,FALSE),""))</f>
        <v/>
      </c>
      <c r="E423" s="4"/>
      <c r="F423" s="12"/>
      <c r="G423" s="12"/>
      <c r="H423" s="4"/>
      <c r="I423" s="8" t="str">
        <f t="shared" si="1"/>
        <v/>
      </c>
      <c r="J423" s="4"/>
      <c r="K423" s="4"/>
      <c r="L423" s="9" t="str">
        <f t="shared" si="2"/>
        <v/>
      </c>
      <c r="M423" s="4"/>
      <c r="N423" s="4"/>
      <c r="O423" s="15" t="str">
        <f>IF(COUNTA(A423:B423,E423:H423,J423:K423,M423:N423)=0,"",IF(OR(A423="",B423="",F423="",G423=""),"INCOMPLETO",IFERROR(IF(OR(NOT(ISNUMBER(A423)),A423&lt;=0,A423&lt;&gt;INT(A423),COUNTIFS(Plano!$A$6:$A$400,B423,Plano!$S$6:$S$400,"OK")&lt;&gt;1,NOT(ISNUMBER(F423)),NOT(ISNUMBER(G423)),F423&lt;0,G423&lt;0,F423&gt;=1,G423&gt;=1,AND(H423&lt;&gt;"",OR(NOT(ISNUMBER(H423)),H423&lt;0)),N(H423)&gt;MOD(G423-F423,1)*1440),"VERIFICAR","OK"),"VERIFICAR")))</f>
        <v/>
      </c>
      <c r="P423" s="15">
        <f t="shared" si="3"/>
        <v>0</v>
      </c>
      <c r="Q423" s="15">
        <f t="shared" si="4"/>
        <v>0</v>
      </c>
      <c r="R423" s="15" t="str">
        <f t="shared" si="5"/>
        <v/>
      </c>
    </row>
    <row r="424">
      <c r="A424" s="7"/>
      <c r="B424" s="4"/>
      <c r="C424" s="11" t="str">
        <f>IF(B424="","",IFERROR(VLOOKUP(B424,Plano!$A$6:$C$400,2,FALSE),""))</f>
        <v/>
      </c>
      <c r="D424" s="11" t="str">
        <f>IF(B424="","",IFERROR(VLOOKUP(B424,Plano!$A$6:$C$400,3,FALSE),""))</f>
        <v/>
      </c>
      <c r="E424" s="4"/>
      <c r="F424" s="12"/>
      <c r="G424" s="12"/>
      <c r="H424" s="4"/>
      <c r="I424" s="8" t="str">
        <f t="shared" si="1"/>
        <v/>
      </c>
      <c r="J424" s="4"/>
      <c r="K424" s="4"/>
      <c r="L424" s="9" t="str">
        <f t="shared" si="2"/>
        <v/>
      </c>
      <c r="M424" s="4"/>
      <c r="N424" s="4"/>
      <c r="O424" s="15" t="str">
        <f>IF(COUNTA(A424:B424,E424:H424,J424:K424,M424:N424)=0,"",IF(OR(A424="",B424="",F424="",G424=""),"INCOMPLETO",IFERROR(IF(OR(NOT(ISNUMBER(A424)),A424&lt;=0,A424&lt;&gt;INT(A424),COUNTIFS(Plano!$A$6:$A$400,B424,Plano!$S$6:$S$400,"OK")&lt;&gt;1,NOT(ISNUMBER(F424)),NOT(ISNUMBER(G424)),F424&lt;0,G424&lt;0,F424&gt;=1,G424&gt;=1,AND(H424&lt;&gt;"",OR(NOT(ISNUMBER(H424)),H424&lt;0)),N(H424)&gt;MOD(G424-F424,1)*1440),"VERIFICAR","OK"),"VERIFICAR")))</f>
        <v/>
      </c>
      <c r="P424" s="15">
        <f t="shared" si="3"/>
        <v>0</v>
      </c>
      <c r="Q424" s="15">
        <f t="shared" si="4"/>
        <v>0</v>
      </c>
      <c r="R424" s="15" t="str">
        <f t="shared" si="5"/>
        <v/>
      </c>
    </row>
    <row r="425">
      <c r="A425" s="7"/>
      <c r="B425" s="4"/>
      <c r="C425" s="11" t="str">
        <f>IF(B425="","",IFERROR(VLOOKUP(B425,Plano!$A$6:$C$400,2,FALSE),""))</f>
        <v/>
      </c>
      <c r="D425" s="11" t="str">
        <f>IF(B425="","",IFERROR(VLOOKUP(B425,Plano!$A$6:$C$400,3,FALSE),""))</f>
        <v/>
      </c>
      <c r="E425" s="4"/>
      <c r="F425" s="12"/>
      <c r="G425" s="12"/>
      <c r="H425" s="4"/>
      <c r="I425" s="8" t="str">
        <f t="shared" si="1"/>
        <v/>
      </c>
      <c r="J425" s="4"/>
      <c r="K425" s="4"/>
      <c r="L425" s="9" t="str">
        <f t="shared" si="2"/>
        <v/>
      </c>
      <c r="M425" s="4"/>
      <c r="N425" s="4"/>
      <c r="O425" s="15" t="str">
        <f>IF(COUNTA(A425:B425,E425:H425,J425:K425,M425:N425)=0,"",IF(OR(A425="",B425="",F425="",G425=""),"INCOMPLETO",IFERROR(IF(OR(NOT(ISNUMBER(A425)),A425&lt;=0,A425&lt;&gt;INT(A425),COUNTIFS(Plano!$A$6:$A$400,B425,Plano!$S$6:$S$400,"OK")&lt;&gt;1,NOT(ISNUMBER(F425)),NOT(ISNUMBER(G425)),F425&lt;0,G425&lt;0,F425&gt;=1,G425&gt;=1,AND(H425&lt;&gt;"",OR(NOT(ISNUMBER(H425)),H425&lt;0)),N(H425)&gt;MOD(G425-F425,1)*1440),"VERIFICAR","OK"),"VERIFICAR")))</f>
        <v/>
      </c>
      <c r="P425" s="15">
        <f t="shared" si="3"/>
        <v>0</v>
      </c>
      <c r="Q425" s="15">
        <f t="shared" si="4"/>
        <v>0</v>
      </c>
      <c r="R425" s="15" t="str">
        <f t="shared" si="5"/>
        <v/>
      </c>
    </row>
    <row r="426">
      <c r="A426" s="7"/>
      <c r="B426" s="4"/>
      <c r="C426" s="11" t="str">
        <f>IF(B426="","",IFERROR(VLOOKUP(B426,Plano!$A$6:$C$400,2,FALSE),""))</f>
        <v/>
      </c>
      <c r="D426" s="11" t="str">
        <f>IF(B426="","",IFERROR(VLOOKUP(B426,Plano!$A$6:$C$400,3,FALSE),""))</f>
        <v/>
      </c>
      <c r="E426" s="4"/>
      <c r="F426" s="12"/>
      <c r="G426" s="12"/>
      <c r="H426" s="4"/>
      <c r="I426" s="8" t="str">
        <f t="shared" si="1"/>
        <v/>
      </c>
      <c r="J426" s="4"/>
      <c r="K426" s="4"/>
      <c r="L426" s="9" t="str">
        <f t="shared" si="2"/>
        <v/>
      </c>
      <c r="M426" s="4"/>
      <c r="N426" s="4"/>
      <c r="O426" s="15" t="str">
        <f>IF(COUNTA(A426:B426,E426:H426,J426:K426,M426:N426)=0,"",IF(OR(A426="",B426="",F426="",G426=""),"INCOMPLETO",IFERROR(IF(OR(NOT(ISNUMBER(A426)),A426&lt;=0,A426&lt;&gt;INT(A426),COUNTIFS(Plano!$A$6:$A$400,B426,Plano!$S$6:$S$400,"OK")&lt;&gt;1,NOT(ISNUMBER(F426)),NOT(ISNUMBER(G426)),F426&lt;0,G426&lt;0,F426&gt;=1,G426&gt;=1,AND(H426&lt;&gt;"",OR(NOT(ISNUMBER(H426)),H426&lt;0)),N(H426)&gt;MOD(G426-F426,1)*1440),"VERIFICAR","OK"),"VERIFICAR")))</f>
        <v/>
      </c>
      <c r="P426" s="15">
        <f t="shared" si="3"/>
        <v>0</v>
      </c>
      <c r="Q426" s="15">
        <f t="shared" si="4"/>
        <v>0</v>
      </c>
      <c r="R426" s="15" t="str">
        <f t="shared" si="5"/>
        <v/>
      </c>
    </row>
    <row r="427">
      <c r="A427" s="7"/>
      <c r="B427" s="4"/>
      <c r="C427" s="11" t="str">
        <f>IF(B427="","",IFERROR(VLOOKUP(B427,Plano!$A$6:$C$400,2,FALSE),""))</f>
        <v/>
      </c>
      <c r="D427" s="11" t="str">
        <f>IF(B427="","",IFERROR(VLOOKUP(B427,Plano!$A$6:$C$400,3,FALSE),""))</f>
        <v/>
      </c>
      <c r="E427" s="4"/>
      <c r="F427" s="12"/>
      <c r="G427" s="12"/>
      <c r="H427" s="4"/>
      <c r="I427" s="8" t="str">
        <f t="shared" si="1"/>
        <v/>
      </c>
      <c r="J427" s="4"/>
      <c r="K427" s="4"/>
      <c r="L427" s="9" t="str">
        <f t="shared" si="2"/>
        <v/>
      </c>
      <c r="M427" s="4"/>
      <c r="N427" s="4"/>
      <c r="O427" s="15" t="str">
        <f>IF(COUNTA(A427:B427,E427:H427,J427:K427,M427:N427)=0,"",IF(OR(A427="",B427="",F427="",G427=""),"INCOMPLETO",IFERROR(IF(OR(NOT(ISNUMBER(A427)),A427&lt;=0,A427&lt;&gt;INT(A427),COUNTIFS(Plano!$A$6:$A$400,B427,Plano!$S$6:$S$400,"OK")&lt;&gt;1,NOT(ISNUMBER(F427)),NOT(ISNUMBER(G427)),F427&lt;0,G427&lt;0,F427&gt;=1,G427&gt;=1,AND(H427&lt;&gt;"",OR(NOT(ISNUMBER(H427)),H427&lt;0)),N(H427)&gt;MOD(G427-F427,1)*1440),"VERIFICAR","OK"),"VERIFICAR")))</f>
        <v/>
      </c>
      <c r="P427" s="15">
        <f t="shared" si="3"/>
        <v>0</v>
      </c>
      <c r="Q427" s="15">
        <f t="shared" si="4"/>
        <v>0</v>
      </c>
      <c r="R427" s="15" t="str">
        <f t="shared" si="5"/>
        <v/>
      </c>
    </row>
    <row r="428">
      <c r="A428" s="7"/>
      <c r="B428" s="4"/>
      <c r="C428" s="11" t="str">
        <f>IF(B428="","",IFERROR(VLOOKUP(B428,Plano!$A$6:$C$400,2,FALSE),""))</f>
        <v/>
      </c>
      <c r="D428" s="11" t="str">
        <f>IF(B428="","",IFERROR(VLOOKUP(B428,Plano!$A$6:$C$400,3,FALSE),""))</f>
        <v/>
      </c>
      <c r="E428" s="4"/>
      <c r="F428" s="12"/>
      <c r="G428" s="12"/>
      <c r="H428" s="4"/>
      <c r="I428" s="8" t="str">
        <f t="shared" si="1"/>
        <v/>
      </c>
      <c r="J428" s="4"/>
      <c r="K428" s="4"/>
      <c r="L428" s="9" t="str">
        <f t="shared" si="2"/>
        <v/>
      </c>
      <c r="M428" s="4"/>
      <c r="N428" s="4"/>
      <c r="O428" s="15" t="str">
        <f>IF(COUNTA(A428:B428,E428:H428,J428:K428,M428:N428)=0,"",IF(OR(A428="",B428="",F428="",G428=""),"INCOMPLETO",IFERROR(IF(OR(NOT(ISNUMBER(A428)),A428&lt;=0,A428&lt;&gt;INT(A428),COUNTIFS(Plano!$A$6:$A$400,B428,Plano!$S$6:$S$400,"OK")&lt;&gt;1,NOT(ISNUMBER(F428)),NOT(ISNUMBER(G428)),F428&lt;0,G428&lt;0,F428&gt;=1,G428&gt;=1,AND(H428&lt;&gt;"",OR(NOT(ISNUMBER(H428)),H428&lt;0)),N(H428)&gt;MOD(G428-F428,1)*1440),"VERIFICAR","OK"),"VERIFICAR")))</f>
        <v/>
      </c>
      <c r="P428" s="15">
        <f t="shared" si="3"/>
        <v>0</v>
      </c>
      <c r="Q428" s="15">
        <f t="shared" si="4"/>
        <v>0</v>
      </c>
      <c r="R428" s="15" t="str">
        <f t="shared" si="5"/>
        <v/>
      </c>
    </row>
    <row r="429">
      <c r="A429" s="7"/>
      <c r="B429" s="4"/>
      <c r="C429" s="11" t="str">
        <f>IF(B429="","",IFERROR(VLOOKUP(B429,Plano!$A$6:$C$400,2,FALSE),""))</f>
        <v/>
      </c>
      <c r="D429" s="11" t="str">
        <f>IF(B429="","",IFERROR(VLOOKUP(B429,Plano!$A$6:$C$400,3,FALSE),""))</f>
        <v/>
      </c>
      <c r="E429" s="4"/>
      <c r="F429" s="12"/>
      <c r="G429" s="12"/>
      <c r="H429" s="4"/>
      <c r="I429" s="8" t="str">
        <f t="shared" si="1"/>
        <v/>
      </c>
      <c r="J429" s="4"/>
      <c r="K429" s="4"/>
      <c r="L429" s="9" t="str">
        <f t="shared" si="2"/>
        <v/>
      </c>
      <c r="M429" s="4"/>
      <c r="N429" s="4"/>
      <c r="O429" s="15" t="str">
        <f>IF(COUNTA(A429:B429,E429:H429,J429:K429,M429:N429)=0,"",IF(OR(A429="",B429="",F429="",G429=""),"INCOMPLETO",IFERROR(IF(OR(NOT(ISNUMBER(A429)),A429&lt;=0,A429&lt;&gt;INT(A429),COUNTIFS(Plano!$A$6:$A$400,B429,Plano!$S$6:$S$400,"OK")&lt;&gt;1,NOT(ISNUMBER(F429)),NOT(ISNUMBER(G429)),F429&lt;0,G429&lt;0,F429&gt;=1,G429&gt;=1,AND(H429&lt;&gt;"",OR(NOT(ISNUMBER(H429)),H429&lt;0)),N(H429)&gt;MOD(G429-F429,1)*1440),"VERIFICAR","OK"),"VERIFICAR")))</f>
        <v/>
      </c>
      <c r="P429" s="15">
        <f t="shared" si="3"/>
        <v>0</v>
      </c>
      <c r="Q429" s="15">
        <f t="shared" si="4"/>
        <v>0</v>
      </c>
      <c r="R429" s="15" t="str">
        <f t="shared" si="5"/>
        <v/>
      </c>
    </row>
    <row r="430">
      <c r="A430" s="7"/>
      <c r="B430" s="4"/>
      <c r="C430" s="11" t="str">
        <f>IF(B430="","",IFERROR(VLOOKUP(B430,Plano!$A$6:$C$400,2,FALSE),""))</f>
        <v/>
      </c>
      <c r="D430" s="11" t="str">
        <f>IF(B430="","",IFERROR(VLOOKUP(B430,Plano!$A$6:$C$400,3,FALSE),""))</f>
        <v/>
      </c>
      <c r="E430" s="4"/>
      <c r="F430" s="12"/>
      <c r="G430" s="12"/>
      <c r="H430" s="4"/>
      <c r="I430" s="8" t="str">
        <f t="shared" si="1"/>
        <v/>
      </c>
      <c r="J430" s="4"/>
      <c r="K430" s="4"/>
      <c r="L430" s="9" t="str">
        <f t="shared" si="2"/>
        <v/>
      </c>
      <c r="M430" s="4"/>
      <c r="N430" s="4"/>
      <c r="O430" s="15" t="str">
        <f>IF(COUNTA(A430:B430,E430:H430,J430:K430,M430:N430)=0,"",IF(OR(A430="",B430="",F430="",G430=""),"INCOMPLETO",IFERROR(IF(OR(NOT(ISNUMBER(A430)),A430&lt;=0,A430&lt;&gt;INT(A430),COUNTIFS(Plano!$A$6:$A$400,B430,Plano!$S$6:$S$400,"OK")&lt;&gt;1,NOT(ISNUMBER(F430)),NOT(ISNUMBER(G430)),F430&lt;0,G430&lt;0,F430&gt;=1,G430&gt;=1,AND(H430&lt;&gt;"",OR(NOT(ISNUMBER(H430)),H430&lt;0)),N(H430)&gt;MOD(G430-F430,1)*1440),"VERIFICAR","OK"),"VERIFICAR")))</f>
        <v/>
      </c>
      <c r="P430" s="15">
        <f t="shared" si="3"/>
        <v>0</v>
      </c>
      <c r="Q430" s="15">
        <f t="shared" si="4"/>
        <v>0</v>
      </c>
      <c r="R430" s="15" t="str">
        <f t="shared" si="5"/>
        <v/>
      </c>
    </row>
    <row r="431">
      <c r="A431" s="7"/>
      <c r="B431" s="4"/>
      <c r="C431" s="11" t="str">
        <f>IF(B431="","",IFERROR(VLOOKUP(B431,Plano!$A$6:$C$400,2,FALSE),""))</f>
        <v/>
      </c>
      <c r="D431" s="11" t="str">
        <f>IF(B431="","",IFERROR(VLOOKUP(B431,Plano!$A$6:$C$400,3,FALSE),""))</f>
        <v/>
      </c>
      <c r="E431" s="4"/>
      <c r="F431" s="12"/>
      <c r="G431" s="12"/>
      <c r="H431" s="4"/>
      <c r="I431" s="8" t="str">
        <f t="shared" si="1"/>
        <v/>
      </c>
      <c r="J431" s="4"/>
      <c r="K431" s="4"/>
      <c r="L431" s="9" t="str">
        <f t="shared" si="2"/>
        <v/>
      </c>
      <c r="M431" s="4"/>
      <c r="N431" s="4"/>
      <c r="O431" s="15" t="str">
        <f>IF(COUNTA(A431:B431,E431:H431,J431:K431,M431:N431)=0,"",IF(OR(A431="",B431="",F431="",G431=""),"INCOMPLETO",IFERROR(IF(OR(NOT(ISNUMBER(A431)),A431&lt;=0,A431&lt;&gt;INT(A431),COUNTIFS(Plano!$A$6:$A$400,B431,Plano!$S$6:$S$400,"OK")&lt;&gt;1,NOT(ISNUMBER(F431)),NOT(ISNUMBER(G431)),F431&lt;0,G431&lt;0,F431&gt;=1,G431&gt;=1,AND(H431&lt;&gt;"",OR(NOT(ISNUMBER(H431)),H431&lt;0)),N(H431)&gt;MOD(G431-F431,1)*1440),"VERIFICAR","OK"),"VERIFICAR")))</f>
        <v/>
      </c>
      <c r="P431" s="15">
        <f t="shared" si="3"/>
        <v>0</v>
      </c>
      <c r="Q431" s="15">
        <f t="shared" si="4"/>
        <v>0</v>
      </c>
      <c r="R431" s="15" t="str">
        <f t="shared" si="5"/>
        <v/>
      </c>
    </row>
    <row r="432">
      <c r="A432" s="7"/>
      <c r="B432" s="4"/>
      <c r="C432" s="11" t="str">
        <f>IF(B432="","",IFERROR(VLOOKUP(B432,Plano!$A$6:$C$400,2,FALSE),""))</f>
        <v/>
      </c>
      <c r="D432" s="11" t="str">
        <f>IF(B432="","",IFERROR(VLOOKUP(B432,Plano!$A$6:$C$400,3,FALSE),""))</f>
        <v/>
      </c>
      <c r="E432" s="4"/>
      <c r="F432" s="12"/>
      <c r="G432" s="12"/>
      <c r="H432" s="4"/>
      <c r="I432" s="8" t="str">
        <f t="shared" si="1"/>
        <v/>
      </c>
      <c r="J432" s="4"/>
      <c r="K432" s="4"/>
      <c r="L432" s="9" t="str">
        <f t="shared" si="2"/>
        <v/>
      </c>
      <c r="M432" s="4"/>
      <c r="N432" s="4"/>
      <c r="O432" s="15" t="str">
        <f>IF(COUNTA(A432:B432,E432:H432,J432:K432,M432:N432)=0,"",IF(OR(A432="",B432="",F432="",G432=""),"INCOMPLETO",IFERROR(IF(OR(NOT(ISNUMBER(A432)),A432&lt;=0,A432&lt;&gt;INT(A432),COUNTIFS(Plano!$A$6:$A$400,B432,Plano!$S$6:$S$400,"OK")&lt;&gt;1,NOT(ISNUMBER(F432)),NOT(ISNUMBER(G432)),F432&lt;0,G432&lt;0,F432&gt;=1,G432&gt;=1,AND(H432&lt;&gt;"",OR(NOT(ISNUMBER(H432)),H432&lt;0)),N(H432)&gt;MOD(G432-F432,1)*1440),"VERIFICAR","OK"),"VERIFICAR")))</f>
        <v/>
      </c>
      <c r="P432" s="15">
        <f t="shared" si="3"/>
        <v>0</v>
      </c>
      <c r="Q432" s="15">
        <f t="shared" si="4"/>
        <v>0</v>
      </c>
      <c r="R432" s="15" t="str">
        <f t="shared" si="5"/>
        <v/>
      </c>
    </row>
    <row r="433">
      <c r="A433" s="7"/>
      <c r="B433" s="4"/>
      <c r="C433" s="11" t="str">
        <f>IF(B433="","",IFERROR(VLOOKUP(B433,Plano!$A$6:$C$400,2,FALSE),""))</f>
        <v/>
      </c>
      <c r="D433" s="11" t="str">
        <f>IF(B433="","",IFERROR(VLOOKUP(B433,Plano!$A$6:$C$400,3,FALSE),""))</f>
        <v/>
      </c>
      <c r="E433" s="4"/>
      <c r="F433" s="12"/>
      <c r="G433" s="12"/>
      <c r="H433" s="4"/>
      <c r="I433" s="8" t="str">
        <f t="shared" si="1"/>
        <v/>
      </c>
      <c r="J433" s="4"/>
      <c r="K433" s="4"/>
      <c r="L433" s="9" t="str">
        <f t="shared" si="2"/>
        <v/>
      </c>
      <c r="M433" s="4"/>
      <c r="N433" s="4"/>
      <c r="O433" s="15" t="str">
        <f>IF(COUNTA(A433:B433,E433:H433,J433:K433,M433:N433)=0,"",IF(OR(A433="",B433="",F433="",G433=""),"INCOMPLETO",IFERROR(IF(OR(NOT(ISNUMBER(A433)),A433&lt;=0,A433&lt;&gt;INT(A433),COUNTIFS(Plano!$A$6:$A$400,B433,Plano!$S$6:$S$400,"OK")&lt;&gt;1,NOT(ISNUMBER(F433)),NOT(ISNUMBER(G433)),F433&lt;0,G433&lt;0,F433&gt;=1,G433&gt;=1,AND(H433&lt;&gt;"",OR(NOT(ISNUMBER(H433)),H433&lt;0)),N(H433)&gt;MOD(G433-F433,1)*1440),"VERIFICAR","OK"),"VERIFICAR")))</f>
        <v/>
      </c>
      <c r="P433" s="15">
        <f t="shared" si="3"/>
        <v>0</v>
      </c>
      <c r="Q433" s="15">
        <f t="shared" si="4"/>
        <v>0</v>
      </c>
      <c r="R433" s="15" t="str">
        <f t="shared" si="5"/>
        <v/>
      </c>
    </row>
    <row r="434">
      <c r="A434" s="7"/>
      <c r="B434" s="4"/>
      <c r="C434" s="11" t="str">
        <f>IF(B434="","",IFERROR(VLOOKUP(B434,Plano!$A$6:$C$400,2,FALSE),""))</f>
        <v/>
      </c>
      <c r="D434" s="11" t="str">
        <f>IF(B434="","",IFERROR(VLOOKUP(B434,Plano!$A$6:$C$400,3,FALSE),""))</f>
        <v/>
      </c>
      <c r="E434" s="4"/>
      <c r="F434" s="12"/>
      <c r="G434" s="12"/>
      <c r="H434" s="4"/>
      <c r="I434" s="8" t="str">
        <f t="shared" si="1"/>
        <v/>
      </c>
      <c r="J434" s="4"/>
      <c r="K434" s="4"/>
      <c r="L434" s="9" t="str">
        <f t="shared" si="2"/>
        <v/>
      </c>
      <c r="M434" s="4"/>
      <c r="N434" s="4"/>
      <c r="O434" s="15" t="str">
        <f>IF(COUNTA(A434:B434,E434:H434,J434:K434,M434:N434)=0,"",IF(OR(A434="",B434="",F434="",G434=""),"INCOMPLETO",IFERROR(IF(OR(NOT(ISNUMBER(A434)),A434&lt;=0,A434&lt;&gt;INT(A434),COUNTIFS(Plano!$A$6:$A$400,B434,Plano!$S$6:$S$400,"OK")&lt;&gt;1,NOT(ISNUMBER(F434)),NOT(ISNUMBER(G434)),F434&lt;0,G434&lt;0,F434&gt;=1,G434&gt;=1,AND(H434&lt;&gt;"",OR(NOT(ISNUMBER(H434)),H434&lt;0)),N(H434)&gt;MOD(G434-F434,1)*1440),"VERIFICAR","OK"),"VERIFICAR")))</f>
        <v/>
      </c>
      <c r="P434" s="15">
        <f t="shared" si="3"/>
        <v>0</v>
      </c>
      <c r="Q434" s="15">
        <f t="shared" si="4"/>
        <v>0</v>
      </c>
      <c r="R434" s="15" t="str">
        <f t="shared" si="5"/>
        <v/>
      </c>
    </row>
    <row r="435">
      <c r="A435" s="7"/>
      <c r="B435" s="4"/>
      <c r="C435" s="11" t="str">
        <f>IF(B435="","",IFERROR(VLOOKUP(B435,Plano!$A$6:$C$400,2,FALSE),""))</f>
        <v/>
      </c>
      <c r="D435" s="11" t="str">
        <f>IF(B435="","",IFERROR(VLOOKUP(B435,Plano!$A$6:$C$400,3,FALSE),""))</f>
        <v/>
      </c>
      <c r="E435" s="4"/>
      <c r="F435" s="12"/>
      <c r="G435" s="12"/>
      <c r="H435" s="4"/>
      <c r="I435" s="8" t="str">
        <f t="shared" si="1"/>
        <v/>
      </c>
      <c r="J435" s="4"/>
      <c r="K435" s="4"/>
      <c r="L435" s="9" t="str">
        <f t="shared" si="2"/>
        <v/>
      </c>
      <c r="M435" s="4"/>
      <c r="N435" s="4"/>
      <c r="O435" s="15" t="str">
        <f>IF(COUNTA(A435:B435,E435:H435,J435:K435,M435:N435)=0,"",IF(OR(A435="",B435="",F435="",G435=""),"INCOMPLETO",IFERROR(IF(OR(NOT(ISNUMBER(A435)),A435&lt;=0,A435&lt;&gt;INT(A435),COUNTIFS(Plano!$A$6:$A$400,B435,Plano!$S$6:$S$400,"OK")&lt;&gt;1,NOT(ISNUMBER(F435)),NOT(ISNUMBER(G435)),F435&lt;0,G435&lt;0,F435&gt;=1,G435&gt;=1,AND(H435&lt;&gt;"",OR(NOT(ISNUMBER(H435)),H435&lt;0)),N(H435)&gt;MOD(G435-F435,1)*1440),"VERIFICAR","OK"),"VERIFICAR")))</f>
        <v/>
      </c>
      <c r="P435" s="15">
        <f t="shared" si="3"/>
        <v>0</v>
      </c>
      <c r="Q435" s="15">
        <f t="shared" si="4"/>
        <v>0</v>
      </c>
      <c r="R435" s="15" t="str">
        <f t="shared" si="5"/>
        <v/>
      </c>
    </row>
    <row r="436">
      <c r="A436" s="7"/>
      <c r="B436" s="4"/>
      <c r="C436" s="11" t="str">
        <f>IF(B436="","",IFERROR(VLOOKUP(B436,Plano!$A$6:$C$400,2,FALSE),""))</f>
        <v/>
      </c>
      <c r="D436" s="11" t="str">
        <f>IF(B436="","",IFERROR(VLOOKUP(B436,Plano!$A$6:$C$400,3,FALSE),""))</f>
        <v/>
      </c>
      <c r="E436" s="4"/>
      <c r="F436" s="12"/>
      <c r="G436" s="12"/>
      <c r="H436" s="4"/>
      <c r="I436" s="8" t="str">
        <f t="shared" si="1"/>
        <v/>
      </c>
      <c r="J436" s="4"/>
      <c r="K436" s="4"/>
      <c r="L436" s="9" t="str">
        <f t="shared" si="2"/>
        <v/>
      </c>
      <c r="M436" s="4"/>
      <c r="N436" s="4"/>
      <c r="O436" s="15" t="str">
        <f>IF(COUNTA(A436:B436,E436:H436,J436:K436,M436:N436)=0,"",IF(OR(A436="",B436="",F436="",G436=""),"INCOMPLETO",IFERROR(IF(OR(NOT(ISNUMBER(A436)),A436&lt;=0,A436&lt;&gt;INT(A436),COUNTIFS(Plano!$A$6:$A$400,B436,Plano!$S$6:$S$400,"OK")&lt;&gt;1,NOT(ISNUMBER(F436)),NOT(ISNUMBER(G436)),F436&lt;0,G436&lt;0,F436&gt;=1,G436&gt;=1,AND(H436&lt;&gt;"",OR(NOT(ISNUMBER(H436)),H436&lt;0)),N(H436)&gt;MOD(G436-F436,1)*1440),"VERIFICAR","OK"),"VERIFICAR")))</f>
        <v/>
      </c>
      <c r="P436" s="15">
        <f t="shared" si="3"/>
        <v>0</v>
      </c>
      <c r="Q436" s="15">
        <f t="shared" si="4"/>
        <v>0</v>
      </c>
      <c r="R436" s="15" t="str">
        <f t="shared" si="5"/>
        <v/>
      </c>
    </row>
    <row r="437">
      <c r="A437" s="7"/>
      <c r="B437" s="4"/>
      <c r="C437" s="11" t="str">
        <f>IF(B437="","",IFERROR(VLOOKUP(B437,Plano!$A$6:$C$400,2,FALSE),""))</f>
        <v/>
      </c>
      <c r="D437" s="11" t="str">
        <f>IF(B437="","",IFERROR(VLOOKUP(B437,Plano!$A$6:$C$400,3,FALSE),""))</f>
        <v/>
      </c>
      <c r="E437" s="4"/>
      <c r="F437" s="12"/>
      <c r="G437" s="12"/>
      <c r="H437" s="4"/>
      <c r="I437" s="8" t="str">
        <f t="shared" si="1"/>
        <v/>
      </c>
      <c r="J437" s="4"/>
      <c r="K437" s="4"/>
      <c r="L437" s="9" t="str">
        <f t="shared" si="2"/>
        <v/>
      </c>
      <c r="M437" s="4"/>
      <c r="N437" s="4"/>
      <c r="O437" s="15" t="str">
        <f>IF(COUNTA(A437:B437,E437:H437,J437:K437,M437:N437)=0,"",IF(OR(A437="",B437="",F437="",G437=""),"INCOMPLETO",IFERROR(IF(OR(NOT(ISNUMBER(A437)),A437&lt;=0,A437&lt;&gt;INT(A437),COUNTIFS(Plano!$A$6:$A$400,B437,Plano!$S$6:$S$400,"OK")&lt;&gt;1,NOT(ISNUMBER(F437)),NOT(ISNUMBER(G437)),F437&lt;0,G437&lt;0,F437&gt;=1,G437&gt;=1,AND(H437&lt;&gt;"",OR(NOT(ISNUMBER(H437)),H437&lt;0)),N(H437)&gt;MOD(G437-F437,1)*1440),"VERIFICAR","OK"),"VERIFICAR")))</f>
        <v/>
      </c>
      <c r="P437" s="15">
        <f t="shared" si="3"/>
        <v>0</v>
      </c>
      <c r="Q437" s="15">
        <f t="shared" si="4"/>
        <v>0</v>
      </c>
      <c r="R437" s="15" t="str">
        <f t="shared" si="5"/>
        <v/>
      </c>
    </row>
    <row r="438">
      <c r="A438" s="7"/>
      <c r="B438" s="4"/>
      <c r="C438" s="11" t="str">
        <f>IF(B438="","",IFERROR(VLOOKUP(B438,Plano!$A$6:$C$400,2,FALSE),""))</f>
        <v/>
      </c>
      <c r="D438" s="11" t="str">
        <f>IF(B438="","",IFERROR(VLOOKUP(B438,Plano!$A$6:$C$400,3,FALSE),""))</f>
        <v/>
      </c>
      <c r="E438" s="4"/>
      <c r="F438" s="12"/>
      <c r="G438" s="12"/>
      <c r="H438" s="4"/>
      <c r="I438" s="8" t="str">
        <f t="shared" si="1"/>
        <v/>
      </c>
      <c r="J438" s="4"/>
      <c r="K438" s="4"/>
      <c r="L438" s="9" t="str">
        <f t="shared" si="2"/>
        <v/>
      </c>
      <c r="M438" s="4"/>
      <c r="N438" s="4"/>
      <c r="O438" s="15" t="str">
        <f>IF(COUNTA(A438:B438,E438:H438,J438:K438,M438:N438)=0,"",IF(OR(A438="",B438="",F438="",G438=""),"INCOMPLETO",IFERROR(IF(OR(NOT(ISNUMBER(A438)),A438&lt;=0,A438&lt;&gt;INT(A438),COUNTIFS(Plano!$A$6:$A$400,B438,Plano!$S$6:$S$400,"OK")&lt;&gt;1,NOT(ISNUMBER(F438)),NOT(ISNUMBER(G438)),F438&lt;0,G438&lt;0,F438&gt;=1,G438&gt;=1,AND(H438&lt;&gt;"",OR(NOT(ISNUMBER(H438)),H438&lt;0)),N(H438)&gt;MOD(G438-F438,1)*1440),"VERIFICAR","OK"),"VERIFICAR")))</f>
        <v/>
      </c>
      <c r="P438" s="15">
        <f t="shared" si="3"/>
        <v>0</v>
      </c>
      <c r="Q438" s="15">
        <f t="shared" si="4"/>
        <v>0</v>
      </c>
      <c r="R438" s="15" t="str">
        <f t="shared" si="5"/>
        <v/>
      </c>
    </row>
    <row r="439">
      <c r="A439" s="7"/>
      <c r="B439" s="4"/>
      <c r="C439" s="11" t="str">
        <f>IF(B439="","",IFERROR(VLOOKUP(B439,Plano!$A$6:$C$400,2,FALSE),""))</f>
        <v/>
      </c>
      <c r="D439" s="11" t="str">
        <f>IF(B439="","",IFERROR(VLOOKUP(B439,Plano!$A$6:$C$400,3,FALSE),""))</f>
        <v/>
      </c>
      <c r="E439" s="4"/>
      <c r="F439" s="12"/>
      <c r="G439" s="12"/>
      <c r="H439" s="4"/>
      <c r="I439" s="8" t="str">
        <f t="shared" si="1"/>
        <v/>
      </c>
      <c r="J439" s="4"/>
      <c r="K439" s="4"/>
      <c r="L439" s="9" t="str">
        <f t="shared" si="2"/>
        <v/>
      </c>
      <c r="M439" s="4"/>
      <c r="N439" s="4"/>
      <c r="O439" s="15" t="str">
        <f>IF(COUNTA(A439:B439,E439:H439,J439:K439,M439:N439)=0,"",IF(OR(A439="",B439="",F439="",G439=""),"INCOMPLETO",IFERROR(IF(OR(NOT(ISNUMBER(A439)),A439&lt;=0,A439&lt;&gt;INT(A439),COUNTIFS(Plano!$A$6:$A$400,B439,Plano!$S$6:$S$400,"OK")&lt;&gt;1,NOT(ISNUMBER(F439)),NOT(ISNUMBER(G439)),F439&lt;0,G439&lt;0,F439&gt;=1,G439&gt;=1,AND(H439&lt;&gt;"",OR(NOT(ISNUMBER(H439)),H439&lt;0)),N(H439)&gt;MOD(G439-F439,1)*1440),"VERIFICAR","OK"),"VERIFICAR")))</f>
        <v/>
      </c>
      <c r="P439" s="15">
        <f t="shared" si="3"/>
        <v>0</v>
      </c>
      <c r="Q439" s="15">
        <f t="shared" si="4"/>
        <v>0</v>
      </c>
      <c r="R439" s="15" t="str">
        <f t="shared" si="5"/>
        <v/>
      </c>
    </row>
    <row r="440">
      <c r="A440" s="7"/>
      <c r="B440" s="4"/>
      <c r="C440" s="11" t="str">
        <f>IF(B440="","",IFERROR(VLOOKUP(B440,Plano!$A$6:$C$400,2,FALSE),""))</f>
        <v/>
      </c>
      <c r="D440" s="11" t="str">
        <f>IF(B440="","",IFERROR(VLOOKUP(B440,Plano!$A$6:$C$400,3,FALSE),""))</f>
        <v/>
      </c>
      <c r="E440" s="4"/>
      <c r="F440" s="12"/>
      <c r="G440" s="12"/>
      <c r="H440" s="4"/>
      <c r="I440" s="8" t="str">
        <f t="shared" si="1"/>
        <v/>
      </c>
      <c r="J440" s="4"/>
      <c r="K440" s="4"/>
      <c r="L440" s="9" t="str">
        <f t="shared" si="2"/>
        <v/>
      </c>
      <c r="M440" s="4"/>
      <c r="N440" s="4"/>
      <c r="O440" s="15" t="str">
        <f>IF(COUNTA(A440:B440,E440:H440,J440:K440,M440:N440)=0,"",IF(OR(A440="",B440="",F440="",G440=""),"INCOMPLETO",IFERROR(IF(OR(NOT(ISNUMBER(A440)),A440&lt;=0,A440&lt;&gt;INT(A440),COUNTIFS(Plano!$A$6:$A$400,B440,Plano!$S$6:$S$400,"OK")&lt;&gt;1,NOT(ISNUMBER(F440)),NOT(ISNUMBER(G440)),F440&lt;0,G440&lt;0,F440&gt;=1,G440&gt;=1,AND(H440&lt;&gt;"",OR(NOT(ISNUMBER(H440)),H440&lt;0)),N(H440)&gt;MOD(G440-F440,1)*1440),"VERIFICAR","OK"),"VERIFICAR")))</f>
        <v/>
      </c>
      <c r="P440" s="15">
        <f t="shared" si="3"/>
        <v>0</v>
      </c>
      <c r="Q440" s="15">
        <f t="shared" si="4"/>
        <v>0</v>
      </c>
      <c r="R440" s="15" t="str">
        <f t="shared" si="5"/>
        <v/>
      </c>
    </row>
    <row r="441">
      <c r="A441" s="7"/>
      <c r="B441" s="4"/>
      <c r="C441" s="11" t="str">
        <f>IF(B441="","",IFERROR(VLOOKUP(B441,Plano!$A$6:$C$400,2,FALSE),""))</f>
        <v/>
      </c>
      <c r="D441" s="11" t="str">
        <f>IF(B441="","",IFERROR(VLOOKUP(B441,Plano!$A$6:$C$400,3,FALSE),""))</f>
        <v/>
      </c>
      <c r="E441" s="4"/>
      <c r="F441" s="12"/>
      <c r="G441" s="12"/>
      <c r="H441" s="4"/>
      <c r="I441" s="8" t="str">
        <f t="shared" si="1"/>
        <v/>
      </c>
      <c r="J441" s="4"/>
      <c r="K441" s="4"/>
      <c r="L441" s="9" t="str">
        <f t="shared" si="2"/>
        <v/>
      </c>
      <c r="M441" s="4"/>
      <c r="N441" s="4"/>
      <c r="O441" s="15" t="str">
        <f>IF(COUNTA(A441:B441,E441:H441,J441:K441,M441:N441)=0,"",IF(OR(A441="",B441="",F441="",G441=""),"INCOMPLETO",IFERROR(IF(OR(NOT(ISNUMBER(A441)),A441&lt;=0,A441&lt;&gt;INT(A441),COUNTIFS(Plano!$A$6:$A$400,B441,Plano!$S$6:$S$400,"OK")&lt;&gt;1,NOT(ISNUMBER(F441)),NOT(ISNUMBER(G441)),F441&lt;0,G441&lt;0,F441&gt;=1,G441&gt;=1,AND(H441&lt;&gt;"",OR(NOT(ISNUMBER(H441)),H441&lt;0)),N(H441)&gt;MOD(G441-F441,1)*1440),"VERIFICAR","OK"),"VERIFICAR")))</f>
        <v/>
      </c>
      <c r="P441" s="15">
        <f t="shared" si="3"/>
        <v>0</v>
      </c>
      <c r="Q441" s="15">
        <f t="shared" si="4"/>
        <v>0</v>
      </c>
      <c r="R441" s="15" t="str">
        <f t="shared" si="5"/>
        <v/>
      </c>
    </row>
    <row r="442">
      <c r="A442" s="7"/>
      <c r="B442" s="4"/>
      <c r="C442" s="11" t="str">
        <f>IF(B442="","",IFERROR(VLOOKUP(B442,Plano!$A$6:$C$400,2,FALSE),""))</f>
        <v/>
      </c>
      <c r="D442" s="11" t="str">
        <f>IF(B442="","",IFERROR(VLOOKUP(B442,Plano!$A$6:$C$400,3,FALSE),""))</f>
        <v/>
      </c>
      <c r="E442" s="4"/>
      <c r="F442" s="12"/>
      <c r="G442" s="12"/>
      <c r="H442" s="4"/>
      <c r="I442" s="8" t="str">
        <f t="shared" si="1"/>
        <v/>
      </c>
      <c r="J442" s="4"/>
      <c r="K442" s="4"/>
      <c r="L442" s="9" t="str">
        <f t="shared" si="2"/>
        <v/>
      </c>
      <c r="M442" s="4"/>
      <c r="N442" s="4"/>
      <c r="O442" s="15" t="str">
        <f>IF(COUNTA(A442:B442,E442:H442,J442:K442,M442:N442)=0,"",IF(OR(A442="",B442="",F442="",G442=""),"INCOMPLETO",IFERROR(IF(OR(NOT(ISNUMBER(A442)),A442&lt;=0,A442&lt;&gt;INT(A442),COUNTIFS(Plano!$A$6:$A$400,B442,Plano!$S$6:$S$400,"OK")&lt;&gt;1,NOT(ISNUMBER(F442)),NOT(ISNUMBER(G442)),F442&lt;0,G442&lt;0,F442&gt;=1,G442&gt;=1,AND(H442&lt;&gt;"",OR(NOT(ISNUMBER(H442)),H442&lt;0)),N(H442)&gt;MOD(G442-F442,1)*1440),"VERIFICAR","OK"),"VERIFICAR")))</f>
        <v/>
      </c>
      <c r="P442" s="15">
        <f t="shared" si="3"/>
        <v>0</v>
      </c>
      <c r="Q442" s="15">
        <f t="shared" si="4"/>
        <v>0</v>
      </c>
      <c r="R442" s="15" t="str">
        <f t="shared" si="5"/>
        <v/>
      </c>
    </row>
    <row r="443">
      <c r="A443" s="7"/>
      <c r="B443" s="4"/>
      <c r="C443" s="11" t="str">
        <f>IF(B443="","",IFERROR(VLOOKUP(B443,Plano!$A$6:$C$400,2,FALSE),""))</f>
        <v/>
      </c>
      <c r="D443" s="11" t="str">
        <f>IF(B443="","",IFERROR(VLOOKUP(B443,Plano!$A$6:$C$400,3,FALSE),""))</f>
        <v/>
      </c>
      <c r="E443" s="4"/>
      <c r="F443" s="12"/>
      <c r="G443" s="12"/>
      <c r="H443" s="4"/>
      <c r="I443" s="8" t="str">
        <f t="shared" si="1"/>
        <v/>
      </c>
      <c r="J443" s="4"/>
      <c r="K443" s="4"/>
      <c r="L443" s="9" t="str">
        <f t="shared" si="2"/>
        <v/>
      </c>
      <c r="M443" s="4"/>
      <c r="N443" s="4"/>
      <c r="O443" s="15" t="str">
        <f>IF(COUNTA(A443:B443,E443:H443,J443:K443,M443:N443)=0,"",IF(OR(A443="",B443="",F443="",G443=""),"INCOMPLETO",IFERROR(IF(OR(NOT(ISNUMBER(A443)),A443&lt;=0,A443&lt;&gt;INT(A443),COUNTIFS(Plano!$A$6:$A$400,B443,Plano!$S$6:$S$400,"OK")&lt;&gt;1,NOT(ISNUMBER(F443)),NOT(ISNUMBER(G443)),F443&lt;0,G443&lt;0,F443&gt;=1,G443&gt;=1,AND(H443&lt;&gt;"",OR(NOT(ISNUMBER(H443)),H443&lt;0)),N(H443)&gt;MOD(G443-F443,1)*1440),"VERIFICAR","OK"),"VERIFICAR")))</f>
        <v/>
      </c>
      <c r="P443" s="15">
        <f t="shared" si="3"/>
        <v>0</v>
      </c>
      <c r="Q443" s="15">
        <f t="shared" si="4"/>
        <v>0</v>
      </c>
      <c r="R443" s="15" t="str">
        <f t="shared" si="5"/>
        <v/>
      </c>
    </row>
    <row r="444">
      <c r="A444" s="7"/>
      <c r="B444" s="4"/>
      <c r="C444" s="11" t="str">
        <f>IF(B444="","",IFERROR(VLOOKUP(B444,Plano!$A$6:$C$400,2,FALSE),""))</f>
        <v/>
      </c>
      <c r="D444" s="11" t="str">
        <f>IF(B444="","",IFERROR(VLOOKUP(B444,Plano!$A$6:$C$400,3,FALSE),""))</f>
        <v/>
      </c>
      <c r="E444" s="4"/>
      <c r="F444" s="12"/>
      <c r="G444" s="12"/>
      <c r="H444" s="4"/>
      <c r="I444" s="8" t="str">
        <f t="shared" si="1"/>
        <v/>
      </c>
      <c r="J444" s="4"/>
      <c r="K444" s="4"/>
      <c r="L444" s="9" t="str">
        <f t="shared" si="2"/>
        <v/>
      </c>
      <c r="M444" s="4"/>
      <c r="N444" s="4"/>
      <c r="O444" s="15" t="str">
        <f>IF(COUNTA(A444:B444,E444:H444,J444:K444,M444:N444)=0,"",IF(OR(A444="",B444="",F444="",G444=""),"INCOMPLETO",IFERROR(IF(OR(NOT(ISNUMBER(A444)),A444&lt;=0,A444&lt;&gt;INT(A444),COUNTIFS(Plano!$A$6:$A$400,B444,Plano!$S$6:$S$400,"OK")&lt;&gt;1,NOT(ISNUMBER(F444)),NOT(ISNUMBER(G444)),F444&lt;0,G444&lt;0,F444&gt;=1,G444&gt;=1,AND(H444&lt;&gt;"",OR(NOT(ISNUMBER(H444)),H444&lt;0)),N(H444)&gt;MOD(G444-F444,1)*1440),"VERIFICAR","OK"),"VERIFICAR")))</f>
        <v/>
      </c>
      <c r="P444" s="15">
        <f t="shared" si="3"/>
        <v>0</v>
      </c>
      <c r="Q444" s="15">
        <f t="shared" si="4"/>
        <v>0</v>
      </c>
      <c r="R444" s="15" t="str">
        <f t="shared" si="5"/>
        <v/>
      </c>
    </row>
    <row r="445">
      <c r="A445" s="7"/>
      <c r="B445" s="4"/>
      <c r="C445" s="11" t="str">
        <f>IF(B445="","",IFERROR(VLOOKUP(B445,Plano!$A$6:$C$400,2,FALSE),""))</f>
        <v/>
      </c>
      <c r="D445" s="11" t="str">
        <f>IF(B445="","",IFERROR(VLOOKUP(B445,Plano!$A$6:$C$400,3,FALSE),""))</f>
        <v/>
      </c>
      <c r="E445" s="4"/>
      <c r="F445" s="12"/>
      <c r="G445" s="12"/>
      <c r="H445" s="4"/>
      <c r="I445" s="8" t="str">
        <f t="shared" si="1"/>
        <v/>
      </c>
      <c r="J445" s="4"/>
      <c r="K445" s="4"/>
      <c r="L445" s="9" t="str">
        <f t="shared" si="2"/>
        <v/>
      </c>
      <c r="M445" s="4"/>
      <c r="N445" s="4"/>
      <c r="O445" s="15" t="str">
        <f>IF(COUNTA(A445:B445,E445:H445,J445:K445,M445:N445)=0,"",IF(OR(A445="",B445="",F445="",G445=""),"INCOMPLETO",IFERROR(IF(OR(NOT(ISNUMBER(A445)),A445&lt;=0,A445&lt;&gt;INT(A445),COUNTIFS(Plano!$A$6:$A$400,B445,Plano!$S$6:$S$400,"OK")&lt;&gt;1,NOT(ISNUMBER(F445)),NOT(ISNUMBER(G445)),F445&lt;0,G445&lt;0,F445&gt;=1,G445&gt;=1,AND(H445&lt;&gt;"",OR(NOT(ISNUMBER(H445)),H445&lt;0)),N(H445)&gt;MOD(G445-F445,1)*1440),"VERIFICAR","OK"),"VERIFICAR")))</f>
        <v/>
      </c>
      <c r="P445" s="15">
        <f t="shared" si="3"/>
        <v>0</v>
      </c>
      <c r="Q445" s="15">
        <f t="shared" si="4"/>
        <v>0</v>
      </c>
      <c r="R445" s="15" t="str">
        <f t="shared" si="5"/>
        <v/>
      </c>
    </row>
    <row r="446">
      <c r="A446" s="7"/>
      <c r="B446" s="4"/>
      <c r="C446" s="11" t="str">
        <f>IF(B446="","",IFERROR(VLOOKUP(B446,Plano!$A$6:$C$400,2,FALSE),""))</f>
        <v/>
      </c>
      <c r="D446" s="11" t="str">
        <f>IF(B446="","",IFERROR(VLOOKUP(B446,Plano!$A$6:$C$400,3,FALSE),""))</f>
        <v/>
      </c>
      <c r="E446" s="4"/>
      <c r="F446" s="12"/>
      <c r="G446" s="12"/>
      <c r="H446" s="4"/>
      <c r="I446" s="8" t="str">
        <f t="shared" si="1"/>
        <v/>
      </c>
      <c r="J446" s="4"/>
      <c r="K446" s="4"/>
      <c r="L446" s="9" t="str">
        <f t="shared" si="2"/>
        <v/>
      </c>
      <c r="M446" s="4"/>
      <c r="N446" s="4"/>
      <c r="O446" s="15" t="str">
        <f>IF(COUNTA(A446:B446,E446:H446,J446:K446,M446:N446)=0,"",IF(OR(A446="",B446="",F446="",G446=""),"INCOMPLETO",IFERROR(IF(OR(NOT(ISNUMBER(A446)),A446&lt;=0,A446&lt;&gt;INT(A446),COUNTIFS(Plano!$A$6:$A$400,B446,Plano!$S$6:$S$400,"OK")&lt;&gt;1,NOT(ISNUMBER(F446)),NOT(ISNUMBER(G446)),F446&lt;0,G446&lt;0,F446&gt;=1,G446&gt;=1,AND(H446&lt;&gt;"",OR(NOT(ISNUMBER(H446)),H446&lt;0)),N(H446)&gt;MOD(G446-F446,1)*1440),"VERIFICAR","OK"),"VERIFICAR")))</f>
        <v/>
      </c>
      <c r="P446" s="15">
        <f t="shared" si="3"/>
        <v>0</v>
      </c>
      <c r="Q446" s="15">
        <f t="shared" si="4"/>
        <v>0</v>
      </c>
      <c r="R446" s="15" t="str">
        <f t="shared" si="5"/>
        <v/>
      </c>
    </row>
    <row r="447">
      <c r="A447" s="7"/>
      <c r="B447" s="4"/>
      <c r="C447" s="11" t="str">
        <f>IF(B447="","",IFERROR(VLOOKUP(B447,Plano!$A$6:$C$400,2,FALSE),""))</f>
        <v/>
      </c>
      <c r="D447" s="11" t="str">
        <f>IF(B447="","",IFERROR(VLOOKUP(B447,Plano!$A$6:$C$400,3,FALSE),""))</f>
        <v/>
      </c>
      <c r="E447" s="4"/>
      <c r="F447" s="12"/>
      <c r="G447" s="12"/>
      <c r="H447" s="4"/>
      <c r="I447" s="8" t="str">
        <f t="shared" si="1"/>
        <v/>
      </c>
      <c r="J447" s="4"/>
      <c r="K447" s="4"/>
      <c r="L447" s="9" t="str">
        <f t="shared" si="2"/>
        <v/>
      </c>
      <c r="M447" s="4"/>
      <c r="N447" s="4"/>
      <c r="O447" s="15" t="str">
        <f>IF(COUNTA(A447:B447,E447:H447,J447:K447,M447:N447)=0,"",IF(OR(A447="",B447="",F447="",G447=""),"INCOMPLETO",IFERROR(IF(OR(NOT(ISNUMBER(A447)),A447&lt;=0,A447&lt;&gt;INT(A447),COUNTIFS(Plano!$A$6:$A$400,B447,Plano!$S$6:$S$400,"OK")&lt;&gt;1,NOT(ISNUMBER(F447)),NOT(ISNUMBER(G447)),F447&lt;0,G447&lt;0,F447&gt;=1,G447&gt;=1,AND(H447&lt;&gt;"",OR(NOT(ISNUMBER(H447)),H447&lt;0)),N(H447)&gt;MOD(G447-F447,1)*1440),"VERIFICAR","OK"),"VERIFICAR")))</f>
        <v/>
      </c>
      <c r="P447" s="15">
        <f t="shared" si="3"/>
        <v>0</v>
      </c>
      <c r="Q447" s="15">
        <f t="shared" si="4"/>
        <v>0</v>
      </c>
      <c r="R447" s="15" t="str">
        <f t="shared" si="5"/>
        <v/>
      </c>
    </row>
    <row r="448">
      <c r="A448" s="7"/>
      <c r="B448" s="4"/>
      <c r="C448" s="11" t="str">
        <f>IF(B448="","",IFERROR(VLOOKUP(B448,Plano!$A$6:$C$400,2,FALSE),""))</f>
        <v/>
      </c>
      <c r="D448" s="11" t="str">
        <f>IF(B448="","",IFERROR(VLOOKUP(B448,Plano!$A$6:$C$400,3,FALSE),""))</f>
        <v/>
      </c>
      <c r="E448" s="4"/>
      <c r="F448" s="12"/>
      <c r="G448" s="12"/>
      <c r="H448" s="4"/>
      <c r="I448" s="8" t="str">
        <f t="shared" si="1"/>
        <v/>
      </c>
      <c r="J448" s="4"/>
      <c r="K448" s="4"/>
      <c r="L448" s="9" t="str">
        <f t="shared" si="2"/>
        <v/>
      </c>
      <c r="M448" s="4"/>
      <c r="N448" s="4"/>
      <c r="O448" s="15" t="str">
        <f>IF(COUNTA(A448:B448,E448:H448,J448:K448,M448:N448)=0,"",IF(OR(A448="",B448="",F448="",G448=""),"INCOMPLETO",IFERROR(IF(OR(NOT(ISNUMBER(A448)),A448&lt;=0,A448&lt;&gt;INT(A448),COUNTIFS(Plano!$A$6:$A$400,B448,Plano!$S$6:$S$400,"OK")&lt;&gt;1,NOT(ISNUMBER(F448)),NOT(ISNUMBER(G448)),F448&lt;0,G448&lt;0,F448&gt;=1,G448&gt;=1,AND(H448&lt;&gt;"",OR(NOT(ISNUMBER(H448)),H448&lt;0)),N(H448)&gt;MOD(G448-F448,1)*1440),"VERIFICAR","OK"),"VERIFICAR")))</f>
        <v/>
      </c>
      <c r="P448" s="15">
        <f t="shared" si="3"/>
        <v>0</v>
      </c>
      <c r="Q448" s="15">
        <f t="shared" si="4"/>
        <v>0</v>
      </c>
      <c r="R448" s="15" t="str">
        <f t="shared" si="5"/>
        <v/>
      </c>
    </row>
    <row r="449">
      <c r="A449" s="7"/>
      <c r="B449" s="4"/>
      <c r="C449" s="11" t="str">
        <f>IF(B449="","",IFERROR(VLOOKUP(B449,Plano!$A$6:$C$400,2,FALSE),""))</f>
        <v/>
      </c>
      <c r="D449" s="11" t="str">
        <f>IF(B449="","",IFERROR(VLOOKUP(B449,Plano!$A$6:$C$400,3,FALSE),""))</f>
        <v/>
      </c>
      <c r="E449" s="4"/>
      <c r="F449" s="12"/>
      <c r="G449" s="12"/>
      <c r="H449" s="4"/>
      <c r="I449" s="8" t="str">
        <f t="shared" si="1"/>
        <v/>
      </c>
      <c r="J449" s="4"/>
      <c r="K449" s="4"/>
      <c r="L449" s="9" t="str">
        <f t="shared" si="2"/>
        <v/>
      </c>
      <c r="M449" s="4"/>
      <c r="N449" s="4"/>
      <c r="O449" s="15" t="str">
        <f>IF(COUNTA(A449:B449,E449:H449,J449:K449,M449:N449)=0,"",IF(OR(A449="",B449="",F449="",G449=""),"INCOMPLETO",IFERROR(IF(OR(NOT(ISNUMBER(A449)),A449&lt;=0,A449&lt;&gt;INT(A449),COUNTIFS(Plano!$A$6:$A$400,B449,Plano!$S$6:$S$400,"OK")&lt;&gt;1,NOT(ISNUMBER(F449)),NOT(ISNUMBER(G449)),F449&lt;0,G449&lt;0,F449&gt;=1,G449&gt;=1,AND(H449&lt;&gt;"",OR(NOT(ISNUMBER(H449)),H449&lt;0)),N(H449)&gt;MOD(G449-F449,1)*1440),"VERIFICAR","OK"),"VERIFICAR")))</f>
        <v/>
      </c>
      <c r="P449" s="15">
        <f t="shared" si="3"/>
        <v>0</v>
      </c>
      <c r="Q449" s="15">
        <f t="shared" si="4"/>
        <v>0</v>
      </c>
      <c r="R449" s="15" t="str">
        <f t="shared" si="5"/>
        <v/>
      </c>
    </row>
    <row r="450">
      <c r="A450" s="7"/>
      <c r="B450" s="4"/>
      <c r="C450" s="11" t="str">
        <f>IF(B450="","",IFERROR(VLOOKUP(B450,Plano!$A$6:$C$400,2,FALSE),""))</f>
        <v/>
      </c>
      <c r="D450" s="11" t="str">
        <f>IF(B450="","",IFERROR(VLOOKUP(B450,Plano!$A$6:$C$400,3,FALSE),""))</f>
        <v/>
      </c>
      <c r="E450" s="4"/>
      <c r="F450" s="12"/>
      <c r="G450" s="12"/>
      <c r="H450" s="4"/>
      <c r="I450" s="8" t="str">
        <f t="shared" si="1"/>
        <v/>
      </c>
      <c r="J450" s="4"/>
      <c r="K450" s="4"/>
      <c r="L450" s="9" t="str">
        <f t="shared" si="2"/>
        <v/>
      </c>
      <c r="M450" s="4"/>
      <c r="N450" s="4"/>
      <c r="O450" s="15" t="str">
        <f>IF(COUNTA(A450:B450,E450:H450,J450:K450,M450:N450)=0,"",IF(OR(A450="",B450="",F450="",G450=""),"INCOMPLETO",IFERROR(IF(OR(NOT(ISNUMBER(A450)),A450&lt;=0,A450&lt;&gt;INT(A450),COUNTIFS(Plano!$A$6:$A$400,B450,Plano!$S$6:$S$400,"OK")&lt;&gt;1,NOT(ISNUMBER(F450)),NOT(ISNUMBER(G450)),F450&lt;0,G450&lt;0,F450&gt;=1,G450&gt;=1,AND(H450&lt;&gt;"",OR(NOT(ISNUMBER(H450)),H450&lt;0)),N(H450)&gt;MOD(G450-F450,1)*1440),"VERIFICAR","OK"),"VERIFICAR")))</f>
        <v/>
      </c>
      <c r="P450" s="15">
        <f t="shared" si="3"/>
        <v>0</v>
      </c>
      <c r="Q450" s="15">
        <f t="shared" si="4"/>
        <v>0</v>
      </c>
      <c r="R450" s="15" t="str">
        <f t="shared" si="5"/>
        <v/>
      </c>
    </row>
    <row r="451">
      <c r="A451" s="7"/>
      <c r="B451" s="4"/>
      <c r="C451" s="11" t="str">
        <f>IF(B451="","",IFERROR(VLOOKUP(B451,Plano!$A$6:$C$400,2,FALSE),""))</f>
        <v/>
      </c>
      <c r="D451" s="11" t="str">
        <f>IF(B451="","",IFERROR(VLOOKUP(B451,Plano!$A$6:$C$400,3,FALSE),""))</f>
        <v/>
      </c>
      <c r="E451" s="4"/>
      <c r="F451" s="12"/>
      <c r="G451" s="12"/>
      <c r="H451" s="4"/>
      <c r="I451" s="8" t="str">
        <f t="shared" si="1"/>
        <v/>
      </c>
      <c r="J451" s="4"/>
      <c r="K451" s="4"/>
      <c r="L451" s="9" t="str">
        <f t="shared" si="2"/>
        <v/>
      </c>
      <c r="M451" s="4"/>
      <c r="N451" s="4"/>
      <c r="O451" s="15" t="str">
        <f>IF(COUNTA(A451:B451,E451:H451,J451:K451,M451:N451)=0,"",IF(OR(A451="",B451="",F451="",G451=""),"INCOMPLETO",IFERROR(IF(OR(NOT(ISNUMBER(A451)),A451&lt;=0,A451&lt;&gt;INT(A451),COUNTIFS(Plano!$A$6:$A$400,B451,Plano!$S$6:$S$400,"OK")&lt;&gt;1,NOT(ISNUMBER(F451)),NOT(ISNUMBER(G451)),F451&lt;0,G451&lt;0,F451&gt;=1,G451&gt;=1,AND(H451&lt;&gt;"",OR(NOT(ISNUMBER(H451)),H451&lt;0)),N(H451)&gt;MOD(G451-F451,1)*1440),"VERIFICAR","OK"),"VERIFICAR")))</f>
        <v/>
      </c>
      <c r="P451" s="15">
        <f t="shared" si="3"/>
        <v>0</v>
      </c>
      <c r="Q451" s="15">
        <f t="shared" si="4"/>
        <v>0</v>
      </c>
      <c r="R451" s="15" t="str">
        <f t="shared" si="5"/>
        <v/>
      </c>
    </row>
    <row r="452">
      <c r="A452" s="7"/>
      <c r="B452" s="4"/>
      <c r="C452" s="11" t="str">
        <f>IF(B452="","",IFERROR(VLOOKUP(B452,Plano!$A$6:$C$400,2,FALSE),""))</f>
        <v/>
      </c>
      <c r="D452" s="11" t="str">
        <f>IF(B452="","",IFERROR(VLOOKUP(B452,Plano!$A$6:$C$400,3,FALSE),""))</f>
        <v/>
      </c>
      <c r="E452" s="4"/>
      <c r="F452" s="12"/>
      <c r="G452" s="12"/>
      <c r="H452" s="4"/>
      <c r="I452" s="8" t="str">
        <f t="shared" si="1"/>
        <v/>
      </c>
      <c r="J452" s="4"/>
      <c r="K452" s="4"/>
      <c r="L452" s="9" t="str">
        <f t="shared" si="2"/>
        <v/>
      </c>
      <c r="M452" s="4"/>
      <c r="N452" s="4"/>
      <c r="O452" s="15" t="str">
        <f>IF(COUNTA(A452:B452,E452:H452,J452:K452,M452:N452)=0,"",IF(OR(A452="",B452="",F452="",G452=""),"INCOMPLETO",IFERROR(IF(OR(NOT(ISNUMBER(A452)),A452&lt;=0,A452&lt;&gt;INT(A452),COUNTIFS(Plano!$A$6:$A$400,B452,Plano!$S$6:$S$400,"OK")&lt;&gt;1,NOT(ISNUMBER(F452)),NOT(ISNUMBER(G452)),F452&lt;0,G452&lt;0,F452&gt;=1,G452&gt;=1,AND(H452&lt;&gt;"",OR(NOT(ISNUMBER(H452)),H452&lt;0)),N(H452)&gt;MOD(G452-F452,1)*1440),"VERIFICAR","OK"),"VERIFICAR")))</f>
        <v/>
      </c>
      <c r="P452" s="15">
        <f t="shared" si="3"/>
        <v>0</v>
      </c>
      <c r="Q452" s="15">
        <f t="shared" si="4"/>
        <v>0</v>
      </c>
      <c r="R452" s="15" t="str">
        <f t="shared" si="5"/>
        <v/>
      </c>
    </row>
    <row r="453">
      <c r="A453" s="7"/>
      <c r="B453" s="4"/>
      <c r="C453" s="11" t="str">
        <f>IF(B453="","",IFERROR(VLOOKUP(B453,Plano!$A$6:$C$400,2,FALSE),""))</f>
        <v/>
      </c>
      <c r="D453" s="11" t="str">
        <f>IF(B453="","",IFERROR(VLOOKUP(B453,Plano!$A$6:$C$400,3,FALSE),""))</f>
        <v/>
      </c>
      <c r="E453" s="4"/>
      <c r="F453" s="12"/>
      <c r="G453" s="12"/>
      <c r="H453" s="4"/>
      <c r="I453" s="8" t="str">
        <f t="shared" si="1"/>
        <v/>
      </c>
      <c r="J453" s="4"/>
      <c r="K453" s="4"/>
      <c r="L453" s="9" t="str">
        <f t="shared" si="2"/>
        <v/>
      </c>
      <c r="M453" s="4"/>
      <c r="N453" s="4"/>
      <c r="O453" s="15" t="str">
        <f>IF(COUNTA(A453:B453,E453:H453,J453:K453,M453:N453)=0,"",IF(OR(A453="",B453="",F453="",G453=""),"INCOMPLETO",IFERROR(IF(OR(NOT(ISNUMBER(A453)),A453&lt;=0,A453&lt;&gt;INT(A453),COUNTIFS(Plano!$A$6:$A$400,B453,Plano!$S$6:$S$400,"OK")&lt;&gt;1,NOT(ISNUMBER(F453)),NOT(ISNUMBER(G453)),F453&lt;0,G453&lt;0,F453&gt;=1,G453&gt;=1,AND(H453&lt;&gt;"",OR(NOT(ISNUMBER(H453)),H453&lt;0)),N(H453)&gt;MOD(G453-F453,1)*1440),"VERIFICAR","OK"),"VERIFICAR")))</f>
        <v/>
      </c>
      <c r="P453" s="15">
        <f t="shared" si="3"/>
        <v>0</v>
      </c>
      <c r="Q453" s="15">
        <f t="shared" si="4"/>
        <v>0</v>
      </c>
      <c r="R453" s="15" t="str">
        <f t="shared" si="5"/>
        <v/>
      </c>
    </row>
    <row r="454">
      <c r="A454" s="7"/>
      <c r="B454" s="4"/>
      <c r="C454" s="11" t="str">
        <f>IF(B454="","",IFERROR(VLOOKUP(B454,Plano!$A$6:$C$400,2,FALSE),""))</f>
        <v/>
      </c>
      <c r="D454" s="11" t="str">
        <f>IF(B454="","",IFERROR(VLOOKUP(B454,Plano!$A$6:$C$400,3,FALSE),""))</f>
        <v/>
      </c>
      <c r="E454" s="4"/>
      <c r="F454" s="12"/>
      <c r="G454" s="12"/>
      <c r="H454" s="4"/>
      <c r="I454" s="8" t="str">
        <f t="shared" si="1"/>
        <v/>
      </c>
      <c r="J454" s="4"/>
      <c r="K454" s="4"/>
      <c r="L454" s="9" t="str">
        <f t="shared" si="2"/>
        <v/>
      </c>
      <c r="M454" s="4"/>
      <c r="N454" s="4"/>
      <c r="O454" s="15" t="str">
        <f>IF(COUNTA(A454:B454,E454:H454,J454:K454,M454:N454)=0,"",IF(OR(A454="",B454="",F454="",G454=""),"INCOMPLETO",IFERROR(IF(OR(NOT(ISNUMBER(A454)),A454&lt;=0,A454&lt;&gt;INT(A454),COUNTIFS(Plano!$A$6:$A$400,B454,Plano!$S$6:$S$400,"OK")&lt;&gt;1,NOT(ISNUMBER(F454)),NOT(ISNUMBER(G454)),F454&lt;0,G454&lt;0,F454&gt;=1,G454&gt;=1,AND(H454&lt;&gt;"",OR(NOT(ISNUMBER(H454)),H454&lt;0)),N(H454)&gt;MOD(G454-F454,1)*1440),"VERIFICAR","OK"),"VERIFICAR")))</f>
        <v/>
      </c>
      <c r="P454" s="15">
        <f t="shared" si="3"/>
        <v>0</v>
      </c>
      <c r="Q454" s="15">
        <f t="shared" si="4"/>
        <v>0</v>
      </c>
      <c r="R454" s="15" t="str">
        <f t="shared" si="5"/>
        <v/>
      </c>
    </row>
    <row r="455">
      <c r="A455" s="7"/>
      <c r="B455" s="4"/>
      <c r="C455" s="11" t="str">
        <f>IF(B455="","",IFERROR(VLOOKUP(B455,Plano!$A$6:$C$400,2,FALSE),""))</f>
        <v/>
      </c>
      <c r="D455" s="11" t="str">
        <f>IF(B455="","",IFERROR(VLOOKUP(B455,Plano!$A$6:$C$400,3,FALSE),""))</f>
        <v/>
      </c>
      <c r="E455" s="4"/>
      <c r="F455" s="12"/>
      <c r="G455" s="12"/>
      <c r="H455" s="4"/>
      <c r="I455" s="8" t="str">
        <f t="shared" si="1"/>
        <v/>
      </c>
      <c r="J455" s="4"/>
      <c r="K455" s="4"/>
      <c r="L455" s="9" t="str">
        <f t="shared" si="2"/>
        <v/>
      </c>
      <c r="M455" s="4"/>
      <c r="N455" s="4"/>
      <c r="O455" s="15" t="str">
        <f>IF(COUNTA(A455:B455,E455:H455,J455:K455,M455:N455)=0,"",IF(OR(A455="",B455="",F455="",G455=""),"INCOMPLETO",IFERROR(IF(OR(NOT(ISNUMBER(A455)),A455&lt;=0,A455&lt;&gt;INT(A455),COUNTIFS(Plano!$A$6:$A$400,B455,Plano!$S$6:$S$400,"OK")&lt;&gt;1,NOT(ISNUMBER(F455)),NOT(ISNUMBER(G455)),F455&lt;0,G455&lt;0,F455&gt;=1,G455&gt;=1,AND(H455&lt;&gt;"",OR(NOT(ISNUMBER(H455)),H455&lt;0)),N(H455)&gt;MOD(G455-F455,1)*1440),"VERIFICAR","OK"),"VERIFICAR")))</f>
        <v/>
      </c>
      <c r="P455" s="15">
        <f t="shared" si="3"/>
        <v>0</v>
      </c>
      <c r="Q455" s="15">
        <f t="shared" si="4"/>
        <v>0</v>
      </c>
      <c r="R455" s="15" t="str">
        <f t="shared" si="5"/>
        <v/>
      </c>
    </row>
    <row r="456">
      <c r="A456" s="7"/>
      <c r="B456" s="4"/>
      <c r="C456" s="11" t="str">
        <f>IF(B456="","",IFERROR(VLOOKUP(B456,Plano!$A$6:$C$400,2,FALSE),""))</f>
        <v/>
      </c>
      <c r="D456" s="11" t="str">
        <f>IF(B456="","",IFERROR(VLOOKUP(B456,Plano!$A$6:$C$400,3,FALSE),""))</f>
        <v/>
      </c>
      <c r="E456" s="4"/>
      <c r="F456" s="12"/>
      <c r="G456" s="12"/>
      <c r="H456" s="4"/>
      <c r="I456" s="8" t="str">
        <f t="shared" si="1"/>
        <v/>
      </c>
      <c r="J456" s="4"/>
      <c r="K456" s="4"/>
      <c r="L456" s="9" t="str">
        <f t="shared" si="2"/>
        <v/>
      </c>
      <c r="M456" s="4"/>
      <c r="N456" s="4"/>
      <c r="O456" s="15" t="str">
        <f>IF(COUNTA(A456:B456,E456:H456,J456:K456,M456:N456)=0,"",IF(OR(A456="",B456="",F456="",G456=""),"INCOMPLETO",IFERROR(IF(OR(NOT(ISNUMBER(A456)),A456&lt;=0,A456&lt;&gt;INT(A456),COUNTIFS(Plano!$A$6:$A$400,B456,Plano!$S$6:$S$400,"OK")&lt;&gt;1,NOT(ISNUMBER(F456)),NOT(ISNUMBER(G456)),F456&lt;0,G456&lt;0,F456&gt;=1,G456&gt;=1,AND(H456&lt;&gt;"",OR(NOT(ISNUMBER(H456)),H456&lt;0)),N(H456)&gt;MOD(G456-F456,1)*1440),"VERIFICAR","OK"),"VERIFICAR")))</f>
        <v/>
      </c>
      <c r="P456" s="15">
        <f t="shared" si="3"/>
        <v>0</v>
      </c>
      <c r="Q456" s="15">
        <f t="shared" si="4"/>
        <v>0</v>
      </c>
      <c r="R456" s="15" t="str">
        <f t="shared" si="5"/>
        <v/>
      </c>
    </row>
    <row r="457">
      <c r="A457" s="7"/>
      <c r="B457" s="4"/>
      <c r="C457" s="11" t="str">
        <f>IF(B457="","",IFERROR(VLOOKUP(B457,Plano!$A$6:$C$400,2,FALSE),""))</f>
        <v/>
      </c>
      <c r="D457" s="11" t="str">
        <f>IF(B457="","",IFERROR(VLOOKUP(B457,Plano!$A$6:$C$400,3,FALSE),""))</f>
        <v/>
      </c>
      <c r="E457" s="4"/>
      <c r="F457" s="12"/>
      <c r="G457" s="12"/>
      <c r="H457" s="4"/>
      <c r="I457" s="8" t="str">
        <f t="shared" si="1"/>
        <v/>
      </c>
      <c r="J457" s="4"/>
      <c r="K457" s="4"/>
      <c r="L457" s="9" t="str">
        <f t="shared" si="2"/>
        <v/>
      </c>
      <c r="M457" s="4"/>
      <c r="N457" s="4"/>
      <c r="O457" s="15" t="str">
        <f>IF(COUNTA(A457:B457,E457:H457,J457:K457,M457:N457)=0,"",IF(OR(A457="",B457="",F457="",G457=""),"INCOMPLETO",IFERROR(IF(OR(NOT(ISNUMBER(A457)),A457&lt;=0,A457&lt;&gt;INT(A457),COUNTIFS(Plano!$A$6:$A$400,B457,Plano!$S$6:$S$400,"OK")&lt;&gt;1,NOT(ISNUMBER(F457)),NOT(ISNUMBER(G457)),F457&lt;0,G457&lt;0,F457&gt;=1,G457&gt;=1,AND(H457&lt;&gt;"",OR(NOT(ISNUMBER(H457)),H457&lt;0)),N(H457)&gt;MOD(G457-F457,1)*1440),"VERIFICAR","OK"),"VERIFICAR")))</f>
        <v/>
      </c>
      <c r="P457" s="15">
        <f t="shared" si="3"/>
        <v>0</v>
      </c>
      <c r="Q457" s="15">
        <f t="shared" si="4"/>
        <v>0</v>
      </c>
      <c r="R457" s="15" t="str">
        <f t="shared" si="5"/>
        <v/>
      </c>
    </row>
    <row r="458">
      <c r="A458" s="7"/>
      <c r="B458" s="4"/>
      <c r="C458" s="11" t="str">
        <f>IF(B458="","",IFERROR(VLOOKUP(B458,Plano!$A$6:$C$400,2,FALSE),""))</f>
        <v/>
      </c>
      <c r="D458" s="11" t="str">
        <f>IF(B458="","",IFERROR(VLOOKUP(B458,Plano!$A$6:$C$400,3,FALSE),""))</f>
        <v/>
      </c>
      <c r="E458" s="4"/>
      <c r="F458" s="12"/>
      <c r="G458" s="12"/>
      <c r="H458" s="4"/>
      <c r="I458" s="8" t="str">
        <f t="shared" si="1"/>
        <v/>
      </c>
      <c r="J458" s="4"/>
      <c r="K458" s="4"/>
      <c r="L458" s="9" t="str">
        <f t="shared" si="2"/>
        <v/>
      </c>
      <c r="M458" s="4"/>
      <c r="N458" s="4"/>
      <c r="O458" s="15" t="str">
        <f>IF(COUNTA(A458:B458,E458:H458,J458:K458,M458:N458)=0,"",IF(OR(A458="",B458="",F458="",G458=""),"INCOMPLETO",IFERROR(IF(OR(NOT(ISNUMBER(A458)),A458&lt;=0,A458&lt;&gt;INT(A458),COUNTIFS(Plano!$A$6:$A$400,B458,Plano!$S$6:$S$400,"OK")&lt;&gt;1,NOT(ISNUMBER(F458)),NOT(ISNUMBER(G458)),F458&lt;0,G458&lt;0,F458&gt;=1,G458&gt;=1,AND(H458&lt;&gt;"",OR(NOT(ISNUMBER(H458)),H458&lt;0)),N(H458)&gt;MOD(G458-F458,1)*1440),"VERIFICAR","OK"),"VERIFICAR")))</f>
        <v/>
      </c>
      <c r="P458" s="15">
        <f t="shared" si="3"/>
        <v>0</v>
      </c>
      <c r="Q458" s="15">
        <f t="shared" si="4"/>
        <v>0</v>
      </c>
      <c r="R458" s="15" t="str">
        <f t="shared" si="5"/>
        <v/>
      </c>
    </row>
    <row r="459">
      <c r="A459" s="7"/>
      <c r="B459" s="4"/>
      <c r="C459" s="11" t="str">
        <f>IF(B459="","",IFERROR(VLOOKUP(B459,Plano!$A$6:$C$400,2,FALSE),""))</f>
        <v/>
      </c>
      <c r="D459" s="11" t="str">
        <f>IF(B459="","",IFERROR(VLOOKUP(B459,Plano!$A$6:$C$400,3,FALSE),""))</f>
        <v/>
      </c>
      <c r="E459" s="4"/>
      <c r="F459" s="12"/>
      <c r="G459" s="12"/>
      <c r="H459" s="4"/>
      <c r="I459" s="8" t="str">
        <f t="shared" si="1"/>
        <v/>
      </c>
      <c r="J459" s="4"/>
      <c r="K459" s="4"/>
      <c r="L459" s="9" t="str">
        <f t="shared" si="2"/>
        <v/>
      </c>
      <c r="M459" s="4"/>
      <c r="N459" s="4"/>
      <c r="O459" s="15" t="str">
        <f>IF(COUNTA(A459:B459,E459:H459,J459:K459,M459:N459)=0,"",IF(OR(A459="",B459="",F459="",G459=""),"INCOMPLETO",IFERROR(IF(OR(NOT(ISNUMBER(A459)),A459&lt;=0,A459&lt;&gt;INT(A459),COUNTIFS(Plano!$A$6:$A$400,B459,Plano!$S$6:$S$400,"OK")&lt;&gt;1,NOT(ISNUMBER(F459)),NOT(ISNUMBER(G459)),F459&lt;0,G459&lt;0,F459&gt;=1,G459&gt;=1,AND(H459&lt;&gt;"",OR(NOT(ISNUMBER(H459)),H459&lt;0)),N(H459)&gt;MOD(G459-F459,1)*1440),"VERIFICAR","OK"),"VERIFICAR")))</f>
        <v/>
      </c>
      <c r="P459" s="15">
        <f t="shared" si="3"/>
        <v>0</v>
      </c>
      <c r="Q459" s="15">
        <f t="shared" si="4"/>
        <v>0</v>
      </c>
      <c r="R459" s="15" t="str">
        <f t="shared" si="5"/>
        <v/>
      </c>
    </row>
    <row r="460">
      <c r="A460" s="7"/>
      <c r="B460" s="4"/>
      <c r="C460" s="11" t="str">
        <f>IF(B460="","",IFERROR(VLOOKUP(B460,Plano!$A$6:$C$400,2,FALSE),""))</f>
        <v/>
      </c>
      <c r="D460" s="11" t="str">
        <f>IF(B460="","",IFERROR(VLOOKUP(B460,Plano!$A$6:$C$400,3,FALSE),""))</f>
        <v/>
      </c>
      <c r="E460" s="4"/>
      <c r="F460" s="12"/>
      <c r="G460" s="12"/>
      <c r="H460" s="4"/>
      <c r="I460" s="8" t="str">
        <f t="shared" si="1"/>
        <v/>
      </c>
      <c r="J460" s="4"/>
      <c r="K460" s="4"/>
      <c r="L460" s="9" t="str">
        <f t="shared" si="2"/>
        <v/>
      </c>
      <c r="M460" s="4"/>
      <c r="N460" s="4"/>
      <c r="O460" s="15" t="str">
        <f>IF(COUNTA(A460:B460,E460:H460,J460:K460,M460:N460)=0,"",IF(OR(A460="",B460="",F460="",G460=""),"INCOMPLETO",IFERROR(IF(OR(NOT(ISNUMBER(A460)),A460&lt;=0,A460&lt;&gt;INT(A460),COUNTIFS(Plano!$A$6:$A$400,B460,Plano!$S$6:$S$400,"OK")&lt;&gt;1,NOT(ISNUMBER(F460)),NOT(ISNUMBER(G460)),F460&lt;0,G460&lt;0,F460&gt;=1,G460&gt;=1,AND(H460&lt;&gt;"",OR(NOT(ISNUMBER(H460)),H460&lt;0)),N(H460)&gt;MOD(G460-F460,1)*1440),"VERIFICAR","OK"),"VERIFICAR")))</f>
        <v/>
      </c>
      <c r="P460" s="15">
        <f t="shared" si="3"/>
        <v>0</v>
      </c>
      <c r="Q460" s="15">
        <f t="shared" si="4"/>
        <v>0</v>
      </c>
      <c r="R460" s="15" t="str">
        <f t="shared" si="5"/>
        <v/>
      </c>
    </row>
    <row r="461">
      <c r="A461" s="7"/>
      <c r="B461" s="4"/>
      <c r="C461" s="11" t="str">
        <f>IF(B461="","",IFERROR(VLOOKUP(B461,Plano!$A$6:$C$400,2,FALSE),""))</f>
        <v/>
      </c>
      <c r="D461" s="11" t="str">
        <f>IF(B461="","",IFERROR(VLOOKUP(B461,Plano!$A$6:$C$400,3,FALSE),""))</f>
        <v/>
      </c>
      <c r="E461" s="4"/>
      <c r="F461" s="12"/>
      <c r="G461" s="12"/>
      <c r="H461" s="4"/>
      <c r="I461" s="8" t="str">
        <f t="shared" si="1"/>
        <v/>
      </c>
      <c r="J461" s="4"/>
      <c r="K461" s="4"/>
      <c r="L461" s="9" t="str">
        <f t="shared" si="2"/>
        <v/>
      </c>
      <c r="M461" s="4"/>
      <c r="N461" s="4"/>
      <c r="O461" s="15" t="str">
        <f>IF(COUNTA(A461:B461,E461:H461,J461:K461,M461:N461)=0,"",IF(OR(A461="",B461="",F461="",G461=""),"INCOMPLETO",IFERROR(IF(OR(NOT(ISNUMBER(A461)),A461&lt;=0,A461&lt;&gt;INT(A461),COUNTIFS(Plano!$A$6:$A$400,B461,Plano!$S$6:$S$400,"OK")&lt;&gt;1,NOT(ISNUMBER(F461)),NOT(ISNUMBER(G461)),F461&lt;0,G461&lt;0,F461&gt;=1,G461&gt;=1,AND(H461&lt;&gt;"",OR(NOT(ISNUMBER(H461)),H461&lt;0)),N(H461)&gt;MOD(G461-F461,1)*1440),"VERIFICAR","OK"),"VERIFICAR")))</f>
        <v/>
      </c>
      <c r="P461" s="15">
        <f t="shared" si="3"/>
        <v>0</v>
      </c>
      <c r="Q461" s="15">
        <f t="shared" si="4"/>
        <v>0</v>
      </c>
      <c r="R461" s="15" t="str">
        <f t="shared" si="5"/>
        <v/>
      </c>
    </row>
    <row r="462">
      <c r="A462" s="7"/>
      <c r="B462" s="4"/>
      <c r="C462" s="11" t="str">
        <f>IF(B462="","",IFERROR(VLOOKUP(B462,Plano!$A$6:$C$400,2,FALSE),""))</f>
        <v/>
      </c>
      <c r="D462" s="11" t="str">
        <f>IF(B462="","",IFERROR(VLOOKUP(B462,Plano!$A$6:$C$400,3,FALSE),""))</f>
        <v/>
      </c>
      <c r="E462" s="4"/>
      <c r="F462" s="12"/>
      <c r="G462" s="12"/>
      <c r="H462" s="4"/>
      <c r="I462" s="8" t="str">
        <f t="shared" si="1"/>
        <v/>
      </c>
      <c r="J462" s="4"/>
      <c r="K462" s="4"/>
      <c r="L462" s="9" t="str">
        <f t="shared" si="2"/>
        <v/>
      </c>
      <c r="M462" s="4"/>
      <c r="N462" s="4"/>
      <c r="O462" s="15" t="str">
        <f>IF(COUNTA(A462:B462,E462:H462,J462:K462,M462:N462)=0,"",IF(OR(A462="",B462="",F462="",G462=""),"INCOMPLETO",IFERROR(IF(OR(NOT(ISNUMBER(A462)),A462&lt;=0,A462&lt;&gt;INT(A462),COUNTIFS(Plano!$A$6:$A$400,B462,Plano!$S$6:$S$400,"OK")&lt;&gt;1,NOT(ISNUMBER(F462)),NOT(ISNUMBER(G462)),F462&lt;0,G462&lt;0,F462&gt;=1,G462&gt;=1,AND(H462&lt;&gt;"",OR(NOT(ISNUMBER(H462)),H462&lt;0)),N(H462)&gt;MOD(G462-F462,1)*1440),"VERIFICAR","OK"),"VERIFICAR")))</f>
        <v/>
      </c>
      <c r="P462" s="15">
        <f t="shared" si="3"/>
        <v>0</v>
      </c>
      <c r="Q462" s="15">
        <f t="shared" si="4"/>
        <v>0</v>
      </c>
      <c r="R462" s="15" t="str">
        <f t="shared" si="5"/>
        <v/>
      </c>
    </row>
    <row r="463">
      <c r="A463" s="7"/>
      <c r="B463" s="4"/>
      <c r="C463" s="11" t="str">
        <f>IF(B463="","",IFERROR(VLOOKUP(B463,Plano!$A$6:$C$400,2,FALSE),""))</f>
        <v/>
      </c>
      <c r="D463" s="11" t="str">
        <f>IF(B463="","",IFERROR(VLOOKUP(B463,Plano!$A$6:$C$400,3,FALSE),""))</f>
        <v/>
      </c>
      <c r="E463" s="4"/>
      <c r="F463" s="12"/>
      <c r="G463" s="12"/>
      <c r="H463" s="4"/>
      <c r="I463" s="8" t="str">
        <f t="shared" si="1"/>
        <v/>
      </c>
      <c r="J463" s="4"/>
      <c r="K463" s="4"/>
      <c r="L463" s="9" t="str">
        <f t="shared" si="2"/>
        <v/>
      </c>
      <c r="M463" s="4"/>
      <c r="N463" s="4"/>
      <c r="O463" s="15" t="str">
        <f>IF(COUNTA(A463:B463,E463:H463,J463:K463,M463:N463)=0,"",IF(OR(A463="",B463="",F463="",G463=""),"INCOMPLETO",IFERROR(IF(OR(NOT(ISNUMBER(A463)),A463&lt;=0,A463&lt;&gt;INT(A463),COUNTIFS(Plano!$A$6:$A$400,B463,Plano!$S$6:$S$400,"OK")&lt;&gt;1,NOT(ISNUMBER(F463)),NOT(ISNUMBER(G463)),F463&lt;0,G463&lt;0,F463&gt;=1,G463&gt;=1,AND(H463&lt;&gt;"",OR(NOT(ISNUMBER(H463)),H463&lt;0)),N(H463)&gt;MOD(G463-F463,1)*1440),"VERIFICAR","OK"),"VERIFICAR")))</f>
        <v/>
      </c>
      <c r="P463" s="15">
        <f t="shared" si="3"/>
        <v>0</v>
      </c>
      <c r="Q463" s="15">
        <f t="shared" si="4"/>
        <v>0</v>
      </c>
      <c r="R463" s="15" t="str">
        <f t="shared" si="5"/>
        <v/>
      </c>
    </row>
    <row r="464">
      <c r="A464" s="7"/>
      <c r="B464" s="4"/>
      <c r="C464" s="11" t="str">
        <f>IF(B464="","",IFERROR(VLOOKUP(B464,Plano!$A$6:$C$400,2,FALSE),""))</f>
        <v/>
      </c>
      <c r="D464" s="11" t="str">
        <f>IF(B464="","",IFERROR(VLOOKUP(B464,Plano!$A$6:$C$400,3,FALSE),""))</f>
        <v/>
      </c>
      <c r="E464" s="4"/>
      <c r="F464" s="12"/>
      <c r="G464" s="12"/>
      <c r="H464" s="4"/>
      <c r="I464" s="8" t="str">
        <f t="shared" si="1"/>
        <v/>
      </c>
      <c r="J464" s="4"/>
      <c r="K464" s="4"/>
      <c r="L464" s="9" t="str">
        <f t="shared" si="2"/>
        <v/>
      </c>
      <c r="M464" s="4"/>
      <c r="N464" s="4"/>
      <c r="O464" s="15" t="str">
        <f>IF(COUNTA(A464:B464,E464:H464,J464:K464,M464:N464)=0,"",IF(OR(A464="",B464="",F464="",G464=""),"INCOMPLETO",IFERROR(IF(OR(NOT(ISNUMBER(A464)),A464&lt;=0,A464&lt;&gt;INT(A464),COUNTIFS(Plano!$A$6:$A$400,B464,Plano!$S$6:$S$400,"OK")&lt;&gt;1,NOT(ISNUMBER(F464)),NOT(ISNUMBER(G464)),F464&lt;0,G464&lt;0,F464&gt;=1,G464&gt;=1,AND(H464&lt;&gt;"",OR(NOT(ISNUMBER(H464)),H464&lt;0)),N(H464)&gt;MOD(G464-F464,1)*1440),"VERIFICAR","OK"),"VERIFICAR")))</f>
        <v/>
      </c>
      <c r="P464" s="15">
        <f t="shared" si="3"/>
        <v>0</v>
      </c>
      <c r="Q464" s="15">
        <f t="shared" si="4"/>
        <v>0</v>
      </c>
      <c r="R464" s="15" t="str">
        <f t="shared" si="5"/>
        <v/>
      </c>
    </row>
    <row r="465">
      <c r="A465" s="7"/>
      <c r="B465" s="4"/>
      <c r="C465" s="11" t="str">
        <f>IF(B465="","",IFERROR(VLOOKUP(B465,Plano!$A$6:$C$400,2,FALSE),""))</f>
        <v/>
      </c>
      <c r="D465" s="11" t="str">
        <f>IF(B465="","",IFERROR(VLOOKUP(B465,Plano!$A$6:$C$400,3,FALSE),""))</f>
        <v/>
      </c>
      <c r="E465" s="4"/>
      <c r="F465" s="12"/>
      <c r="G465" s="12"/>
      <c r="H465" s="4"/>
      <c r="I465" s="8" t="str">
        <f t="shared" si="1"/>
        <v/>
      </c>
      <c r="J465" s="4"/>
      <c r="K465" s="4"/>
      <c r="L465" s="9" t="str">
        <f t="shared" si="2"/>
        <v/>
      </c>
      <c r="M465" s="4"/>
      <c r="N465" s="4"/>
      <c r="O465" s="15" t="str">
        <f>IF(COUNTA(A465:B465,E465:H465,J465:K465,M465:N465)=0,"",IF(OR(A465="",B465="",F465="",G465=""),"INCOMPLETO",IFERROR(IF(OR(NOT(ISNUMBER(A465)),A465&lt;=0,A465&lt;&gt;INT(A465),COUNTIFS(Plano!$A$6:$A$400,B465,Plano!$S$6:$S$400,"OK")&lt;&gt;1,NOT(ISNUMBER(F465)),NOT(ISNUMBER(G465)),F465&lt;0,G465&lt;0,F465&gt;=1,G465&gt;=1,AND(H465&lt;&gt;"",OR(NOT(ISNUMBER(H465)),H465&lt;0)),N(H465)&gt;MOD(G465-F465,1)*1440),"VERIFICAR","OK"),"VERIFICAR")))</f>
        <v/>
      </c>
      <c r="P465" s="15">
        <f t="shared" si="3"/>
        <v>0</v>
      </c>
      <c r="Q465" s="15">
        <f t="shared" si="4"/>
        <v>0</v>
      </c>
      <c r="R465" s="15" t="str">
        <f t="shared" si="5"/>
        <v/>
      </c>
    </row>
    <row r="466">
      <c r="A466" s="7"/>
      <c r="B466" s="4"/>
      <c r="C466" s="11" t="str">
        <f>IF(B466="","",IFERROR(VLOOKUP(B466,Plano!$A$6:$C$400,2,FALSE),""))</f>
        <v/>
      </c>
      <c r="D466" s="11" t="str">
        <f>IF(B466="","",IFERROR(VLOOKUP(B466,Plano!$A$6:$C$400,3,FALSE),""))</f>
        <v/>
      </c>
      <c r="E466" s="4"/>
      <c r="F466" s="12"/>
      <c r="G466" s="12"/>
      <c r="H466" s="4"/>
      <c r="I466" s="8" t="str">
        <f t="shared" si="1"/>
        <v/>
      </c>
      <c r="J466" s="4"/>
      <c r="K466" s="4"/>
      <c r="L466" s="9" t="str">
        <f t="shared" si="2"/>
        <v/>
      </c>
      <c r="M466" s="4"/>
      <c r="N466" s="4"/>
      <c r="O466" s="15" t="str">
        <f>IF(COUNTA(A466:B466,E466:H466,J466:K466,M466:N466)=0,"",IF(OR(A466="",B466="",F466="",G466=""),"INCOMPLETO",IFERROR(IF(OR(NOT(ISNUMBER(A466)),A466&lt;=0,A466&lt;&gt;INT(A466),COUNTIFS(Plano!$A$6:$A$400,B466,Plano!$S$6:$S$400,"OK")&lt;&gt;1,NOT(ISNUMBER(F466)),NOT(ISNUMBER(G466)),F466&lt;0,G466&lt;0,F466&gt;=1,G466&gt;=1,AND(H466&lt;&gt;"",OR(NOT(ISNUMBER(H466)),H466&lt;0)),N(H466)&gt;MOD(G466-F466,1)*1440),"VERIFICAR","OK"),"VERIFICAR")))</f>
        <v/>
      </c>
      <c r="P466" s="15">
        <f t="shared" si="3"/>
        <v>0</v>
      </c>
      <c r="Q466" s="15">
        <f t="shared" si="4"/>
        <v>0</v>
      </c>
      <c r="R466" s="15" t="str">
        <f t="shared" si="5"/>
        <v/>
      </c>
    </row>
    <row r="467">
      <c r="A467" s="7"/>
      <c r="B467" s="4"/>
      <c r="C467" s="11" t="str">
        <f>IF(B467="","",IFERROR(VLOOKUP(B467,Plano!$A$6:$C$400,2,FALSE),""))</f>
        <v/>
      </c>
      <c r="D467" s="11" t="str">
        <f>IF(B467="","",IFERROR(VLOOKUP(B467,Plano!$A$6:$C$400,3,FALSE),""))</f>
        <v/>
      </c>
      <c r="E467" s="4"/>
      <c r="F467" s="12"/>
      <c r="G467" s="12"/>
      <c r="H467" s="4"/>
      <c r="I467" s="8" t="str">
        <f t="shared" si="1"/>
        <v/>
      </c>
      <c r="J467" s="4"/>
      <c r="K467" s="4"/>
      <c r="L467" s="9" t="str">
        <f t="shared" si="2"/>
        <v/>
      </c>
      <c r="M467" s="4"/>
      <c r="N467" s="4"/>
      <c r="O467" s="15" t="str">
        <f>IF(COUNTA(A467:B467,E467:H467,J467:K467,M467:N467)=0,"",IF(OR(A467="",B467="",F467="",G467=""),"INCOMPLETO",IFERROR(IF(OR(NOT(ISNUMBER(A467)),A467&lt;=0,A467&lt;&gt;INT(A467),COUNTIFS(Plano!$A$6:$A$400,B467,Plano!$S$6:$S$400,"OK")&lt;&gt;1,NOT(ISNUMBER(F467)),NOT(ISNUMBER(G467)),F467&lt;0,G467&lt;0,F467&gt;=1,G467&gt;=1,AND(H467&lt;&gt;"",OR(NOT(ISNUMBER(H467)),H467&lt;0)),N(H467)&gt;MOD(G467-F467,1)*1440),"VERIFICAR","OK"),"VERIFICAR")))</f>
        <v/>
      </c>
      <c r="P467" s="15">
        <f t="shared" si="3"/>
        <v>0</v>
      </c>
      <c r="Q467" s="15">
        <f t="shared" si="4"/>
        <v>0</v>
      </c>
      <c r="R467" s="15" t="str">
        <f t="shared" si="5"/>
        <v/>
      </c>
    </row>
    <row r="468">
      <c r="A468" s="7"/>
      <c r="B468" s="4"/>
      <c r="C468" s="11" t="str">
        <f>IF(B468="","",IFERROR(VLOOKUP(B468,Plano!$A$6:$C$400,2,FALSE),""))</f>
        <v/>
      </c>
      <c r="D468" s="11" t="str">
        <f>IF(B468="","",IFERROR(VLOOKUP(B468,Plano!$A$6:$C$400,3,FALSE),""))</f>
        <v/>
      </c>
      <c r="E468" s="4"/>
      <c r="F468" s="12"/>
      <c r="G468" s="12"/>
      <c r="H468" s="4"/>
      <c r="I468" s="8" t="str">
        <f t="shared" si="1"/>
        <v/>
      </c>
      <c r="J468" s="4"/>
      <c r="K468" s="4"/>
      <c r="L468" s="9" t="str">
        <f t="shared" si="2"/>
        <v/>
      </c>
      <c r="M468" s="4"/>
      <c r="N468" s="4"/>
      <c r="O468" s="15" t="str">
        <f>IF(COUNTA(A468:B468,E468:H468,J468:K468,M468:N468)=0,"",IF(OR(A468="",B468="",F468="",G468=""),"INCOMPLETO",IFERROR(IF(OR(NOT(ISNUMBER(A468)),A468&lt;=0,A468&lt;&gt;INT(A468),COUNTIFS(Plano!$A$6:$A$400,B468,Plano!$S$6:$S$400,"OK")&lt;&gt;1,NOT(ISNUMBER(F468)),NOT(ISNUMBER(G468)),F468&lt;0,G468&lt;0,F468&gt;=1,G468&gt;=1,AND(H468&lt;&gt;"",OR(NOT(ISNUMBER(H468)),H468&lt;0)),N(H468)&gt;MOD(G468-F468,1)*1440),"VERIFICAR","OK"),"VERIFICAR")))</f>
        <v/>
      </c>
      <c r="P468" s="15">
        <f t="shared" si="3"/>
        <v>0</v>
      </c>
      <c r="Q468" s="15">
        <f t="shared" si="4"/>
        <v>0</v>
      </c>
      <c r="R468" s="15" t="str">
        <f t="shared" si="5"/>
        <v/>
      </c>
    </row>
    <row r="469">
      <c r="A469" s="7"/>
      <c r="B469" s="4"/>
      <c r="C469" s="11" t="str">
        <f>IF(B469="","",IFERROR(VLOOKUP(B469,Plano!$A$6:$C$400,2,FALSE),""))</f>
        <v/>
      </c>
      <c r="D469" s="11" t="str">
        <f>IF(B469="","",IFERROR(VLOOKUP(B469,Plano!$A$6:$C$400,3,FALSE),""))</f>
        <v/>
      </c>
      <c r="E469" s="4"/>
      <c r="F469" s="12"/>
      <c r="G469" s="12"/>
      <c r="H469" s="4"/>
      <c r="I469" s="8" t="str">
        <f t="shared" si="1"/>
        <v/>
      </c>
      <c r="J469" s="4"/>
      <c r="K469" s="4"/>
      <c r="L469" s="9" t="str">
        <f t="shared" si="2"/>
        <v/>
      </c>
      <c r="M469" s="4"/>
      <c r="N469" s="4"/>
      <c r="O469" s="15" t="str">
        <f>IF(COUNTA(A469:B469,E469:H469,J469:K469,M469:N469)=0,"",IF(OR(A469="",B469="",F469="",G469=""),"INCOMPLETO",IFERROR(IF(OR(NOT(ISNUMBER(A469)),A469&lt;=0,A469&lt;&gt;INT(A469),COUNTIFS(Plano!$A$6:$A$400,B469,Plano!$S$6:$S$400,"OK")&lt;&gt;1,NOT(ISNUMBER(F469)),NOT(ISNUMBER(G469)),F469&lt;0,G469&lt;0,F469&gt;=1,G469&gt;=1,AND(H469&lt;&gt;"",OR(NOT(ISNUMBER(H469)),H469&lt;0)),N(H469)&gt;MOD(G469-F469,1)*1440),"VERIFICAR","OK"),"VERIFICAR")))</f>
        <v/>
      </c>
      <c r="P469" s="15">
        <f t="shared" si="3"/>
        <v>0</v>
      </c>
      <c r="Q469" s="15">
        <f t="shared" si="4"/>
        <v>0</v>
      </c>
      <c r="R469" s="15" t="str">
        <f t="shared" si="5"/>
        <v/>
      </c>
    </row>
    <row r="470">
      <c r="A470" s="7"/>
      <c r="B470" s="4"/>
      <c r="C470" s="11" t="str">
        <f>IF(B470="","",IFERROR(VLOOKUP(B470,Plano!$A$6:$C$400,2,FALSE),""))</f>
        <v/>
      </c>
      <c r="D470" s="11" t="str">
        <f>IF(B470="","",IFERROR(VLOOKUP(B470,Plano!$A$6:$C$400,3,FALSE),""))</f>
        <v/>
      </c>
      <c r="E470" s="4"/>
      <c r="F470" s="12"/>
      <c r="G470" s="12"/>
      <c r="H470" s="4"/>
      <c r="I470" s="8" t="str">
        <f t="shared" si="1"/>
        <v/>
      </c>
      <c r="J470" s="4"/>
      <c r="K470" s="4"/>
      <c r="L470" s="9" t="str">
        <f t="shared" si="2"/>
        <v/>
      </c>
      <c r="M470" s="4"/>
      <c r="N470" s="4"/>
      <c r="O470" s="15" t="str">
        <f>IF(COUNTA(A470:B470,E470:H470,J470:K470,M470:N470)=0,"",IF(OR(A470="",B470="",F470="",G470=""),"INCOMPLETO",IFERROR(IF(OR(NOT(ISNUMBER(A470)),A470&lt;=0,A470&lt;&gt;INT(A470),COUNTIFS(Plano!$A$6:$A$400,B470,Plano!$S$6:$S$400,"OK")&lt;&gt;1,NOT(ISNUMBER(F470)),NOT(ISNUMBER(G470)),F470&lt;0,G470&lt;0,F470&gt;=1,G470&gt;=1,AND(H470&lt;&gt;"",OR(NOT(ISNUMBER(H470)),H470&lt;0)),N(H470)&gt;MOD(G470-F470,1)*1440),"VERIFICAR","OK"),"VERIFICAR")))</f>
        <v/>
      </c>
      <c r="P470" s="15">
        <f t="shared" si="3"/>
        <v>0</v>
      </c>
      <c r="Q470" s="15">
        <f t="shared" si="4"/>
        <v>0</v>
      </c>
      <c r="R470" s="15" t="str">
        <f t="shared" si="5"/>
        <v/>
      </c>
    </row>
    <row r="471">
      <c r="A471" s="7"/>
      <c r="B471" s="4"/>
      <c r="C471" s="11" t="str">
        <f>IF(B471="","",IFERROR(VLOOKUP(B471,Plano!$A$6:$C$400,2,FALSE),""))</f>
        <v/>
      </c>
      <c r="D471" s="11" t="str">
        <f>IF(B471="","",IFERROR(VLOOKUP(B471,Plano!$A$6:$C$400,3,FALSE),""))</f>
        <v/>
      </c>
      <c r="E471" s="4"/>
      <c r="F471" s="12"/>
      <c r="G471" s="12"/>
      <c r="H471" s="4"/>
      <c r="I471" s="8" t="str">
        <f t="shared" si="1"/>
        <v/>
      </c>
      <c r="J471" s="4"/>
      <c r="K471" s="4"/>
      <c r="L471" s="9" t="str">
        <f t="shared" si="2"/>
        <v/>
      </c>
      <c r="M471" s="4"/>
      <c r="N471" s="4"/>
      <c r="O471" s="15" t="str">
        <f>IF(COUNTA(A471:B471,E471:H471,J471:K471,M471:N471)=0,"",IF(OR(A471="",B471="",F471="",G471=""),"INCOMPLETO",IFERROR(IF(OR(NOT(ISNUMBER(A471)),A471&lt;=0,A471&lt;&gt;INT(A471),COUNTIFS(Plano!$A$6:$A$400,B471,Plano!$S$6:$S$400,"OK")&lt;&gt;1,NOT(ISNUMBER(F471)),NOT(ISNUMBER(G471)),F471&lt;0,G471&lt;0,F471&gt;=1,G471&gt;=1,AND(H471&lt;&gt;"",OR(NOT(ISNUMBER(H471)),H471&lt;0)),N(H471)&gt;MOD(G471-F471,1)*1440),"VERIFICAR","OK"),"VERIFICAR")))</f>
        <v/>
      </c>
      <c r="P471" s="15">
        <f t="shared" si="3"/>
        <v>0</v>
      </c>
      <c r="Q471" s="15">
        <f t="shared" si="4"/>
        <v>0</v>
      </c>
      <c r="R471" s="15" t="str">
        <f t="shared" si="5"/>
        <v/>
      </c>
    </row>
    <row r="472">
      <c r="A472" s="7"/>
      <c r="B472" s="4"/>
      <c r="C472" s="11" t="str">
        <f>IF(B472="","",IFERROR(VLOOKUP(B472,Plano!$A$6:$C$400,2,FALSE),""))</f>
        <v/>
      </c>
      <c r="D472" s="11" t="str">
        <f>IF(B472="","",IFERROR(VLOOKUP(B472,Plano!$A$6:$C$400,3,FALSE),""))</f>
        <v/>
      </c>
      <c r="E472" s="4"/>
      <c r="F472" s="12"/>
      <c r="G472" s="12"/>
      <c r="H472" s="4"/>
      <c r="I472" s="8" t="str">
        <f t="shared" si="1"/>
        <v/>
      </c>
      <c r="J472" s="4"/>
      <c r="K472" s="4"/>
      <c r="L472" s="9" t="str">
        <f t="shared" si="2"/>
        <v/>
      </c>
      <c r="M472" s="4"/>
      <c r="N472" s="4"/>
      <c r="O472" s="15" t="str">
        <f>IF(COUNTA(A472:B472,E472:H472,J472:K472,M472:N472)=0,"",IF(OR(A472="",B472="",F472="",G472=""),"INCOMPLETO",IFERROR(IF(OR(NOT(ISNUMBER(A472)),A472&lt;=0,A472&lt;&gt;INT(A472),COUNTIFS(Plano!$A$6:$A$400,B472,Plano!$S$6:$S$400,"OK")&lt;&gt;1,NOT(ISNUMBER(F472)),NOT(ISNUMBER(G472)),F472&lt;0,G472&lt;0,F472&gt;=1,G472&gt;=1,AND(H472&lt;&gt;"",OR(NOT(ISNUMBER(H472)),H472&lt;0)),N(H472)&gt;MOD(G472-F472,1)*1440),"VERIFICAR","OK"),"VERIFICAR")))</f>
        <v/>
      </c>
      <c r="P472" s="15">
        <f t="shared" si="3"/>
        <v>0</v>
      </c>
      <c r="Q472" s="15">
        <f t="shared" si="4"/>
        <v>0</v>
      </c>
      <c r="R472" s="15" t="str">
        <f t="shared" si="5"/>
        <v/>
      </c>
    </row>
    <row r="473">
      <c r="A473" s="7"/>
      <c r="B473" s="4"/>
      <c r="C473" s="11" t="str">
        <f>IF(B473="","",IFERROR(VLOOKUP(B473,Plano!$A$6:$C$400,2,FALSE),""))</f>
        <v/>
      </c>
      <c r="D473" s="11" t="str">
        <f>IF(B473="","",IFERROR(VLOOKUP(B473,Plano!$A$6:$C$400,3,FALSE),""))</f>
        <v/>
      </c>
      <c r="E473" s="4"/>
      <c r="F473" s="12"/>
      <c r="G473" s="12"/>
      <c r="H473" s="4"/>
      <c r="I473" s="8" t="str">
        <f t="shared" si="1"/>
        <v/>
      </c>
      <c r="J473" s="4"/>
      <c r="K473" s="4"/>
      <c r="L473" s="9" t="str">
        <f t="shared" si="2"/>
        <v/>
      </c>
      <c r="M473" s="4"/>
      <c r="N473" s="4"/>
      <c r="O473" s="15" t="str">
        <f>IF(COUNTA(A473:B473,E473:H473,J473:K473,M473:N473)=0,"",IF(OR(A473="",B473="",F473="",G473=""),"INCOMPLETO",IFERROR(IF(OR(NOT(ISNUMBER(A473)),A473&lt;=0,A473&lt;&gt;INT(A473),COUNTIFS(Plano!$A$6:$A$400,B473,Plano!$S$6:$S$400,"OK")&lt;&gt;1,NOT(ISNUMBER(F473)),NOT(ISNUMBER(G473)),F473&lt;0,G473&lt;0,F473&gt;=1,G473&gt;=1,AND(H473&lt;&gt;"",OR(NOT(ISNUMBER(H473)),H473&lt;0)),N(H473)&gt;MOD(G473-F473,1)*1440),"VERIFICAR","OK"),"VERIFICAR")))</f>
        <v/>
      </c>
      <c r="P473" s="15">
        <f t="shared" si="3"/>
        <v>0</v>
      </c>
      <c r="Q473" s="15">
        <f t="shared" si="4"/>
        <v>0</v>
      </c>
      <c r="R473" s="15" t="str">
        <f t="shared" si="5"/>
        <v/>
      </c>
    </row>
    <row r="474">
      <c r="A474" s="7"/>
      <c r="B474" s="4"/>
      <c r="C474" s="11" t="str">
        <f>IF(B474="","",IFERROR(VLOOKUP(B474,Plano!$A$6:$C$400,2,FALSE),""))</f>
        <v/>
      </c>
      <c r="D474" s="11" t="str">
        <f>IF(B474="","",IFERROR(VLOOKUP(B474,Plano!$A$6:$C$400,3,FALSE),""))</f>
        <v/>
      </c>
      <c r="E474" s="4"/>
      <c r="F474" s="12"/>
      <c r="G474" s="12"/>
      <c r="H474" s="4"/>
      <c r="I474" s="8" t="str">
        <f t="shared" si="1"/>
        <v/>
      </c>
      <c r="J474" s="4"/>
      <c r="K474" s="4"/>
      <c r="L474" s="9" t="str">
        <f t="shared" si="2"/>
        <v/>
      </c>
      <c r="M474" s="4"/>
      <c r="N474" s="4"/>
      <c r="O474" s="15" t="str">
        <f>IF(COUNTA(A474:B474,E474:H474,J474:K474,M474:N474)=0,"",IF(OR(A474="",B474="",F474="",G474=""),"INCOMPLETO",IFERROR(IF(OR(NOT(ISNUMBER(A474)),A474&lt;=0,A474&lt;&gt;INT(A474),COUNTIFS(Plano!$A$6:$A$400,B474,Plano!$S$6:$S$400,"OK")&lt;&gt;1,NOT(ISNUMBER(F474)),NOT(ISNUMBER(G474)),F474&lt;0,G474&lt;0,F474&gt;=1,G474&gt;=1,AND(H474&lt;&gt;"",OR(NOT(ISNUMBER(H474)),H474&lt;0)),N(H474)&gt;MOD(G474-F474,1)*1440),"VERIFICAR","OK"),"VERIFICAR")))</f>
        <v/>
      </c>
      <c r="P474" s="15">
        <f t="shared" si="3"/>
        <v>0</v>
      </c>
      <c r="Q474" s="15">
        <f t="shared" si="4"/>
        <v>0</v>
      </c>
      <c r="R474" s="15" t="str">
        <f t="shared" si="5"/>
        <v/>
      </c>
    </row>
    <row r="475">
      <c r="A475" s="7"/>
      <c r="B475" s="4"/>
      <c r="C475" s="11" t="str">
        <f>IF(B475="","",IFERROR(VLOOKUP(B475,Plano!$A$6:$C$400,2,FALSE),""))</f>
        <v/>
      </c>
      <c r="D475" s="11" t="str">
        <f>IF(B475="","",IFERROR(VLOOKUP(B475,Plano!$A$6:$C$400,3,FALSE),""))</f>
        <v/>
      </c>
      <c r="E475" s="4"/>
      <c r="F475" s="12"/>
      <c r="G475" s="12"/>
      <c r="H475" s="4"/>
      <c r="I475" s="8" t="str">
        <f t="shared" si="1"/>
        <v/>
      </c>
      <c r="J475" s="4"/>
      <c r="K475" s="4"/>
      <c r="L475" s="9" t="str">
        <f t="shared" si="2"/>
        <v/>
      </c>
      <c r="M475" s="4"/>
      <c r="N475" s="4"/>
      <c r="O475" s="15" t="str">
        <f>IF(COUNTA(A475:B475,E475:H475,J475:K475,M475:N475)=0,"",IF(OR(A475="",B475="",F475="",G475=""),"INCOMPLETO",IFERROR(IF(OR(NOT(ISNUMBER(A475)),A475&lt;=0,A475&lt;&gt;INT(A475),COUNTIFS(Plano!$A$6:$A$400,B475,Plano!$S$6:$S$400,"OK")&lt;&gt;1,NOT(ISNUMBER(F475)),NOT(ISNUMBER(G475)),F475&lt;0,G475&lt;0,F475&gt;=1,G475&gt;=1,AND(H475&lt;&gt;"",OR(NOT(ISNUMBER(H475)),H475&lt;0)),N(H475)&gt;MOD(G475-F475,1)*1440),"VERIFICAR","OK"),"VERIFICAR")))</f>
        <v/>
      </c>
      <c r="P475" s="15">
        <f t="shared" si="3"/>
        <v>0</v>
      </c>
      <c r="Q475" s="15">
        <f t="shared" si="4"/>
        <v>0</v>
      </c>
      <c r="R475" s="15" t="str">
        <f t="shared" si="5"/>
        <v/>
      </c>
    </row>
    <row r="476">
      <c r="A476" s="7"/>
      <c r="B476" s="4"/>
      <c r="C476" s="11" t="str">
        <f>IF(B476="","",IFERROR(VLOOKUP(B476,Plano!$A$6:$C$400,2,FALSE),""))</f>
        <v/>
      </c>
      <c r="D476" s="11" t="str">
        <f>IF(B476="","",IFERROR(VLOOKUP(B476,Plano!$A$6:$C$400,3,FALSE),""))</f>
        <v/>
      </c>
      <c r="E476" s="4"/>
      <c r="F476" s="12"/>
      <c r="G476" s="12"/>
      <c r="H476" s="4"/>
      <c r="I476" s="8" t="str">
        <f t="shared" si="1"/>
        <v/>
      </c>
      <c r="J476" s="4"/>
      <c r="K476" s="4"/>
      <c r="L476" s="9" t="str">
        <f t="shared" si="2"/>
        <v/>
      </c>
      <c r="M476" s="4"/>
      <c r="N476" s="4"/>
      <c r="O476" s="15" t="str">
        <f>IF(COUNTA(A476:B476,E476:H476,J476:K476,M476:N476)=0,"",IF(OR(A476="",B476="",F476="",G476=""),"INCOMPLETO",IFERROR(IF(OR(NOT(ISNUMBER(A476)),A476&lt;=0,A476&lt;&gt;INT(A476),COUNTIFS(Plano!$A$6:$A$400,B476,Plano!$S$6:$S$400,"OK")&lt;&gt;1,NOT(ISNUMBER(F476)),NOT(ISNUMBER(G476)),F476&lt;0,G476&lt;0,F476&gt;=1,G476&gt;=1,AND(H476&lt;&gt;"",OR(NOT(ISNUMBER(H476)),H476&lt;0)),N(H476)&gt;MOD(G476-F476,1)*1440),"VERIFICAR","OK"),"VERIFICAR")))</f>
        <v/>
      </c>
      <c r="P476" s="15">
        <f t="shared" si="3"/>
        <v>0</v>
      </c>
      <c r="Q476" s="15">
        <f t="shared" si="4"/>
        <v>0</v>
      </c>
      <c r="R476" s="15" t="str">
        <f t="shared" si="5"/>
        <v/>
      </c>
    </row>
    <row r="477">
      <c r="A477" s="7"/>
      <c r="B477" s="4"/>
      <c r="C477" s="11" t="str">
        <f>IF(B477="","",IFERROR(VLOOKUP(B477,Plano!$A$6:$C$400,2,FALSE),""))</f>
        <v/>
      </c>
      <c r="D477" s="11" t="str">
        <f>IF(B477="","",IFERROR(VLOOKUP(B477,Plano!$A$6:$C$400,3,FALSE),""))</f>
        <v/>
      </c>
      <c r="E477" s="4"/>
      <c r="F477" s="12"/>
      <c r="G477" s="12"/>
      <c r="H477" s="4"/>
      <c r="I477" s="8" t="str">
        <f t="shared" si="1"/>
        <v/>
      </c>
      <c r="J477" s="4"/>
      <c r="K477" s="4"/>
      <c r="L477" s="9" t="str">
        <f t="shared" si="2"/>
        <v/>
      </c>
      <c r="M477" s="4"/>
      <c r="N477" s="4"/>
      <c r="O477" s="15" t="str">
        <f>IF(COUNTA(A477:B477,E477:H477,J477:K477,M477:N477)=0,"",IF(OR(A477="",B477="",F477="",G477=""),"INCOMPLETO",IFERROR(IF(OR(NOT(ISNUMBER(A477)),A477&lt;=0,A477&lt;&gt;INT(A477),COUNTIFS(Plano!$A$6:$A$400,B477,Plano!$S$6:$S$400,"OK")&lt;&gt;1,NOT(ISNUMBER(F477)),NOT(ISNUMBER(G477)),F477&lt;0,G477&lt;0,F477&gt;=1,G477&gt;=1,AND(H477&lt;&gt;"",OR(NOT(ISNUMBER(H477)),H477&lt;0)),N(H477)&gt;MOD(G477-F477,1)*1440),"VERIFICAR","OK"),"VERIFICAR")))</f>
        <v/>
      </c>
      <c r="P477" s="15">
        <f t="shared" si="3"/>
        <v>0</v>
      </c>
      <c r="Q477" s="15">
        <f t="shared" si="4"/>
        <v>0</v>
      </c>
      <c r="R477" s="15" t="str">
        <f t="shared" si="5"/>
        <v/>
      </c>
    </row>
    <row r="478">
      <c r="A478" s="7"/>
      <c r="B478" s="4"/>
      <c r="C478" s="11" t="str">
        <f>IF(B478="","",IFERROR(VLOOKUP(B478,Plano!$A$6:$C$400,2,FALSE),""))</f>
        <v/>
      </c>
      <c r="D478" s="11" t="str">
        <f>IF(B478="","",IFERROR(VLOOKUP(B478,Plano!$A$6:$C$400,3,FALSE),""))</f>
        <v/>
      </c>
      <c r="E478" s="4"/>
      <c r="F478" s="12"/>
      <c r="G478" s="12"/>
      <c r="H478" s="4"/>
      <c r="I478" s="8" t="str">
        <f t="shared" si="1"/>
        <v/>
      </c>
      <c r="J478" s="4"/>
      <c r="K478" s="4"/>
      <c r="L478" s="9" t="str">
        <f t="shared" si="2"/>
        <v/>
      </c>
      <c r="M478" s="4"/>
      <c r="N478" s="4"/>
      <c r="O478" s="15" t="str">
        <f>IF(COUNTA(A478:B478,E478:H478,J478:K478,M478:N478)=0,"",IF(OR(A478="",B478="",F478="",G478=""),"INCOMPLETO",IFERROR(IF(OR(NOT(ISNUMBER(A478)),A478&lt;=0,A478&lt;&gt;INT(A478),COUNTIFS(Plano!$A$6:$A$400,B478,Plano!$S$6:$S$400,"OK")&lt;&gt;1,NOT(ISNUMBER(F478)),NOT(ISNUMBER(G478)),F478&lt;0,G478&lt;0,F478&gt;=1,G478&gt;=1,AND(H478&lt;&gt;"",OR(NOT(ISNUMBER(H478)),H478&lt;0)),N(H478)&gt;MOD(G478-F478,1)*1440),"VERIFICAR","OK"),"VERIFICAR")))</f>
        <v/>
      </c>
      <c r="P478" s="15">
        <f t="shared" si="3"/>
        <v>0</v>
      </c>
      <c r="Q478" s="15">
        <f t="shared" si="4"/>
        <v>0</v>
      </c>
      <c r="R478" s="15" t="str">
        <f t="shared" si="5"/>
        <v/>
      </c>
    </row>
    <row r="479">
      <c r="A479" s="7"/>
      <c r="B479" s="4"/>
      <c r="C479" s="11" t="str">
        <f>IF(B479="","",IFERROR(VLOOKUP(B479,Plano!$A$6:$C$400,2,FALSE),""))</f>
        <v/>
      </c>
      <c r="D479" s="11" t="str">
        <f>IF(B479="","",IFERROR(VLOOKUP(B479,Plano!$A$6:$C$400,3,FALSE),""))</f>
        <v/>
      </c>
      <c r="E479" s="4"/>
      <c r="F479" s="12"/>
      <c r="G479" s="12"/>
      <c r="H479" s="4"/>
      <c r="I479" s="8" t="str">
        <f t="shared" si="1"/>
        <v/>
      </c>
      <c r="J479" s="4"/>
      <c r="K479" s="4"/>
      <c r="L479" s="9" t="str">
        <f t="shared" si="2"/>
        <v/>
      </c>
      <c r="M479" s="4"/>
      <c r="N479" s="4"/>
      <c r="O479" s="15" t="str">
        <f>IF(COUNTA(A479:B479,E479:H479,J479:K479,M479:N479)=0,"",IF(OR(A479="",B479="",F479="",G479=""),"INCOMPLETO",IFERROR(IF(OR(NOT(ISNUMBER(A479)),A479&lt;=0,A479&lt;&gt;INT(A479),COUNTIFS(Plano!$A$6:$A$400,B479,Plano!$S$6:$S$400,"OK")&lt;&gt;1,NOT(ISNUMBER(F479)),NOT(ISNUMBER(G479)),F479&lt;0,G479&lt;0,F479&gt;=1,G479&gt;=1,AND(H479&lt;&gt;"",OR(NOT(ISNUMBER(H479)),H479&lt;0)),N(H479)&gt;MOD(G479-F479,1)*1440),"VERIFICAR","OK"),"VERIFICAR")))</f>
        <v/>
      </c>
      <c r="P479" s="15">
        <f t="shared" si="3"/>
        <v>0</v>
      </c>
      <c r="Q479" s="15">
        <f t="shared" si="4"/>
        <v>0</v>
      </c>
      <c r="R479" s="15" t="str">
        <f t="shared" si="5"/>
        <v/>
      </c>
    </row>
    <row r="480">
      <c r="A480" s="7"/>
      <c r="B480" s="4"/>
      <c r="C480" s="11" t="str">
        <f>IF(B480="","",IFERROR(VLOOKUP(B480,Plano!$A$6:$C$400,2,FALSE),""))</f>
        <v/>
      </c>
      <c r="D480" s="11" t="str">
        <f>IF(B480="","",IFERROR(VLOOKUP(B480,Plano!$A$6:$C$400,3,FALSE),""))</f>
        <v/>
      </c>
      <c r="E480" s="4"/>
      <c r="F480" s="12"/>
      <c r="G480" s="12"/>
      <c r="H480" s="4"/>
      <c r="I480" s="8" t="str">
        <f t="shared" si="1"/>
        <v/>
      </c>
      <c r="J480" s="4"/>
      <c r="K480" s="4"/>
      <c r="L480" s="9" t="str">
        <f t="shared" si="2"/>
        <v/>
      </c>
      <c r="M480" s="4"/>
      <c r="N480" s="4"/>
      <c r="O480" s="15" t="str">
        <f>IF(COUNTA(A480:B480,E480:H480,J480:K480,M480:N480)=0,"",IF(OR(A480="",B480="",F480="",G480=""),"INCOMPLETO",IFERROR(IF(OR(NOT(ISNUMBER(A480)),A480&lt;=0,A480&lt;&gt;INT(A480),COUNTIFS(Plano!$A$6:$A$400,B480,Plano!$S$6:$S$400,"OK")&lt;&gt;1,NOT(ISNUMBER(F480)),NOT(ISNUMBER(G480)),F480&lt;0,G480&lt;0,F480&gt;=1,G480&gt;=1,AND(H480&lt;&gt;"",OR(NOT(ISNUMBER(H480)),H480&lt;0)),N(H480)&gt;MOD(G480-F480,1)*1440),"VERIFICAR","OK"),"VERIFICAR")))</f>
        <v/>
      </c>
      <c r="P480" s="15">
        <f t="shared" si="3"/>
        <v>0</v>
      </c>
      <c r="Q480" s="15">
        <f t="shared" si="4"/>
        <v>0</v>
      </c>
      <c r="R480" s="15" t="str">
        <f t="shared" si="5"/>
        <v/>
      </c>
    </row>
    <row r="481">
      <c r="A481" s="7"/>
      <c r="B481" s="4"/>
      <c r="C481" s="11" t="str">
        <f>IF(B481="","",IFERROR(VLOOKUP(B481,Plano!$A$6:$C$400,2,FALSE),""))</f>
        <v/>
      </c>
      <c r="D481" s="11" t="str">
        <f>IF(B481="","",IFERROR(VLOOKUP(B481,Plano!$A$6:$C$400,3,FALSE),""))</f>
        <v/>
      </c>
      <c r="E481" s="4"/>
      <c r="F481" s="12"/>
      <c r="G481" s="12"/>
      <c r="H481" s="4"/>
      <c r="I481" s="8" t="str">
        <f t="shared" si="1"/>
        <v/>
      </c>
      <c r="J481" s="4"/>
      <c r="K481" s="4"/>
      <c r="L481" s="9" t="str">
        <f t="shared" si="2"/>
        <v/>
      </c>
      <c r="M481" s="4"/>
      <c r="N481" s="4"/>
      <c r="O481" s="15" t="str">
        <f>IF(COUNTA(A481:B481,E481:H481,J481:K481,M481:N481)=0,"",IF(OR(A481="",B481="",F481="",G481=""),"INCOMPLETO",IFERROR(IF(OR(NOT(ISNUMBER(A481)),A481&lt;=0,A481&lt;&gt;INT(A481),COUNTIFS(Plano!$A$6:$A$400,B481,Plano!$S$6:$S$400,"OK")&lt;&gt;1,NOT(ISNUMBER(F481)),NOT(ISNUMBER(G481)),F481&lt;0,G481&lt;0,F481&gt;=1,G481&gt;=1,AND(H481&lt;&gt;"",OR(NOT(ISNUMBER(H481)),H481&lt;0)),N(H481)&gt;MOD(G481-F481,1)*1440),"VERIFICAR","OK"),"VERIFICAR")))</f>
        <v/>
      </c>
      <c r="P481" s="15">
        <f t="shared" si="3"/>
        <v>0</v>
      </c>
      <c r="Q481" s="15">
        <f t="shared" si="4"/>
        <v>0</v>
      </c>
      <c r="R481" s="15" t="str">
        <f t="shared" si="5"/>
        <v/>
      </c>
    </row>
    <row r="482">
      <c r="A482" s="7"/>
      <c r="B482" s="4"/>
      <c r="C482" s="11" t="str">
        <f>IF(B482="","",IFERROR(VLOOKUP(B482,Plano!$A$6:$C$400,2,FALSE),""))</f>
        <v/>
      </c>
      <c r="D482" s="11" t="str">
        <f>IF(B482="","",IFERROR(VLOOKUP(B482,Plano!$A$6:$C$400,3,FALSE),""))</f>
        <v/>
      </c>
      <c r="E482" s="4"/>
      <c r="F482" s="12"/>
      <c r="G482" s="12"/>
      <c r="H482" s="4"/>
      <c r="I482" s="8" t="str">
        <f t="shared" si="1"/>
        <v/>
      </c>
      <c r="J482" s="4"/>
      <c r="K482" s="4"/>
      <c r="L482" s="9" t="str">
        <f t="shared" si="2"/>
        <v/>
      </c>
      <c r="M482" s="4"/>
      <c r="N482" s="4"/>
      <c r="O482" s="15" t="str">
        <f>IF(COUNTA(A482:B482,E482:H482,J482:K482,M482:N482)=0,"",IF(OR(A482="",B482="",F482="",G482=""),"INCOMPLETO",IFERROR(IF(OR(NOT(ISNUMBER(A482)),A482&lt;=0,A482&lt;&gt;INT(A482),COUNTIFS(Plano!$A$6:$A$400,B482,Plano!$S$6:$S$400,"OK")&lt;&gt;1,NOT(ISNUMBER(F482)),NOT(ISNUMBER(G482)),F482&lt;0,G482&lt;0,F482&gt;=1,G482&gt;=1,AND(H482&lt;&gt;"",OR(NOT(ISNUMBER(H482)),H482&lt;0)),N(H482)&gt;MOD(G482-F482,1)*1440),"VERIFICAR","OK"),"VERIFICAR")))</f>
        <v/>
      </c>
      <c r="P482" s="15">
        <f t="shared" si="3"/>
        <v>0</v>
      </c>
      <c r="Q482" s="15">
        <f t="shared" si="4"/>
        <v>0</v>
      </c>
      <c r="R482" s="15" t="str">
        <f t="shared" si="5"/>
        <v/>
      </c>
    </row>
    <row r="483">
      <c r="A483" s="7"/>
      <c r="B483" s="4"/>
      <c r="C483" s="11" t="str">
        <f>IF(B483="","",IFERROR(VLOOKUP(B483,Plano!$A$6:$C$400,2,FALSE),""))</f>
        <v/>
      </c>
      <c r="D483" s="11" t="str">
        <f>IF(B483="","",IFERROR(VLOOKUP(B483,Plano!$A$6:$C$400,3,FALSE),""))</f>
        <v/>
      </c>
      <c r="E483" s="4"/>
      <c r="F483" s="12"/>
      <c r="G483" s="12"/>
      <c r="H483" s="4"/>
      <c r="I483" s="8" t="str">
        <f t="shared" si="1"/>
        <v/>
      </c>
      <c r="J483" s="4"/>
      <c r="K483" s="4"/>
      <c r="L483" s="9" t="str">
        <f t="shared" si="2"/>
        <v/>
      </c>
      <c r="M483" s="4"/>
      <c r="N483" s="4"/>
      <c r="O483" s="15" t="str">
        <f>IF(COUNTA(A483:B483,E483:H483,J483:K483,M483:N483)=0,"",IF(OR(A483="",B483="",F483="",G483=""),"INCOMPLETO",IFERROR(IF(OR(NOT(ISNUMBER(A483)),A483&lt;=0,A483&lt;&gt;INT(A483),COUNTIFS(Plano!$A$6:$A$400,B483,Plano!$S$6:$S$400,"OK")&lt;&gt;1,NOT(ISNUMBER(F483)),NOT(ISNUMBER(G483)),F483&lt;0,G483&lt;0,F483&gt;=1,G483&gt;=1,AND(H483&lt;&gt;"",OR(NOT(ISNUMBER(H483)),H483&lt;0)),N(H483)&gt;MOD(G483-F483,1)*1440),"VERIFICAR","OK"),"VERIFICAR")))</f>
        <v/>
      </c>
      <c r="P483" s="15">
        <f t="shared" si="3"/>
        <v>0</v>
      </c>
      <c r="Q483" s="15">
        <f t="shared" si="4"/>
        <v>0</v>
      </c>
      <c r="R483" s="15" t="str">
        <f t="shared" si="5"/>
        <v/>
      </c>
    </row>
    <row r="484">
      <c r="A484" s="7"/>
      <c r="B484" s="4"/>
      <c r="C484" s="11" t="str">
        <f>IF(B484="","",IFERROR(VLOOKUP(B484,Plano!$A$6:$C$400,2,FALSE),""))</f>
        <v/>
      </c>
      <c r="D484" s="11" t="str">
        <f>IF(B484="","",IFERROR(VLOOKUP(B484,Plano!$A$6:$C$400,3,FALSE),""))</f>
        <v/>
      </c>
      <c r="E484" s="4"/>
      <c r="F484" s="12"/>
      <c r="G484" s="12"/>
      <c r="H484" s="4"/>
      <c r="I484" s="8" t="str">
        <f t="shared" si="1"/>
        <v/>
      </c>
      <c r="J484" s="4"/>
      <c r="K484" s="4"/>
      <c r="L484" s="9" t="str">
        <f t="shared" si="2"/>
        <v/>
      </c>
      <c r="M484" s="4"/>
      <c r="N484" s="4"/>
      <c r="O484" s="15" t="str">
        <f>IF(COUNTA(A484:B484,E484:H484,J484:K484,M484:N484)=0,"",IF(OR(A484="",B484="",F484="",G484=""),"INCOMPLETO",IFERROR(IF(OR(NOT(ISNUMBER(A484)),A484&lt;=0,A484&lt;&gt;INT(A484),COUNTIFS(Plano!$A$6:$A$400,B484,Plano!$S$6:$S$400,"OK")&lt;&gt;1,NOT(ISNUMBER(F484)),NOT(ISNUMBER(G484)),F484&lt;0,G484&lt;0,F484&gt;=1,G484&gt;=1,AND(H484&lt;&gt;"",OR(NOT(ISNUMBER(H484)),H484&lt;0)),N(H484)&gt;MOD(G484-F484,1)*1440),"VERIFICAR","OK"),"VERIFICAR")))</f>
        <v/>
      </c>
      <c r="P484" s="15">
        <f t="shared" si="3"/>
        <v>0</v>
      </c>
      <c r="Q484" s="15">
        <f t="shared" si="4"/>
        <v>0</v>
      </c>
      <c r="R484" s="15" t="str">
        <f t="shared" si="5"/>
        <v/>
      </c>
    </row>
    <row r="485">
      <c r="A485" s="7"/>
      <c r="B485" s="4"/>
      <c r="C485" s="11" t="str">
        <f>IF(B485="","",IFERROR(VLOOKUP(B485,Plano!$A$6:$C$400,2,FALSE),""))</f>
        <v/>
      </c>
      <c r="D485" s="11" t="str">
        <f>IF(B485="","",IFERROR(VLOOKUP(B485,Plano!$A$6:$C$400,3,FALSE),""))</f>
        <v/>
      </c>
      <c r="E485" s="4"/>
      <c r="F485" s="12"/>
      <c r="G485" s="12"/>
      <c r="H485" s="4"/>
      <c r="I485" s="8" t="str">
        <f t="shared" si="1"/>
        <v/>
      </c>
      <c r="J485" s="4"/>
      <c r="K485" s="4"/>
      <c r="L485" s="9" t="str">
        <f t="shared" si="2"/>
        <v/>
      </c>
      <c r="M485" s="4"/>
      <c r="N485" s="4"/>
      <c r="O485" s="15" t="str">
        <f>IF(COUNTA(A485:B485,E485:H485,J485:K485,M485:N485)=0,"",IF(OR(A485="",B485="",F485="",G485=""),"INCOMPLETO",IFERROR(IF(OR(NOT(ISNUMBER(A485)),A485&lt;=0,A485&lt;&gt;INT(A485),COUNTIFS(Plano!$A$6:$A$400,B485,Plano!$S$6:$S$400,"OK")&lt;&gt;1,NOT(ISNUMBER(F485)),NOT(ISNUMBER(G485)),F485&lt;0,G485&lt;0,F485&gt;=1,G485&gt;=1,AND(H485&lt;&gt;"",OR(NOT(ISNUMBER(H485)),H485&lt;0)),N(H485)&gt;MOD(G485-F485,1)*1440),"VERIFICAR","OK"),"VERIFICAR")))</f>
        <v/>
      </c>
      <c r="P485" s="15">
        <f t="shared" si="3"/>
        <v>0</v>
      </c>
      <c r="Q485" s="15">
        <f t="shared" si="4"/>
        <v>0</v>
      </c>
      <c r="R485" s="15" t="str">
        <f t="shared" si="5"/>
        <v/>
      </c>
    </row>
    <row r="486">
      <c r="A486" s="7"/>
      <c r="B486" s="4"/>
      <c r="C486" s="11" t="str">
        <f>IF(B486="","",IFERROR(VLOOKUP(B486,Plano!$A$6:$C$400,2,FALSE),""))</f>
        <v/>
      </c>
      <c r="D486" s="11" t="str">
        <f>IF(B486="","",IFERROR(VLOOKUP(B486,Plano!$A$6:$C$400,3,FALSE),""))</f>
        <v/>
      </c>
      <c r="E486" s="4"/>
      <c r="F486" s="12"/>
      <c r="G486" s="12"/>
      <c r="H486" s="4"/>
      <c r="I486" s="8" t="str">
        <f t="shared" si="1"/>
        <v/>
      </c>
      <c r="J486" s="4"/>
      <c r="K486" s="4"/>
      <c r="L486" s="9" t="str">
        <f t="shared" si="2"/>
        <v/>
      </c>
      <c r="M486" s="4"/>
      <c r="N486" s="4"/>
      <c r="O486" s="15" t="str">
        <f>IF(COUNTA(A486:B486,E486:H486,J486:K486,M486:N486)=0,"",IF(OR(A486="",B486="",F486="",G486=""),"INCOMPLETO",IFERROR(IF(OR(NOT(ISNUMBER(A486)),A486&lt;=0,A486&lt;&gt;INT(A486),COUNTIFS(Plano!$A$6:$A$400,B486,Plano!$S$6:$S$400,"OK")&lt;&gt;1,NOT(ISNUMBER(F486)),NOT(ISNUMBER(G486)),F486&lt;0,G486&lt;0,F486&gt;=1,G486&gt;=1,AND(H486&lt;&gt;"",OR(NOT(ISNUMBER(H486)),H486&lt;0)),N(H486)&gt;MOD(G486-F486,1)*1440),"VERIFICAR","OK"),"VERIFICAR")))</f>
        <v/>
      </c>
      <c r="P486" s="15">
        <f t="shared" si="3"/>
        <v>0</v>
      </c>
      <c r="Q486" s="15">
        <f t="shared" si="4"/>
        <v>0</v>
      </c>
      <c r="R486" s="15" t="str">
        <f t="shared" si="5"/>
        <v/>
      </c>
    </row>
    <row r="487">
      <c r="A487" s="7"/>
      <c r="B487" s="4"/>
      <c r="C487" s="11" t="str">
        <f>IF(B487="","",IFERROR(VLOOKUP(B487,Plano!$A$6:$C$400,2,FALSE),""))</f>
        <v/>
      </c>
      <c r="D487" s="11" t="str">
        <f>IF(B487="","",IFERROR(VLOOKUP(B487,Plano!$A$6:$C$400,3,FALSE),""))</f>
        <v/>
      </c>
      <c r="E487" s="4"/>
      <c r="F487" s="12"/>
      <c r="G487" s="12"/>
      <c r="H487" s="4"/>
      <c r="I487" s="8" t="str">
        <f t="shared" si="1"/>
        <v/>
      </c>
      <c r="J487" s="4"/>
      <c r="K487" s="4"/>
      <c r="L487" s="9" t="str">
        <f t="shared" si="2"/>
        <v/>
      </c>
      <c r="M487" s="4"/>
      <c r="N487" s="4"/>
      <c r="O487" s="15" t="str">
        <f>IF(COUNTA(A487:B487,E487:H487,J487:K487,M487:N487)=0,"",IF(OR(A487="",B487="",F487="",G487=""),"INCOMPLETO",IFERROR(IF(OR(NOT(ISNUMBER(A487)),A487&lt;=0,A487&lt;&gt;INT(A487),COUNTIFS(Plano!$A$6:$A$400,B487,Plano!$S$6:$S$400,"OK")&lt;&gt;1,NOT(ISNUMBER(F487)),NOT(ISNUMBER(G487)),F487&lt;0,G487&lt;0,F487&gt;=1,G487&gt;=1,AND(H487&lt;&gt;"",OR(NOT(ISNUMBER(H487)),H487&lt;0)),N(H487)&gt;MOD(G487-F487,1)*1440),"VERIFICAR","OK"),"VERIFICAR")))</f>
        <v/>
      </c>
      <c r="P487" s="15">
        <f t="shared" si="3"/>
        <v>0</v>
      </c>
      <c r="Q487" s="15">
        <f t="shared" si="4"/>
        <v>0</v>
      </c>
      <c r="R487" s="15" t="str">
        <f t="shared" si="5"/>
        <v/>
      </c>
    </row>
    <row r="488">
      <c r="A488" s="7"/>
      <c r="B488" s="4"/>
      <c r="C488" s="11" t="str">
        <f>IF(B488="","",IFERROR(VLOOKUP(B488,Plano!$A$6:$C$400,2,FALSE),""))</f>
        <v/>
      </c>
      <c r="D488" s="11" t="str">
        <f>IF(B488="","",IFERROR(VLOOKUP(B488,Plano!$A$6:$C$400,3,FALSE),""))</f>
        <v/>
      </c>
      <c r="E488" s="4"/>
      <c r="F488" s="12"/>
      <c r="G488" s="12"/>
      <c r="H488" s="4"/>
      <c r="I488" s="8" t="str">
        <f t="shared" si="1"/>
        <v/>
      </c>
      <c r="J488" s="4"/>
      <c r="K488" s="4"/>
      <c r="L488" s="9" t="str">
        <f t="shared" si="2"/>
        <v/>
      </c>
      <c r="M488" s="4"/>
      <c r="N488" s="4"/>
      <c r="O488" s="15" t="str">
        <f>IF(COUNTA(A488:B488,E488:H488,J488:K488,M488:N488)=0,"",IF(OR(A488="",B488="",F488="",G488=""),"INCOMPLETO",IFERROR(IF(OR(NOT(ISNUMBER(A488)),A488&lt;=0,A488&lt;&gt;INT(A488),COUNTIFS(Plano!$A$6:$A$400,B488,Plano!$S$6:$S$400,"OK")&lt;&gt;1,NOT(ISNUMBER(F488)),NOT(ISNUMBER(G488)),F488&lt;0,G488&lt;0,F488&gt;=1,G488&gt;=1,AND(H488&lt;&gt;"",OR(NOT(ISNUMBER(H488)),H488&lt;0)),N(H488)&gt;MOD(G488-F488,1)*1440),"VERIFICAR","OK"),"VERIFICAR")))</f>
        <v/>
      </c>
      <c r="P488" s="15">
        <f t="shared" si="3"/>
        <v>0</v>
      </c>
      <c r="Q488" s="15">
        <f t="shared" si="4"/>
        <v>0</v>
      </c>
      <c r="R488" s="15" t="str">
        <f t="shared" si="5"/>
        <v/>
      </c>
    </row>
    <row r="489">
      <c r="A489" s="7"/>
      <c r="B489" s="4"/>
      <c r="C489" s="11" t="str">
        <f>IF(B489="","",IFERROR(VLOOKUP(B489,Plano!$A$6:$C$400,2,FALSE),""))</f>
        <v/>
      </c>
      <c r="D489" s="11" t="str">
        <f>IF(B489="","",IFERROR(VLOOKUP(B489,Plano!$A$6:$C$400,3,FALSE),""))</f>
        <v/>
      </c>
      <c r="E489" s="4"/>
      <c r="F489" s="12"/>
      <c r="G489" s="12"/>
      <c r="H489" s="4"/>
      <c r="I489" s="8" t="str">
        <f t="shared" si="1"/>
        <v/>
      </c>
      <c r="J489" s="4"/>
      <c r="K489" s="4"/>
      <c r="L489" s="9" t="str">
        <f t="shared" si="2"/>
        <v/>
      </c>
      <c r="M489" s="4"/>
      <c r="N489" s="4"/>
      <c r="O489" s="15" t="str">
        <f>IF(COUNTA(A489:B489,E489:H489,J489:K489,M489:N489)=0,"",IF(OR(A489="",B489="",F489="",G489=""),"INCOMPLETO",IFERROR(IF(OR(NOT(ISNUMBER(A489)),A489&lt;=0,A489&lt;&gt;INT(A489),COUNTIFS(Plano!$A$6:$A$400,B489,Plano!$S$6:$S$400,"OK")&lt;&gt;1,NOT(ISNUMBER(F489)),NOT(ISNUMBER(G489)),F489&lt;0,G489&lt;0,F489&gt;=1,G489&gt;=1,AND(H489&lt;&gt;"",OR(NOT(ISNUMBER(H489)),H489&lt;0)),N(H489)&gt;MOD(G489-F489,1)*1440),"VERIFICAR","OK"),"VERIFICAR")))</f>
        <v/>
      </c>
      <c r="P489" s="15">
        <f t="shared" si="3"/>
        <v>0</v>
      </c>
      <c r="Q489" s="15">
        <f t="shared" si="4"/>
        <v>0</v>
      </c>
      <c r="R489" s="15" t="str">
        <f t="shared" si="5"/>
        <v/>
      </c>
    </row>
    <row r="490">
      <c r="A490" s="7"/>
      <c r="B490" s="4"/>
      <c r="C490" s="11" t="str">
        <f>IF(B490="","",IFERROR(VLOOKUP(B490,Plano!$A$6:$C$400,2,FALSE),""))</f>
        <v/>
      </c>
      <c r="D490" s="11" t="str">
        <f>IF(B490="","",IFERROR(VLOOKUP(B490,Plano!$A$6:$C$400,3,FALSE),""))</f>
        <v/>
      </c>
      <c r="E490" s="4"/>
      <c r="F490" s="12"/>
      <c r="G490" s="12"/>
      <c r="H490" s="4"/>
      <c r="I490" s="8" t="str">
        <f t="shared" si="1"/>
        <v/>
      </c>
      <c r="J490" s="4"/>
      <c r="K490" s="4"/>
      <c r="L490" s="9" t="str">
        <f t="shared" si="2"/>
        <v/>
      </c>
      <c r="M490" s="4"/>
      <c r="N490" s="4"/>
      <c r="O490" s="15" t="str">
        <f>IF(COUNTA(A490:B490,E490:H490,J490:K490,M490:N490)=0,"",IF(OR(A490="",B490="",F490="",G490=""),"INCOMPLETO",IFERROR(IF(OR(NOT(ISNUMBER(A490)),A490&lt;=0,A490&lt;&gt;INT(A490),COUNTIFS(Plano!$A$6:$A$400,B490,Plano!$S$6:$S$400,"OK")&lt;&gt;1,NOT(ISNUMBER(F490)),NOT(ISNUMBER(G490)),F490&lt;0,G490&lt;0,F490&gt;=1,G490&gt;=1,AND(H490&lt;&gt;"",OR(NOT(ISNUMBER(H490)),H490&lt;0)),N(H490)&gt;MOD(G490-F490,1)*1440),"VERIFICAR","OK"),"VERIFICAR")))</f>
        <v/>
      </c>
      <c r="P490" s="15">
        <f t="shared" si="3"/>
        <v>0</v>
      </c>
      <c r="Q490" s="15">
        <f t="shared" si="4"/>
        <v>0</v>
      </c>
      <c r="R490" s="15" t="str">
        <f t="shared" si="5"/>
        <v/>
      </c>
    </row>
    <row r="491">
      <c r="A491" s="7"/>
      <c r="B491" s="4"/>
      <c r="C491" s="11" t="str">
        <f>IF(B491="","",IFERROR(VLOOKUP(B491,Plano!$A$6:$C$400,2,FALSE),""))</f>
        <v/>
      </c>
      <c r="D491" s="11" t="str">
        <f>IF(B491="","",IFERROR(VLOOKUP(B491,Plano!$A$6:$C$400,3,FALSE),""))</f>
        <v/>
      </c>
      <c r="E491" s="4"/>
      <c r="F491" s="12"/>
      <c r="G491" s="12"/>
      <c r="H491" s="4"/>
      <c r="I491" s="8" t="str">
        <f t="shared" si="1"/>
        <v/>
      </c>
      <c r="J491" s="4"/>
      <c r="K491" s="4"/>
      <c r="L491" s="9" t="str">
        <f t="shared" si="2"/>
        <v/>
      </c>
      <c r="M491" s="4"/>
      <c r="N491" s="4"/>
      <c r="O491" s="15" t="str">
        <f>IF(COUNTA(A491:B491,E491:H491,J491:K491,M491:N491)=0,"",IF(OR(A491="",B491="",F491="",G491=""),"INCOMPLETO",IFERROR(IF(OR(NOT(ISNUMBER(A491)),A491&lt;=0,A491&lt;&gt;INT(A491),COUNTIFS(Plano!$A$6:$A$400,B491,Plano!$S$6:$S$400,"OK")&lt;&gt;1,NOT(ISNUMBER(F491)),NOT(ISNUMBER(G491)),F491&lt;0,G491&lt;0,F491&gt;=1,G491&gt;=1,AND(H491&lt;&gt;"",OR(NOT(ISNUMBER(H491)),H491&lt;0)),N(H491)&gt;MOD(G491-F491,1)*1440),"VERIFICAR","OK"),"VERIFICAR")))</f>
        <v/>
      </c>
      <c r="P491" s="15">
        <f t="shared" si="3"/>
        <v>0</v>
      </c>
      <c r="Q491" s="15">
        <f t="shared" si="4"/>
        <v>0</v>
      </c>
      <c r="R491" s="15" t="str">
        <f t="shared" si="5"/>
        <v/>
      </c>
    </row>
    <row r="492">
      <c r="A492" s="7"/>
      <c r="B492" s="4"/>
      <c r="C492" s="11" t="str">
        <f>IF(B492="","",IFERROR(VLOOKUP(B492,Plano!$A$6:$C$400,2,FALSE),""))</f>
        <v/>
      </c>
      <c r="D492" s="11" t="str">
        <f>IF(B492="","",IFERROR(VLOOKUP(B492,Plano!$A$6:$C$400,3,FALSE),""))</f>
        <v/>
      </c>
      <c r="E492" s="4"/>
      <c r="F492" s="12"/>
      <c r="G492" s="12"/>
      <c r="H492" s="4"/>
      <c r="I492" s="8" t="str">
        <f t="shared" si="1"/>
        <v/>
      </c>
      <c r="J492" s="4"/>
      <c r="K492" s="4"/>
      <c r="L492" s="9" t="str">
        <f t="shared" si="2"/>
        <v/>
      </c>
      <c r="M492" s="4"/>
      <c r="N492" s="4"/>
      <c r="O492" s="15" t="str">
        <f>IF(COUNTA(A492:B492,E492:H492,J492:K492,M492:N492)=0,"",IF(OR(A492="",B492="",F492="",G492=""),"INCOMPLETO",IFERROR(IF(OR(NOT(ISNUMBER(A492)),A492&lt;=0,A492&lt;&gt;INT(A492),COUNTIFS(Plano!$A$6:$A$400,B492,Plano!$S$6:$S$400,"OK")&lt;&gt;1,NOT(ISNUMBER(F492)),NOT(ISNUMBER(G492)),F492&lt;0,G492&lt;0,F492&gt;=1,G492&gt;=1,AND(H492&lt;&gt;"",OR(NOT(ISNUMBER(H492)),H492&lt;0)),N(H492)&gt;MOD(G492-F492,1)*1440),"VERIFICAR","OK"),"VERIFICAR")))</f>
        <v/>
      </c>
      <c r="P492" s="15">
        <f t="shared" si="3"/>
        <v>0</v>
      </c>
      <c r="Q492" s="15">
        <f t="shared" si="4"/>
        <v>0</v>
      </c>
      <c r="R492" s="15" t="str">
        <f t="shared" si="5"/>
        <v/>
      </c>
    </row>
    <row r="493">
      <c r="A493" s="7"/>
      <c r="B493" s="4"/>
      <c r="C493" s="11" t="str">
        <f>IF(B493="","",IFERROR(VLOOKUP(B493,Plano!$A$6:$C$400,2,FALSE),""))</f>
        <v/>
      </c>
      <c r="D493" s="11" t="str">
        <f>IF(B493="","",IFERROR(VLOOKUP(B493,Plano!$A$6:$C$400,3,FALSE),""))</f>
        <v/>
      </c>
      <c r="E493" s="4"/>
      <c r="F493" s="12"/>
      <c r="G493" s="12"/>
      <c r="H493" s="4"/>
      <c r="I493" s="8" t="str">
        <f t="shared" si="1"/>
        <v/>
      </c>
      <c r="J493" s="4"/>
      <c r="K493" s="4"/>
      <c r="L493" s="9" t="str">
        <f t="shared" si="2"/>
        <v/>
      </c>
      <c r="M493" s="4"/>
      <c r="N493" s="4"/>
      <c r="O493" s="15" t="str">
        <f>IF(COUNTA(A493:B493,E493:H493,J493:K493,M493:N493)=0,"",IF(OR(A493="",B493="",F493="",G493=""),"INCOMPLETO",IFERROR(IF(OR(NOT(ISNUMBER(A493)),A493&lt;=0,A493&lt;&gt;INT(A493),COUNTIFS(Plano!$A$6:$A$400,B493,Plano!$S$6:$S$400,"OK")&lt;&gt;1,NOT(ISNUMBER(F493)),NOT(ISNUMBER(G493)),F493&lt;0,G493&lt;0,F493&gt;=1,G493&gt;=1,AND(H493&lt;&gt;"",OR(NOT(ISNUMBER(H493)),H493&lt;0)),N(H493)&gt;MOD(G493-F493,1)*1440),"VERIFICAR","OK"),"VERIFICAR")))</f>
        <v/>
      </c>
      <c r="P493" s="15">
        <f t="shared" si="3"/>
        <v>0</v>
      </c>
      <c r="Q493" s="15">
        <f t="shared" si="4"/>
        <v>0</v>
      </c>
      <c r="R493" s="15" t="str">
        <f t="shared" si="5"/>
        <v/>
      </c>
    </row>
    <row r="494">
      <c r="A494" s="7"/>
      <c r="B494" s="4"/>
      <c r="C494" s="11" t="str">
        <f>IF(B494="","",IFERROR(VLOOKUP(B494,Plano!$A$6:$C$400,2,FALSE),""))</f>
        <v/>
      </c>
      <c r="D494" s="11" t="str">
        <f>IF(B494="","",IFERROR(VLOOKUP(B494,Plano!$A$6:$C$400,3,FALSE),""))</f>
        <v/>
      </c>
      <c r="E494" s="4"/>
      <c r="F494" s="12"/>
      <c r="G494" s="12"/>
      <c r="H494" s="4"/>
      <c r="I494" s="8" t="str">
        <f t="shared" si="1"/>
        <v/>
      </c>
      <c r="J494" s="4"/>
      <c r="K494" s="4"/>
      <c r="L494" s="9" t="str">
        <f t="shared" si="2"/>
        <v/>
      </c>
      <c r="M494" s="4"/>
      <c r="N494" s="4"/>
      <c r="O494" s="15" t="str">
        <f>IF(COUNTA(A494:B494,E494:H494,J494:K494,M494:N494)=0,"",IF(OR(A494="",B494="",F494="",G494=""),"INCOMPLETO",IFERROR(IF(OR(NOT(ISNUMBER(A494)),A494&lt;=0,A494&lt;&gt;INT(A494),COUNTIFS(Plano!$A$6:$A$400,B494,Plano!$S$6:$S$400,"OK")&lt;&gt;1,NOT(ISNUMBER(F494)),NOT(ISNUMBER(G494)),F494&lt;0,G494&lt;0,F494&gt;=1,G494&gt;=1,AND(H494&lt;&gt;"",OR(NOT(ISNUMBER(H494)),H494&lt;0)),N(H494)&gt;MOD(G494-F494,1)*1440),"VERIFICAR","OK"),"VERIFICAR")))</f>
        <v/>
      </c>
      <c r="P494" s="15">
        <f t="shared" si="3"/>
        <v>0</v>
      </c>
      <c r="Q494" s="15">
        <f t="shared" si="4"/>
        <v>0</v>
      </c>
      <c r="R494" s="15" t="str">
        <f t="shared" si="5"/>
        <v/>
      </c>
    </row>
    <row r="495">
      <c r="A495" s="7"/>
      <c r="B495" s="4"/>
      <c r="C495" s="11" t="str">
        <f>IF(B495="","",IFERROR(VLOOKUP(B495,Plano!$A$6:$C$400,2,FALSE),""))</f>
        <v/>
      </c>
      <c r="D495" s="11" t="str">
        <f>IF(B495="","",IFERROR(VLOOKUP(B495,Plano!$A$6:$C$400,3,FALSE),""))</f>
        <v/>
      </c>
      <c r="E495" s="4"/>
      <c r="F495" s="12"/>
      <c r="G495" s="12"/>
      <c r="H495" s="4"/>
      <c r="I495" s="8" t="str">
        <f t="shared" si="1"/>
        <v/>
      </c>
      <c r="J495" s="4"/>
      <c r="K495" s="4"/>
      <c r="L495" s="9" t="str">
        <f t="shared" si="2"/>
        <v/>
      </c>
      <c r="M495" s="4"/>
      <c r="N495" s="4"/>
      <c r="O495" s="15" t="str">
        <f>IF(COUNTA(A495:B495,E495:H495,J495:K495,M495:N495)=0,"",IF(OR(A495="",B495="",F495="",G495=""),"INCOMPLETO",IFERROR(IF(OR(NOT(ISNUMBER(A495)),A495&lt;=0,A495&lt;&gt;INT(A495),COUNTIFS(Plano!$A$6:$A$400,B495,Plano!$S$6:$S$400,"OK")&lt;&gt;1,NOT(ISNUMBER(F495)),NOT(ISNUMBER(G495)),F495&lt;0,G495&lt;0,F495&gt;=1,G495&gt;=1,AND(H495&lt;&gt;"",OR(NOT(ISNUMBER(H495)),H495&lt;0)),N(H495)&gt;MOD(G495-F495,1)*1440),"VERIFICAR","OK"),"VERIFICAR")))</f>
        <v/>
      </c>
      <c r="P495" s="15">
        <f t="shared" si="3"/>
        <v>0</v>
      </c>
      <c r="Q495" s="15">
        <f t="shared" si="4"/>
        <v>0</v>
      </c>
      <c r="R495" s="15" t="str">
        <f t="shared" si="5"/>
        <v/>
      </c>
    </row>
    <row r="496">
      <c r="A496" s="7"/>
      <c r="B496" s="4"/>
      <c r="C496" s="11" t="str">
        <f>IF(B496="","",IFERROR(VLOOKUP(B496,Plano!$A$6:$C$400,2,FALSE),""))</f>
        <v/>
      </c>
      <c r="D496" s="11" t="str">
        <f>IF(B496="","",IFERROR(VLOOKUP(B496,Plano!$A$6:$C$400,3,FALSE),""))</f>
        <v/>
      </c>
      <c r="E496" s="4"/>
      <c r="F496" s="12"/>
      <c r="G496" s="12"/>
      <c r="H496" s="4"/>
      <c r="I496" s="8" t="str">
        <f t="shared" si="1"/>
        <v/>
      </c>
      <c r="J496" s="4"/>
      <c r="K496" s="4"/>
      <c r="L496" s="9" t="str">
        <f t="shared" si="2"/>
        <v/>
      </c>
      <c r="M496" s="4"/>
      <c r="N496" s="4"/>
      <c r="O496" s="15" t="str">
        <f>IF(COUNTA(A496:B496,E496:H496,J496:K496,M496:N496)=0,"",IF(OR(A496="",B496="",F496="",G496=""),"INCOMPLETO",IFERROR(IF(OR(NOT(ISNUMBER(A496)),A496&lt;=0,A496&lt;&gt;INT(A496),COUNTIFS(Plano!$A$6:$A$400,B496,Plano!$S$6:$S$400,"OK")&lt;&gt;1,NOT(ISNUMBER(F496)),NOT(ISNUMBER(G496)),F496&lt;0,G496&lt;0,F496&gt;=1,G496&gt;=1,AND(H496&lt;&gt;"",OR(NOT(ISNUMBER(H496)),H496&lt;0)),N(H496)&gt;MOD(G496-F496,1)*1440),"VERIFICAR","OK"),"VERIFICAR")))</f>
        <v/>
      </c>
      <c r="P496" s="15">
        <f t="shared" si="3"/>
        <v>0</v>
      </c>
      <c r="Q496" s="15">
        <f t="shared" si="4"/>
        <v>0</v>
      </c>
      <c r="R496" s="15" t="str">
        <f t="shared" si="5"/>
        <v/>
      </c>
    </row>
    <row r="497">
      <c r="A497" s="7"/>
      <c r="B497" s="4"/>
      <c r="C497" s="11" t="str">
        <f>IF(B497="","",IFERROR(VLOOKUP(B497,Plano!$A$6:$C$400,2,FALSE),""))</f>
        <v/>
      </c>
      <c r="D497" s="11" t="str">
        <f>IF(B497="","",IFERROR(VLOOKUP(B497,Plano!$A$6:$C$400,3,FALSE),""))</f>
        <v/>
      </c>
      <c r="E497" s="4"/>
      <c r="F497" s="12"/>
      <c r="G497" s="12"/>
      <c r="H497" s="4"/>
      <c r="I497" s="8" t="str">
        <f t="shared" si="1"/>
        <v/>
      </c>
      <c r="J497" s="4"/>
      <c r="K497" s="4"/>
      <c r="L497" s="9" t="str">
        <f t="shared" si="2"/>
        <v/>
      </c>
      <c r="M497" s="4"/>
      <c r="N497" s="4"/>
      <c r="O497" s="15" t="str">
        <f>IF(COUNTA(A497:B497,E497:H497,J497:K497,M497:N497)=0,"",IF(OR(A497="",B497="",F497="",G497=""),"INCOMPLETO",IFERROR(IF(OR(NOT(ISNUMBER(A497)),A497&lt;=0,A497&lt;&gt;INT(A497),COUNTIFS(Plano!$A$6:$A$400,B497,Plano!$S$6:$S$400,"OK")&lt;&gt;1,NOT(ISNUMBER(F497)),NOT(ISNUMBER(G497)),F497&lt;0,G497&lt;0,F497&gt;=1,G497&gt;=1,AND(H497&lt;&gt;"",OR(NOT(ISNUMBER(H497)),H497&lt;0)),N(H497)&gt;MOD(G497-F497,1)*1440),"VERIFICAR","OK"),"VERIFICAR")))</f>
        <v/>
      </c>
      <c r="P497" s="15">
        <f t="shared" si="3"/>
        <v>0</v>
      </c>
      <c r="Q497" s="15">
        <f t="shared" si="4"/>
        <v>0</v>
      </c>
      <c r="R497" s="15" t="str">
        <f t="shared" si="5"/>
        <v/>
      </c>
    </row>
    <row r="498">
      <c r="A498" s="7"/>
      <c r="B498" s="4"/>
      <c r="C498" s="11" t="str">
        <f>IF(B498="","",IFERROR(VLOOKUP(B498,Plano!$A$6:$C$400,2,FALSE),""))</f>
        <v/>
      </c>
      <c r="D498" s="11" t="str">
        <f>IF(B498="","",IFERROR(VLOOKUP(B498,Plano!$A$6:$C$400,3,FALSE),""))</f>
        <v/>
      </c>
      <c r="E498" s="4"/>
      <c r="F498" s="12"/>
      <c r="G498" s="12"/>
      <c r="H498" s="4"/>
      <c r="I498" s="8" t="str">
        <f t="shared" si="1"/>
        <v/>
      </c>
      <c r="J498" s="4"/>
      <c r="K498" s="4"/>
      <c r="L498" s="9" t="str">
        <f t="shared" si="2"/>
        <v/>
      </c>
      <c r="M498" s="4"/>
      <c r="N498" s="4"/>
      <c r="O498" s="15" t="str">
        <f>IF(COUNTA(A498:B498,E498:H498,J498:K498,M498:N498)=0,"",IF(OR(A498="",B498="",F498="",G498=""),"INCOMPLETO",IFERROR(IF(OR(NOT(ISNUMBER(A498)),A498&lt;=0,A498&lt;&gt;INT(A498),COUNTIFS(Plano!$A$6:$A$400,B498,Plano!$S$6:$S$400,"OK")&lt;&gt;1,NOT(ISNUMBER(F498)),NOT(ISNUMBER(G498)),F498&lt;0,G498&lt;0,F498&gt;=1,G498&gt;=1,AND(H498&lt;&gt;"",OR(NOT(ISNUMBER(H498)),H498&lt;0)),N(H498)&gt;MOD(G498-F498,1)*1440),"VERIFICAR","OK"),"VERIFICAR")))</f>
        <v/>
      </c>
      <c r="P498" s="15">
        <f t="shared" si="3"/>
        <v>0</v>
      </c>
      <c r="Q498" s="15">
        <f t="shared" si="4"/>
        <v>0</v>
      </c>
      <c r="R498" s="15" t="str">
        <f t="shared" si="5"/>
        <v/>
      </c>
    </row>
    <row r="499">
      <c r="A499" s="7"/>
      <c r="B499" s="4"/>
      <c r="C499" s="11" t="str">
        <f>IF(B499="","",IFERROR(VLOOKUP(B499,Plano!$A$6:$C$400,2,FALSE),""))</f>
        <v/>
      </c>
      <c r="D499" s="11" t="str">
        <f>IF(B499="","",IFERROR(VLOOKUP(B499,Plano!$A$6:$C$400,3,FALSE),""))</f>
        <v/>
      </c>
      <c r="E499" s="4"/>
      <c r="F499" s="12"/>
      <c r="G499" s="12"/>
      <c r="H499" s="4"/>
      <c r="I499" s="8" t="str">
        <f t="shared" si="1"/>
        <v/>
      </c>
      <c r="J499" s="4"/>
      <c r="K499" s="4"/>
      <c r="L499" s="9" t="str">
        <f t="shared" si="2"/>
        <v/>
      </c>
      <c r="M499" s="4"/>
      <c r="N499" s="4"/>
      <c r="O499" s="15" t="str">
        <f>IF(COUNTA(A499:B499,E499:H499,J499:K499,M499:N499)=0,"",IF(OR(A499="",B499="",F499="",G499=""),"INCOMPLETO",IFERROR(IF(OR(NOT(ISNUMBER(A499)),A499&lt;=0,A499&lt;&gt;INT(A499),COUNTIFS(Plano!$A$6:$A$400,B499,Plano!$S$6:$S$400,"OK")&lt;&gt;1,NOT(ISNUMBER(F499)),NOT(ISNUMBER(G499)),F499&lt;0,G499&lt;0,F499&gt;=1,G499&gt;=1,AND(H499&lt;&gt;"",OR(NOT(ISNUMBER(H499)),H499&lt;0)),N(H499)&gt;MOD(G499-F499,1)*1440),"VERIFICAR","OK"),"VERIFICAR")))</f>
        <v/>
      </c>
      <c r="P499" s="15">
        <f t="shared" si="3"/>
        <v>0</v>
      </c>
      <c r="Q499" s="15">
        <f t="shared" si="4"/>
        <v>0</v>
      </c>
      <c r="R499" s="15" t="str">
        <f t="shared" si="5"/>
        <v/>
      </c>
    </row>
    <row r="500">
      <c r="A500" s="7"/>
      <c r="B500" s="4"/>
      <c r="C500" s="11" t="str">
        <f>IF(B500="","",IFERROR(VLOOKUP(B500,Plano!$A$6:$C$400,2,FALSE),""))</f>
        <v/>
      </c>
      <c r="D500" s="11" t="str">
        <f>IF(B500="","",IFERROR(VLOOKUP(B500,Plano!$A$6:$C$400,3,FALSE),""))</f>
        <v/>
      </c>
      <c r="E500" s="4"/>
      <c r="F500" s="12"/>
      <c r="G500" s="12"/>
      <c r="H500" s="4"/>
      <c r="I500" s="8" t="str">
        <f t="shared" si="1"/>
        <v/>
      </c>
      <c r="J500" s="4"/>
      <c r="K500" s="4"/>
      <c r="L500" s="9" t="str">
        <f t="shared" si="2"/>
        <v/>
      </c>
      <c r="M500" s="4"/>
      <c r="N500" s="4"/>
      <c r="O500" s="15" t="str">
        <f>IF(COUNTA(A500:B500,E500:H500,J500:K500,M500:N500)=0,"",IF(OR(A500="",B500="",F500="",G500=""),"INCOMPLETO",IFERROR(IF(OR(NOT(ISNUMBER(A500)),A500&lt;=0,A500&lt;&gt;INT(A500),COUNTIFS(Plano!$A$6:$A$400,B500,Plano!$S$6:$S$400,"OK")&lt;&gt;1,NOT(ISNUMBER(F500)),NOT(ISNUMBER(G500)),F500&lt;0,G500&lt;0,F500&gt;=1,G500&gt;=1,AND(H500&lt;&gt;"",OR(NOT(ISNUMBER(H500)),H500&lt;0)),N(H500)&gt;MOD(G500-F500,1)*1440),"VERIFICAR","OK"),"VERIFICAR")))</f>
        <v/>
      </c>
      <c r="P500" s="15">
        <f t="shared" si="3"/>
        <v>0</v>
      </c>
      <c r="Q500" s="15">
        <f t="shared" si="4"/>
        <v>0</v>
      </c>
      <c r="R500" s="15" t="str">
        <f t="shared" si="5"/>
        <v/>
      </c>
    </row>
  </sheetData>
  <mergeCells count="2">
    <mergeCell ref="A1:N2"/>
    <mergeCell ref="A3:N3"/>
  </mergeCells>
  <dataValidations>
    <dataValidation type="list" allowBlank="1" showErrorMessage="1" sqref="M6:M500">
      <formula1>Configuracoes!$A$15:$A$19</formula1>
    </dataValidation>
    <dataValidation type="list" allowBlank="1" showErrorMessage="1" sqref="E6:E500">
      <formula1>Configuracoes!$J$6:$J$10</formula1>
    </dataValidation>
    <dataValidation type="custom" allowBlank="1" showErrorMessage="1" sqref="F6:G500">
      <formula1>OR(F6="",AND(ISNUMBER(F6),F6&gt;=0,F6&lt;1))</formula1>
    </dataValidation>
    <dataValidation type="custom" allowBlank="1" showErrorMessage="1" sqref="H6:H500">
      <formula1>OR(H6="",AND(ISNUMBER(H6),H6&gt;=0,H6&lt;=MOD(G6-F6,1)*1440))</formula1>
    </dataValidation>
    <dataValidation type="custom" allowBlank="1" showErrorMessage="1" sqref="A6:A500">
      <formula1>OR(A6="",AND(ISNUMBER(A6),A6&gt;0,A6=INT(A6)))</formula1>
    </dataValidation>
    <dataValidation type="list" allowBlank="1" showErrorMessage="1" sqref="B6:B500">
      <formula1>Plano!$A$6:$A$400</formula1>
    </dataValidation>
    <dataValidation type="custom" allowBlank="1" showErrorMessage="1" sqref="J6:K500">
      <formula1>OR(J6="",AND(ISNUMBER(J6),J6&gt;=0,J6=INT(J6)))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8.88"/>
    <col customWidth="1" min="2" max="3" width="16.38"/>
    <col customWidth="1" min="4" max="4" width="12.63"/>
    <col customWidth="1" min="5" max="6" width="13.88"/>
    <col customWidth="1" min="7" max="7" width="20.13"/>
    <col customWidth="1" min="8" max="8" width="28.88"/>
  </cols>
  <sheetData>
    <row r="1">
      <c r="A1" s="1" t="s">
        <v>1</v>
      </c>
    </row>
    <row r="3">
      <c r="A3" s="2" t="s">
        <v>2</v>
      </c>
    </row>
    <row r="5">
      <c r="A5" s="3" t="s">
        <v>5</v>
      </c>
      <c r="B5" s="3" t="s">
        <v>7</v>
      </c>
      <c r="C5" s="3" t="s">
        <v>10</v>
      </c>
      <c r="D5" s="3" t="s">
        <v>12</v>
      </c>
      <c r="E5" s="3" t="s">
        <v>14</v>
      </c>
      <c r="F5" s="3" t="s">
        <v>16</v>
      </c>
      <c r="G5" s="3" t="s">
        <v>18</v>
      </c>
      <c r="H5" s="3" t="s">
        <v>20</v>
      </c>
    </row>
    <row r="6">
      <c r="A6" s="4" t="s">
        <v>23</v>
      </c>
      <c r="B6" s="5">
        <v>3.0</v>
      </c>
      <c r="C6" s="8">
        <f>IF(A6="","",SUMIFS(Sessoes!$I$6:$I$500,Sessoes!$C$6:$C$500,A6,Sessoes!$A$6:$A$500,"&gt;="&amp;Dashboard!$B$5,Sessoes!$A$6:$A$500,"&lt;="&amp;Dashboard!$B$5+6))</f>
        <v>1.75</v>
      </c>
      <c r="D6" s="9">
        <f t="shared" ref="D6:D200" si="1">IF(A6="","",IF(B6&lt;=0,0,MIN(1,C6/B6)))</f>
        <v>0.5833333333</v>
      </c>
      <c r="E6" s="10">
        <v>0.8</v>
      </c>
      <c r="F6" s="9">
        <f>IFERROR(SUMIFS(Sessoes!$Q$6:$Q$500,Sessoes!$C$6:$C$500,A6,Sessoes!$A$6:$A$500,"&gt;="&amp;Dashboard!$B$5,Sessoes!$A$6:$A$500,"&lt;"&amp;Dashboard!$B$5+7)/SUMIFS(Sessoes!$P$6:$P$500,Sessoes!$C$6:$C$500,A6,Sessoes!$A$6:$A$500,"&gt;="&amp;Dashboard!$B$5,Sessoes!$A$6:$A$500,"&lt;"&amp;Dashboard!$B$5+7),"")</f>
        <v>0.85</v>
      </c>
      <c r="G6" s="11" t="str">
        <f t="shared" ref="G6:G200" si="2">IF(A6="","",IF(D6&gt;=1,IF(OR(E6=0,F6&gt;=E6),"META ATINGIDA","REVISAR DESEMPENHO"),IF(C6=0,"NÃO INICIADA","EM ANDAMENTO")))</f>
        <v>EM ANDAMENTO</v>
      </c>
      <c r="H6" s="4" t="s">
        <v>52</v>
      </c>
    </row>
    <row r="7">
      <c r="A7" s="4" t="s">
        <v>53</v>
      </c>
      <c r="B7" s="5">
        <v>3.0</v>
      </c>
      <c r="C7" s="8">
        <f>IF(A7="","",SUMIFS(Sessoes!$I$6:$I$500,Sessoes!$C$6:$C$500,A7,Sessoes!$A$6:$A$500,"&gt;="&amp;Dashboard!$B$5,Sessoes!$A$6:$A$500,"&lt;="&amp;Dashboard!$B$5+6))</f>
        <v>2.25</v>
      </c>
      <c r="D7" s="9">
        <f t="shared" si="1"/>
        <v>0.75</v>
      </c>
      <c r="E7" s="10">
        <v>0.75</v>
      </c>
      <c r="F7" s="9">
        <f>IFERROR(SUMIFS(Sessoes!$Q$6:$Q$500,Sessoes!$C$6:$C$500,A7,Sessoes!$A$6:$A$500,"&gt;="&amp;Dashboard!$B$5,Sessoes!$A$6:$A$500,"&lt;"&amp;Dashboard!$B$5+7)/SUMIFS(Sessoes!$P$6:$P$500,Sessoes!$C$6:$C$500,A7,Sessoes!$A$6:$A$500,"&gt;="&amp;Dashboard!$B$5,Sessoes!$A$6:$A$500,"&lt;"&amp;Dashboard!$B$5+7),"")</f>
        <v>0.7428571429</v>
      </c>
      <c r="G7" s="11" t="str">
        <f t="shared" si="2"/>
        <v>EM ANDAMENTO</v>
      </c>
      <c r="H7" s="4" t="s">
        <v>52</v>
      </c>
    </row>
    <row r="8">
      <c r="A8" s="4" t="s">
        <v>54</v>
      </c>
      <c r="B8" s="5">
        <v>3.0</v>
      </c>
      <c r="C8" s="8">
        <f>IF(A8="","",SUMIFS(Sessoes!$I$6:$I$500,Sessoes!$C$6:$C$500,A8,Sessoes!$A$6:$A$500,"&gt;="&amp;Dashboard!$B$5,Sessoes!$A$6:$A$500,"&lt;="&amp;Dashboard!$B$5+6))</f>
        <v>2.25</v>
      </c>
      <c r="D8" s="9">
        <f t="shared" si="1"/>
        <v>0.75</v>
      </c>
      <c r="E8" s="10">
        <v>0.8</v>
      </c>
      <c r="F8" s="9">
        <f>IFERROR(SUMIFS(Sessoes!$Q$6:$Q$500,Sessoes!$C$6:$C$500,A8,Sessoes!$A$6:$A$500,"&gt;="&amp;Dashboard!$B$5,Sessoes!$A$6:$A$500,"&lt;"&amp;Dashboard!$B$5+7)/SUMIFS(Sessoes!$P$6:$P$500,Sessoes!$C$6:$C$500,A8,Sessoes!$A$6:$A$500,"&gt;="&amp;Dashboard!$B$5,Sessoes!$A$6:$A$500,"&lt;"&amp;Dashboard!$B$5+7),"")</f>
        <v>0.7333333333</v>
      </c>
      <c r="G8" s="11" t="str">
        <f t="shared" si="2"/>
        <v>EM ANDAMENTO</v>
      </c>
      <c r="H8" s="4" t="s">
        <v>52</v>
      </c>
    </row>
    <row r="9">
      <c r="A9" s="4" t="s">
        <v>59</v>
      </c>
      <c r="B9" s="5">
        <v>1.5</v>
      </c>
      <c r="C9" s="8">
        <f>IF(A9="","",SUMIFS(Sessoes!$I$6:$I$500,Sessoes!$C$6:$C$500,A9,Sessoes!$A$6:$A$500,"&gt;="&amp;Dashboard!$B$5,Sessoes!$A$6:$A$500,"&lt;="&amp;Dashboard!$B$5+6))</f>
        <v>0</v>
      </c>
      <c r="D9" s="9">
        <f t="shared" si="1"/>
        <v>0</v>
      </c>
      <c r="E9" s="10">
        <v>0.0</v>
      </c>
      <c r="F9" s="9" t="str">
        <f>IFERROR(SUMIFS(Sessoes!$Q$6:$Q$500,Sessoes!$C$6:$C$500,A9,Sessoes!$A$6:$A$500,"&gt;="&amp;Dashboard!$B$5,Sessoes!$A$6:$A$500,"&lt;"&amp;Dashboard!$B$5+7)/SUMIFS(Sessoes!$P$6:$P$500,Sessoes!$C$6:$C$500,A9,Sessoes!$A$6:$A$500,"&gt;="&amp;Dashboard!$B$5,Sessoes!$A$6:$A$500,"&lt;"&amp;Dashboard!$B$5+7),"")</f>
        <v/>
      </c>
      <c r="G9" s="11" t="str">
        <f t="shared" si="2"/>
        <v>NÃO INICIADA</v>
      </c>
      <c r="H9" s="4" t="s">
        <v>52</v>
      </c>
    </row>
    <row r="10">
      <c r="A10" s="4" t="s">
        <v>61</v>
      </c>
      <c r="B10" s="5">
        <v>2.0</v>
      </c>
      <c r="C10" s="8">
        <f>IF(A10="","",SUMIFS(Sessoes!$I$6:$I$500,Sessoes!$C$6:$C$500,A10,Sessoes!$A$6:$A$500,"&gt;="&amp;Dashboard!$B$5,Sessoes!$A$6:$A$500,"&lt;="&amp;Dashboard!$B$5+6))</f>
        <v>0</v>
      </c>
      <c r="D10" s="9">
        <f t="shared" si="1"/>
        <v>0</v>
      </c>
      <c r="E10" s="10">
        <v>0.8</v>
      </c>
      <c r="F10" s="9" t="str">
        <f>IFERROR(SUMIFS(Sessoes!$Q$6:$Q$500,Sessoes!$C$6:$C$500,A10,Sessoes!$A$6:$A$500,"&gt;="&amp;Dashboard!$B$5,Sessoes!$A$6:$A$500,"&lt;"&amp;Dashboard!$B$5+7)/SUMIFS(Sessoes!$P$6:$P$500,Sessoes!$C$6:$C$500,A10,Sessoes!$A$6:$A$500,"&gt;="&amp;Dashboard!$B$5,Sessoes!$A$6:$A$500,"&lt;"&amp;Dashboard!$B$5+7),"")</f>
        <v/>
      </c>
      <c r="G10" s="11" t="str">
        <f t="shared" si="2"/>
        <v>NÃO INICIADA</v>
      </c>
      <c r="H10" s="4" t="s">
        <v>52</v>
      </c>
    </row>
    <row r="11">
      <c r="A11" s="4"/>
      <c r="B11" s="5"/>
      <c r="C11" s="8" t="str">
        <f>IF(A11="","",SUMIFS(Sessoes!$I$6:$I$500,Sessoes!$C$6:$C$500,A11,Sessoes!$A$6:$A$500,"&gt;="&amp;Dashboard!$B$5,Sessoes!$A$6:$A$500,"&lt;="&amp;Dashboard!$B$5+6))</f>
        <v/>
      </c>
      <c r="D11" s="9" t="str">
        <f t="shared" si="1"/>
        <v/>
      </c>
      <c r="E11" s="10"/>
      <c r="F11" s="9" t="str">
        <f>IFERROR(SUMIFS(Sessoes!$Q$6:$Q$500,Sessoes!$C$6:$C$500,A11,Sessoes!$A$6:$A$500,"&gt;="&amp;Dashboard!$B$5,Sessoes!$A$6:$A$500,"&lt;"&amp;Dashboard!$B$5+7)/SUMIFS(Sessoes!$P$6:$P$500,Sessoes!$C$6:$C$500,A11,Sessoes!$A$6:$A$500,"&gt;="&amp;Dashboard!$B$5,Sessoes!$A$6:$A$500,"&lt;"&amp;Dashboard!$B$5+7),"")</f>
        <v/>
      </c>
      <c r="G11" s="11" t="str">
        <f t="shared" si="2"/>
        <v/>
      </c>
      <c r="H11" s="4"/>
    </row>
    <row r="12">
      <c r="A12" s="4"/>
      <c r="B12" s="5"/>
      <c r="C12" s="8" t="str">
        <f>IF(A12="","",SUMIFS(Sessoes!$I$6:$I$500,Sessoes!$C$6:$C$500,A12,Sessoes!$A$6:$A$500,"&gt;="&amp;Dashboard!$B$5,Sessoes!$A$6:$A$500,"&lt;="&amp;Dashboard!$B$5+6))</f>
        <v/>
      </c>
      <c r="D12" s="9" t="str">
        <f t="shared" si="1"/>
        <v/>
      </c>
      <c r="E12" s="10"/>
      <c r="F12" s="9" t="str">
        <f>IFERROR(SUMIFS(Sessoes!$Q$6:$Q$500,Sessoes!$C$6:$C$500,A12,Sessoes!$A$6:$A$500,"&gt;="&amp;Dashboard!$B$5,Sessoes!$A$6:$A$500,"&lt;"&amp;Dashboard!$B$5+7)/SUMIFS(Sessoes!$P$6:$P$500,Sessoes!$C$6:$C$500,A12,Sessoes!$A$6:$A$500,"&gt;="&amp;Dashboard!$B$5,Sessoes!$A$6:$A$500,"&lt;"&amp;Dashboard!$B$5+7),"")</f>
        <v/>
      </c>
      <c r="G12" s="11" t="str">
        <f t="shared" si="2"/>
        <v/>
      </c>
      <c r="H12" s="4"/>
    </row>
    <row r="13">
      <c r="A13" s="4"/>
      <c r="B13" s="5"/>
      <c r="C13" s="8" t="str">
        <f>IF(A13="","",SUMIFS(Sessoes!$I$6:$I$500,Sessoes!$C$6:$C$500,A13,Sessoes!$A$6:$A$500,"&gt;="&amp;Dashboard!$B$5,Sessoes!$A$6:$A$500,"&lt;="&amp;Dashboard!$B$5+6))</f>
        <v/>
      </c>
      <c r="D13" s="9" t="str">
        <f t="shared" si="1"/>
        <v/>
      </c>
      <c r="E13" s="10"/>
      <c r="F13" s="9" t="str">
        <f>IFERROR(SUMIFS(Sessoes!$Q$6:$Q$500,Sessoes!$C$6:$C$500,A13,Sessoes!$A$6:$A$500,"&gt;="&amp;Dashboard!$B$5,Sessoes!$A$6:$A$500,"&lt;"&amp;Dashboard!$B$5+7)/SUMIFS(Sessoes!$P$6:$P$500,Sessoes!$C$6:$C$500,A13,Sessoes!$A$6:$A$500,"&gt;="&amp;Dashboard!$B$5,Sessoes!$A$6:$A$500,"&lt;"&amp;Dashboard!$B$5+7),"")</f>
        <v/>
      </c>
      <c r="G13" s="11" t="str">
        <f t="shared" si="2"/>
        <v/>
      </c>
      <c r="H13" s="4"/>
    </row>
    <row r="14">
      <c r="A14" s="4"/>
      <c r="B14" s="5"/>
      <c r="C14" s="8" t="str">
        <f>IF(A14="","",SUMIFS(Sessoes!$I$6:$I$500,Sessoes!$C$6:$C$500,A14,Sessoes!$A$6:$A$500,"&gt;="&amp;Dashboard!$B$5,Sessoes!$A$6:$A$500,"&lt;="&amp;Dashboard!$B$5+6))</f>
        <v/>
      </c>
      <c r="D14" s="9" t="str">
        <f t="shared" si="1"/>
        <v/>
      </c>
      <c r="E14" s="10"/>
      <c r="F14" s="9" t="str">
        <f>IFERROR(SUMIFS(Sessoes!$Q$6:$Q$500,Sessoes!$C$6:$C$500,A14,Sessoes!$A$6:$A$500,"&gt;="&amp;Dashboard!$B$5,Sessoes!$A$6:$A$500,"&lt;"&amp;Dashboard!$B$5+7)/SUMIFS(Sessoes!$P$6:$P$500,Sessoes!$C$6:$C$500,A14,Sessoes!$A$6:$A$500,"&gt;="&amp;Dashboard!$B$5,Sessoes!$A$6:$A$500,"&lt;"&amp;Dashboard!$B$5+7),"")</f>
        <v/>
      </c>
      <c r="G14" s="11" t="str">
        <f t="shared" si="2"/>
        <v/>
      </c>
      <c r="H14" s="4"/>
    </row>
    <row r="15">
      <c r="A15" s="4"/>
      <c r="B15" s="5"/>
      <c r="C15" s="8" t="str">
        <f>IF(A15="","",SUMIFS(Sessoes!$I$6:$I$500,Sessoes!$C$6:$C$500,A15,Sessoes!$A$6:$A$500,"&gt;="&amp;Dashboard!$B$5,Sessoes!$A$6:$A$500,"&lt;="&amp;Dashboard!$B$5+6))</f>
        <v/>
      </c>
      <c r="D15" s="9" t="str">
        <f t="shared" si="1"/>
        <v/>
      </c>
      <c r="E15" s="10"/>
      <c r="F15" s="9" t="str">
        <f>IFERROR(SUMIFS(Sessoes!$Q$6:$Q$500,Sessoes!$C$6:$C$500,A15,Sessoes!$A$6:$A$500,"&gt;="&amp;Dashboard!$B$5,Sessoes!$A$6:$A$500,"&lt;"&amp;Dashboard!$B$5+7)/SUMIFS(Sessoes!$P$6:$P$500,Sessoes!$C$6:$C$500,A15,Sessoes!$A$6:$A$500,"&gt;="&amp;Dashboard!$B$5,Sessoes!$A$6:$A$500,"&lt;"&amp;Dashboard!$B$5+7),"")</f>
        <v/>
      </c>
      <c r="G15" s="11" t="str">
        <f t="shared" si="2"/>
        <v/>
      </c>
      <c r="H15" s="4"/>
    </row>
    <row r="16">
      <c r="A16" s="4"/>
      <c r="B16" s="5"/>
      <c r="C16" s="8" t="str">
        <f>IF(A16="","",SUMIFS(Sessoes!$I$6:$I$500,Sessoes!$C$6:$C$500,A16,Sessoes!$A$6:$A$500,"&gt;="&amp;Dashboard!$B$5,Sessoes!$A$6:$A$500,"&lt;="&amp;Dashboard!$B$5+6))</f>
        <v/>
      </c>
      <c r="D16" s="9" t="str">
        <f t="shared" si="1"/>
        <v/>
      </c>
      <c r="E16" s="10"/>
      <c r="F16" s="9" t="str">
        <f>IFERROR(SUMIFS(Sessoes!$Q$6:$Q$500,Sessoes!$C$6:$C$500,A16,Sessoes!$A$6:$A$500,"&gt;="&amp;Dashboard!$B$5,Sessoes!$A$6:$A$500,"&lt;"&amp;Dashboard!$B$5+7)/SUMIFS(Sessoes!$P$6:$P$500,Sessoes!$C$6:$C$500,A16,Sessoes!$A$6:$A$500,"&gt;="&amp;Dashboard!$B$5,Sessoes!$A$6:$A$500,"&lt;"&amp;Dashboard!$B$5+7),"")</f>
        <v/>
      </c>
      <c r="G16" s="11" t="str">
        <f t="shared" si="2"/>
        <v/>
      </c>
      <c r="H16" s="4"/>
    </row>
    <row r="17">
      <c r="A17" s="4"/>
      <c r="B17" s="5"/>
      <c r="C17" s="8" t="str">
        <f>IF(A17="","",SUMIFS(Sessoes!$I$6:$I$500,Sessoes!$C$6:$C$500,A17,Sessoes!$A$6:$A$500,"&gt;="&amp;Dashboard!$B$5,Sessoes!$A$6:$A$500,"&lt;="&amp;Dashboard!$B$5+6))</f>
        <v/>
      </c>
      <c r="D17" s="9" t="str">
        <f t="shared" si="1"/>
        <v/>
      </c>
      <c r="E17" s="10"/>
      <c r="F17" s="9" t="str">
        <f>IFERROR(SUMIFS(Sessoes!$Q$6:$Q$500,Sessoes!$C$6:$C$500,A17,Sessoes!$A$6:$A$500,"&gt;="&amp;Dashboard!$B$5,Sessoes!$A$6:$A$500,"&lt;"&amp;Dashboard!$B$5+7)/SUMIFS(Sessoes!$P$6:$P$500,Sessoes!$C$6:$C$500,A17,Sessoes!$A$6:$A$500,"&gt;="&amp;Dashboard!$B$5,Sessoes!$A$6:$A$500,"&lt;"&amp;Dashboard!$B$5+7),"")</f>
        <v/>
      </c>
      <c r="G17" s="11" t="str">
        <f t="shared" si="2"/>
        <v/>
      </c>
      <c r="H17" s="4"/>
    </row>
    <row r="18">
      <c r="A18" s="4"/>
      <c r="B18" s="5"/>
      <c r="C18" s="8" t="str">
        <f>IF(A18="","",SUMIFS(Sessoes!$I$6:$I$500,Sessoes!$C$6:$C$500,A18,Sessoes!$A$6:$A$500,"&gt;="&amp;Dashboard!$B$5,Sessoes!$A$6:$A$500,"&lt;="&amp;Dashboard!$B$5+6))</f>
        <v/>
      </c>
      <c r="D18" s="9" t="str">
        <f t="shared" si="1"/>
        <v/>
      </c>
      <c r="E18" s="10"/>
      <c r="F18" s="9" t="str">
        <f>IFERROR(SUMIFS(Sessoes!$Q$6:$Q$500,Sessoes!$C$6:$C$500,A18,Sessoes!$A$6:$A$500,"&gt;="&amp;Dashboard!$B$5,Sessoes!$A$6:$A$500,"&lt;"&amp;Dashboard!$B$5+7)/SUMIFS(Sessoes!$P$6:$P$500,Sessoes!$C$6:$C$500,A18,Sessoes!$A$6:$A$500,"&gt;="&amp;Dashboard!$B$5,Sessoes!$A$6:$A$500,"&lt;"&amp;Dashboard!$B$5+7),"")</f>
        <v/>
      </c>
      <c r="G18" s="11" t="str">
        <f t="shared" si="2"/>
        <v/>
      </c>
      <c r="H18" s="4"/>
    </row>
    <row r="19">
      <c r="A19" s="4"/>
      <c r="B19" s="5"/>
      <c r="C19" s="8" t="str">
        <f>IF(A19="","",SUMIFS(Sessoes!$I$6:$I$500,Sessoes!$C$6:$C$500,A19,Sessoes!$A$6:$A$500,"&gt;="&amp;Dashboard!$B$5,Sessoes!$A$6:$A$500,"&lt;="&amp;Dashboard!$B$5+6))</f>
        <v/>
      </c>
      <c r="D19" s="9" t="str">
        <f t="shared" si="1"/>
        <v/>
      </c>
      <c r="E19" s="10"/>
      <c r="F19" s="9" t="str">
        <f>IFERROR(SUMIFS(Sessoes!$Q$6:$Q$500,Sessoes!$C$6:$C$500,A19,Sessoes!$A$6:$A$500,"&gt;="&amp;Dashboard!$B$5,Sessoes!$A$6:$A$500,"&lt;"&amp;Dashboard!$B$5+7)/SUMIFS(Sessoes!$P$6:$P$500,Sessoes!$C$6:$C$500,A19,Sessoes!$A$6:$A$500,"&gt;="&amp;Dashboard!$B$5,Sessoes!$A$6:$A$500,"&lt;"&amp;Dashboard!$B$5+7),"")</f>
        <v/>
      </c>
      <c r="G19" s="11" t="str">
        <f t="shared" si="2"/>
        <v/>
      </c>
      <c r="H19" s="4"/>
    </row>
    <row r="20">
      <c r="A20" s="4"/>
      <c r="B20" s="5"/>
      <c r="C20" s="8" t="str">
        <f>IF(A20="","",SUMIFS(Sessoes!$I$6:$I$500,Sessoes!$C$6:$C$500,A20,Sessoes!$A$6:$A$500,"&gt;="&amp;Dashboard!$B$5,Sessoes!$A$6:$A$500,"&lt;="&amp;Dashboard!$B$5+6))</f>
        <v/>
      </c>
      <c r="D20" s="9" t="str">
        <f t="shared" si="1"/>
        <v/>
      </c>
      <c r="E20" s="10"/>
      <c r="F20" s="9" t="str">
        <f>IFERROR(SUMIFS(Sessoes!$Q$6:$Q$500,Sessoes!$C$6:$C$500,A20,Sessoes!$A$6:$A$500,"&gt;="&amp;Dashboard!$B$5,Sessoes!$A$6:$A$500,"&lt;"&amp;Dashboard!$B$5+7)/SUMIFS(Sessoes!$P$6:$P$500,Sessoes!$C$6:$C$500,A20,Sessoes!$A$6:$A$500,"&gt;="&amp;Dashboard!$B$5,Sessoes!$A$6:$A$500,"&lt;"&amp;Dashboard!$B$5+7),"")</f>
        <v/>
      </c>
      <c r="G20" s="11" t="str">
        <f t="shared" si="2"/>
        <v/>
      </c>
      <c r="H20" s="4"/>
    </row>
    <row r="21">
      <c r="A21" s="4"/>
      <c r="B21" s="5"/>
      <c r="C21" s="8" t="str">
        <f>IF(A21="","",SUMIFS(Sessoes!$I$6:$I$500,Sessoes!$C$6:$C$500,A21,Sessoes!$A$6:$A$500,"&gt;="&amp;Dashboard!$B$5,Sessoes!$A$6:$A$500,"&lt;="&amp;Dashboard!$B$5+6))</f>
        <v/>
      </c>
      <c r="D21" s="9" t="str">
        <f t="shared" si="1"/>
        <v/>
      </c>
      <c r="E21" s="10"/>
      <c r="F21" s="9" t="str">
        <f>IFERROR(SUMIFS(Sessoes!$Q$6:$Q$500,Sessoes!$C$6:$C$500,A21,Sessoes!$A$6:$A$500,"&gt;="&amp;Dashboard!$B$5,Sessoes!$A$6:$A$500,"&lt;"&amp;Dashboard!$B$5+7)/SUMIFS(Sessoes!$P$6:$P$500,Sessoes!$C$6:$C$500,A21,Sessoes!$A$6:$A$500,"&gt;="&amp;Dashboard!$B$5,Sessoes!$A$6:$A$500,"&lt;"&amp;Dashboard!$B$5+7),"")</f>
        <v/>
      </c>
      <c r="G21" s="11" t="str">
        <f t="shared" si="2"/>
        <v/>
      </c>
      <c r="H21" s="4"/>
    </row>
    <row r="22">
      <c r="A22" s="4"/>
      <c r="B22" s="5"/>
      <c r="C22" s="8" t="str">
        <f>IF(A22="","",SUMIFS(Sessoes!$I$6:$I$500,Sessoes!$C$6:$C$500,A22,Sessoes!$A$6:$A$500,"&gt;="&amp;Dashboard!$B$5,Sessoes!$A$6:$A$500,"&lt;="&amp;Dashboard!$B$5+6))</f>
        <v/>
      </c>
      <c r="D22" s="9" t="str">
        <f t="shared" si="1"/>
        <v/>
      </c>
      <c r="E22" s="10"/>
      <c r="F22" s="9" t="str">
        <f>IFERROR(SUMIFS(Sessoes!$Q$6:$Q$500,Sessoes!$C$6:$C$500,A22,Sessoes!$A$6:$A$500,"&gt;="&amp;Dashboard!$B$5,Sessoes!$A$6:$A$500,"&lt;"&amp;Dashboard!$B$5+7)/SUMIFS(Sessoes!$P$6:$P$500,Sessoes!$C$6:$C$500,A22,Sessoes!$A$6:$A$500,"&gt;="&amp;Dashboard!$B$5,Sessoes!$A$6:$A$500,"&lt;"&amp;Dashboard!$B$5+7),"")</f>
        <v/>
      </c>
      <c r="G22" s="11" t="str">
        <f t="shared" si="2"/>
        <v/>
      </c>
      <c r="H22" s="4"/>
    </row>
    <row r="23">
      <c r="A23" s="4"/>
      <c r="B23" s="5"/>
      <c r="C23" s="8" t="str">
        <f>IF(A23="","",SUMIFS(Sessoes!$I$6:$I$500,Sessoes!$C$6:$C$500,A23,Sessoes!$A$6:$A$500,"&gt;="&amp;Dashboard!$B$5,Sessoes!$A$6:$A$500,"&lt;="&amp;Dashboard!$B$5+6))</f>
        <v/>
      </c>
      <c r="D23" s="9" t="str">
        <f t="shared" si="1"/>
        <v/>
      </c>
      <c r="E23" s="10"/>
      <c r="F23" s="9" t="str">
        <f>IFERROR(SUMIFS(Sessoes!$Q$6:$Q$500,Sessoes!$C$6:$C$500,A23,Sessoes!$A$6:$A$500,"&gt;="&amp;Dashboard!$B$5,Sessoes!$A$6:$A$500,"&lt;"&amp;Dashboard!$B$5+7)/SUMIFS(Sessoes!$P$6:$P$500,Sessoes!$C$6:$C$500,A23,Sessoes!$A$6:$A$500,"&gt;="&amp;Dashboard!$B$5,Sessoes!$A$6:$A$500,"&lt;"&amp;Dashboard!$B$5+7),"")</f>
        <v/>
      </c>
      <c r="G23" s="11" t="str">
        <f t="shared" si="2"/>
        <v/>
      </c>
      <c r="H23" s="4"/>
    </row>
    <row r="24">
      <c r="A24" s="4"/>
      <c r="B24" s="5"/>
      <c r="C24" s="8" t="str">
        <f>IF(A24="","",SUMIFS(Sessoes!$I$6:$I$500,Sessoes!$C$6:$C$500,A24,Sessoes!$A$6:$A$500,"&gt;="&amp;Dashboard!$B$5,Sessoes!$A$6:$A$500,"&lt;="&amp;Dashboard!$B$5+6))</f>
        <v/>
      </c>
      <c r="D24" s="9" t="str">
        <f t="shared" si="1"/>
        <v/>
      </c>
      <c r="E24" s="10"/>
      <c r="F24" s="9" t="str">
        <f>IFERROR(SUMIFS(Sessoes!$Q$6:$Q$500,Sessoes!$C$6:$C$500,A24,Sessoes!$A$6:$A$500,"&gt;="&amp;Dashboard!$B$5,Sessoes!$A$6:$A$500,"&lt;"&amp;Dashboard!$B$5+7)/SUMIFS(Sessoes!$P$6:$P$500,Sessoes!$C$6:$C$500,A24,Sessoes!$A$6:$A$500,"&gt;="&amp;Dashboard!$B$5,Sessoes!$A$6:$A$500,"&lt;"&amp;Dashboard!$B$5+7),"")</f>
        <v/>
      </c>
      <c r="G24" s="11" t="str">
        <f t="shared" si="2"/>
        <v/>
      </c>
      <c r="H24" s="4"/>
    </row>
    <row r="25">
      <c r="A25" s="4"/>
      <c r="B25" s="5"/>
      <c r="C25" s="8" t="str">
        <f>IF(A25="","",SUMIFS(Sessoes!$I$6:$I$500,Sessoes!$C$6:$C$500,A25,Sessoes!$A$6:$A$500,"&gt;="&amp;Dashboard!$B$5,Sessoes!$A$6:$A$500,"&lt;="&amp;Dashboard!$B$5+6))</f>
        <v/>
      </c>
      <c r="D25" s="9" t="str">
        <f t="shared" si="1"/>
        <v/>
      </c>
      <c r="E25" s="10"/>
      <c r="F25" s="9" t="str">
        <f>IFERROR(SUMIFS(Sessoes!$Q$6:$Q$500,Sessoes!$C$6:$C$500,A25,Sessoes!$A$6:$A$500,"&gt;="&amp;Dashboard!$B$5,Sessoes!$A$6:$A$500,"&lt;"&amp;Dashboard!$B$5+7)/SUMIFS(Sessoes!$P$6:$P$500,Sessoes!$C$6:$C$500,A25,Sessoes!$A$6:$A$500,"&gt;="&amp;Dashboard!$B$5,Sessoes!$A$6:$A$500,"&lt;"&amp;Dashboard!$B$5+7),"")</f>
        <v/>
      </c>
      <c r="G25" s="11" t="str">
        <f t="shared" si="2"/>
        <v/>
      </c>
      <c r="H25" s="4"/>
    </row>
    <row r="26">
      <c r="A26" s="4"/>
      <c r="B26" s="5"/>
      <c r="C26" s="8" t="str">
        <f>IF(A26="","",SUMIFS(Sessoes!$I$6:$I$500,Sessoes!$C$6:$C$500,A26,Sessoes!$A$6:$A$500,"&gt;="&amp;Dashboard!$B$5,Sessoes!$A$6:$A$500,"&lt;="&amp;Dashboard!$B$5+6))</f>
        <v/>
      </c>
      <c r="D26" s="9" t="str">
        <f t="shared" si="1"/>
        <v/>
      </c>
      <c r="E26" s="10"/>
      <c r="F26" s="9" t="str">
        <f>IFERROR(SUMIFS(Sessoes!$Q$6:$Q$500,Sessoes!$C$6:$C$500,A26,Sessoes!$A$6:$A$500,"&gt;="&amp;Dashboard!$B$5,Sessoes!$A$6:$A$500,"&lt;"&amp;Dashboard!$B$5+7)/SUMIFS(Sessoes!$P$6:$P$500,Sessoes!$C$6:$C$500,A26,Sessoes!$A$6:$A$500,"&gt;="&amp;Dashboard!$B$5,Sessoes!$A$6:$A$500,"&lt;"&amp;Dashboard!$B$5+7),"")</f>
        <v/>
      </c>
      <c r="G26" s="11" t="str">
        <f t="shared" si="2"/>
        <v/>
      </c>
      <c r="H26" s="4"/>
    </row>
    <row r="27">
      <c r="A27" s="4"/>
      <c r="B27" s="5"/>
      <c r="C27" s="8" t="str">
        <f>IF(A27="","",SUMIFS(Sessoes!$I$6:$I$500,Sessoes!$C$6:$C$500,A27,Sessoes!$A$6:$A$500,"&gt;="&amp;Dashboard!$B$5,Sessoes!$A$6:$A$500,"&lt;="&amp;Dashboard!$B$5+6))</f>
        <v/>
      </c>
      <c r="D27" s="9" t="str">
        <f t="shared" si="1"/>
        <v/>
      </c>
      <c r="E27" s="10"/>
      <c r="F27" s="9" t="str">
        <f>IFERROR(SUMIFS(Sessoes!$Q$6:$Q$500,Sessoes!$C$6:$C$500,A27,Sessoes!$A$6:$A$500,"&gt;="&amp;Dashboard!$B$5,Sessoes!$A$6:$A$500,"&lt;"&amp;Dashboard!$B$5+7)/SUMIFS(Sessoes!$P$6:$P$500,Sessoes!$C$6:$C$500,A27,Sessoes!$A$6:$A$500,"&gt;="&amp;Dashboard!$B$5,Sessoes!$A$6:$A$500,"&lt;"&amp;Dashboard!$B$5+7),"")</f>
        <v/>
      </c>
      <c r="G27" s="11" t="str">
        <f t="shared" si="2"/>
        <v/>
      </c>
      <c r="H27" s="4"/>
    </row>
    <row r="28">
      <c r="A28" s="4"/>
      <c r="B28" s="5"/>
      <c r="C28" s="8" t="str">
        <f>IF(A28="","",SUMIFS(Sessoes!$I$6:$I$500,Sessoes!$C$6:$C$500,A28,Sessoes!$A$6:$A$500,"&gt;="&amp;Dashboard!$B$5,Sessoes!$A$6:$A$500,"&lt;="&amp;Dashboard!$B$5+6))</f>
        <v/>
      </c>
      <c r="D28" s="9" t="str">
        <f t="shared" si="1"/>
        <v/>
      </c>
      <c r="E28" s="10"/>
      <c r="F28" s="9" t="str">
        <f>IFERROR(SUMIFS(Sessoes!$Q$6:$Q$500,Sessoes!$C$6:$C$500,A28,Sessoes!$A$6:$A$500,"&gt;="&amp;Dashboard!$B$5,Sessoes!$A$6:$A$500,"&lt;"&amp;Dashboard!$B$5+7)/SUMIFS(Sessoes!$P$6:$P$500,Sessoes!$C$6:$C$500,A28,Sessoes!$A$6:$A$500,"&gt;="&amp;Dashboard!$B$5,Sessoes!$A$6:$A$500,"&lt;"&amp;Dashboard!$B$5+7),"")</f>
        <v/>
      </c>
      <c r="G28" s="11" t="str">
        <f t="shared" si="2"/>
        <v/>
      </c>
      <c r="H28" s="4"/>
    </row>
    <row r="29">
      <c r="A29" s="4"/>
      <c r="B29" s="5"/>
      <c r="C29" s="8" t="str">
        <f>IF(A29="","",SUMIFS(Sessoes!$I$6:$I$500,Sessoes!$C$6:$C$500,A29,Sessoes!$A$6:$A$500,"&gt;="&amp;Dashboard!$B$5,Sessoes!$A$6:$A$500,"&lt;="&amp;Dashboard!$B$5+6))</f>
        <v/>
      </c>
      <c r="D29" s="9" t="str">
        <f t="shared" si="1"/>
        <v/>
      </c>
      <c r="E29" s="10"/>
      <c r="F29" s="9" t="str">
        <f>IFERROR(SUMIFS(Sessoes!$Q$6:$Q$500,Sessoes!$C$6:$C$500,A29,Sessoes!$A$6:$A$500,"&gt;="&amp;Dashboard!$B$5,Sessoes!$A$6:$A$500,"&lt;"&amp;Dashboard!$B$5+7)/SUMIFS(Sessoes!$P$6:$P$500,Sessoes!$C$6:$C$500,A29,Sessoes!$A$6:$A$500,"&gt;="&amp;Dashboard!$B$5,Sessoes!$A$6:$A$500,"&lt;"&amp;Dashboard!$B$5+7),"")</f>
        <v/>
      </c>
      <c r="G29" s="11" t="str">
        <f t="shared" si="2"/>
        <v/>
      </c>
      <c r="H29" s="4"/>
    </row>
    <row r="30">
      <c r="A30" s="4"/>
      <c r="B30" s="5"/>
      <c r="C30" s="8" t="str">
        <f>IF(A30="","",SUMIFS(Sessoes!$I$6:$I$500,Sessoes!$C$6:$C$500,A30,Sessoes!$A$6:$A$500,"&gt;="&amp;Dashboard!$B$5,Sessoes!$A$6:$A$500,"&lt;="&amp;Dashboard!$B$5+6))</f>
        <v/>
      </c>
      <c r="D30" s="9" t="str">
        <f t="shared" si="1"/>
        <v/>
      </c>
      <c r="E30" s="10"/>
      <c r="F30" s="9" t="str">
        <f>IFERROR(SUMIFS(Sessoes!$Q$6:$Q$500,Sessoes!$C$6:$C$500,A30,Sessoes!$A$6:$A$500,"&gt;="&amp;Dashboard!$B$5,Sessoes!$A$6:$A$500,"&lt;"&amp;Dashboard!$B$5+7)/SUMIFS(Sessoes!$P$6:$P$500,Sessoes!$C$6:$C$500,A30,Sessoes!$A$6:$A$500,"&gt;="&amp;Dashboard!$B$5,Sessoes!$A$6:$A$500,"&lt;"&amp;Dashboard!$B$5+7),"")</f>
        <v/>
      </c>
      <c r="G30" s="11" t="str">
        <f t="shared" si="2"/>
        <v/>
      </c>
      <c r="H30" s="4"/>
    </row>
    <row r="31">
      <c r="A31" s="4"/>
      <c r="B31" s="5"/>
      <c r="C31" s="8" t="str">
        <f>IF(A31="","",SUMIFS(Sessoes!$I$6:$I$500,Sessoes!$C$6:$C$500,A31,Sessoes!$A$6:$A$500,"&gt;="&amp;Dashboard!$B$5,Sessoes!$A$6:$A$500,"&lt;="&amp;Dashboard!$B$5+6))</f>
        <v/>
      </c>
      <c r="D31" s="9" t="str">
        <f t="shared" si="1"/>
        <v/>
      </c>
      <c r="E31" s="10"/>
      <c r="F31" s="9" t="str">
        <f>IFERROR(SUMIFS(Sessoes!$Q$6:$Q$500,Sessoes!$C$6:$C$500,A31,Sessoes!$A$6:$A$500,"&gt;="&amp;Dashboard!$B$5,Sessoes!$A$6:$A$500,"&lt;"&amp;Dashboard!$B$5+7)/SUMIFS(Sessoes!$P$6:$P$500,Sessoes!$C$6:$C$500,A31,Sessoes!$A$6:$A$500,"&gt;="&amp;Dashboard!$B$5,Sessoes!$A$6:$A$500,"&lt;"&amp;Dashboard!$B$5+7),"")</f>
        <v/>
      </c>
      <c r="G31" s="11" t="str">
        <f t="shared" si="2"/>
        <v/>
      </c>
      <c r="H31" s="4"/>
    </row>
    <row r="32">
      <c r="A32" s="4"/>
      <c r="B32" s="5"/>
      <c r="C32" s="8" t="str">
        <f>IF(A32="","",SUMIFS(Sessoes!$I$6:$I$500,Sessoes!$C$6:$C$500,A32,Sessoes!$A$6:$A$500,"&gt;="&amp;Dashboard!$B$5,Sessoes!$A$6:$A$500,"&lt;="&amp;Dashboard!$B$5+6))</f>
        <v/>
      </c>
      <c r="D32" s="9" t="str">
        <f t="shared" si="1"/>
        <v/>
      </c>
      <c r="E32" s="10"/>
      <c r="F32" s="9" t="str">
        <f>IFERROR(SUMIFS(Sessoes!$Q$6:$Q$500,Sessoes!$C$6:$C$500,A32,Sessoes!$A$6:$A$500,"&gt;="&amp;Dashboard!$B$5,Sessoes!$A$6:$A$500,"&lt;"&amp;Dashboard!$B$5+7)/SUMIFS(Sessoes!$P$6:$P$500,Sessoes!$C$6:$C$500,A32,Sessoes!$A$6:$A$500,"&gt;="&amp;Dashboard!$B$5,Sessoes!$A$6:$A$500,"&lt;"&amp;Dashboard!$B$5+7),"")</f>
        <v/>
      </c>
      <c r="G32" s="11" t="str">
        <f t="shared" si="2"/>
        <v/>
      </c>
      <c r="H32" s="4"/>
    </row>
    <row r="33">
      <c r="A33" s="4"/>
      <c r="B33" s="5"/>
      <c r="C33" s="8" t="str">
        <f>IF(A33="","",SUMIFS(Sessoes!$I$6:$I$500,Sessoes!$C$6:$C$500,A33,Sessoes!$A$6:$A$500,"&gt;="&amp;Dashboard!$B$5,Sessoes!$A$6:$A$500,"&lt;="&amp;Dashboard!$B$5+6))</f>
        <v/>
      </c>
      <c r="D33" s="9" t="str">
        <f t="shared" si="1"/>
        <v/>
      </c>
      <c r="E33" s="10"/>
      <c r="F33" s="9" t="str">
        <f>IFERROR(SUMIFS(Sessoes!$Q$6:$Q$500,Sessoes!$C$6:$C$500,A33,Sessoes!$A$6:$A$500,"&gt;="&amp;Dashboard!$B$5,Sessoes!$A$6:$A$500,"&lt;"&amp;Dashboard!$B$5+7)/SUMIFS(Sessoes!$P$6:$P$500,Sessoes!$C$6:$C$500,A33,Sessoes!$A$6:$A$500,"&gt;="&amp;Dashboard!$B$5,Sessoes!$A$6:$A$500,"&lt;"&amp;Dashboard!$B$5+7),"")</f>
        <v/>
      </c>
      <c r="G33" s="11" t="str">
        <f t="shared" si="2"/>
        <v/>
      </c>
      <c r="H33" s="4"/>
    </row>
    <row r="34">
      <c r="A34" s="4"/>
      <c r="B34" s="5"/>
      <c r="C34" s="8" t="str">
        <f>IF(A34="","",SUMIFS(Sessoes!$I$6:$I$500,Sessoes!$C$6:$C$500,A34,Sessoes!$A$6:$A$500,"&gt;="&amp;Dashboard!$B$5,Sessoes!$A$6:$A$500,"&lt;="&amp;Dashboard!$B$5+6))</f>
        <v/>
      </c>
      <c r="D34" s="9" t="str">
        <f t="shared" si="1"/>
        <v/>
      </c>
      <c r="E34" s="10"/>
      <c r="F34" s="9" t="str">
        <f>IFERROR(SUMIFS(Sessoes!$Q$6:$Q$500,Sessoes!$C$6:$C$500,A34,Sessoes!$A$6:$A$500,"&gt;="&amp;Dashboard!$B$5,Sessoes!$A$6:$A$500,"&lt;"&amp;Dashboard!$B$5+7)/SUMIFS(Sessoes!$P$6:$P$500,Sessoes!$C$6:$C$500,A34,Sessoes!$A$6:$A$500,"&gt;="&amp;Dashboard!$B$5,Sessoes!$A$6:$A$500,"&lt;"&amp;Dashboard!$B$5+7),"")</f>
        <v/>
      </c>
      <c r="G34" s="11" t="str">
        <f t="shared" si="2"/>
        <v/>
      </c>
      <c r="H34" s="4"/>
    </row>
    <row r="35">
      <c r="A35" s="4"/>
      <c r="B35" s="5"/>
      <c r="C35" s="8" t="str">
        <f>IF(A35="","",SUMIFS(Sessoes!$I$6:$I$500,Sessoes!$C$6:$C$500,A35,Sessoes!$A$6:$A$500,"&gt;="&amp;Dashboard!$B$5,Sessoes!$A$6:$A$500,"&lt;="&amp;Dashboard!$B$5+6))</f>
        <v/>
      </c>
      <c r="D35" s="9" t="str">
        <f t="shared" si="1"/>
        <v/>
      </c>
      <c r="E35" s="10"/>
      <c r="F35" s="9" t="str">
        <f>IFERROR(SUMIFS(Sessoes!$Q$6:$Q$500,Sessoes!$C$6:$C$500,A35,Sessoes!$A$6:$A$500,"&gt;="&amp;Dashboard!$B$5,Sessoes!$A$6:$A$500,"&lt;"&amp;Dashboard!$B$5+7)/SUMIFS(Sessoes!$P$6:$P$500,Sessoes!$C$6:$C$500,A35,Sessoes!$A$6:$A$500,"&gt;="&amp;Dashboard!$B$5,Sessoes!$A$6:$A$500,"&lt;"&amp;Dashboard!$B$5+7),"")</f>
        <v/>
      </c>
      <c r="G35" s="11" t="str">
        <f t="shared" si="2"/>
        <v/>
      </c>
      <c r="H35" s="4"/>
    </row>
    <row r="36">
      <c r="A36" s="4"/>
      <c r="B36" s="5"/>
      <c r="C36" s="8" t="str">
        <f>IF(A36="","",SUMIFS(Sessoes!$I$6:$I$500,Sessoes!$C$6:$C$500,A36,Sessoes!$A$6:$A$500,"&gt;="&amp;Dashboard!$B$5,Sessoes!$A$6:$A$500,"&lt;="&amp;Dashboard!$B$5+6))</f>
        <v/>
      </c>
      <c r="D36" s="9" t="str">
        <f t="shared" si="1"/>
        <v/>
      </c>
      <c r="E36" s="10"/>
      <c r="F36" s="9" t="str">
        <f>IFERROR(SUMIFS(Sessoes!$Q$6:$Q$500,Sessoes!$C$6:$C$500,A36,Sessoes!$A$6:$A$500,"&gt;="&amp;Dashboard!$B$5,Sessoes!$A$6:$A$500,"&lt;"&amp;Dashboard!$B$5+7)/SUMIFS(Sessoes!$P$6:$P$500,Sessoes!$C$6:$C$500,A36,Sessoes!$A$6:$A$500,"&gt;="&amp;Dashboard!$B$5,Sessoes!$A$6:$A$500,"&lt;"&amp;Dashboard!$B$5+7),"")</f>
        <v/>
      </c>
      <c r="G36" s="11" t="str">
        <f t="shared" si="2"/>
        <v/>
      </c>
      <c r="H36" s="4"/>
    </row>
    <row r="37">
      <c r="A37" s="4"/>
      <c r="B37" s="5"/>
      <c r="C37" s="8" t="str">
        <f>IF(A37="","",SUMIFS(Sessoes!$I$6:$I$500,Sessoes!$C$6:$C$500,A37,Sessoes!$A$6:$A$500,"&gt;="&amp;Dashboard!$B$5,Sessoes!$A$6:$A$500,"&lt;="&amp;Dashboard!$B$5+6))</f>
        <v/>
      </c>
      <c r="D37" s="9" t="str">
        <f t="shared" si="1"/>
        <v/>
      </c>
      <c r="E37" s="10"/>
      <c r="F37" s="9" t="str">
        <f>IFERROR(SUMIFS(Sessoes!$Q$6:$Q$500,Sessoes!$C$6:$C$500,A37,Sessoes!$A$6:$A$500,"&gt;="&amp;Dashboard!$B$5,Sessoes!$A$6:$A$500,"&lt;"&amp;Dashboard!$B$5+7)/SUMIFS(Sessoes!$P$6:$P$500,Sessoes!$C$6:$C$500,A37,Sessoes!$A$6:$A$500,"&gt;="&amp;Dashboard!$B$5,Sessoes!$A$6:$A$500,"&lt;"&amp;Dashboard!$B$5+7),"")</f>
        <v/>
      </c>
      <c r="G37" s="11" t="str">
        <f t="shared" si="2"/>
        <v/>
      </c>
      <c r="H37" s="4"/>
    </row>
    <row r="38">
      <c r="A38" s="4"/>
      <c r="B38" s="5"/>
      <c r="C38" s="8" t="str">
        <f>IF(A38="","",SUMIFS(Sessoes!$I$6:$I$500,Sessoes!$C$6:$C$500,A38,Sessoes!$A$6:$A$500,"&gt;="&amp;Dashboard!$B$5,Sessoes!$A$6:$A$500,"&lt;="&amp;Dashboard!$B$5+6))</f>
        <v/>
      </c>
      <c r="D38" s="9" t="str">
        <f t="shared" si="1"/>
        <v/>
      </c>
      <c r="E38" s="10"/>
      <c r="F38" s="9" t="str">
        <f>IFERROR(SUMIFS(Sessoes!$Q$6:$Q$500,Sessoes!$C$6:$C$500,A38,Sessoes!$A$6:$A$500,"&gt;="&amp;Dashboard!$B$5,Sessoes!$A$6:$A$500,"&lt;"&amp;Dashboard!$B$5+7)/SUMIFS(Sessoes!$P$6:$P$500,Sessoes!$C$6:$C$500,A38,Sessoes!$A$6:$A$500,"&gt;="&amp;Dashboard!$B$5,Sessoes!$A$6:$A$500,"&lt;"&amp;Dashboard!$B$5+7),"")</f>
        <v/>
      </c>
      <c r="G38" s="11" t="str">
        <f t="shared" si="2"/>
        <v/>
      </c>
      <c r="H38" s="4"/>
    </row>
    <row r="39">
      <c r="A39" s="4"/>
      <c r="B39" s="5"/>
      <c r="C39" s="8" t="str">
        <f>IF(A39="","",SUMIFS(Sessoes!$I$6:$I$500,Sessoes!$C$6:$C$500,A39,Sessoes!$A$6:$A$500,"&gt;="&amp;Dashboard!$B$5,Sessoes!$A$6:$A$500,"&lt;="&amp;Dashboard!$B$5+6))</f>
        <v/>
      </c>
      <c r="D39" s="9" t="str">
        <f t="shared" si="1"/>
        <v/>
      </c>
      <c r="E39" s="10"/>
      <c r="F39" s="9" t="str">
        <f>IFERROR(SUMIFS(Sessoes!$Q$6:$Q$500,Sessoes!$C$6:$C$500,A39,Sessoes!$A$6:$A$500,"&gt;="&amp;Dashboard!$B$5,Sessoes!$A$6:$A$500,"&lt;"&amp;Dashboard!$B$5+7)/SUMIFS(Sessoes!$P$6:$P$500,Sessoes!$C$6:$C$500,A39,Sessoes!$A$6:$A$500,"&gt;="&amp;Dashboard!$B$5,Sessoes!$A$6:$A$500,"&lt;"&amp;Dashboard!$B$5+7),"")</f>
        <v/>
      </c>
      <c r="G39" s="11" t="str">
        <f t="shared" si="2"/>
        <v/>
      </c>
      <c r="H39" s="4"/>
    </row>
    <row r="40">
      <c r="A40" s="4"/>
      <c r="B40" s="5"/>
      <c r="C40" s="8" t="str">
        <f>IF(A40="","",SUMIFS(Sessoes!$I$6:$I$500,Sessoes!$C$6:$C$500,A40,Sessoes!$A$6:$A$500,"&gt;="&amp;Dashboard!$B$5,Sessoes!$A$6:$A$500,"&lt;="&amp;Dashboard!$B$5+6))</f>
        <v/>
      </c>
      <c r="D40" s="9" t="str">
        <f t="shared" si="1"/>
        <v/>
      </c>
      <c r="E40" s="10"/>
      <c r="F40" s="9" t="str">
        <f>IFERROR(SUMIFS(Sessoes!$Q$6:$Q$500,Sessoes!$C$6:$C$500,A40,Sessoes!$A$6:$A$500,"&gt;="&amp;Dashboard!$B$5,Sessoes!$A$6:$A$500,"&lt;"&amp;Dashboard!$B$5+7)/SUMIFS(Sessoes!$P$6:$P$500,Sessoes!$C$6:$C$500,A40,Sessoes!$A$6:$A$500,"&gt;="&amp;Dashboard!$B$5,Sessoes!$A$6:$A$500,"&lt;"&amp;Dashboard!$B$5+7),"")</f>
        <v/>
      </c>
      <c r="G40" s="11" t="str">
        <f t="shared" si="2"/>
        <v/>
      </c>
      <c r="H40" s="4"/>
    </row>
    <row r="41">
      <c r="A41" s="4"/>
      <c r="B41" s="5"/>
      <c r="C41" s="8" t="str">
        <f>IF(A41="","",SUMIFS(Sessoes!$I$6:$I$500,Sessoes!$C$6:$C$500,A41,Sessoes!$A$6:$A$500,"&gt;="&amp;Dashboard!$B$5,Sessoes!$A$6:$A$500,"&lt;="&amp;Dashboard!$B$5+6))</f>
        <v/>
      </c>
      <c r="D41" s="9" t="str">
        <f t="shared" si="1"/>
        <v/>
      </c>
      <c r="E41" s="10"/>
      <c r="F41" s="9" t="str">
        <f>IFERROR(SUMIFS(Sessoes!$Q$6:$Q$500,Sessoes!$C$6:$C$500,A41,Sessoes!$A$6:$A$500,"&gt;="&amp;Dashboard!$B$5,Sessoes!$A$6:$A$500,"&lt;"&amp;Dashboard!$B$5+7)/SUMIFS(Sessoes!$P$6:$P$500,Sessoes!$C$6:$C$500,A41,Sessoes!$A$6:$A$500,"&gt;="&amp;Dashboard!$B$5,Sessoes!$A$6:$A$500,"&lt;"&amp;Dashboard!$B$5+7),"")</f>
        <v/>
      </c>
      <c r="G41" s="11" t="str">
        <f t="shared" si="2"/>
        <v/>
      </c>
      <c r="H41" s="4"/>
    </row>
    <row r="42">
      <c r="A42" s="4"/>
      <c r="B42" s="5"/>
      <c r="C42" s="8" t="str">
        <f>IF(A42="","",SUMIFS(Sessoes!$I$6:$I$500,Sessoes!$C$6:$C$500,A42,Sessoes!$A$6:$A$500,"&gt;="&amp;Dashboard!$B$5,Sessoes!$A$6:$A$500,"&lt;="&amp;Dashboard!$B$5+6))</f>
        <v/>
      </c>
      <c r="D42" s="9" t="str">
        <f t="shared" si="1"/>
        <v/>
      </c>
      <c r="E42" s="10"/>
      <c r="F42" s="9" t="str">
        <f>IFERROR(SUMIFS(Sessoes!$Q$6:$Q$500,Sessoes!$C$6:$C$500,A42,Sessoes!$A$6:$A$500,"&gt;="&amp;Dashboard!$B$5,Sessoes!$A$6:$A$500,"&lt;"&amp;Dashboard!$B$5+7)/SUMIFS(Sessoes!$P$6:$P$500,Sessoes!$C$6:$C$500,A42,Sessoes!$A$6:$A$500,"&gt;="&amp;Dashboard!$B$5,Sessoes!$A$6:$A$500,"&lt;"&amp;Dashboard!$B$5+7),"")</f>
        <v/>
      </c>
      <c r="G42" s="11" t="str">
        <f t="shared" si="2"/>
        <v/>
      </c>
      <c r="H42" s="4"/>
    </row>
    <row r="43">
      <c r="A43" s="4"/>
      <c r="B43" s="5"/>
      <c r="C43" s="8" t="str">
        <f>IF(A43="","",SUMIFS(Sessoes!$I$6:$I$500,Sessoes!$C$6:$C$500,A43,Sessoes!$A$6:$A$500,"&gt;="&amp;Dashboard!$B$5,Sessoes!$A$6:$A$500,"&lt;="&amp;Dashboard!$B$5+6))</f>
        <v/>
      </c>
      <c r="D43" s="9" t="str">
        <f t="shared" si="1"/>
        <v/>
      </c>
      <c r="E43" s="10"/>
      <c r="F43" s="9" t="str">
        <f>IFERROR(SUMIFS(Sessoes!$Q$6:$Q$500,Sessoes!$C$6:$C$500,A43,Sessoes!$A$6:$A$500,"&gt;="&amp;Dashboard!$B$5,Sessoes!$A$6:$A$500,"&lt;"&amp;Dashboard!$B$5+7)/SUMIFS(Sessoes!$P$6:$P$500,Sessoes!$C$6:$C$500,A43,Sessoes!$A$6:$A$500,"&gt;="&amp;Dashboard!$B$5,Sessoes!$A$6:$A$500,"&lt;"&amp;Dashboard!$B$5+7),"")</f>
        <v/>
      </c>
      <c r="G43" s="11" t="str">
        <f t="shared" si="2"/>
        <v/>
      </c>
      <c r="H43" s="4"/>
    </row>
    <row r="44">
      <c r="A44" s="4"/>
      <c r="B44" s="5"/>
      <c r="C44" s="8" t="str">
        <f>IF(A44="","",SUMIFS(Sessoes!$I$6:$I$500,Sessoes!$C$6:$C$500,A44,Sessoes!$A$6:$A$500,"&gt;="&amp;Dashboard!$B$5,Sessoes!$A$6:$A$500,"&lt;="&amp;Dashboard!$B$5+6))</f>
        <v/>
      </c>
      <c r="D44" s="9" t="str">
        <f t="shared" si="1"/>
        <v/>
      </c>
      <c r="E44" s="10"/>
      <c r="F44" s="9" t="str">
        <f>IFERROR(SUMIFS(Sessoes!$Q$6:$Q$500,Sessoes!$C$6:$C$500,A44,Sessoes!$A$6:$A$500,"&gt;="&amp;Dashboard!$B$5,Sessoes!$A$6:$A$500,"&lt;"&amp;Dashboard!$B$5+7)/SUMIFS(Sessoes!$P$6:$P$500,Sessoes!$C$6:$C$500,A44,Sessoes!$A$6:$A$500,"&gt;="&amp;Dashboard!$B$5,Sessoes!$A$6:$A$500,"&lt;"&amp;Dashboard!$B$5+7),"")</f>
        <v/>
      </c>
      <c r="G44" s="11" t="str">
        <f t="shared" si="2"/>
        <v/>
      </c>
      <c r="H44" s="4"/>
    </row>
    <row r="45">
      <c r="A45" s="4"/>
      <c r="B45" s="5"/>
      <c r="C45" s="8" t="str">
        <f>IF(A45="","",SUMIFS(Sessoes!$I$6:$I$500,Sessoes!$C$6:$C$500,A45,Sessoes!$A$6:$A$500,"&gt;="&amp;Dashboard!$B$5,Sessoes!$A$6:$A$500,"&lt;="&amp;Dashboard!$B$5+6))</f>
        <v/>
      </c>
      <c r="D45" s="9" t="str">
        <f t="shared" si="1"/>
        <v/>
      </c>
      <c r="E45" s="10"/>
      <c r="F45" s="9" t="str">
        <f>IFERROR(SUMIFS(Sessoes!$Q$6:$Q$500,Sessoes!$C$6:$C$500,A45,Sessoes!$A$6:$A$500,"&gt;="&amp;Dashboard!$B$5,Sessoes!$A$6:$A$500,"&lt;"&amp;Dashboard!$B$5+7)/SUMIFS(Sessoes!$P$6:$P$500,Sessoes!$C$6:$C$500,A45,Sessoes!$A$6:$A$500,"&gt;="&amp;Dashboard!$B$5,Sessoes!$A$6:$A$500,"&lt;"&amp;Dashboard!$B$5+7),"")</f>
        <v/>
      </c>
      <c r="G45" s="11" t="str">
        <f t="shared" si="2"/>
        <v/>
      </c>
      <c r="H45" s="4"/>
    </row>
    <row r="46">
      <c r="A46" s="4"/>
      <c r="B46" s="5"/>
      <c r="C46" s="8" t="str">
        <f>IF(A46="","",SUMIFS(Sessoes!$I$6:$I$500,Sessoes!$C$6:$C$500,A46,Sessoes!$A$6:$A$500,"&gt;="&amp;Dashboard!$B$5,Sessoes!$A$6:$A$500,"&lt;="&amp;Dashboard!$B$5+6))</f>
        <v/>
      </c>
      <c r="D46" s="9" t="str">
        <f t="shared" si="1"/>
        <v/>
      </c>
      <c r="E46" s="10"/>
      <c r="F46" s="9" t="str">
        <f>IFERROR(SUMIFS(Sessoes!$Q$6:$Q$500,Sessoes!$C$6:$C$500,A46,Sessoes!$A$6:$A$500,"&gt;="&amp;Dashboard!$B$5,Sessoes!$A$6:$A$500,"&lt;"&amp;Dashboard!$B$5+7)/SUMIFS(Sessoes!$P$6:$P$500,Sessoes!$C$6:$C$500,A46,Sessoes!$A$6:$A$500,"&gt;="&amp;Dashboard!$B$5,Sessoes!$A$6:$A$500,"&lt;"&amp;Dashboard!$B$5+7),"")</f>
        <v/>
      </c>
      <c r="G46" s="11" t="str">
        <f t="shared" si="2"/>
        <v/>
      </c>
      <c r="H46" s="4"/>
    </row>
    <row r="47">
      <c r="A47" s="4"/>
      <c r="B47" s="5"/>
      <c r="C47" s="8" t="str">
        <f>IF(A47="","",SUMIFS(Sessoes!$I$6:$I$500,Sessoes!$C$6:$C$500,A47,Sessoes!$A$6:$A$500,"&gt;="&amp;Dashboard!$B$5,Sessoes!$A$6:$A$500,"&lt;="&amp;Dashboard!$B$5+6))</f>
        <v/>
      </c>
      <c r="D47" s="9" t="str">
        <f t="shared" si="1"/>
        <v/>
      </c>
      <c r="E47" s="10"/>
      <c r="F47" s="9" t="str">
        <f>IFERROR(SUMIFS(Sessoes!$Q$6:$Q$500,Sessoes!$C$6:$C$500,A47,Sessoes!$A$6:$A$500,"&gt;="&amp;Dashboard!$B$5,Sessoes!$A$6:$A$500,"&lt;"&amp;Dashboard!$B$5+7)/SUMIFS(Sessoes!$P$6:$P$500,Sessoes!$C$6:$C$500,A47,Sessoes!$A$6:$A$500,"&gt;="&amp;Dashboard!$B$5,Sessoes!$A$6:$A$500,"&lt;"&amp;Dashboard!$B$5+7),"")</f>
        <v/>
      </c>
      <c r="G47" s="11" t="str">
        <f t="shared" si="2"/>
        <v/>
      </c>
      <c r="H47" s="4"/>
    </row>
    <row r="48">
      <c r="A48" s="4"/>
      <c r="B48" s="5"/>
      <c r="C48" s="8" t="str">
        <f>IF(A48="","",SUMIFS(Sessoes!$I$6:$I$500,Sessoes!$C$6:$C$500,A48,Sessoes!$A$6:$A$500,"&gt;="&amp;Dashboard!$B$5,Sessoes!$A$6:$A$500,"&lt;="&amp;Dashboard!$B$5+6))</f>
        <v/>
      </c>
      <c r="D48" s="9" t="str">
        <f t="shared" si="1"/>
        <v/>
      </c>
      <c r="E48" s="10"/>
      <c r="F48" s="9" t="str">
        <f>IFERROR(SUMIFS(Sessoes!$Q$6:$Q$500,Sessoes!$C$6:$C$500,A48,Sessoes!$A$6:$A$500,"&gt;="&amp;Dashboard!$B$5,Sessoes!$A$6:$A$500,"&lt;"&amp;Dashboard!$B$5+7)/SUMIFS(Sessoes!$P$6:$P$500,Sessoes!$C$6:$C$500,A48,Sessoes!$A$6:$A$500,"&gt;="&amp;Dashboard!$B$5,Sessoes!$A$6:$A$500,"&lt;"&amp;Dashboard!$B$5+7),"")</f>
        <v/>
      </c>
      <c r="G48" s="11" t="str">
        <f t="shared" si="2"/>
        <v/>
      </c>
      <c r="H48" s="4"/>
    </row>
    <row r="49">
      <c r="A49" s="4"/>
      <c r="B49" s="5"/>
      <c r="C49" s="8" t="str">
        <f>IF(A49="","",SUMIFS(Sessoes!$I$6:$I$500,Sessoes!$C$6:$C$500,A49,Sessoes!$A$6:$A$500,"&gt;="&amp;Dashboard!$B$5,Sessoes!$A$6:$A$500,"&lt;="&amp;Dashboard!$B$5+6))</f>
        <v/>
      </c>
      <c r="D49" s="9" t="str">
        <f t="shared" si="1"/>
        <v/>
      </c>
      <c r="E49" s="10"/>
      <c r="F49" s="9" t="str">
        <f>IFERROR(SUMIFS(Sessoes!$Q$6:$Q$500,Sessoes!$C$6:$C$500,A49,Sessoes!$A$6:$A$500,"&gt;="&amp;Dashboard!$B$5,Sessoes!$A$6:$A$500,"&lt;"&amp;Dashboard!$B$5+7)/SUMIFS(Sessoes!$P$6:$P$500,Sessoes!$C$6:$C$500,A49,Sessoes!$A$6:$A$500,"&gt;="&amp;Dashboard!$B$5,Sessoes!$A$6:$A$500,"&lt;"&amp;Dashboard!$B$5+7),"")</f>
        <v/>
      </c>
      <c r="G49" s="11" t="str">
        <f t="shared" si="2"/>
        <v/>
      </c>
      <c r="H49" s="4"/>
    </row>
    <row r="50">
      <c r="A50" s="4"/>
      <c r="B50" s="5"/>
      <c r="C50" s="8" t="str">
        <f>IF(A50="","",SUMIFS(Sessoes!$I$6:$I$500,Sessoes!$C$6:$C$500,A50,Sessoes!$A$6:$A$500,"&gt;="&amp;Dashboard!$B$5,Sessoes!$A$6:$A$500,"&lt;="&amp;Dashboard!$B$5+6))</f>
        <v/>
      </c>
      <c r="D50" s="9" t="str">
        <f t="shared" si="1"/>
        <v/>
      </c>
      <c r="E50" s="10"/>
      <c r="F50" s="9" t="str">
        <f>IFERROR(SUMIFS(Sessoes!$Q$6:$Q$500,Sessoes!$C$6:$C$500,A50,Sessoes!$A$6:$A$500,"&gt;="&amp;Dashboard!$B$5,Sessoes!$A$6:$A$500,"&lt;"&amp;Dashboard!$B$5+7)/SUMIFS(Sessoes!$P$6:$P$500,Sessoes!$C$6:$C$500,A50,Sessoes!$A$6:$A$500,"&gt;="&amp;Dashboard!$B$5,Sessoes!$A$6:$A$500,"&lt;"&amp;Dashboard!$B$5+7),"")</f>
        <v/>
      </c>
      <c r="G50" s="11" t="str">
        <f t="shared" si="2"/>
        <v/>
      </c>
      <c r="H50" s="4"/>
    </row>
    <row r="51">
      <c r="A51" s="4"/>
      <c r="B51" s="5"/>
      <c r="C51" s="8" t="str">
        <f>IF(A51="","",SUMIFS(Sessoes!$I$6:$I$500,Sessoes!$C$6:$C$500,A51,Sessoes!$A$6:$A$500,"&gt;="&amp;Dashboard!$B$5,Sessoes!$A$6:$A$500,"&lt;="&amp;Dashboard!$B$5+6))</f>
        <v/>
      </c>
      <c r="D51" s="9" t="str">
        <f t="shared" si="1"/>
        <v/>
      </c>
      <c r="E51" s="10"/>
      <c r="F51" s="9" t="str">
        <f>IFERROR(SUMIFS(Sessoes!$Q$6:$Q$500,Sessoes!$C$6:$C$500,A51,Sessoes!$A$6:$A$500,"&gt;="&amp;Dashboard!$B$5,Sessoes!$A$6:$A$500,"&lt;"&amp;Dashboard!$B$5+7)/SUMIFS(Sessoes!$P$6:$P$500,Sessoes!$C$6:$C$500,A51,Sessoes!$A$6:$A$500,"&gt;="&amp;Dashboard!$B$5,Sessoes!$A$6:$A$500,"&lt;"&amp;Dashboard!$B$5+7),"")</f>
        <v/>
      </c>
      <c r="G51" s="11" t="str">
        <f t="shared" si="2"/>
        <v/>
      </c>
      <c r="H51" s="4"/>
    </row>
    <row r="52">
      <c r="A52" s="4"/>
      <c r="B52" s="5"/>
      <c r="C52" s="8" t="str">
        <f>IF(A52="","",SUMIFS(Sessoes!$I$6:$I$500,Sessoes!$C$6:$C$500,A52,Sessoes!$A$6:$A$500,"&gt;="&amp;Dashboard!$B$5,Sessoes!$A$6:$A$500,"&lt;="&amp;Dashboard!$B$5+6))</f>
        <v/>
      </c>
      <c r="D52" s="9" t="str">
        <f t="shared" si="1"/>
        <v/>
      </c>
      <c r="E52" s="10"/>
      <c r="F52" s="9" t="str">
        <f>IFERROR(SUMIFS(Sessoes!$Q$6:$Q$500,Sessoes!$C$6:$C$500,A52,Sessoes!$A$6:$A$500,"&gt;="&amp;Dashboard!$B$5,Sessoes!$A$6:$A$500,"&lt;"&amp;Dashboard!$B$5+7)/SUMIFS(Sessoes!$P$6:$P$500,Sessoes!$C$6:$C$500,A52,Sessoes!$A$6:$A$500,"&gt;="&amp;Dashboard!$B$5,Sessoes!$A$6:$A$500,"&lt;"&amp;Dashboard!$B$5+7),"")</f>
        <v/>
      </c>
      <c r="G52" s="11" t="str">
        <f t="shared" si="2"/>
        <v/>
      </c>
      <c r="H52" s="4"/>
    </row>
    <row r="53">
      <c r="A53" s="4"/>
      <c r="B53" s="5"/>
      <c r="C53" s="8" t="str">
        <f>IF(A53="","",SUMIFS(Sessoes!$I$6:$I$500,Sessoes!$C$6:$C$500,A53,Sessoes!$A$6:$A$500,"&gt;="&amp;Dashboard!$B$5,Sessoes!$A$6:$A$500,"&lt;="&amp;Dashboard!$B$5+6))</f>
        <v/>
      </c>
      <c r="D53" s="9" t="str">
        <f t="shared" si="1"/>
        <v/>
      </c>
      <c r="E53" s="10"/>
      <c r="F53" s="9" t="str">
        <f>IFERROR(SUMIFS(Sessoes!$Q$6:$Q$500,Sessoes!$C$6:$C$500,A53,Sessoes!$A$6:$A$500,"&gt;="&amp;Dashboard!$B$5,Sessoes!$A$6:$A$500,"&lt;"&amp;Dashboard!$B$5+7)/SUMIFS(Sessoes!$P$6:$P$500,Sessoes!$C$6:$C$500,A53,Sessoes!$A$6:$A$500,"&gt;="&amp;Dashboard!$B$5,Sessoes!$A$6:$A$500,"&lt;"&amp;Dashboard!$B$5+7),"")</f>
        <v/>
      </c>
      <c r="G53" s="11" t="str">
        <f t="shared" si="2"/>
        <v/>
      </c>
      <c r="H53" s="4"/>
    </row>
    <row r="54">
      <c r="A54" s="4"/>
      <c r="B54" s="5"/>
      <c r="C54" s="8" t="str">
        <f>IF(A54="","",SUMIFS(Sessoes!$I$6:$I$500,Sessoes!$C$6:$C$500,A54,Sessoes!$A$6:$A$500,"&gt;="&amp;Dashboard!$B$5,Sessoes!$A$6:$A$500,"&lt;="&amp;Dashboard!$B$5+6))</f>
        <v/>
      </c>
      <c r="D54" s="9" t="str">
        <f t="shared" si="1"/>
        <v/>
      </c>
      <c r="E54" s="10"/>
      <c r="F54" s="9" t="str">
        <f>IFERROR(SUMIFS(Sessoes!$Q$6:$Q$500,Sessoes!$C$6:$C$500,A54,Sessoes!$A$6:$A$500,"&gt;="&amp;Dashboard!$B$5,Sessoes!$A$6:$A$500,"&lt;"&amp;Dashboard!$B$5+7)/SUMIFS(Sessoes!$P$6:$P$500,Sessoes!$C$6:$C$500,A54,Sessoes!$A$6:$A$500,"&gt;="&amp;Dashboard!$B$5,Sessoes!$A$6:$A$500,"&lt;"&amp;Dashboard!$B$5+7),"")</f>
        <v/>
      </c>
      <c r="G54" s="11" t="str">
        <f t="shared" si="2"/>
        <v/>
      </c>
      <c r="H54" s="4"/>
    </row>
    <row r="55">
      <c r="A55" s="4"/>
      <c r="B55" s="5"/>
      <c r="C55" s="8" t="str">
        <f>IF(A55="","",SUMIFS(Sessoes!$I$6:$I$500,Sessoes!$C$6:$C$500,A55,Sessoes!$A$6:$A$500,"&gt;="&amp;Dashboard!$B$5,Sessoes!$A$6:$A$500,"&lt;="&amp;Dashboard!$B$5+6))</f>
        <v/>
      </c>
      <c r="D55" s="9" t="str">
        <f t="shared" si="1"/>
        <v/>
      </c>
      <c r="E55" s="10"/>
      <c r="F55" s="9" t="str">
        <f>IFERROR(SUMIFS(Sessoes!$Q$6:$Q$500,Sessoes!$C$6:$C$500,A55,Sessoes!$A$6:$A$500,"&gt;="&amp;Dashboard!$B$5,Sessoes!$A$6:$A$500,"&lt;"&amp;Dashboard!$B$5+7)/SUMIFS(Sessoes!$P$6:$P$500,Sessoes!$C$6:$C$500,A55,Sessoes!$A$6:$A$500,"&gt;="&amp;Dashboard!$B$5,Sessoes!$A$6:$A$500,"&lt;"&amp;Dashboard!$B$5+7),"")</f>
        <v/>
      </c>
      <c r="G55" s="11" t="str">
        <f t="shared" si="2"/>
        <v/>
      </c>
      <c r="H55" s="4"/>
    </row>
    <row r="56">
      <c r="A56" s="4"/>
      <c r="B56" s="5"/>
      <c r="C56" s="8" t="str">
        <f>IF(A56="","",SUMIFS(Sessoes!$I$6:$I$500,Sessoes!$C$6:$C$500,A56,Sessoes!$A$6:$A$500,"&gt;="&amp;Dashboard!$B$5,Sessoes!$A$6:$A$500,"&lt;="&amp;Dashboard!$B$5+6))</f>
        <v/>
      </c>
      <c r="D56" s="9" t="str">
        <f t="shared" si="1"/>
        <v/>
      </c>
      <c r="E56" s="10"/>
      <c r="F56" s="9" t="str">
        <f>IFERROR(SUMIFS(Sessoes!$Q$6:$Q$500,Sessoes!$C$6:$C$500,A56,Sessoes!$A$6:$A$500,"&gt;="&amp;Dashboard!$B$5,Sessoes!$A$6:$A$500,"&lt;"&amp;Dashboard!$B$5+7)/SUMIFS(Sessoes!$P$6:$P$500,Sessoes!$C$6:$C$500,A56,Sessoes!$A$6:$A$500,"&gt;="&amp;Dashboard!$B$5,Sessoes!$A$6:$A$500,"&lt;"&amp;Dashboard!$B$5+7),"")</f>
        <v/>
      </c>
      <c r="G56" s="11" t="str">
        <f t="shared" si="2"/>
        <v/>
      </c>
      <c r="H56" s="4"/>
    </row>
    <row r="57">
      <c r="A57" s="4"/>
      <c r="B57" s="5"/>
      <c r="C57" s="8" t="str">
        <f>IF(A57="","",SUMIFS(Sessoes!$I$6:$I$500,Sessoes!$C$6:$C$500,A57,Sessoes!$A$6:$A$500,"&gt;="&amp;Dashboard!$B$5,Sessoes!$A$6:$A$500,"&lt;="&amp;Dashboard!$B$5+6))</f>
        <v/>
      </c>
      <c r="D57" s="9" t="str">
        <f t="shared" si="1"/>
        <v/>
      </c>
      <c r="E57" s="10"/>
      <c r="F57" s="9" t="str">
        <f>IFERROR(SUMIFS(Sessoes!$Q$6:$Q$500,Sessoes!$C$6:$C$500,A57,Sessoes!$A$6:$A$500,"&gt;="&amp;Dashboard!$B$5,Sessoes!$A$6:$A$500,"&lt;"&amp;Dashboard!$B$5+7)/SUMIFS(Sessoes!$P$6:$P$500,Sessoes!$C$6:$C$500,A57,Sessoes!$A$6:$A$500,"&gt;="&amp;Dashboard!$B$5,Sessoes!$A$6:$A$500,"&lt;"&amp;Dashboard!$B$5+7),"")</f>
        <v/>
      </c>
      <c r="G57" s="11" t="str">
        <f t="shared" si="2"/>
        <v/>
      </c>
      <c r="H57" s="4"/>
    </row>
    <row r="58">
      <c r="A58" s="4"/>
      <c r="B58" s="5"/>
      <c r="C58" s="8" t="str">
        <f>IF(A58="","",SUMIFS(Sessoes!$I$6:$I$500,Sessoes!$C$6:$C$500,A58,Sessoes!$A$6:$A$500,"&gt;="&amp;Dashboard!$B$5,Sessoes!$A$6:$A$500,"&lt;="&amp;Dashboard!$B$5+6))</f>
        <v/>
      </c>
      <c r="D58" s="9" t="str">
        <f t="shared" si="1"/>
        <v/>
      </c>
      <c r="E58" s="10"/>
      <c r="F58" s="9" t="str">
        <f>IFERROR(SUMIFS(Sessoes!$Q$6:$Q$500,Sessoes!$C$6:$C$500,A58,Sessoes!$A$6:$A$500,"&gt;="&amp;Dashboard!$B$5,Sessoes!$A$6:$A$500,"&lt;"&amp;Dashboard!$B$5+7)/SUMIFS(Sessoes!$P$6:$P$500,Sessoes!$C$6:$C$500,A58,Sessoes!$A$6:$A$500,"&gt;="&amp;Dashboard!$B$5,Sessoes!$A$6:$A$500,"&lt;"&amp;Dashboard!$B$5+7),"")</f>
        <v/>
      </c>
      <c r="G58" s="11" t="str">
        <f t="shared" si="2"/>
        <v/>
      </c>
      <c r="H58" s="4"/>
    </row>
    <row r="59">
      <c r="A59" s="4"/>
      <c r="B59" s="5"/>
      <c r="C59" s="8" t="str">
        <f>IF(A59="","",SUMIFS(Sessoes!$I$6:$I$500,Sessoes!$C$6:$C$500,A59,Sessoes!$A$6:$A$500,"&gt;="&amp;Dashboard!$B$5,Sessoes!$A$6:$A$500,"&lt;="&amp;Dashboard!$B$5+6))</f>
        <v/>
      </c>
      <c r="D59" s="9" t="str">
        <f t="shared" si="1"/>
        <v/>
      </c>
      <c r="E59" s="10"/>
      <c r="F59" s="9" t="str">
        <f>IFERROR(SUMIFS(Sessoes!$Q$6:$Q$500,Sessoes!$C$6:$C$500,A59,Sessoes!$A$6:$A$500,"&gt;="&amp;Dashboard!$B$5,Sessoes!$A$6:$A$500,"&lt;"&amp;Dashboard!$B$5+7)/SUMIFS(Sessoes!$P$6:$P$500,Sessoes!$C$6:$C$500,A59,Sessoes!$A$6:$A$500,"&gt;="&amp;Dashboard!$B$5,Sessoes!$A$6:$A$500,"&lt;"&amp;Dashboard!$B$5+7),"")</f>
        <v/>
      </c>
      <c r="G59" s="11" t="str">
        <f t="shared" si="2"/>
        <v/>
      </c>
      <c r="H59" s="4"/>
    </row>
    <row r="60">
      <c r="A60" s="4"/>
      <c r="B60" s="5"/>
      <c r="C60" s="8" t="str">
        <f>IF(A60="","",SUMIFS(Sessoes!$I$6:$I$500,Sessoes!$C$6:$C$500,A60,Sessoes!$A$6:$A$500,"&gt;="&amp;Dashboard!$B$5,Sessoes!$A$6:$A$500,"&lt;="&amp;Dashboard!$B$5+6))</f>
        <v/>
      </c>
      <c r="D60" s="9" t="str">
        <f t="shared" si="1"/>
        <v/>
      </c>
      <c r="E60" s="10"/>
      <c r="F60" s="9" t="str">
        <f>IFERROR(SUMIFS(Sessoes!$Q$6:$Q$500,Sessoes!$C$6:$C$500,A60,Sessoes!$A$6:$A$500,"&gt;="&amp;Dashboard!$B$5,Sessoes!$A$6:$A$500,"&lt;"&amp;Dashboard!$B$5+7)/SUMIFS(Sessoes!$P$6:$P$500,Sessoes!$C$6:$C$500,A60,Sessoes!$A$6:$A$500,"&gt;="&amp;Dashboard!$B$5,Sessoes!$A$6:$A$500,"&lt;"&amp;Dashboard!$B$5+7),"")</f>
        <v/>
      </c>
      <c r="G60" s="11" t="str">
        <f t="shared" si="2"/>
        <v/>
      </c>
      <c r="H60" s="4"/>
    </row>
    <row r="61">
      <c r="A61" s="4"/>
      <c r="B61" s="5"/>
      <c r="C61" s="8" t="str">
        <f>IF(A61="","",SUMIFS(Sessoes!$I$6:$I$500,Sessoes!$C$6:$C$500,A61,Sessoes!$A$6:$A$500,"&gt;="&amp;Dashboard!$B$5,Sessoes!$A$6:$A$500,"&lt;="&amp;Dashboard!$B$5+6))</f>
        <v/>
      </c>
      <c r="D61" s="9" t="str">
        <f t="shared" si="1"/>
        <v/>
      </c>
      <c r="E61" s="10"/>
      <c r="F61" s="9" t="str">
        <f>IFERROR(SUMIFS(Sessoes!$Q$6:$Q$500,Sessoes!$C$6:$C$500,A61,Sessoes!$A$6:$A$500,"&gt;="&amp;Dashboard!$B$5,Sessoes!$A$6:$A$500,"&lt;"&amp;Dashboard!$B$5+7)/SUMIFS(Sessoes!$P$6:$P$500,Sessoes!$C$6:$C$500,A61,Sessoes!$A$6:$A$500,"&gt;="&amp;Dashboard!$B$5,Sessoes!$A$6:$A$500,"&lt;"&amp;Dashboard!$B$5+7),"")</f>
        <v/>
      </c>
      <c r="G61" s="11" t="str">
        <f t="shared" si="2"/>
        <v/>
      </c>
      <c r="H61" s="4"/>
    </row>
    <row r="62">
      <c r="A62" s="4"/>
      <c r="B62" s="5"/>
      <c r="C62" s="8" t="str">
        <f>IF(A62="","",SUMIFS(Sessoes!$I$6:$I$500,Sessoes!$C$6:$C$500,A62,Sessoes!$A$6:$A$500,"&gt;="&amp;Dashboard!$B$5,Sessoes!$A$6:$A$500,"&lt;="&amp;Dashboard!$B$5+6))</f>
        <v/>
      </c>
      <c r="D62" s="9" t="str">
        <f t="shared" si="1"/>
        <v/>
      </c>
      <c r="E62" s="10"/>
      <c r="F62" s="9" t="str">
        <f>IFERROR(SUMIFS(Sessoes!$Q$6:$Q$500,Sessoes!$C$6:$C$500,A62,Sessoes!$A$6:$A$500,"&gt;="&amp;Dashboard!$B$5,Sessoes!$A$6:$A$500,"&lt;"&amp;Dashboard!$B$5+7)/SUMIFS(Sessoes!$P$6:$P$500,Sessoes!$C$6:$C$500,A62,Sessoes!$A$6:$A$500,"&gt;="&amp;Dashboard!$B$5,Sessoes!$A$6:$A$500,"&lt;"&amp;Dashboard!$B$5+7),"")</f>
        <v/>
      </c>
      <c r="G62" s="11" t="str">
        <f t="shared" si="2"/>
        <v/>
      </c>
      <c r="H62" s="4"/>
    </row>
    <row r="63">
      <c r="A63" s="4"/>
      <c r="B63" s="5"/>
      <c r="C63" s="8" t="str">
        <f>IF(A63="","",SUMIFS(Sessoes!$I$6:$I$500,Sessoes!$C$6:$C$500,A63,Sessoes!$A$6:$A$500,"&gt;="&amp;Dashboard!$B$5,Sessoes!$A$6:$A$500,"&lt;="&amp;Dashboard!$B$5+6))</f>
        <v/>
      </c>
      <c r="D63" s="9" t="str">
        <f t="shared" si="1"/>
        <v/>
      </c>
      <c r="E63" s="10"/>
      <c r="F63" s="9" t="str">
        <f>IFERROR(SUMIFS(Sessoes!$Q$6:$Q$500,Sessoes!$C$6:$C$500,A63,Sessoes!$A$6:$A$500,"&gt;="&amp;Dashboard!$B$5,Sessoes!$A$6:$A$500,"&lt;"&amp;Dashboard!$B$5+7)/SUMIFS(Sessoes!$P$6:$P$500,Sessoes!$C$6:$C$500,A63,Sessoes!$A$6:$A$500,"&gt;="&amp;Dashboard!$B$5,Sessoes!$A$6:$A$500,"&lt;"&amp;Dashboard!$B$5+7),"")</f>
        <v/>
      </c>
      <c r="G63" s="11" t="str">
        <f t="shared" si="2"/>
        <v/>
      </c>
      <c r="H63" s="4"/>
    </row>
    <row r="64">
      <c r="A64" s="4"/>
      <c r="B64" s="5"/>
      <c r="C64" s="8" t="str">
        <f>IF(A64="","",SUMIFS(Sessoes!$I$6:$I$500,Sessoes!$C$6:$C$500,A64,Sessoes!$A$6:$A$500,"&gt;="&amp;Dashboard!$B$5,Sessoes!$A$6:$A$500,"&lt;="&amp;Dashboard!$B$5+6))</f>
        <v/>
      </c>
      <c r="D64" s="9" t="str">
        <f t="shared" si="1"/>
        <v/>
      </c>
      <c r="E64" s="10"/>
      <c r="F64" s="9" t="str">
        <f>IFERROR(SUMIFS(Sessoes!$Q$6:$Q$500,Sessoes!$C$6:$C$500,A64,Sessoes!$A$6:$A$500,"&gt;="&amp;Dashboard!$B$5,Sessoes!$A$6:$A$500,"&lt;"&amp;Dashboard!$B$5+7)/SUMIFS(Sessoes!$P$6:$P$500,Sessoes!$C$6:$C$500,A64,Sessoes!$A$6:$A$500,"&gt;="&amp;Dashboard!$B$5,Sessoes!$A$6:$A$500,"&lt;"&amp;Dashboard!$B$5+7),"")</f>
        <v/>
      </c>
      <c r="G64" s="11" t="str">
        <f t="shared" si="2"/>
        <v/>
      </c>
      <c r="H64" s="4"/>
    </row>
    <row r="65">
      <c r="A65" s="4"/>
      <c r="B65" s="5"/>
      <c r="C65" s="8" t="str">
        <f>IF(A65="","",SUMIFS(Sessoes!$I$6:$I$500,Sessoes!$C$6:$C$500,A65,Sessoes!$A$6:$A$500,"&gt;="&amp;Dashboard!$B$5,Sessoes!$A$6:$A$500,"&lt;="&amp;Dashboard!$B$5+6))</f>
        <v/>
      </c>
      <c r="D65" s="9" t="str">
        <f t="shared" si="1"/>
        <v/>
      </c>
      <c r="E65" s="10"/>
      <c r="F65" s="9" t="str">
        <f>IFERROR(SUMIFS(Sessoes!$Q$6:$Q$500,Sessoes!$C$6:$C$500,A65,Sessoes!$A$6:$A$500,"&gt;="&amp;Dashboard!$B$5,Sessoes!$A$6:$A$500,"&lt;"&amp;Dashboard!$B$5+7)/SUMIFS(Sessoes!$P$6:$P$500,Sessoes!$C$6:$C$500,A65,Sessoes!$A$6:$A$500,"&gt;="&amp;Dashboard!$B$5,Sessoes!$A$6:$A$500,"&lt;"&amp;Dashboard!$B$5+7),"")</f>
        <v/>
      </c>
      <c r="G65" s="11" t="str">
        <f t="shared" si="2"/>
        <v/>
      </c>
      <c r="H65" s="4"/>
    </row>
    <row r="66">
      <c r="A66" s="4"/>
      <c r="B66" s="5"/>
      <c r="C66" s="8" t="str">
        <f>IF(A66="","",SUMIFS(Sessoes!$I$6:$I$500,Sessoes!$C$6:$C$500,A66,Sessoes!$A$6:$A$500,"&gt;="&amp;Dashboard!$B$5,Sessoes!$A$6:$A$500,"&lt;="&amp;Dashboard!$B$5+6))</f>
        <v/>
      </c>
      <c r="D66" s="9" t="str">
        <f t="shared" si="1"/>
        <v/>
      </c>
      <c r="E66" s="10"/>
      <c r="F66" s="9" t="str">
        <f>IFERROR(SUMIFS(Sessoes!$Q$6:$Q$500,Sessoes!$C$6:$C$500,A66,Sessoes!$A$6:$A$500,"&gt;="&amp;Dashboard!$B$5,Sessoes!$A$6:$A$500,"&lt;"&amp;Dashboard!$B$5+7)/SUMIFS(Sessoes!$P$6:$P$500,Sessoes!$C$6:$C$500,A66,Sessoes!$A$6:$A$500,"&gt;="&amp;Dashboard!$B$5,Sessoes!$A$6:$A$500,"&lt;"&amp;Dashboard!$B$5+7),"")</f>
        <v/>
      </c>
      <c r="G66" s="11" t="str">
        <f t="shared" si="2"/>
        <v/>
      </c>
      <c r="H66" s="4"/>
    </row>
    <row r="67">
      <c r="A67" s="4"/>
      <c r="B67" s="5"/>
      <c r="C67" s="8" t="str">
        <f>IF(A67="","",SUMIFS(Sessoes!$I$6:$I$500,Sessoes!$C$6:$C$500,A67,Sessoes!$A$6:$A$500,"&gt;="&amp;Dashboard!$B$5,Sessoes!$A$6:$A$500,"&lt;="&amp;Dashboard!$B$5+6))</f>
        <v/>
      </c>
      <c r="D67" s="9" t="str">
        <f t="shared" si="1"/>
        <v/>
      </c>
      <c r="E67" s="10"/>
      <c r="F67" s="9" t="str">
        <f>IFERROR(SUMIFS(Sessoes!$Q$6:$Q$500,Sessoes!$C$6:$C$500,A67,Sessoes!$A$6:$A$500,"&gt;="&amp;Dashboard!$B$5,Sessoes!$A$6:$A$500,"&lt;"&amp;Dashboard!$B$5+7)/SUMIFS(Sessoes!$P$6:$P$500,Sessoes!$C$6:$C$500,A67,Sessoes!$A$6:$A$500,"&gt;="&amp;Dashboard!$B$5,Sessoes!$A$6:$A$500,"&lt;"&amp;Dashboard!$B$5+7),"")</f>
        <v/>
      </c>
      <c r="G67" s="11" t="str">
        <f t="shared" si="2"/>
        <v/>
      </c>
      <c r="H67" s="4"/>
    </row>
    <row r="68">
      <c r="A68" s="4"/>
      <c r="B68" s="5"/>
      <c r="C68" s="8" t="str">
        <f>IF(A68="","",SUMIFS(Sessoes!$I$6:$I$500,Sessoes!$C$6:$C$500,A68,Sessoes!$A$6:$A$500,"&gt;="&amp;Dashboard!$B$5,Sessoes!$A$6:$A$500,"&lt;="&amp;Dashboard!$B$5+6))</f>
        <v/>
      </c>
      <c r="D68" s="9" t="str">
        <f t="shared" si="1"/>
        <v/>
      </c>
      <c r="E68" s="10"/>
      <c r="F68" s="9" t="str">
        <f>IFERROR(SUMIFS(Sessoes!$Q$6:$Q$500,Sessoes!$C$6:$C$500,A68,Sessoes!$A$6:$A$500,"&gt;="&amp;Dashboard!$B$5,Sessoes!$A$6:$A$500,"&lt;"&amp;Dashboard!$B$5+7)/SUMIFS(Sessoes!$P$6:$P$500,Sessoes!$C$6:$C$500,A68,Sessoes!$A$6:$A$500,"&gt;="&amp;Dashboard!$B$5,Sessoes!$A$6:$A$500,"&lt;"&amp;Dashboard!$B$5+7),"")</f>
        <v/>
      </c>
      <c r="G68" s="11" t="str">
        <f t="shared" si="2"/>
        <v/>
      </c>
      <c r="H68" s="4"/>
    </row>
    <row r="69">
      <c r="A69" s="4"/>
      <c r="B69" s="5"/>
      <c r="C69" s="8" t="str">
        <f>IF(A69="","",SUMIFS(Sessoes!$I$6:$I$500,Sessoes!$C$6:$C$500,A69,Sessoes!$A$6:$A$500,"&gt;="&amp;Dashboard!$B$5,Sessoes!$A$6:$A$500,"&lt;="&amp;Dashboard!$B$5+6))</f>
        <v/>
      </c>
      <c r="D69" s="9" t="str">
        <f t="shared" si="1"/>
        <v/>
      </c>
      <c r="E69" s="10"/>
      <c r="F69" s="9" t="str">
        <f>IFERROR(SUMIFS(Sessoes!$Q$6:$Q$500,Sessoes!$C$6:$C$500,A69,Sessoes!$A$6:$A$500,"&gt;="&amp;Dashboard!$B$5,Sessoes!$A$6:$A$500,"&lt;"&amp;Dashboard!$B$5+7)/SUMIFS(Sessoes!$P$6:$P$500,Sessoes!$C$6:$C$500,A69,Sessoes!$A$6:$A$500,"&gt;="&amp;Dashboard!$B$5,Sessoes!$A$6:$A$500,"&lt;"&amp;Dashboard!$B$5+7),"")</f>
        <v/>
      </c>
      <c r="G69" s="11" t="str">
        <f t="shared" si="2"/>
        <v/>
      </c>
      <c r="H69" s="4"/>
    </row>
    <row r="70">
      <c r="A70" s="4"/>
      <c r="B70" s="5"/>
      <c r="C70" s="8" t="str">
        <f>IF(A70="","",SUMIFS(Sessoes!$I$6:$I$500,Sessoes!$C$6:$C$500,A70,Sessoes!$A$6:$A$500,"&gt;="&amp;Dashboard!$B$5,Sessoes!$A$6:$A$500,"&lt;="&amp;Dashboard!$B$5+6))</f>
        <v/>
      </c>
      <c r="D70" s="9" t="str">
        <f t="shared" si="1"/>
        <v/>
      </c>
      <c r="E70" s="10"/>
      <c r="F70" s="9" t="str">
        <f>IFERROR(SUMIFS(Sessoes!$Q$6:$Q$500,Sessoes!$C$6:$C$500,A70,Sessoes!$A$6:$A$500,"&gt;="&amp;Dashboard!$B$5,Sessoes!$A$6:$A$500,"&lt;"&amp;Dashboard!$B$5+7)/SUMIFS(Sessoes!$P$6:$P$500,Sessoes!$C$6:$C$500,A70,Sessoes!$A$6:$A$500,"&gt;="&amp;Dashboard!$B$5,Sessoes!$A$6:$A$500,"&lt;"&amp;Dashboard!$B$5+7),"")</f>
        <v/>
      </c>
      <c r="G70" s="11" t="str">
        <f t="shared" si="2"/>
        <v/>
      </c>
      <c r="H70" s="4"/>
    </row>
    <row r="71">
      <c r="A71" s="4"/>
      <c r="B71" s="5"/>
      <c r="C71" s="8" t="str">
        <f>IF(A71="","",SUMIFS(Sessoes!$I$6:$I$500,Sessoes!$C$6:$C$500,A71,Sessoes!$A$6:$A$500,"&gt;="&amp;Dashboard!$B$5,Sessoes!$A$6:$A$500,"&lt;="&amp;Dashboard!$B$5+6))</f>
        <v/>
      </c>
      <c r="D71" s="9" t="str">
        <f t="shared" si="1"/>
        <v/>
      </c>
      <c r="E71" s="10"/>
      <c r="F71" s="9" t="str">
        <f>IFERROR(SUMIFS(Sessoes!$Q$6:$Q$500,Sessoes!$C$6:$C$500,A71,Sessoes!$A$6:$A$500,"&gt;="&amp;Dashboard!$B$5,Sessoes!$A$6:$A$500,"&lt;"&amp;Dashboard!$B$5+7)/SUMIFS(Sessoes!$P$6:$P$500,Sessoes!$C$6:$C$500,A71,Sessoes!$A$6:$A$500,"&gt;="&amp;Dashboard!$B$5,Sessoes!$A$6:$A$500,"&lt;"&amp;Dashboard!$B$5+7),"")</f>
        <v/>
      </c>
      <c r="G71" s="11" t="str">
        <f t="shared" si="2"/>
        <v/>
      </c>
      <c r="H71" s="4"/>
    </row>
    <row r="72">
      <c r="A72" s="4"/>
      <c r="B72" s="5"/>
      <c r="C72" s="8" t="str">
        <f>IF(A72="","",SUMIFS(Sessoes!$I$6:$I$500,Sessoes!$C$6:$C$500,A72,Sessoes!$A$6:$A$500,"&gt;="&amp;Dashboard!$B$5,Sessoes!$A$6:$A$500,"&lt;="&amp;Dashboard!$B$5+6))</f>
        <v/>
      </c>
      <c r="D72" s="9" t="str">
        <f t="shared" si="1"/>
        <v/>
      </c>
      <c r="E72" s="10"/>
      <c r="F72" s="9" t="str">
        <f>IFERROR(SUMIFS(Sessoes!$Q$6:$Q$500,Sessoes!$C$6:$C$500,A72,Sessoes!$A$6:$A$500,"&gt;="&amp;Dashboard!$B$5,Sessoes!$A$6:$A$500,"&lt;"&amp;Dashboard!$B$5+7)/SUMIFS(Sessoes!$P$6:$P$500,Sessoes!$C$6:$C$500,A72,Sessoes!$A$6:$A$500,"&gt;="&amp;Dashboard!$B$5,Sessoes!$A$6:$A$500,"&lt;"&amp;Dashboard!$B$5+7),"")</f>
        <v/>
      </c>
      <c r="G72" s="11" t="str">
        <f t="shared" si="2"/>
        <v/>
      </c>
      <c r="H72" s="4"/>
    </row>
    <row r="73">
      <c r="A73" s="4"/>
      <c r="B73" s="5"/>
      <c r="C73" s="8" t="str">
        <f>IF(A73="","",SUMIFS(Sessoes!$I$6:$I$500,Sessoes!$C$6:$C$500,A73,Sessoes!$A$6:$A$500,"&gt;="&amp;Dashboard!$B$5,Sessoes!$A$6:$A$500,"&lt;="&amp;Dashboard!$B$5+6))</f>
        <v/>
      </c>
      <c r="D73" s="9" t="str">
        <f t="shared" si="1"/>
        <v/>
      </c>
      <c r="E73" s="10"/>
      <c r="F73" s="9" t="str">
        <f>IFERROR(SUMIFS(Sessoes!$Q$6:$Q$500,Sessoes!$C$6:$C$500,A73,Sessoes!$A$6:$A$500,"&gt;="&amp;Dashboard!$B$5,Sessoes!$A$6:$A$500,"&lt;"&amp;Dashboard!$B$5+7)/SUMIFS(Sessoes!$P$6:$P$500,Sessoes!$C$6:$C$500,A73,Sessoes!$A$6:$A$500,"&gt;="&amp;Dashboard!$B$5,Sessoes!$A$6:$A$500,"&lt;"&amp;Dashboard!$B$5+7),"")</f>
        <v/>
      </c>
      <c r="G73" s="11" t="str">
        <f t="shared" si="2"/>
        <v/>
      </c>
      <c r="H73" s="4"/>
    </row>
    <row r="74">
      <c r="A74" s="4"/>
      <c r="B74" s="5"/>
      <c r="C74" s="8" t="str">
        <f>IF(A74="","",SUMIFS(Sessoes!$I$6:$I$500,Sessoes!$C$6:$C$500,A74,Sessoes!$A$6:$A$500,"&gt;="&amp;Dashboard!$B$5,Sessoes!$A$6:$A$500,"&lt;="&amp;Dashboard!$B$5+6))</f>
        <v/>
      </c>
      <c r="D74" s="9" t="str">
        <f t="shared" si="1"/>
        <v/>
      </c>
      <c r="E74" s="10"/>
      <c r="F74" s="9" t="str">
        <f>IFERROR(SUMIFS(Sessoes!$Q$6:$Q$500,Sessoes!$C$6:$C$500,A74,Sessoes!$A$6:$A$500,"&gt;="&amp;Dashboard!$B$5,Sessoes!$A$6:$A$500,"&lt;"&amp;Dashboard!$B$5+7)/SUMIFS(Sessoes!$P$6:$P$500,Sessoes!$C$6:$C$500,A74,Sessoes!$A$6:$A$500,"&gt;="&amp;Dashboard!$B$5,Sessoes!$A$6:$A$500,"&lt;"&amp;Dashboard!$B$5+7),"")</f>
        <v/>
      </c>
      <c r="G74" s="11" t="str">
        <f t="shared" si="2"/>
        <v/>
      </c>
      <c r="H74" s="4"/>
    </row>
    <row r="75">
      <c r="A75" s="4"/>
      <c r="B75" s="5"/>
      <c r="C75" s="8" t="str">
        <f>IF(A75="","",SUMIFS(Sessoes!$I$6:$I$500,Sessoes!$C$6:$C$500,A75,Sessoes!$A$6:$A$500,"&gt;="&amp;Dashboard!$B$5,Sessoes!$A$6:$A$500,"&lt;="&amp;Dashboard!$B$5+6))</f>
        <v/>
      </c>
      <c r="D75" s="9" t="str">
        <f t="shared" si="1"/>
        <v/>
      </c>
      <c r="E75" s="10"/>
      <c r="F75" s="9" t="str">
        <f>IFERROR(SUMIFS(Sessoes!$Q$6:$Q$500,Sessoes!$C$6:$C$500,A75,Sessoes!$A$6:$A$500,"&gt;="&amp;Dashboard!$B$5,Sessoes!$A$6:$A$500,"&lt;"&amp;Dashboard!$B$5+7)/SUMIFS(Sessoes!$P$6:$P$500,Sessoes!$C$6:$C$500,A75,Sessoes!$A$6:$A$500,"&gt;="&amp;Dashboard!$B$5,Sessoes!$A$6:$A$500,"&lt;"&amp;Dashboard!$B$5+7),"")</f>
        <v/>
      </c>
      <c r="G75" s="11" t="str">
        <f t="shared" si="2"/>
        <v/>
      </c>
      <c r="H75" s="4"/>
    </row>
    <row r="76">
      <c r="A76" s="4"/>
      <c r="B76" s="5"/>
      <c r="C76" s="8" t="str">
        <f>IF(A76="","",SUMIFS(Sessoes!$I$6:$I$500,Sessoes!$C$6:$C$500,A76,Sessoes!$A$6:$A$500,"&gt;="&amp;Dashboard!$B$5,Sessoes!$A$6:$A$500,"&lt;="&amp;Dashboard!$B$5+6))</f>
        <v/>
      </c>
      <c r="D76" s="9" t="str">
        <f t="shared" si="1"/>
        <v/>
      </c>
      <c r="E76" s="10"/>
      <c r="F76" s="9" t="str">
        <f>IFERROR(SUMIFS(Sessoes!$Q$6:$Q$500,Sessoes!$C$6:$C$500,A76,Sessoes!$A$6:$A$500,"&gt;="&amp;Dashboard!$B$5,Sessoes!$A$6:$A$500,"&lt;"&amp;Dashboard!$B$5+7)/SUMIFS(Sessoes!$P$6:$P$500,Sessoes!$C$6:$C$500,A76,Sessoes!$A$6:$A$500,"&gt;="&amp;Dashboard!$B$5,Sessoes!$A$6:$A$500,"&lt;"&amp;Dashboard!$B$5+7),"")</f>
        <v/>
      </c>
      <c r="G76" s="11" t="str">
        <f t="shared" si="2"/>
        <v/>
      </c>
      <c r="H76" s="4"/>
    </row>
    <row r="77">
      <c r="A77" s="4"/>
      <c r="B77" s="5"/>
      <c r="C77" s="8" t="str">
        <f>IF(A77="","",SUMIFS(Sessoes!$I$6:$I$500,Sessoes!$C$6:$C$500,A77,Sessoes!$A$6:$A$500,"&gt;="&amp;Dashboard!$B$5,Sessoes!$A$6:$A$500,"&lt;="&amp;Dashboard!$B$5+6))</f>
        <v/>
      </c>
      <c r="D77" s="9" t="str">
        <f t="shared" si="1"/>
        <v/>
      </c>
      <c r="E77" s="10"/>
      <c r="F77" s="9" t="str">
        <f>IFERROR(SUMIFS(Sessoes!$Q$6:$Q$500,Sessoes!$C$6:$C$500,A77,Sessoes!$A$6:$A$500,"&gt;="&amp;Dashboard!$B$5,Sessoes!$A$6:$A$500,"&lt;"&amp;Dashboard!$B$5+7)/SUMIFS(Sessoes!$P$6:$P$500,Sessoes!$C$6:$C$500,A77,Sessoes!$A$6:$A$500,"&gt;="&amp;Dashboard!$B$5,Sessoes!$A$6:$A$500,"&lt;"&amp;Dashboard!$B$5+7),"")</f>
        <v/>
      </c>
      <c r="G77" s="11" t="str">
        <f t="shared" si="2"/>
        <v/>
      </c>
      <c r="H77" s="4"/>
    </row>
    <row r="78">
      <c r="A78" s="4"/>
      <c r="B78" s="5"/>
      <c r="C78" s="8" t="str">
        <f>IF(A78="","",SUMIFS(Sessoes!$I$6:$I$500,Sessoes!$C$6:$C$500,A78,Sessoes!$A$6:$A$500,"&gt;="&amp;Dashboard!$B$5,Sessoes!$A$6:$A$500,"&lt;="&amp;Dashboard!$B$5+6))</f>
        <v/>
      </c>
      <c r="D78" s="9" t="str">
        <f t="shared" si="1"/>
        <v/>
      </c>
      <c r="E78" s="10"/>
      <c r="F78" s="9" t="str">
        <f>IFERROR(SUMIFS(Sessoes!$Q$6:$Q$500,Sessoes!$C$6:$C$500,A78,Sessoes!$A$6:$A$500,"&gt;="&amp;Dashboard!$B$5,Sessoes!$A$6:$A$500,"&lt;"&amp;Dashboard!$B$5+7)/SUMIFS(Sessoes!$P$6:$P$500,Sessoes!$C$6:$C$500,A78,Sessoes!$A$6:$A$500,"&gt;="&amp;Dashboard!$B$5,Sessoes!$A$6:$A$500,"&lt;"&amp;Dashboard!$B$5+7),"")</f>
        <v/>
      </c>
      <c r="G78" s="11" t="str">
        <f t="shared" si="2"/>
        <v/>
      </c>
      <c r="H78" s="4"/>
    </row>
    <row r="79">
      <c r="A79" s="4"/>
      <c r="B79" s="5"/>
      <c r="C79" s="8" t="str">
        <f>IF(A79="","",SUMIFS(Sessoes!$I$6:$I$500,Sessoes!$C$6:$C$500,A79,Sessoes!$A$6:$A$500,"&gt;="&amp;Dashboard!$B$5,Sessoes!$A$6:$A$500,"&lt;="&amp;Dashboard!$B$5+6))</f>
        <v/>
      </c>
      <c r="D79" s="9" t="str">
        <f t="shared" si="1"/>
        <v/>
      </c>
      <c r="E79" s="10"/>
      <c r="F79" s="9" t="str">
        <f>IFERROR(SUMIFS(Sessoes!$Q$6:$Q$500,Sessoes!$C$6:$C$500,A79,Sessoes!$A$6:$A$500,"&gt;="&amp;Dashboard!$B$5,Sessoes!$A$6:$A$500,"&lt;"&amp;Dashboard!$B$5+7)/SUMIFS(Sessoes!$P$6:$P$500,Sessoes!$C$6:$C$500,A79,Sessoes!$A$6:$A$500,"&gt;="&amp;Dashboard!$B$5,Sessoes!$A$6:$A$500,"&lt;"&amp;Dashboard!$B$5+7),"")</f>
        <v/>
      </c>
      <c r="G79" s="11" t="str">
        <f t="shared" si="2"/>
        <v/>
      </c>
      <c r="H79" s="4"/>
    </row>
    <row r="80">
      <c r="A80" s="4"/>
      <c r="B80" s="5"/>
      <c r="C80" s="8" t="str">
        <f>IF(A80="","",SUMIFS(Sessoes!$I$6:$I$500,Sessoes!$C$6:$C$500,A80,Sessoes!$A$6:$A$500,"&gt;="&amp;Dashboard!$B$5,Sessoes!$A$6:$A$500,"&lt;="&amp;Dashboard!$B$5+6))</f>
        <v/>
      </c>
      <c r="D80" s="9" t="str">
        <f t="shared" si="1"/>
        <v/>
      </c>
      <c r="E80" s="10"/>
      <c r="F80" s="9" t="str">
        <f>IFERROR(SUMIFS(Sessoes!$Q$6:$Q$500,Sessoes!$C$6:$C$500,A80,Sessoes!$A$6:$A$500,"&gt;="&amp;Dashboard!$B$5,Sessoes!$A$6:$A$500,"&lt;"&amp;Dashboard!$B$5+7)/SUMIFS(Sessoes!$P$6:$P$500,Sessoes!$C$6:$C$500,A80,Sessoes!$A$6:$A$500,"&gt;="&amp;Dashboard!$B$5,Sessoes!$A$6:$A$500,"&lt;"&amp;Dashboard!$B$5+7),"")</f>
        <v/>
      </c>
      <c r="G80" s="11" t="str">
        <f t="shared" si="2"/>
        <v/>
      </c>
      <c r="H80" s="4"/>
    </row>
    <row r="81">
      <c r="A81" s="4"/>
      <c r="B81" s="5"/>
      <c r="C81" s="8" t="str">
        <f>IF(A81="","",SUMIFS(Sessoes!$I$6:$I$500,Sessoes!$C$6:$C$500,A81,Sessoes!$A$6:$A$500,"&gt;="&amp;Dashboard!$B$5,Sessoes!$A$6:$A$500,"&lt;="&amp;Dashboard!$B$5+6))</f>
        <v/>
      </c>
      <c r="D81" s="9" t="str">
        <f t="shared" si="1"/>
        <v/>
      </c>
      <c r="E81" s="10"/>
      <c r="F81" s="9" t="str">
        <f>IFERROR(SUMIFS(Sessoes!$Q$6:$Q$500,Sessoes!$C$6:$C$500,A81,Sessoes!$A$6:$A$500,"&gt;="&amp;Dashboard!$B$5,Sessoes!$A$6:$A$500,"&lt;"&amp;Dashboard!$B$5+7)/SUMIFS(Sessoes!$P$6:$P$500,Sessoes!$C$6:$C$500,A81,Sessoes!$A$6:$A$500,"&gt;="&amp;Dashboard!$B$5,Sessoes!$A$6:$A$500,"&lt;"&amp;Dashboard!$B$5+7),"")</f>
        <v/>
      </c>
      <c r="G81" s="11" t="str">
        <f t="shared" si="2"/>
        <v/>
      </c>
      <c r="H81" s="4"/>
    </row>
    <row r="82">
      <c r="A82" s="4"/>
      <c r="B82" s="5"/>
      <c r="C82" s="8" t="str">
        <f>IF(A82="","",SUMIFS(Sessoes!$I$6:$I$500,Sessoes!$C$6:$C$500,A82,Sessoes!$A$6:$A$500,"&gt;="&amp;Dashboard!$B$5,Sessoes!$A$6:$A$500,"&lt;="&amp;Dashboard!$B$5+6))</f>
        <v/>
      </c>
      <c r="D82" s="9" t="str">
        <f t="shared" si="1"/>
        <v/>
      </c>
      <c r="E82" s="10"/>
      <c r="F82" s="9" t="str">
        <f>IFERROR(SUMIFS(Sessoes!$Q$6:$Q$500,Sessoes!$C$6:$C$500,A82,Sessoes!$A$6:$A$500,"&gt;="&amp;Dashboard!$B$5,Sessoes!$A$6:$A$500,"&lt;"&amp;Dashboard!$B$5+7)/SUMIFS(Sessoes!$P$6:$P$500,Sessoes!$C$6:$C$500,A82,Sessoes!$A$6:$A$500,"&gt;="&amp;Dashboard!$B$5,Sessoes!$A$6:$A$500,"&lt;"&amp;Dashboard!$B$5+7),"")</f>
        <v/>
      </c>
      <c r="G82" s="11" t="str">
        <f t="shared" si="2"/>
        <v/>
      </c>
      <c r="H82" s="4"/>
    </row>
    <row r="83">
      <c r="A83" s="4"/>
      <c r="B83" s="5"/>
      <c r="C83" s="8" t="str">
        <f>IF(A83="","",SUMIFS(Sessoes!$I$6:$I$500,Sessoes!$C$6:$C$500,A83,Sessoes!$A$6:$A$500,"&gt;="&amp;Dashboard!$B$5,Sessoes!$A$6:$A$500,"&lt;="&amp;Dashboard!$B$5+6))</f>
        <v/>
      </c>
      <c r="D83" s="9" t="str">
        <f t="shared" si="1"/>
        <v/>
      </c>
      <c r="E83" s="10"/>
      <c r="F83" s="9" t="str">
        <f>IFERROR(SUMIFS(Sessoes!$Q$6:$Q$500,Sessoes!$C$6:$C$500,A83,Sessoes!$A$6:$A$500,"&gt;="&amp;Dashboard!$B$5,Sessoes!$A$6:$A$500,"&lt;"&amp;Dashboard!$B$5+7)/SUMIFS(Sessoes!$P$6:$P$500,Sessoes!$C$6:$C$500,A83,Sessoes!$A$6:$A$500,"&gt;="&amp;Dashboard!$B$5,Sessoes!$A$6:$A$500,"&lt;"&amp;Dashboard!$B$5+7),"")</f>
        <v/>
      </c>
      <c r="G83" s="11" t="str">
        <f t="shared" si="2"/>
        <v/>
      </c>
      <c r="H83" s="4"/>
    </row>
    <row r="84">
      <c r="A84" s="4"/>
      <c r="B84" s="5"/>
      <c r="C84" s="8" t="str">
        <f>IF(A84="","",SUMIFS(Sessoes!$I$6:$I$500,Sessoes!$C$6:$C$500,A84,Sessoes!$A$6:$A$500,"&gt;="&amp;Dashboard!$B$5,Sessoes!$A$6:$A$500,"&lt;="&amp;Dashboard!$B$5+6))</f>
        <v/>
      </c>
      <c r="D84" s="9" t="str">
        <f t="shared" si="1"/>
        <v/>
      </c>
      <c r="E84" s="10"/>
      <c r="F84" s="9" t="str">
        <f>IFERROR(SUMIFS(Sessoes!$Q$6:$Q$500,Sessoes!$C$6:$C$500,A84,Sessoes!$A$6:$A$500,"&gt;="&amp;Dashboard!$B$5,Sessoes!$A$6:$A$500,"&lt;"&amp;Dashboard!$B$5+7)/SUMIFS(Sessoes!$P$6:$P$500,Sessoes!$C$6:$C$500,A84,Sessoes!$A$6:$A$500,"&gt;="&amp;Dashboard!$B$5,Sessoes!$A$6:$A$500,"&lt;"&amp;Dashboard!$B$5+7),"")</f>
        <v/>
      </c>
      <c r="G84" s="11" t="str">
        <f t="shared" si="2"/>
        <v/>
      </c>
      <c r="H84" s="4"/>
    </row>
    <row r="85">
      <c r="A85" s="4"/>
      <c r="B85" s="5"/>
      <c r="C85" s="8" t="str">
        <f>IF(A85="","",SUMIFS(Sessoes!$I$6:$I$500,Sessoes!$C$6:$C$500,A85,Sessoes!$A$6:$A$500,"&gt;="&amp;Dashboard!$B$5,Sessoes!$A$6:$A$500,"&lt;="&amp;Dashboard!$B$5+6))</f>
        <v/>
      </c>
      <c r="D85" s="9" t="str">
        <f t="shared" si="1"/>
        <v/>
      </c>
      <c r="E85" s="10"/>
      <c r="F85" s="9" t="str">
        <f>IFERROR(SUMIFS(Sessoes!$Q$6:$Q$500,Sessoes!$C$6:$C$500,A85,Sessoes!$A$6:$A$500,"&gt;="&amp;Dashboard!$B$5,Sessoes!$A$6:$A$500,"&lt;"&amp;Dashboard!$B$5+7)/SUMIFS(Sessoes!$P$6:$P$500,Sessoes!$C$6:$C$500,A85,Sessoes!$A$6:$A$500,"&gt;="&amp;Dashboard!$B$5,Sessoes!$A$6:$A$500,"&lt;"&amp;Dashboard!$B$5+7),"")</f>
        <v/>
      </c>
      <c r="G85" s="11" t="str">
        <f t="shared" si="2"/>
        <v/>
      </c>
      <c r="H85" s="4"/>
    </row>
    <row r="86">
      <c r="A86" s="4"/>
      <c r="B86" s="5"/>
      <c r="C86" s="8" t="str">
        <f>IF(A86="","",SUMIFS(Sessoes!$I$6:$I$500,Sessoes!$C$6:$C$500,A86,Sessoes!$A$6:$A$500,"&gt;="&amp;Dashboard!$B$5,Sessoes!$A$6:$A$500,"&lt;="&amp;Dashboard!$B$5+6))</f>
        <v/>
      </c>
      <c r="D86" s="9" t="str">
        <f t="shared" si="1"/>
        <v/>
      </c>
      <c r="E86" s="10"/>
      <c r="F86" s="9" t="str">
        <f>IFERROR(SUMIFS(Sessoes!$Q$6:$Q$500,Sessoes!$C$6:$C$500,A86,Sessoes!$A$6:$A$500,"&gt;="&amp;Dashboard!$B$5,Sessoes!$A$6:$A$500,"&lt;"&amp;Dashboard!$B$5+7)/SUMIFS(Sessoes!$P$6:$P$500,Sessoes!$C$6:$C$500,A86,Sessoes!$A$6:$A$500,"&gt;="&amp;Dashboard!$B$5,Sessoes!$A$6:$A$500,"&lt;"&amp;Dashboard!$B$5+7),"")</f>
        <v/>
      </c>
      <c r="G86" s="11" t="str">
        <f t="shared" si="2"/>
        <v/>
      </c>
      <c r="H86" s="4"/>
    </row>
    <row r="87">
      <c r="A87" s="4"/>
      <c r="B87" s="5"/>
      <c r="C87" s="8" t="str">
        <f>IF(A87="","",SUMIFS(Sessoes!$I$6:$I$500,Sessoes!$C$6:$C$500,A87,Sessoes!$A$6:$A$500,"&gt;="&amp;Dashboard!$B$5,Sessoes!$A$6:$A$500,"&lt;="&amp;Dashboard!$B$5+6))</f>
        <v/>
      </c>
      <c r="D87" s="9" t="str">
        <f t="shared" si="1"/>
        <v/>
      </c>
      <c r="E87" s="10"/>
      <c r="F87" s="9" t="str">
        <f>IFERROR(SUMIFS(Sessoes!$Q$6:$Q$500,Sessoes!$C$6:$C$500,A87,Sessoes!$A$6:$A$500,"&gt;="&amp;Dashboard!$B$5,Sessoes!$A$6:$A$500,"&lt;"&amp;Dashboard!$B$5+7)/SUMIFS(Sessoes!$P$6:$P$500,Sessoes!$C$6:$C$500,A87,Sessoes!$A$6:$A$500,"&gt;="&amp;Dashboard!$B$5,Sessoes!$A$6:$A$500,"&lt;"&amp;Dashboard!$B$5+7),"")</f>
        <v/>
      </c>
      <c r="G87" s="11" t="str">
        <f t="shared" si="2"/>
        <v/>
      </c>
      <c r="H87" s="4"/>
    </row>
    <row r="88">
      <c r="A88" s="4"/>
      <c r="B88" s="5"/>
      <c r="C88" s="8" t="str">
        <f>IF(A88="","",SUMIFS(Sessoes!$I$6:$I$500,Sessoes!$C$6:$C$500,A88,Sessoes!$A$6:$A$500,"&gt;="&amp;Dashboard!$B$5,Sessoes!$A$6:$A$500,"&lt;="&amp;Dashboard!$B$5+6))</f>
        <v/>
      </c>
      <c r="D88" s="9" t="str">
        <f t="shared" si="1"/>
        <v/>
      </c>
      <c r="E88" s="10"/>
      <c r="F88" s="9" t="str">
        <f>IFERROR(SUMIFS(Sessoes!$Q$6:$Q$500,Sessoes!$C$6:$C$500,A88,Sessoes!$A$6:$A$500,"&gt;="&amp;Dashboard!$B$5,Sessoes!$A$6:$A$500,"&lt;"&amp;Dashboard!$B$5+7)/SUMIFS(Sessoes!$P$6:$P$500,Sessoes!$C$6:$C$500,A88,Sessoes!$A$6:$A$500,"&gt;="&amp;Dashboard!$B$5,Sessoes!$A$6:$A$500,"&lt;"&amp;Dashboard!$B$5+7),"")</f>
        <v/>
      </c>
      <c r="G88" s="11" t="str">
        <f t="shared" si="2"/>
        <v/>
      </c>
      <c r="H88" s="4"/>
    </row>
    <row r="89">
      <c r="A89" s="4"/>
      <c r="B89" s="5"/>
      <c r="C89" s="8" t="str">
        <f>IF(A89="","",SUMIFS(Sessoes!$I$6:$I$500,Sessoes!$C$6:$C$500,A89,Sessoes!$A$6:$A$500,"&gt;="&amp;Dashboard!$B$5,Sessoes!$A$6:$A$500,"&lt;="&amp;Dashboard!$B$5+6))</f>
        <v/>
      </c>
      <c r="D89" s="9" t="str">
        <f t="shared" si="1"/>
        <v/>
      </c>
      <c r="E89" s="10"/>
      <c r="F89" s="9" t="str">
        <f>IFERROR(SUMIFS(Sessoes!$Q$6:$Q$500,Sessoes!$C$6:$C$500,A89,Sessoes!$A$6:$A$500,"&gt;="&amp;Dashboard!$B$5,Sessoes!$A$6:$A$500,"&lt;"&amp;Dashboard!$B$5+7)/SUMIFS(Sessoes!$P$6:$P$500,Sessoes!$C$6:$C$500,A89,Sessoes!$A$6:$A$500,"&gt;="&amp;Dashboard!$B$5,Sessoes!$A$6:$A$500,"&lt;"&amp;Dashboard!$B$5+7),"")</f>
        <v/>
      </c>
      <c r="G89" s="11" t="str">
        <f t="shared" si="2"/>
        <v/>
      </c>
      <c r="H89" s="4"/>
    </row>
    <row r="90">
      <c r="A90" s="4"/>
      <c r="B90" s="5"/>
      <c r="C90" s="8" t="str">
        <f>IF(A90="","",SUMIFS(Sessoes!$I$6:$I$500,Sessoes!$C$6:$C$500,A90,Sessoes!$A$6:$A$500,"&gt;="&amp;Dashboard!$B$5,Sessoes!$A$6:$A$500,"&lt;="&amp;Dashboard!$B$5+6))</f>
        <v/>
      </c>
      <c r="D90" s="9" t="str">
        <f t="shared" si="1"/>
        <v/>
      </c>
      <c r="E90" s="10"/>
      <c r="F90" s="9" t="str">
        <f>IFERROR(SUMIFS(Sessoes!$Q$6:$Q$500,Sessoes!$C$6:$C$500,A90,Sessoes!$A$6:$A$500,"&gt;="&amp;Dashboard!$B$5,Sessoes!$A$6:$A$500,"&lt;"&amp;Dashboard!$B$5+7)/SUMIFS(Sessoes!$P$6:$P$500,Sessoes!$C$6:$C$500,A90,Sessoes!$A$6:$A$500,"&gt;="&amp;Dashboard!$B$5,Sessoes!$A$6:$A$500,"&lt;"&amp;Dashboard!$B$5+7),"")</f>
        <v/>
      </c>
      <c r="G90" s="11" t="str">
        <f t="shared" si="2"/>
        <v/>
      </c>
      <c r="H90" s="4"/>
    </row>
    <row r="91">
      <c r="A91" s="4"/>
      <c r="B91" s="5"/>
      <c r="C91" s="8" t="str">
        <f>IF(A91="","",SUMIFS(Sessoes!$I$6:$I$500,Sessoes!$C$6:$C$500,A91,Sessoes!$A$6:$A$500,"&gt;="&amp;Dashboard!$B$5,Sessoes!$A$6:$A$500,"&lt;="&amp;Dashboard!$B$5+6))</f>
        <v/>
      </c>
      <c r="D91" s="9" t="str">
        <f t="shared" si="1"/>
        <v/>
      </c>
      <c r="E91" s="10"/>
      <c r="F91" s="9" t="str">
        <f>IFERROR(SUMIFS(Sessoes!$Q$6:$Q$500,Sessoes!$C$6:$C$500,A91,Sessoes!$A$6:$A$500,"&gt;="&amp;Dashboard!$B$5,Sessoes!$A$6:$A$500,"&lt;"&amp;Dashboard!$B$5+7)/SUMIFS(Sessoes!$P$6:$P$500,Sessoes!$C$6:$C$500,A91,Sessoes!$A$6:$A$500,"&gt;="&amp;Dashboard!$B$5,Sessoes!$A$6:$A$500,"&lt;"&amp;Dashboard!$B$5+7),"")</f>
        <v/>
      </c>
      <c r="G91" s="11" t="str">
        <f t="shared" si="2"/>
        <v/>
      </c>
      <c r="H91" s="4"/>
    </row>
    <row r="92">
      <c r="A92" s="4"/>
      <c r="B92" s="5"/>
      <c r="C92" s="8" t="str">
        <f>IF(A92="","",SUMIFS(Sessoes!$I$6:$I$500,Sessoes!$C$6:$C$500,A92,Sessoes!$A$6:$A$500,"&gt;="&amp;Dashboard!$B$5,Sessoes!$A$6:$A$500,"&lt;="&amp;Dashboard!$B$5+6))</f>
        <v/>
      </c>
      <c r="D92" s="9" t="str">
        <f t="shared" si="1"/>
        <v/>
      </c>
      <c r="E92" s="10"/>
      <c r="F92" s="9" t="str">
        <f>IFERROR(SUMIFS(Sessoes!$Q$6:$Q$500,Sessoes!$C$6:$C$500,A92,Sessoes!$A$6:$A$500,"&gt;="&amp;Dashboard!$B$5,Sessoes!$A$6:$A$500,"&lt;"&amp;Dashboard!$B$5+7)/SUMIFS(Sessoes!$P$6:$P$500,Sessoes!$C$6:$C$500,A92,Sessoes!$A$6:$A$500,"&gt;="&amp;Dashboard!$B$5,Sessoes!$A$6:$A$500,"&lt;"&amp;Dashboard!$B$5+7),"")</f>
        <v/>
      </c>
      <c r="G92" s="11" t="str">
        <f t="shared" si="2"/>
        <v/>
      </c>
      <c r="H92" s="4"/>
    </row>
    <row r="93">
      <c r="A93" s="4"/>
      <c r="B93" s="5"/>
      <c r="C93" s="8" t="str">
        <f>IF(A93="","",SUMIFS(Sessoes!$I$6:$I$500,Sessoes!$C$6:$C$500,A93,Sessoes!$A$6:$A$500,"&gt;="&amp;Dashboard!$B$5,Sessoes!$A$6:$A$500,"&lt;="&amp;Dashboard!$B$5+6))</f>
        <v/>
      </c>
      <c r="D93" s="9" t="str">
        <f t="shared" si="1"/>
        <v/>
      </c>
      <c r="E93" s="10"/>
      <c r="F93" s="9" t="str">
        <f>IFERROR(SUMIFS(Sessoes!$Q$6:$Q$500,Sessoes!$C$6:$C$500,A93,Sessoes!$A$6:$A$500,"&gt;="&amp;Dashboard!$B$5,Sessoes!$A$6:$A$500,"&lt;"&amp;Dashboard!$B$5+7)/SUMIFS(Sessoes!$P$6:$P$500,Sessoes!$C$6:$C$500,A93,Sessoes!$A$6:$A$500,"&gt;="&amp;Dashboard!$B$5,Sessoes!$A$6:$A$500,"&lt;"&amp;Dashboard!$B$5+7),"")</f>
        <v/>
      </c>
      <c r="G93" s="11" t="str">
        <f t="shared" si="2"/>
        <v/>
      </c>
      <c r="H93" s="4"/>
    </row>
    <row r="94">
      <c r="A94" s="4"/>
      <c r="B94" s="5"/>
      <c r="C94" s="8" t="str">
        <f>IF(A94="","",SUMIFS(Sessoes!$I$6:$I$500,Sessoes!$C$6:$C$500,A94,Sessoes!$A$6:$A$500,"&gt;="&amp;Dashboard!$B$5,Sessoes!$A$6:$A$500,"&lt;="&amp;Dashboard!$B$5+6))</f>
        <v/>
      </c>
      <c r="D94" s="9" t="str">
        <f t="shared" si="1"/>
        <v/>
      </c>
      <c r="E94" s="10"/>
      <c r="F94" s="9" t="str">
        <f>IFERROR(SUMIFS(Sessoes!$Q$6:$Q$500,Sessoes!$C$6:$C$500,A94,Sessoes!$A$6:$A$500,"&gt;="&amp;Dashboard!$B$5,Sessoes!$A$6:$A$500,"&lt;"&amp;Dashboard!$B$5+7)/SUMIFS(Sessoes!$P$6:$P$500,Sessoes!$C$6:$C$500,A94,Sessoes!$A$6:$A$500,"&gt;="&amp;Dashboard!$B$5,Sessoes!$A$6:$A$500,"&lt;"&amp;Dashboard!$B$5+7),"")</f>
        <v/>
      </c>
      <c r="G94" s="11" t="str">
        <f t="shared" si="2"/>
        <v/>
      </c>
      <c r="H94" s="4"/>
    </row>
    <row r="95">
      <c r="A95" s="4"/>
      <c r="B95" s="5"/>
      <c r="C95" s="8" t="str">
        <f>IF(A95="","",SUMIFS(Sessoes!$I$6:$I$500,Sessoes!$C$6:$C$500,A95,Sessoes!$A$6:$A$500,"&gt;="&amp;Dashboard!$B$5,Sessoes!$A$6:$A$500,"&lt;="&amp;Dashboard!$B$5+6))</f>
        <v/>
      </c>
      <c r="D95" s="9" t="str">
        <f t="shared" si="1"/>
        <v/>
      </c>
      <c r="E95" s="10"/>
      <c r="F95" s="9" t="str">
        <f>IFERROR(SUMIFS(Sessoes!$Q$6:$Q$500,Sessoes!$C$6:$C$500,A95,Sessoes!$A$6:$A$500,"&gt;="&amp;Dashboard!$B$5,Sessoes!$A$6:$A$500,"&lt;"&amp;Dashboard!$B$5+7)/SUMIFS(Sessoes!$P$6:$P$500,Sessoes!$C$6:$C$500,A95,Sessoes!$A$6:$A$500,"&gt;="&amp;Dashboard!$B$5,Sessoes!$A$6:$A$500,"&lt;"&amp;Dashboard!$B$5+7),"")</f>
        <v/>
      </c>
      <c r="G95" s="11" t="str">
        <f t="shared" si="2"/>
        <v/>
      </c>
      <c r="H95" s="4"/>
    </row>
    <row r="96">
      <c r="A96" s="4"/>
      <c r="B96" s="5"/>
      <c r="C96" s="8" t="str">
        <f>IF(A96="","",SUMIFS(Sessoes!$I$6:$I$500,Sessoes!$C$6:$C$500,A96,Sessoes!$A$6:$A$500,"&gt;="&amp;Dashboard!$B$5,Sessoes!$A$6:$A$500,"&lt;="&amp;Dashboard!$B$5+6))</f>
        <v/>
      </c>
      <c r="D96" s="9" t="str">
        <f t="shared" si="1"/>
        <v/>
      </c>
      <c r="E96" s="10"/>
      <c r="F96" s="9" t="str">
        <f>IFERROR(SUMIFS(Sessoes!$Q$6:$Q$500,Sessoes!$C$6:$C$500,A96,Sessoes!$A$6:$A$500,"&gt;="&amp;Dashboard!$B$5,Sessoes!$A$6:$A$500,"&lt;"&amp;Dashboard!$B$5+7)/SUMIFS(Sessoes!$P$6:$P$500,Sessoes!$C$6:$C$500,A96,Sessoes!$A$6:$A$500,"&gt;="&amp;Dashboard!$B$5,Sessoes!$A$6:$A$500,"&lt;"&amp;Dashboard!$B$5+7),"")</f>
        <v/>
      </c>
      <c r="G96" s="11" t="str">
        <f t="shared" si="2"/>
        <v/>
      </c>
      <c r="H96" s="4"/>
    </row>
    <row r="97">
      <c r="A97" s="4"/>
      <c r="B97" s="5"/>
      <c r="C97" s="8" t="str">
        <f>IF(A97="","",SUMIFS(Sessoes!$I$6:$I$500,Sessoes!$C$6:$C$500,A97,Sessoes!$A$6:$A$500,"&gt;="&amp;Dashboard!$B$5,Sessoes!$A$6:$A$500,"&lt;="&amp;Dashboard!$B$5+6))</f>
        <v/>
      </c>
      <c r="D97" s="9" t="str">
        <f t="shared" si="1"/>
        <v/>
      </c>
      <c r="E97" s="10"/>
      <c r="F97" s="9" t="str">
        <f>IFERROR(SUMIFS(Sessoes!$Q$6:$Q$500,Sessoes!$C$6:$C$500,A97,Sessoes!$A$6:$A$500,"&gt;="&amp;Dashboard!$B$5,Sessoes!$A$6:$A$500,"&lt;"&amp;Dashboard!$B$5+7)/SUMIFS(Sessoes!$P$6:$P$500,Sessoes!$C$6:$C$500,A97,Sessoes!$A$6:$A$500,"&gt;="&amp;Dashboard!$B$5,Sessoes!$A$6:$A$500,"&lt;"&amp;Dashboard!$B$5+7),"")</f>
        <v/>
      </c>
      <c r="G97" s="11" t="str">
        <f t="shared" si="2"/>
        <v/>
      </c>
      <c r="H97" s="4"/>
    </row>
    <row r="98">
      <c r="A98" s="4"/>
      <c r="B98" s="5"/>
      <c r="C98" s="8" t="str">
        <f>IF(A98="","",SUMIFS(Sessoes!$I$6:$I$500,Sessoes!$C$6:$C$500,A98,Sessoes!$A$6:$A$500,"&gt;="&amp;Dashboard!$B$5,Sessoes!$A$6:$A$500,"&lt;="&amp;Dashboard!$B$5+6))</f>
        <v/>
      </c>
      <c r="D98" s="9" t="str">
        <f t="shared" si="1"/>
        <v/>
      </c>
      <c r="E98" s="10"/>
      <c r="F98" s="9" t="str">
        <f>IFERROR(SUMIFS(Sessoes!$Q$6:$Q$500,Sessoes!$C$6:$C$500,A98,Sessoes!$A$6:$A$500,"&gt;="&amp;Dashboard!$B$5,Sessoes!$A$6:$A$500,"&lt;"&amp;Dashboard!$B$5+7)/SUMIFS(Sessoes!$P$6:$P$500,Sessoes!$C$6:$C$500,A98,Sessoes!$A$6:$A$500,"&gt;="&amp;Dashboard!$B$5,Sessoes!$A$6:$A$500,"&lt;"&amp;Dashboard!$B$5+7),"")</f>
        <v/>
      </c>
      <c r="G98" s="11" t="str">
        <f t="shared" si="2"/>
        <v/>
      </c>
      <c r="H98" s="4"/>
    </row>
    <row r="99">
      <c r="A99" s="4"/>
      <c r="B99" s="5"/>
      <c r="C99" s="8" t="str">
        <f>IF(A99="","",SUMIFS(Sessoes!$I$6:$I$500,Sessoes!$C$6:$C$500,A99,Sessoes!$A$6:$A$500,"&gt;="&amp;Dashboard!$B$5,Sessoes!$A$6:$A$500,"&lt;="&amp;Dashboard!$B$5+6))</f>
        <v/>
      </c>
      <c r="D99" s="9" t="str">
        <f t="shared" si="1"/>
        <v/>
      </c>
      <c r="E99" s="10"/>
      <c r="F99" s="9" t="str">
        <f>IFERROR(SUMIFS(Sessoes!$Q$6:$Q$500,Sessoes!$C$6:$C$500,A99,Sessoes!$A$6:$A$500,"&gt;="&amp;Dashboard!$B$5,Sessoes!$A$6:$A$500,"&lt;"&amp;Dashboard!$B$5+7)/SUMIFS(Sessoes!$P$6:$P$500,Sessoes!$C$6:$C$500,A99,Sessoes!$A$6:$A$500,"&gt;="&amp;Dashboard!$B$5,Sessoes!$A$6:$A$500,"&lt;"&amp;Dashboard!$B$5+7),"")</f>
        <v/>
      </c>
      <c r="G99" s="11" t="str">
        <f t="shared" si="2"/>
        <v/>
      </c>
      <c r="H99" s="4"/>
    </row>
    <row r="100">
      <c r="A100" s="4"/>
      <c r="B100" s="5"/>
      <c r="C100" s="8" t="str">
        <f>IF(A100="","",SUMIFS(Sessoes!$I$6:$I$500,Sessoes!$C$6:$C$500,A100,Sessoes!$A$6:$A$500,"&gt;="&amp;Dashboard!$B$5,Sessoes!$A$6:$A$500,"&lt;="&amp;Dashboard!$B$5+6))</f>
        <v/>
      </c>
      <c r="D100" s="9" t="str">
        <f t="shared" si="1"/>
        <v/>
      </c>
      <c r="E100" s="10"/>
      <c r="F100" s="9" t="str">
        <f>IFERROR(SUMIFS(Sessoes!$Q$6:$Q$500,Sessoes!$C$6:$C$500,A100,Sessoes!$A$6:$A$500,"&gt;="&amp;Dashboard!$B$5,Sessoes!$A$6:$A$500,"&lt;"&amp;Dashboard!$B$5+7)/SUMIFS(Sessoes!$P$6:$P$500,Sessoes!$C$6:$C$500,A100,Sessoes!$A$6:$A$500,"&gt;="&amp;Dashboard!$B$5,Sessoes!$A$6:$A$500,"&lt;"&amp;Dashboard!$B$5+7),"")</f>
        <v/>
      </c>
      <c r="G100" s="11" t="str">
        <f t="shared" si="2"/>
        <v/>
      </c>
      <c r="H100" s="4"/>
    </row>
    <row r="101">
      <c r="A101" s="4"/>
      <c r="B101" s="5"/>
      <c r="C101" s="8" t="str">
        <f>IF(A101="","",SUMIFS(Sessoes!$I$6:$I$500,Sessoes!$C$6:$C$500,A101,Sessoes!$A$6:$A$500,"&gt;="&amp;Dashboard!$B$5,Sessoes!$A$6:$A$500,"&lt;="&amp;Dashboard!$B$5+6))</f>
        <v/>
      </c>
      <c r="D101" s="9" t="str">
        <f t="shared" si="1"/>
        <v/>
      </c>
      <c r="E101" s="10"/>
      <c r="F101" s="9" t="str">
        <f>IFERROR(SUMIFS(Sessoes!$Q$6:$Q$500,Sessoes!$C$6:$C$500,A101,Sessoes!$A$6:$A$500,"&gt;="&amp;Dashboard!$B$5,Sessoes!$A$6:$A$500,"&lt;"&amp;Dashboard!$B$5+7)/SUMIFS(Sessoes!$P$6:$P$500,Sessoes!$C$6:$C$500,A101,Sessoes!$A$6:$A$500,"&gt;="&amp;Dashboard!$B$5,Sessoes!$A$6:$A$500,"&lt;"&amp;Dashboard!$B$5+7),"")</f>
        <v/>
      </c>
      <c r="G101" s="11" t="str">
        <f t="shared" si="2"/>
        <v/>
      </c>
      <c r="H101" s="4"/>
    </row>
    <row r="102">
      <c r="A102" s="4"/>
      <c r="B102" s="5"/>
      <c r="C102" s="8" t="str">
        <f>IF(A102="","",SUMIFS(Sessoes!$I$6:$I$500,Sessoes!$C$6:$C$500,A102,Sessoes!$A$6:$A$500,"&gt;="&amp;Dashboard!$B$5,Sessoes!$A$6:$A$500,"&lt;="&amp;Dashboard!$B$5+6))</f>
        <v/>
      </c>
      <c r="D102" s="9" t="str">
        <f t="shared" si="1"/>
        <v/>
      </c>
      <c r="E102" s="10"/>
      <c r="F102" s="9" t="str">
        <f>IFERROR(SUMIFS(Sessoes!$Q$6:$Q$500,Sessoes!$C$6:$C$500,A102,Sessoes!$A$6:$A$500,"&gt;="&amp;Dashboard!$B$5,Sessoes!$A$6:$A$500,"&lt;"&amp;Dashboard!$B$5+7)/SUMIFS(Sessoes!$P$6:$P$500,Sessoes!$C$6:$C$500,A102,Sessoes!$A$6:$A$500,"&gt;="&amp;Dashboard!$B$5,Sessoes!$A$6:$A$500,"&lt;"&amp;Dashboard!$B$5+7),"")</f>
        <v/>
      </c>
      <c r="G102" s="11" t="str">
        <f t="shared" si="2"/>
        <v/>
      </c>
      <c r="H102" s="4"/>
    </row>
    <row r="103">
      <c r="A103" s="4"/>
      <c r="B103" s="5"/>
      <c r="C103" s="8" t="str">
        <f>IF(A103="","",SUMIFS(Sessoes!$I$6:$I$500,Sessoes!$C$6:$C$500,A103,Sessoes!$A$6:$A$500,"&gt;="&amp;Dashboard!$B$5,Sessoes!$A$6:$A$500,"&lt;="&amp;Dashboard!$B$5+6))</f>
        <v/>
      </c>
      <c r="D103" s="9" t="str">
        <f t="shared" si="1"/>
        <v/>
      </c>
      <c r="E103" s="10"/>
      <c r="F103" s="9" t="str">
        <f>IFERROR(SUMIFS(Sessoes!$Q$6:$Q$500,Sessoes!$C$6:$C$500,A103,Sessoes!$A$6:$A$500,"&gt;="&amp;Dashboard!$B$5,Sessoes!$A$6:$A$500,"&lt;"&amp;Dashboard!$B$5+7)/SUMIFS(Sessoes!$P$6:$P$500,Sessoes!$C$6:$C$500,A103,Sessoes!$A$6:$A$500,"&gt;="&amp;Dashboard!$B$5,Sessoes!$A$6:$A$500,"&lt;"&amp;Dashboard!$B$5+7),"")</f>
        <v/>
      </c>
      <c r="G103" s="11" t="str">
        <f t="shared" si="2"/>
        <v/>
      </c>
      <c r="H103" s="4"/>
    </row>
    <row r="104">
      <c r="A104" s="4"/>
      <c r="B104" s="5"/>
      <c r="C104" s="8" t="str">
        <f>IF(A104="","",SUMIFS(Sessoes!$I$6:$I$500,Sessoes!$C$6:$C$500,A104,Sessoes!$A$6:$A$500,"&gt;="&amp;Dashboard!$B$5,Sessoes!$A$6:$A$500,"&lt;="&amp;Dashboard!$B$5+6))</f>
        <v/>
      </c>
      <c r="D104" s="9" t="str">
        <f t="shared" si="1"/>
        <v/>
      </c>
      <c r="E104" s="10"/>
      <c r="F104" s="9" t="str">
        <f>IFERROR(SUMIFS(Sessoes!$Q$6:$Q$500,Sessoes!$C$6:$C$500,A104,Sessoes!$A$6:$A$500,"&gt;="&amp;Dashboard!$B$5,Sessoes!$A$6:$A$500,"&lt;"&amp;Dashboard!$B$5+7)/SUMIFS(Sessoes!$P$6:$P$500,Sessoes!$C$6:$C$500,A104,Sessoes!$A$6:$A$500,"&gt;="&amp;Dashboard!$B$5,Sessoes!$A$6:$A$500,"&lt;"&amp;Dashboard!$B$5+7),"")</f>
        <v/>
      </c>
      <c r="G104" s="11" t="str">
        <f t="shared" si="2"/>
        <v/>
      </c>
      <c r="H104" s="4"/>
    </row>
    <row r="105">
      <c r="A105" s="4"/>
      <c r="B105" s="5"/>
      <c r="C105" s="8" t="str">
        <f>IF(A105="","",SUMIFS(Sessoes!$I$6:$I$500,Sessoes!$C$6:$C$500,A105,Sessoes!$A$6:$A$500,"&gt;="&amp;Dashboard!$B$5,Sessoes!$A$6:$A$500,"&lt;="&amp;Dashboard!$B$5+6))</f>
        <v/>
      </c>
      <c r="D105" s="9" t="str">
        <f t="shared" si="1"/>
        <v/>
      </c>
      <c r="E105" s="10"/>
      <c r="F105" s="9" t="str">
        <f>IFERROR(SUMIFS(Sessoes!$Q$6:$Q$500,Sessoes!$C$6:$C$500,A105,Sessoes!$A$6:$A$500,"&gt;="&amp;Dashboard!$B$5,Sessoes!$A$6:$A$500,"&lt;"&amp;Dashboard!$B$5+7)/SUMIFS(Sessoes!$P$6:$P$500,Sessoes!$C$6:$C$500,A105,Sessoes!$A$6:$A$500,"&gt;="&amp;Dashboard!$B$5,Sessoes!$A$6:$A$500,"&lt;"&amp;Dashboard!$B$5+7),"")</f>
        <v/>
      </c>
      <c r="G105" s="11" t="str">
        <f t="shared" si="2"/>
        <v/>
      </c>
      <c r="H105" s="4"/>
    </row>
    <row r="106">
      <c r="A106" s="4"/>
      <c r="B106" s="5"/>
      <c r="C106" s="8" t="str">
        <f>IF(A106="","",SUMIFS(Sessoes!$I$6:$I$500,Sessoes!$C$6:$C$500,A106,Sessoes!$A$6:$A$500,"&gt;="&amp;Dashboard!$B$5,Sessoes!$A$6:$A$500,"&lt;="&amp;Dashboard!$B$5+6))</f>
        <v/>
      </c>
      <c r="D106" s="9" t="str">
        <f t="shared" si="1"/>
        <v/>
      </c>
      <c r="E106" s="10"/>
      <c r="F106" s="9" t="str">
        <f>IFERROR(SUMIFS(Sessoes!$Q$6:$Q$500,Sessoes!$C$6:$C$500,A106,Sessoes!$A$6:$A$500,"&gt;="&amp;Dashboard!$B$5,Sessoes!$A$6:$A$500,"&lt;"&amp;Dashboard!$B$5+7)/SUMIFS(Sessoes!$P$6:$P$500,Sessoes!$C$6:$C$500,A106,Sessoes!$A$6:$A$500,"&gt;="&amp;Dashboard!$B$5,Sessoes!$A$6:$A$500,"&lt;"&amp;Dashboard!$B$5+7),"")</f>
        <v/>
      </c>
      <c r="G106" s="11" t="str">
        <f t="shared" si="2"/>
        <v/>
      </c>
      <c r="H106" s="4"/>
    </row>
    <row r="107">
      <c r="A107" s="4"/>
      <c r="B107" s="5"/>
      <c r="C107" s="8" t="str">
        <f>IF(A107="","",SUMIFS(Sessoes!$I$6:$I$500,Sessoes!$C$6:$C$500,A107,Sessoes!$A$6:$A$500,"&gt;="&amp;Dashboard!$B$5,Sessoes!$A$6:$A$500,"&lt;="&amp;Dashboard!$B$5+6))</f>
        <v/>
      </c>
      <c r="D107" s="9" t="str">
        <f t="shared" si="1"/>
        <v/>
      </c>
      <c r="E107" s="10"/>
      <c r="F107" s="9" t="str">
        <f>IFERROR(SUMIFS(Sessoes!$Q$6:$Q$500,Sessoes!$C$6:$C$500,A107,Sessoes!$A$6:$A$500,"&gt;="&amp;Dashboard!$B$5,Sessoes!$A$6:$A$500,"&lt;"&amp;Dashboard!$B$5+7)/SUMIFS(Sessoes!$P$6:$P$500,Sessoes!$C$6:$C$500,A107,Sessoes!$A$6:$A$500,"&gt;="&amp;Dashboard!$B$5,Sessoes!$A$6:$A$500,"&lt;"&amp;Dashboard!$B$5+7),"")</f>
        <v/>
      </c>
      <c r="G107" s="11" t="str">
        <f t="shared" si="2"/>
        <v/>
      </c>
      <c r="H107" s="4"/>
    </row>
    <row r="108">
      <c r="A108" s="4"/>
      <c r="B108" s="5"/>
      <c r="C108" s="8" t="str">
        <f>IF(A108="","",SUMIFS(Sessoes!$I$6:$I$500,Sessoes!$C$6:$C$500,A108,Sessoes!$A$6:$A$500,"&gt;="&amp;Dashboard!$B$5,Sessoes!$A$6:$A$500,"&lt;="&amp;Dashboard!$B$5+6))</f>
        <v/>
      </c>
      <c r="D108" s="9" t="str">
        <f t="shared" si="1"/>
        <v/>
      </c>
      <c r="E108" s="10"/>
      <c r="F108" s="9" t="str">
        <f>IFERROR(SUMIFS(Sessoes!$Q$6:$Q$500,Sessoes!$C$6:$C$500,A108,Sessoes!$A$6:$A$500,"&gt;="&amp;Dashboard!$B$5,Sessoes!$A$6:$A$500,"&lt;"&amp;Dashboard!$B$5+7)/SUMIFS(Sessoes!$P$6:$P$500,Sessoes!$C$6:$C$500,A108,Sessoes!$A$6:$A$500,"&gt;="&amp;Dashboard!$B$5,Sessoes!$A$6:$A$500,"&lt;"&amp;Dashboard!$B$5+7),"")</f>
        <v/>
      </c>
      <c r="G108" s="11" t="str">
        <f t="shared" si="2"/>
        <v/>
      </c>
      <c r="H108" s="4"/>
    </row>
    <row r="109">
      <c r="A109" s="4"/>
      <c r="B109" s="5"/>
      <c r="C109" s="8" t="str">
        <f>IF(A109="","",SUMIFS(Sessoes!$I$6:$I$500,Sessoes!$C$6:$C$500,A109,Sessoes!$A$6:$A$500,"&gt;="&amp;Dashboard!$B$5,Sessoes!$A$6:$A$500,"&lt;="&amp;Dashboard!$B$5+6))</f>
        <v/>
      </c>
      <c r="D109" s="9" t="str">
        <f t="shared" si="1"/>
        <v/>
      </c>
      <c r="E109" s="10"/>
      <c r="F109" s="9" t="str">
        <f>IFERROR(SUMIFS(Sessoes!$Q$6:$Q$500,Sessoes!$C$6:$C$500,A109,Sessoes!$A$6:$A$500,"&gt;="&amp;Dashboard!$B$5,Sessoes!$A$6:$A$500,"&lt;"&amp;Dashboard!$B$5+7)/SUMIFS(Sessoes!$P$6:$P$500,Sessoes!$C$6:$C$500,A109,Sessoes!$A$6:$A$500,"&gt;="&amp;Dashboard!$B$5,Sessoes!$A$6:$A$500,"&lt;"&amp;Dashboard!$B$5+7),"")</f>
        <v/>
      </c>
      <c r="G109" s="11" t="str">
        <f t="shared" si="2"/>
        <v/>
      </c>
      <c r="H109" s="4"/>
    </row>
    <row r="110">
      <c r="A110" s="4"/>
      <c r="B110" s="5"/>
      <c r="C110" s="8" t="str">
        <f>IF(A110="","",SUMIFS(Sessoes!$I$6:$I$500,Sessoes!$C$6:$C$500,A110,Sessoes!$A$6:$A$500,"&gt;="&amp;Dashboard!$B$5,Sessoes!$A$6:$A$500,"&lt;="&amp;Dashboard!$B$5+6))</f>
        <v/>
      </c>
      <c r="D110" s="9" t="str">
        <f t="shared" si="1"/>
        <v/>
      </c>
      <c r="E110" s="10"/>
      <c r="F110" s="9" t="str">
        <f>IFERROR(SUMIFS(Sessoes!$Q$6:$Q$500,Sessoes!$C$6:$C$500,A110,Sessoes!$A$6:$A$500,"&gt;="&amp;Dashboard!$B$5,Sessoes!$A$6:$A$500,"&lt;"&amp;Dashboard!$B$5+7)/SUMIFS(Sessoes!$P$6:$P$500,Sessoes!$C$6:$C$500,A110,Sessoes!$A$6:$A$500,"&gt;="&amp;Dashboard!$B$5,Sessoes!$A$6:$A$500,"&lt;"&amp;Dashboard!$B$5+7),"")</f>
        <v/>
      </c>
      <c r="G110" s="11" t="str">
        <f t="shared" si="2"/>
        <v/>
      </c>
      <c r="H110" s="4"/>
    </row>
    <row r="111">
      <c r="A111" s="4"/>
      <c r="B111" s="5"/>
      <c r="C111" s="8" t="str">
        <f>IF(A111="","",SUMIFS(Sessoes!$I$6:$I$500,Sessoes!$C$6:$C$500,A111,Sessoes!$A$6:$A$500,"&gt;="&amp;Dashboard!$B$5,Sessoes!$A$6:$A$500,"&lt;="&amp;Dashboard!$B$5+6))</f>
        <v/>
      </c>
      <c r="D111" s="9" t="str">
        <f t="shared" si="1"/>
        <v/>
      </c>
      <c r="E111" s="10"/>
      <c r="F111" s="9" t="str">
        <f>IFERROR(SUMIFS(Sessoes!$Q$6:$Q$500,Sessoes!$C$6:$C$500,A111,Sessoes!$A$6:$A$500,"&gt;="&amp;Dashboard!$B$5,Sessoes!$A$6:$A$500,"&lt;"&amp;Dashboard!$B$5+7)/SUMIFS(Sessoes!$P$6:$P$500,Sessoes!$C$6:$C$500,A111,Sessoes!$A$6:$A$500,"&gt;="&amp;Dashboard!$B$5,Sessoes!$A$6:$A$500,"&lt;"&amp;Dashboard!$B$5+7),"")</f>
        <v/>
      </c>
      <c r="G111" s="11" t="str">
        <f t="shared" si="2"/>
        <v/>
      </c>
      <c r="H111" s="4"/>
    </row>
    <row r="112">
      <c r="A112" s="4"/>
      <c r="B112" s="5"/>
      <c r="C112" s="8" t="str">
        <f>IF(A112="","",SUMIFS(Sessoes!$I$6:$I$500,Sessoes!$C$6:$C$500,A112,Sessoes!$A$6:$A$500,"&gt;="&amp;Dashboard!$B$5,Sessoes!$A$6:$A$500,"&lt;="&amp;Dashboard!$B$5+6))</f>
        <v/>
      </c>
      <c r="D112" s="9" t="str">
        <f t="shared" si="1"/>
        <v/>
      </c>
      <c r="E112" s="10"/>
      <c r="F112" s="9" t="str">
        <f>IFERROR(SUMIFS(Sessoes!$Q$6:$Q$500,Sessoes!$C$6:$C$500,A112,Sessoes!$A$6:$A$500,"&gt;="&amp;Dashboard!$B$5,Sessoes!$A$6:$A$500,"&lt;"&amp;Dashboard!$B$5+7)/SUMIFS(Sessoes!$P$6:$P$500,Sessoes!$C$6:$C$500,A112,Sessoes!$A$6:$A$500,"&gt;="&amp;Dashboard!$B$5,Sessoes!$A$6:$A$500,"&lt;"&amp;Dashboard!$B$5+7),"")</f>
        <v/>
      </c>
      <c r="G112" s="11" t="str">
        <f t="shared" si="2"/>
        <v/>
      </c>
      <c r="H112" s="4"/>
    </row>
    <row r="113">
      <c r="A113" s="4"/>
      <c r="B113" s="5"/>
      <c r="C113" s="8" t="str">
        <f>IF(A113="","",SUMIFS(Sessoes!$I$6:$I$500,Sessoes!$C$6:$C$500,A113,Sessoes!$A$6:$A$500,"&gt;="&amp;Dashboard!$B$5,Sessoes!$A$6:$A$500,"&lt;="&amp;Dashboard!$B$5+6))</f>
        <v/>
      </c>
      <c r="D113" s="9" t="str">
        <f t="shared" si="1"/>
        <v/>
      </c>
      <c r="E113" s="10"/>
      <c r="F113" s="9" t="str">
        <f>IFERROR(SUMIFS(Sessoes!$Q$6:$Q$500,Sessoes!$C$6:$C$500,A113,Sessoes!$A$6:$A$500,"&gt;="&amp;Dashboard!$B$5,Sessoes!$A$6:$A$500,"&lt;"&amp;Dashboard!$B$5+7)/SUMIFS(Sessoes!$P$6:$P$500,Sessoes!$C$6:$C$500,A113,Sessoes!$A$6:$A$500,"&gt;="&amp;Dashboard!$B$5,Sessoes!$A$6:$A$500,"&lt;"&amp;Dashboard!$B$5+7),"")</f>
        <v/>
      </c>
      <c r="G113" s="11" t="str">
        <f t="shared" si="2"/>
        <v/>
      </c>
      <c r="H113" s="4"/>
    </row>
    <row r="114">
      <c r="A114" s="4"/>
      <c r="B114" s="5"/>
      <c r="C114" s="8" t="str">
        <f>IF(A114="","",SUMIFS(Sessoes!$I$6:$I$500,Sessoes!$C$6:$C$500,A114,Sessoes!$A$6:$A$500,"&gt;="&amp;Dashboard!$B$5,Sessoes!$A$6:$A$500,"&lt;="&amp;Dashboard!$B$5+6))</f>
        <v/>
      </c>
      <c r="D114" s="9" t="str">
        <f t="shared" si="1"/>
        <v/>
      </c>
      <c r="E114" s="10"/>
      <c r="F114" s="9" t="str">
        <f>IFERROR(SUMIFS(Sessoes!$Q$6:$Q$500,Sessoes!$C$6:$C$500,A114,Sessoes!$A$6:$A$500,"&gt;="&amp;Dashboard!$B$5,Sessoes!$A$6:$A$500,"&lt;"&amp;Dashboard!$B$5+7)/SUMIFS(Sessoes!$P$6:$P$500,Sessoes!$C$6:$C$500,A114,Sessoes!$A$6:$A$500,"&gt;="&amp;Dashboard!$B$5,Sessoes!$A$6:$A$500,"&lt;"&amp;Dashboard!$B$5+7),"")</f>
        <v/>
      </c>
      <c r="G114" s="11" t="str">
        <f t="shared" si="2"/>
        <v/>
      </c>
      <c r="H114" s="4"/>
    </row>
    <row r="115">
      <c r="A115" s="4"/>
      <c r="B115" s="5"/>
      <c r="C115" s="8" t="str">
        <f>IF(A115="","",SUMIFS(Sessoes!$I$6:$I$500,Sessoes!$C$6:$C$500,A115,Sessoes!$A$6:$A$500,"&gt;="&amp;Dashboard!$B$5,Sessoes!$A$6:$A$500,"&lt;="&amp;Dashboard!$B$5+6))</f>
        <v/>
      </c>
      <c r="D115" s="9" t="str">
        <f t="shared" si="1"/>
        <v/>
      </c>
      <c r="E115" s="10"/>
      <c r="F115" s="9" t="str">
        <f>IFERROR(SUMIFS(Sessoes!$Q$6:$Q$500,Sessoes!$C$6:$C$500,A115,Sessoes!$A$6:$A$500,"&gt;="&amp;Dashboard!$B$5,Sessoes!$A$6:$A$500,"&lt;"&amp;Dashboard!$B$5+7)/SUMIFS(Sessoes!$P$6:$P$500,Sessoes!$C$6:$C$500,A115,Sessoes!$A$6:$A$500,"&gt;="&amp;Dashboard!$B$5,Sessoes!$A$6:$A$500,"&lt;"&amp;Dashboard!$B$5+7),"")</f>
        <v/>
      </c>
      <c r="G115" s="11" t="str">
        <f t="shared" si="2"/>
        <v/>
      </c>
      <c r="H115" s="4"/>
    </row>
    <row r="116">
      <c r="A116" s="4"/>
      <c r="B116" s="5"/>
      <c r="C116" s="8" t="str">
        <f>IF(A116="","",SUMIFS(Sessoes!$I$6:$I$500,Sessoes!$C$6:$C$500,A116,Sessoes!$A$6:$A$500,"&gt;="&amp;Dashboard!$B$5,Sessoes!$A$6:$A$500,"&lt;="&amp;Dashboard!$B$5+6))</f>
        <v/>
      </c>
      <c r="D116" s="9" t="str">
        <f t="shared" si="1"/>
        <v/>
      </c>
      <c r="E116" s="10"/>
      <c r="F116" s="9" t="str">
        <f>IFERROR(SUMIFS(Sessoes!$Q$6:$Q$500,Sessoes!$C$6:$C$500,A116,Sessoes!$A$6:$A$500,"&gt;="&amp;Dashboard!$B$5,Sessoes!$A$6:$A$500,"&lt;"&amp;Dashboard!$B$5+7)/SUMIFS(Sessoes!$P$6:$P$500,Sessoes!$C$6:$C$500,A116,Sessoes!$A$6:$A$500,"&gt;="&amp;Dashboard!$B$5,Sessoes!$A$6:$A$500,"&lt;"&amp;Dashboard!$B$5+7),"")</f>
        <v/>
      </c>
      <c r="G116" s="11" t="str">
        <f t="shared" si="2"/>
        <v/>
      </c>
      <c r="H116" s="4"/>
    </row>
    <row r="117">
      <c r="A117" s="4"/>
      <c r="B117" s="5"/>
      <c r="C117" s="8" t="str">
        <f>IF(A117="","",SUMIFS(Sessoes!$I$6:$I$500,Sessoes!$C$6:$C$500,A117,Sessoes!$A$6:$A$500,"&gt;="&amp;Dashboard!$B$5,Sessoes!$A$6:$A$500,"&lt;="&amp;Dashboard!$B$5+6))</f>
        <v/>
      </c>
      <c r="D117" s="9" t="str">
        <f t="shared" si="1"/>
        <v/>
      </c>
      <c r="E117" s="10"/>
      <c r="F117" s="9" t="str">
        <f>IFERROR(SUMIFS(Sessoes!$Q$6:$Q$500,Sessoes!$C$6:$C$500,A117,Sessoes!$A$6:$A$500,"&gt;="&amp;Dashboard!$B$5,Sessoes!$A$6:$A$500,"&lt;"&amp;Dashboard!$B$5+7)/SUMIFS(Sessoes!$P$6:$P$500,Sessoes!$C$6:$C$500,A117,Sessoes!$A$6:$A$500,"&gt;="&amp;Dashboard!$B$5,Sessoes!$A$6:$A$500,"&lt;"&amp;Dashboard!$B$5+7),"")</f>
        <v/>
      </c>
      <c r="G117" s="11" t="str">
        <f t="shared" si="2"/>
        <v/>
      </c>
      <c r="H117" s="4"/>
    </row>
    <row r="118">
      <c r="A118" s="4"/>
      <c r="B118" s="5"/>
      <c r="C118" s="8" t="str">
        <f>IF(A118="","",SUMIFS(Sessoes!$I$6:$I$500,Sessoes!$C$6:$C$500,A118,Sessoes!$A$6:$A$500,"&gt;="&amp;Dashboard!$B$5,Sessoes!$A$6:$A$500,"&lt;="&amp;Dashboard!$B$5+6))</f>
        <v/>
      </c>
      <c r="D118" s="9" t="str">
        <f t="shared" si="1"/>
        <v/>
      </c>
      <c r="E118" s="10"/>
      <c r="F118" s="9" t="str">
        <f>IFERROR(SUMIFS(Sessoes!$Q$6:$Q$500,Sessoes!$C$6:$C$500,A118,Sessoes!$A$6:$A$500,"&gt;="&amp;Dashboard!$B$5,Sessoes!$A$6:$A$500,"&lt;"&amp;Dashboard!$B$5+7)/SUMIFS(Sessoes!$P$6:$P$500,Sessoes!$C$6:$C$500,A118,Sessoes!$A$6:$A$500,"&gt;="&amp;Dashboard!$B$5,Sessoes!$A$6:$A$500,"&lt;"&amp;Dashboard!$B$5+7),"")</f>
        <v/>
      </c>
      <c r="G118" s="11" t="str">
        <f t="shared" si="2"/>
        <v/>
      </c>
      <c r="H118" s="4"/>
    </row>
    <row r="119">
      <c r="A119" s="4"/>
      <c r="B119" s="5"/>
      <c r="C119" s="8" t="str">
        <f>IF(A119="","",SUMIFS(Sessoes!$I$6:$I$500,Sessoes!$C$6:$C$500,A119,Sessoes!$A$6:$A$500,"&gt;="&amp;Dashboard!$B$5,Sessoes!$A$6:$A$500,"&lt;="&amp;Dashboard!$B$5+6))</f>
        <v/>
      </c>
      <c r="D119" s="9" t="str">
        <f t="shared" si="1"/>
        <v/>
      </c>
      <c r="E119" s="10"/>
      <c r="F119" s="9" t="str">
        <f>IFERROR(SUMIFS(Sessoes!$Q$6:$Q$500,Sessoes!$C$6:$C$500,A119,Sessoes!$A$6:$A$500,"&gt;="&amp;Dashboard!$B$5,Sessoes!$A$6:$A$500,"&lt;"&amp;Dashboard!$B$5+7)/SUMIFS(Sessoes!$P$6:$P$500,Sessoes!$C$6:$C$500,A119,Sessoes!$A$6:$A$500,"&gt;="&amp;Dashboard!$B$5,Sessoes!$A$6:$A$500,"&lt;"&amp;Dashboard!$B$5+7),"")</f>
        <v/>
      </c>
      <c r="G119" s="11" t="str">
        <f t="shared" si="2"/>
        <v/>
      </c>
      <c r="H119" s="4"/>
    </row>
    <row r="120">
      <c r="A120" s="4"/>
      <c r="B120" s="5"/>
      <c r="C120" s="8" t="str">
        <f>IF(A120="","",SUMIFS(Sessoes!$I$6:$I$500,Sessoes!$C$6:$C$500,A120,Sessoes!$A$6:$A$500,"&gt;="&amp;Dashboard!$B$5,Sessoes!$A$6:$A$500,"&lt;="&amp;Dashboard!$B$5+6))</f>
        <v/>
      </c>
      <c r="D120" s="9" t="str">
        <f t="shared" si="1"/>
        <v/>
      </c>
      <c r="E120" s="10"/>
      <c r="F120" s="9" t="str">
        <f>IFERROR(SUMIFS(Sessoes!$Q$6:$Q$500,Sessoes!$C$6:$C$500,A120,Sessoes!$A$6:$A$500,"&gt;="&amp;Dashboard!$B$5,Sessoes!$A$6:$A$500,"&lt;"&amp;Dashboard!$B$5+7)/SUMIFS(Sessoes!$P$6:$P$500,Sessoes!$C$6:$C$500,A120,Sessoes!$A$6:$A$500,"&gt;="&amp;Dashboard!$B$5,Sessoes!$A$6:$A$500,"&lt;"&amp;Dashboard!$B$5+7),"")</f>
        <v/>
      </c>
      <c r="G120" s="11" t="str">
        <f t="shared" si="2"/>
        <v/>
      </c>
      <c r="H120" s="4"/>
    </row>
    <row r="121">
      <c r="A121" s="4"/>
      <c r="B121" s="5"/>
      <c r="C121" s="8" t="str">
        <f>IF(A121="","",SUMIFS(Sessoes!$I$6:$I$500,Sessoes!$C$6:$C$500,A121,Sessoes!$A$6:$A$500,"&gt;="&amp;Dashboard!$B$5,Sessoes!$A$6:$A$500,"&lt;="&amp;Dashboard!$B$5+6))</f>
        <v/>
      </c>
      <c r="D121" s="9" t="str">
        <f t="shared" si="1"/>
        <v/>
      </c>
      <c r="E121" s="10"/>
      <c r="F121" s="9" t="str">
        <f>IFERROR(SUMIFS(Sessoes!$Q$6:$Q$500,Sessoes!$C$6:$C$500,A121,Sessoes!$A$6:$A$500,"&gt;="&amp;Dashboard!$B$5,Sessoes!$A$6:$A$500,"&lt;"&amp;Dashboard!$B$5+7)/SUMIFS(Sessoes!$P$6:$P$500,Sessoes!$C$6:$C$500,A121,Sessoes!$A$6:$A$500,"&gt;="&amp;Dashboard!$B$5,Sessoes!$A$6:$A$500,"&lt;"&amp;Dashboard!$B$5+7),"")</f>
        <v/>
      </c>
      <c r="G121" s="11" t="str">
        <f t="shared" si="2"/>
        <v/>
      </c>
      <c r="H121" s="4"/>
    </row>
    <row r="122">
      <c r="A122" s="4"/>
      <c r="B122" s="5"/>
      <c r="C122" s="8" t="str">
        <f>IF(A122="","",SUMIFS(Sessoes!$I$6:$I$500,Sessoes!$C$6:$C$500,A122,Sessoes!$A$6:$A$500,"&gt;="&amp;Dashboard!$B$5,Sessoes!$A$6:$A$500,"&lt;="&amp;Dashboard!$B$5+6))</f>
        <v/>
      </c>
      <c r="D122" s="9" t="str">
        <f t="shared" si="1"/>
        <v/>
      </c>
      <c r="E122" s="10"/>
      <c r="F122" s="9" t="str">
        <f>IFERROR(SUMIFS(Sessoes!$Q$6:$Q$500,Sessoes!$C$6:$C$500,A122,Sessoes!$A$6:$A$500,"&gt;="&amp;Dashboard!$B$5,Sessoes!$A$6:$A$500,"&lt;"&amp;Dashboard!$B$5+7)/SUMIFS(Sessoes!$P$6:$P$500,Sessoes!$C$6:$C$500,A122,Sessoes!$A$6:$A$500,"&gt;="&amp;Dashboard!$B$5,Sessoes!$A$6:$A$500,"&lt;"&amp;Dashboard!$B$5+7),"")</f>
        <v/>
      </c>
      <c r="G122" s="11" t="str">
        <f t="shared" si="2"/>
        <v/>
      </c>
      <c r="H122" s="4"/>
    </row>
    <row r="123">
      <c r="A123" s="4"/>
      <c r="B123" s="5"/>
      <c r="C123" s="8" t="str">
        <f>IF(A123="","",SUMIFS(Sessoes!$I$6:$I$500,Sessoes!$C$6:$C$500,A123,Sessoes!$A$6:$A$500,"&gt;="&amp;Dashboard!$B$5,Sessoes!$A$6:$A$500,"&lt;="&amp;Dashboard!$B$5+6))</f>
        <v/>
      </c>
      <c r="D123" s="9" t="str">
        <f t="shared" si="1"/>
        <v/>
      </c>
      <c r="E123" s="10"/>
      <c r="F123" s="9" t="str">
        <f>IFERROR(SUMIFS(Sessoes!$Q$6:$Q$500,Sessoes!$C$6:$C$500,A123,Sessoes!$A$6:$A$500,"&gt;="&amp;Dashboard!$B$5,Sessoes!$A$6:$A$500,"&lt;"&amp;Dashboard!$B$5+7)/SUMIFS(Sessoes!$P$6:$P$500,Sessoes!$C$6:$C$500,A123,Sessoes!$A$6:$A$500,"&gt;="&amp;Dashboard!$B$5,Sessoes!$A$6:$A$500,"&lt;"&amp;Dashboard!$B$5+7),"")</f>
        <v/>
      </c>
      <c r="G123" s="11" t="str">
        <f t="shared" si="2"/>
        <v/>
      </c>
      <c r="H123" s="4"/>
    </row>
    <row r="124">
      <c r="A124" s="4"/>
      <c r="B124" s="5"/>
      <c r="C124" s="8" t="str">
        <f>IF(A124="","",SUMIFS(Sessoes!$I$6:$I$500,Sessoes!$C$6:$C$500,A124,Sessoes!$A$6:$A$500,"&gt;="&amp;Dashboard!$B$5,Sessoes!$A$6:$A$500,"&lt;="&amp;Dashboard!$B$5+6))</f>
        <v/>
      </c>
      <c r="D124" s="9" t="str">
        <f t="shared" si="1"/>
        <v/>
      </c>
      <c r="E124" s="10"/>
      <c r="F124" s="9" t="str">
        <f>IFERROR(SUMIFS(Sessoes!$Q$6:$Q$500,Sessoes!$C$6:$C$500,A124,Sessoes!$A$6:$A$500,"&gt;="&amp;Dashboard!$B$5,Sessoes!$A$6:$A$500,"&lt;"&amp;Dashboard!$B$5+7)/SUMIFS(Sessoes!$P$6:$P$500,Sessoes!$C$6:$C$500,A124,Sessoes!$A$6:$A$500,"&gt;="&amp;Dashboard!$B$5,Sessoes!$A$6:$A$500,"&lt;"&amp;Dashboard!$B$5+7),"")</f>
        <v/>
      </c>
      <c r="G124" s="11" t="str">
        <f t="shared" si="2"/>
        <v/>
      </c>
      <c r="H124" s="4"/>
    </row>
    <row r="125">
      <c r="A125" s="4"/>
      <c r="B125" s="5"/>
      <c r="C125" s="8" t="str">
        <f>IF(A125="","",SUMIFS(Sessoes!$I$6:$I$500,Sessoes!$C$6:$C$500,A125,Sessoes!$A$6:$A$500,"&gt;="&amp;Dashboard!$B$5,Sessoes!$A$6:$A$500,"&lt;="&amp;Dashboard!$B$5+6))</f>
        <v/>
      </c>
      <c r="D125" s="9" t="str">
        <f t="shared" si="1"/>
        <v/>
      </c>
      <c r="E125" s="10"/>
      <c r="F125" s="9" t="str">
        <f>IFERROR(SUMIFS(Sessoes!$Q$6:$Q$500,Sessoes!$C$6:$C$500,A125,Sessoes!$A$6:$A$500,"&gt;="&amp;Dashboard!$B$5,Sessoes!$A$6:$A$500,"&lt;"&amp;Dashboard!$B$5+7)/SUMIFS(Sessoes!$P$6:$P$500,Sessoes!$C$6:$C$500,A125,Sessoes!$A$6:$A$500,"&gt;="&amp;Dashboard!$B$5,Sessoes!$A$6:$A$500,"&lt;"&amp;Dashboard!$B$5+7),"")</f>
        <v/>
      </c>
      <c r="G125" s="11" t="str">
        <f t="shared" si="2"/>
        <v/>
      </c>
      <c r="H125" s="4"/>
    </row>
    <row r="126">
      <c r="A126" s="4"/>
      <c r="B126" s="5"/>
      <c r="C126" s="8" t="str">
        <f>IF(A126="","",SUMIFS(Sessoes!$I$6:$I$500,Sessoes!$C$6:$C$500,A126,Sessoes!$A$6:$A$500,"&gt;="&amp;Dashboard!$B$5,Sessoes!$A$6:$A$500,"&lt;="&amp;Dashboard!$B$5+6))</f>
        <v/>
      </c>
      <c r="D126" s="9" t="str">
        <f t="shared" si="1"/>
        <v/>
      </c>
      <c r="E126" s="10"/>
      <c r="F126" s="9" t="str">
        <f>IFERROR(SUMIFS(Sessoes!$Q$6:$Q$500,Sessoes!$C$6:$C$500,A126,Sessoes!$A$6:$A$500,"&gt;="&amp;Dashboard!$B$5,Sessoes!$A$6:$A$500,"&lt;"&amp;Dashboard!$B$5+7)/SUMIFS(Sessoes!$P$6:$P$500,Sessoes!$C$6:$C$500,A126,Sessoes!$A$6:$A$500,"&gt;="&amp;Dashboard!$B$5,Sessoes!$A$6:$A$500,"&lt;"&amp;Dashboard!$B$5+7),"")</f>
        <v/>
      </c>
      <c r="G126" s="11" t="str">
        <f t="shared" si="2"/>
        <v/>
      </c>
      <c r="H126" s="4"/>
    </row>
    <row r="127">
      <c r="A127" s="4"/>
      <c r="B127" s="5"/>
      <c r="C127" s="8" t="str">
        <f>IF(A127="","",SUMIFS(Sessoes!$I$6:$I$500,Sessoes!$C$6:$C$500,A127,Sessoes!$A$6:$A$500,"&gt;="&amp;Dashboard!$B$5,Sessoes!$A$6:$A$500,"&lt;="&amp;Dashboard!$B$5+6))</f>
        <v/>
      </c>
      <c r="D127" s="9" t="str">
        <f t="shared" si="1"/>
        <v/>
      </c>
      <c r="E127" s="10"/>
      <c r="F127" s="9" t="str">
        <f>IFERROR(SUMIFS(Sessoes!$Q$6:$Q$500,Sessoes!$C$6:$C$500,A127,Sessoes!$A$6:$A$500,"&gt;="&amp;Dashboard!$B$5,Sessoes!$A$6:$A$500,"&lt;"&amp;Dashboard!$B$5+7)/SUMIFS(Sessoes!$P$6:$P$500,Sessoes!$C$6:$C$500,A127,Sessoes!$A$6:$A$500,"&gt;="&amp;Dashboard!$B$5,Sessoes!$A$6:$A$500,"&lt;"&amp;Dashboard!$B$5+7),"")</f>
        <v/>
      </c>
      <c r="G127" s="11" t="str">
        <f t="shared" si="2"/>
        <v/>
      </c>
      <c r="H127" s="4"/>
    </row>
    <row r="128">
      <c r="A128" s="4"/>
      <c r="B128" s="5"/>
      <c r="C128" s="8" t="str">
        <f>IF(A128="","",SUMIFS(Sessoes!$I$6:$I$500,Sessoes!$C$6:$C$500,A128,Sessoes!$A$6:$A$500,"&gt;="&amp;Dashboard!$B$5,Sessoes!$A$6:$A$500,"&lt;="&amp;Dashboard!$B$5+6))</f>
        <v/>
      </c>
      <c r="D128" s="9" t="str">
        <f t="shared" si="1"/>
        <v/>
      </c>
      <c r="E128" s="10"/>
      <c r="F128" s="9" t="str">
        <f>IFERROR(SUMIFS(Sessoes!$Q$6:$Q$500,Sessoes!$C$6:$C$500,A128,Sessoes!$A$6:$A$500,"&gt;="&amp;Dashboard!$B$5,Sessoes!$A$6:$A$500,"&lt;"&amp;Dashboard!$B$5+7)/SUMIFS(Sessoes!$P$6:$P$500,Sessoes!$C$6:$C$500,A128,Sessoes!$A$6:$A$500,"&gt;="&amp;Dashboard!$B$5,Sessoes!$A$6:$A$500,"&lt;"&amp;Dashboard!$B$5+7),"")</f>
        <v/>
      </c>
      <c r="G128" s="11" t="str">
        <f t="shared" si="2"/>
        <v/>
      </c>
      <c r="H128" s="4"/>
    </row>
    <row r="129">
      <c r="A129" s="4"/>
      <c r="B129" s="5"/>
      <c r="C129" s="8" t="str">
        <f>IF(A129="","",SUMIFS(Sessoes!$I$6:$I$500,Sessoes!$C$6:$C$500,A129,Sessoes!$A$6:$A$500,"&gt;="&amp;Dashboard!$B$5,Sessoes!$A$6:$A$500,"&lt;="&amp;Dashboard!$B$5+6))</f>
        <v/>
      </c>
      <c r="D129" s="9" t="str">
        <f t="shared" si="1"/>
        <v/>
      </c>
      <c r="E129" s="10"/>
      <c r="F129" s="9" t="str">
        <f>IFERROR(SUMIFS(Sessoes!$Q$6:$Q$500,Sessoes!$C$6:$C$500,A129,Sessoes!$A$6:$A$500,"&gt;="&amp;Dashboard!$B$5,Sessoes!$A$6:$A$500,"&lt;"&amp;Dashboard!$B$5+7)/SUMIFS(Sessoes!$P$6:$P$500,Sessoes!$C$6:$C$500,A129,Sessoes!$A$6:$A$500,"&gt;="&amp;Dashboard!$B$5,Sessoes!$A$6:$A$500,"&lt;"&amp;Dashboard!$B$5+7),"")</f>
        <v/>
      </c>
      <c r="G129" s="11" t="str">
        <f t="shared" si="2"/>
        <v/>
      </c>
      <c r="H129" s="4"/>
    </row>
    <row r="130">
      <c r="A130" s="4"/>
      <c r="B130" s="5"/>
      <c r="C130" s="8" t="str">
        <f>IF(A130="","",SUMIFS(Sessoes!$I$6:$I$500,Sessoes!$C$6:$C$500,A130,Sessoes!$A$6:$A$500,"&gt;="&amp;Dashboard!$B$5,Sessoes!$A$6:$A$500,"&lt;="&amp;Dashboard!$B$5+6))</f>
        <v/>
      </c>
      <c r="D130" s="9" t="str">
        <f t="shared" si="1"/>
        <v/>
      </c>
      <c r="E130" s="10"/>
      <c r="F130" s="9" t="str">
        <f>IFERROR(SUMIFS(Sessoes!$Q$6:$Q$500,Sessoes!$C$6:$C$500,A130,Sessoes!$A$6:$A$500,"&gt;="&amp;Dashboard!$B$5,Sessoes!$A$6:$A$500,"&lt;"&amp;Dashboard!$B$5+7)/SUMIFS(Sessoes!$P$6:$P$500,Sessoes!$C$6:$C$500,A130,Sessoes!$A$6:$A$500,"&gt;="&amp;Dashboard!$B$5,Sessoes!$A$6:$A$500,"&lt;"&amp;Dashboard!$B$5+7),"")</f>
        <v/>
      </c>
      <c r="G130" s="11" t="str">
        <f t="shared" si="2"/>
        <v/>
      </c>
      <c r="H130" s="4"/>
    </row>
    <row r="131">
      <c r="A131" s="4"/>
      <c r="B131" s="5"/>
      <c r="C131" s="8" t="str">
        <f>IF(A131="","",SUMIFS(Sessoes!$I$6:$I$500,Sessoes!$C$6:$C$500,A131,Sessoes!$A$6:$A$500,"&gt;="&amp;Dashboard!$B$5,Sessoes!$A$6:$A$500,"&lt;="&amp;Dashboard!$B$5+6))</f>
        <v/>
      </c>
      <c r="D131" s="9" t="str">
        <f t="shared" si="1"/>
        <v/>
      </c>
      <c r="E131" s="10"/>
      <c r="F131" s="9" t="str">
        <f>IFERROR(SUMIFS(Sessoes!$Q$6:$Q$500,Sessoes!$C$6:$C$500,A131,Sessoes!$A$6:$A$500,"&gt;="&amp;Dashboard!$B$5,Sessoes!$A$6:$A$500,"&lt;"&amp;Dashboard!$B$5+7)/SUMIFS(Sessoes!$P$6:$P$500,Sessoes!$C$6:$C$500,A131,Sessoes!$A$6:$A$500,"&gt;="&amp;Dashboard!$B$5,Sessoes!$A$6:$A$500,"&lt;"&amp;Dashboard!$B$5+7),"")</f>
        <v/>
      </c>
      <c r="G131" s="11" t="str">
        <f t="shared" si="2"/>
        <v/>
      </c>
      <c r="H131" s="4"/>
    </row>
    <row r="132">
      <c r="A132" s="4"/>
      <c r="B132" s="5"/>
      <c r="C132" s="8" t="str">
        <f>IF(A132="","",SUMIFS(Sessoes!$I$6:$I$500,Sessoes!$C$6:$C$500,A132,Sessoes!$A$6:$A$500,"&gt;="&amp;Dashboard!$B$5,Sessoes!$A$6:$A$500,"&lt;="&amp;Dashboard!$B$5+6))</f>
        <v/>
      </c>
      <c r="D132" s="9" t="str">
        <f t="shared" si="1"/>
        <v/>
      </c>
      <c r="E132" s="10"/>
      <c r="F132" s="9" t="str">
        <f>IFERROR(SUMIFS(Sessoes!$Q$6:$Q$500,Sessoes!$C$6:$C$500,A132,Sessoes!$A$6:$A$500,"&gt;="&amp;Dashboard!$B$5,Sessoes!$A$6:$A$500,"&lt;"&amp;Dashboard!$B$5+7)/SUMIFS(Sessoes!$P$6:$P$500,Sessoes!$C$6:$C$500,A132,Sessoes!$A$6:$A$500,"&gt;="&amp;Dashboard!$B$5,Sessoes!$A$6:$A$500,"&lt;"&amp;Dashboard!$B$5+7),"")</f>
        <v/>
      </c>
      <c r="G132" s="11" t="str">
        <f t="shared" si="2"/>
        <v/>
      </c>
      <c r="H132" s="4"/>
    </row>
    <row r="133">
      <c r="A133" s="4"/>
      <c r="B133" s="5"/>
      <c r="C133" s="8" t="str">
        <f>IF(A133="","",SUMIFS(Sessoes!$I$6:$I$500,Sessoes!$C$6:$C$500,A133,Sessoes!$A$6:$A$500,"&gt;="&amp;Dashboard!$B$5,Sessoes!$A$6:$A$500,"&lt;="&amp;Dashboard!$B$5+6))</f>
        <v/>
      </c>
      <c r="D133" s="9" t="str">
        <f t="shared" si="1"/>
        <v/>
      </c>
      <c r="E133" s="10"/>
      <c r="F133" s="9" t="str">
        <f>IFERROR(SUMIFS(Sessoes!$Q$6:$Q$500,Sessoes!$C$6:$C$500,A133,Sessoes!$A$6:$A$500,"&gt;="&amp;Dashboard!$B$5,Sessoes!$A$6:$A$500,"&lt;"&amp;Dashboard!$B$5+7)/SUMIFS(Sessoes!$P$6:$P$500,Sessoes!$C$6:$C$500,A133,Sessoes!$A$6:$A$500,"&gt;="&amp;Dashboard!$B$5,Sessoes!$A$6:$A$500,"&lt;"&amp;Dashboard!$B$5+7),"")</f>
        <v/>
      </c>
      <c r="G133" s="11" t="str">
        <f t="shared" si="2"/>
        <v/>
      </c>
      <c r="H133" s="4"/>
    </row>
    <row r="134">
      <c r="A134" s="4"/>
      <c r="B134" s="5"/>
      <c r="C134" s="8" t="str">
        <f>IF(A134="","",SUMIFS(Sessoes!$I$6:$I$500,Sessoes!$C$6:$C$500,A134,Sessoes!$A$6:$A$500,"&gt;="&amp;Dashboard!$B$5,Sessoes!$A$6:$A$500,"&lt;="&amp;Dashboard!$B$5+6))</f>
        <v/>
      </c>
      <c r="D134" s="9" t="str">
        <f t="shared" si="1"/>
        <v/>
      </c>
      <c r="E134" s="10"/>
      <c r="F134" s="9" t="str">
        <f>IFERROR(SUMIFS(Sessoes!$Q$6:$Q$500,Sessoes!$C$6:$C$500,A134,Sessoes!$A$6:$A$500,"&gt;="&amp;Dashboard!$B$5,Sessoes!$A$6:$A$500,"&lt;"&amp;Dashboard!$B$5+7)/SUMIFS(Sessoes!$P$6:$P$500,Sessoes!$C$6:$C$500,A134,Sessoes!$A$6:$A$500,"&gt;="&amp;Dashboard!$B$5,Sessoes!$A$6:$A$500,"&lt;"&amp;Dashboard!$B$5+7),"")</f>
        <v/>
      </c>
      <c r="G134" s="11" t="str">
        <f t="shared" si="2"/>
        <v/>
      </c>
      <c r="H134" s="4"/>
    </row>
    <row r="135">
      <c r="A135" s="4"/>
      <c r="B135" s="5"/>
      <c r="C135" s="8" t="str">
        <f>IF(A135="","",SUMIFS(Sessoes!$I$6:$I$500,Sessoes!$C$6:$C$500,A135,Sessoes!$A$6:$A$500,"&gt;="&amp;Dashboard!$B$5,Sessoes!$A$6:$A$500,"&lt;="&amp;Dashboard!$B$5+6))</f>
        <v/>
      </c>
      <c r="D135" s="9" t="str">
        <f t="shared" si="1"/>
        <v/>
      </c>
      <c r="E135" s="10"/>
      <c r="F135" s="9" t="str">
        <f>IFERROR(SUMIFS(Sessoes!$Q$6:$Q$500,Sessoes!$C$6:$C$500,A135,Sessoes!$A$6:$A$500,"&gt;="&amp;Dashboard!$B$5,Sessoes!$A$6:$A$500,"&lt;"&amp;Dashboard!$B$5+7)/SUMIFS(Sessoes!$P$6:$P$500,Sessoes!$C$6:$C$500,A135,Sessoes!$A$6:$A$500,"&gt;="&amp;Dashboard!$B$5,Sessoes!$A$6:$A$500,"&lt;"&amp;Dashboard!$B$5+7),"")</f>
        <v/>
      </c>
      <c r="G135" s="11" t="str">
        <f t="shared" si="2"/>
        <v/>
      </c>
      <c r="H135" s="4"/>
    </row>
    <row r="136">
      <c r="A136" s="4"/>
      <c r="B136" s="5"/>
      <c r="C136" s="8" t="str">
        <f>IF(A136="","",SUMIFS(Sessoes!$I$6:$I$500,Sessoes!$C$6:$C$500,A136,Sessoes!$A$6:$A$500,"&gt;="&amp;Dashboard!$B$5,Sessoes!$A$6:$A$500,"&lt;="&amp;Dashboard!$B$5+6))</f>
        <v/>
      </c>
      <c r="D136" s="9" t="str">
        <f t="shared" si="1"/>
        <v/>
      </c>
      <c r="E136" s="10"/>
      <c r="F136" s="9" t="str">
        <f>IFERROR(SUMIFS(Sessoes!$Q$6:$Q$500,Sessoes!$C$6:$C$500,A136,Sessoes!$A$6:$A$500,"&gt;="&amp;Dashboard!$B$5,Sessoes!$A$6:$A$500,"&lt;"&amp;Dashboard!$B$5+7)/SUMIFS(Sessoes!$P$6:$P$500,Sessoes!$C$6:$C$500,A136,Sessoes!$A$6:$A$500,"&gt;="&amp;Dashboard!$B$5,Sessoes!$A$6:$A$500,"&lt;"&amp;Dashboard!$B$5+7),"")</f>
        <v/>
      </c>
      <c r="G136" s="11" t="str">
        <f t="shared" si="2"/>
        <v/>
      </c>
      <c r="H136" s="4"/>
    </row>
    <row r="137">
      <c r="A137" s="4"/>
      <c r="B137" s="5"/>
      <c r="C137" s="8" t="str">
        <f>IF(A137="","",SUMIFS(Sessoes!$I$6:$I$500,Sessoes!$C$6:$C$500,A137,Sessoes!$A$6:$A$500,"&gt;="&amp;Dashboard!$B$5,Sessoes!$A$6:$A$500,"&lt;="&amp;Dashboard!$B$5+6))</f>
        <v/>
      </c>
      <c r="D137" s="9" t="str">
        <f t="shared" si="1"/>
        <v/>
      </c>
      <c r="E137" s="10"/>
      <c r="F137" s="9" t="str">
        <f>IFERROR(SUMIFS(Sessoes!$Q$6:$Q$500,Sessoes!$C$6:$C$500,A137,Sessoes!$A$6:$A$500,"&gt;="&amp;Dashboard!$B$5,Sessoes!$A$6:$A$500,"&lt;"&amp;Dashboard!$B$5+7)/SUMIFS(Sessoes!$P$6:$P$500,Sessoes!$C$6:$C$500,A137,Sessoes!$A$6:$A$500,"&gt;="&amp;Dashboard!$B$5,Sessoes!$A$6:$A$500,"&lt;"&amp;Dashboard!$B$5+7),"")</f>
        <v/>
      </c>
      <c r="G137" s="11" t="str">
        <f t="shared" si="2"/>
        <v/>
      </c>
      <c r="H137" s="4"/>
    </row>
    <row r="138">
      <c r="A138" s="4"/>
      <c r="B138" s="5"/>
      <c r="C138" s="8" t="str">
        <f>IF(A138="","",SUMIFS(Sessoes!$I$6:$I$500,Sessoes!$C$6:$C$500,A138,Sessoes!$A$6:$A$500,"&gt;="&amp;Dashboard!$B$5,Sessoes!$A$6:$A$500,"&lt;="&amp;Dashboard!$B$5+6))</f>
        <v/>
      </c>
      <c r="D138" s="9" t="str">
        <f t="shared" si="1"/>
        <v/>
      </c>
      <c r="E138" s="10"/>
      <c r="F138" s="9" t="str">
        <f>IFERROR(SUMIFS(Sessoes!$Q$6:$Q$500,Sessoes!$C$6:$C$500,A138,Sessoes!$A$6:$A$500,"&gt;="&amp;Dashboard!$B$5,Sessoes!$A$6:$A$500,"&lt;"&amp;Dashboard!$B$5+7)/SUMIFS(Sessoes!$P$6:$P$500,Sessoes!$C$6:$C$500,A138,Sessoes!$A$6:$A$500,"&gt;="&amp;Dashboard!$B$5,Sessoes!$A$6:$A$500,"&lt;"&amp;Dashboard!$B$5+7),"")</f>
        <v/>
      </c>
      <c r="G138" s="11" t="str">
        <f t="shared" si="2"/>
        <v/>
      </c>
      <c r="H138" s="4"/>
    </row>
    <row r="139">
      <c r="A139" s="4"/>
      <c r="B139" s="5"/>
      <c r="C139" s="8" t="str">
        <f>IF(A139="","",SUMIFS(Sessoes!$I$6:$I$500,Sessoes!$C$6:$C$500,A139,Sessoes!$A$6:$A$500,"&gt;="&amp;Dashboard!$B$5,Sessoes!$A$6:$A$500,"&lt;="&amp;Dashboard!$B$5+6))</f>
        <v/>
      </c>
      <c r="D139" s="9" t="str">
        <f t="shared" si="1"/>
        <v/>
      </c>
      <c r="E139" s="10"/>
      <c r="F139" s="9" t="str">
        <f>IFERROR(SUMIFS(Sessoes!$Q$6:$Q$500,Sessoes!$C$6:$C$500,A139,Sessoes!$A$6:$A$500,"&gt;="&amp;Dashboard!$B$5,Sessoes!$A$6:$A$500,"&lt;"&amp;Dashboard!$B$5+7)/SUMIFS(Sessoes!$P$6:$P$500,Sessoes!$C$6:$C$500,A139,Sessoes!$A$6:$A$500,"&gt;="&amp;Dashboard!$B$5,Sessoes!$A$6:$A$500,"&lt;"&amp;Dashboard!$B$5+7),"")</f>
        <v/>
      </c>
      <c r="G139" s="11" t="str">
        <f t="shared" si="2"/>
        <v/>
      </c>
      <c r="H139" s="4"/>
    </row>
    <row r="140">
      <c r="A140" s="4"/>
      <c r="B140" s="5"/>
      <c r="C140" s="8" t="str">
        <f>IF(A140="","",SUMIFS(Sessoes!$I$6:$I$500,Sessoes!$C$6:$C$500,A140,Sessoes!$A$6:$A$500,"&gt;="&amp;Dashboard!$B$5,Sessoes!$A$6:$A$500,"&lt;="&amp;Dashboard!$B$5+6))</f>
        <v/>
      </c>
      <c r="D140" s="9" t="str">
        <f t="shared" si="1"/>
        <v/>
      </c>
      <c r="E140" s="10"/>
      <c r="F140" s="9" t="str">
        <f>IFERROR(SUMIFS(Sessoes!$Q$6:$Q$500,Sessoes!$C$6:$C$500,A140,Sessoes!$A$6:$A$500,"&gt;="&amp;Dashboard!$B$5,Sessoes!$A$6:$A$500,"&lt;"&amp;Dashboard!$B$5+7)/SUMIFS(Sessoes!$P$6:$P$500,Sessoes!$C$6:$C$500,A140,Sessoes!$A$6:$A$500,"&gt;="&amp;Dashboard!$B$5,Sessoes!$A$6:$A$500,"&lt;"&amp;Dashboard!$B$5+7),"")</f>
        <v/>
      </c>
      <c r="G140" s="11" t="str">
        <f t="shared" si="2"/>
        <v/>
      </c>
      <c r="H140" s="4"/>
    </row>
    <row r="141">
      <c r="A141" s="4"/>
      <c r="B141" s="5"/>
      <c r="C141" s="8" t="str">
        <f>IF(A141="","",SUMIFS(Sessoes!$I$6:$I$500,Sessoes!$C$6:$C$500,A141,Sessoes!$A$6:$A$500,"&gt;="&amp;Dashboard!$B$5,Sessoes!$A$6:$A$500,"&lt;="&amp;Dashboard!$B$5+6))</f>
        <v/>
      </c>
      <c r="D141" s="9" t="str">
        <f t="shared" si="1"/>
        <v/>
      </c>
      <c r="E141" s="10"/>
      <c r="F141" s="9" t="str">
        <f>IFERROR(SUMIFS(Sessoes!$Q$6:$Q$500,Sessoes!$C$6:$C$500,A141,Sessoes!$A$6:$A$500,"&gt;="&amp;Dashboard!$B$5,Sessoes!$A$6:$A$500,"&lt;"&amp;Dashboard!$B$5+7)/SUMIFS(Sessoes!$P$6:$P$500,Sessoes!$C$6:$C$500,A141,Sessoes!$A$6:$A$500,"&gt;="&amp;Dashboard!$B$5,Sessoes!$A$6:$A$500,"&lt;"&amp;Dashboard!$B$5+7),"")</f>
        <v/>
      </c>
      <c r="G141" s="11" t="str">
        <f t="shared" si="2"/>
        <v/>
      </c>
      <c r="H141" s="4"/>
    </row>
    <row r="142">
      <c r="A142" s="4"/>
      <c r="B142" s="5"/>
      <c r="C142" s="8" t="str">
        <f>IF(A142="","",SUMIFS(Sessoes!$I$6:$I$500,Sessoes!$C$6:$C$500,A142,Sessoes!$A$6:$A$500,"&gt;="&amp;Dashboard!$B$5,Sessoes!$A$6:$A$500,"&lt;="&amp;Dashboard!$B$5+6))</f>
        <v/>
      </c>
      <c r="D142" s="9" t="str">
        <f t="shared" si="1"/>
        <v/>
      </c>
      <c r="E142" s="10"/>
      <c r="F142" s="9" t="str">
        <f>IFERROR(SUMIFS(Sessoes!$Q$6:$Q$500,Sessoes!$C$6:$C$500,A142,Sessoes!$A$6:$A$500,"&gt;="&amp;Dashboard!$B$5,Sessoes!$A$6:$A$500,"&lt;"&amp;Dashboard!$B$5+7)/SUMIFS(Sessoes!$P$6:$P$500,Sessoes!$C$6:$C$500,A142,Sessoes!$A$6:$A$500,"&gt;="&amp;Dashboard!$B$5,Sessoes!$A$6:$A$500,"&lt;"&amp;Dashboard!$B$5+7),"")</f>
        <v/>
      </c>
      <c r="G142" s="11" t="str">
        <f t="shared" si="2"/>
        <v/>
      </c>
      <c r="H142" s="4"/>
    </row>
    <row r="143">
      <c r="A143" s="4"/>
      <c r="B143" s="5"/>
      <c r="C143" s="8" t="str">
        <f>IF(A143="","",SUMIFS(Sessoes!$I$6:$I$500,Sessoes!$C$6:$C$500,A143,Sessoes!$A$6:$A$500,"&gt;="&amp;Dashboard!$B$5,Sessoes!$A$6:$A$500,"&lt;="&amp;Dashboard!$B$5+6))</f>
        <v/>
      </c>
      <c r="D143" s="9" t="str">
        <f t="shared" si="1"/>
        <v/>
      </c>
      <c r="E143" s="10"/>
      <c r="F143" s="9" t="str">
        <f>IFERROR(SUMIFS(Sessoes!$Q$6:$Q$500,Sessoes!$C$6:$C$500,A143,Sessoes!$A$6:$A$500,"&gt;="&amp;Dashboard!$B$5,Sessoes!$A$6:$A$500,"&lt;"&amp;Dashboard!$B$5+7)/SUMIFS(Sessoes!$P$6:$P$500,Sessoes!$C$6:$C$500,A143,Sessoes!$A$6:$A$500,"&gt;="&amp;Dashboard!$B$5,Sessoes!$A$6:$A$500,"&lt;"&amp;Dashboard!$B$5+7),"")</f>
        <v/>
      </c>
      <c r="G143" s="11" t="str">
        <f t="shared" si="2"/>
        <v/>
      </c>
      <c r="H143" s="4"/>
    </row>
    <row r="144">
      <c r="A144" s="4"/>
      <c r="B144" s="5"/>
      <c r="C144" s="8" t="str">
        <f>IF(A144="","",SUMIFS(Sessoes!$I$6:$I$500,Sessoes!$C$6:$C$500,A144,Sessoes!$A$6:$A$500,"&gt;="&amp;Dashboard!$B$5,Sessoes!$A$6:$A$500,"&lt;="&amp;Dashboard!$B$5+6))</f>
        <v/>
      </c>
      <c r="D144" s="9" t="str">
        <f t="shared" si="1"/>
        <v/>
      </c>
      <c r="E144" s="10"/>
      <c r="F144" s="9" t="str">
        <f>IFERROR(SUMIFS(Sessoes!$Q$6:$Q$500,Sessoes!$C$6:$C$500,A144,Sessoes!$A$6:$A$500,"&gt;="&amp;Dashboard!$B$5,Sessoes!$A$6:$A$500,"&lt;"&amp;Dashboard!$B$5+7)/SUMIFS(Sessoes!$P$6:$P$500,Sessoes!$C$6:$C$500,A144,Sessoes!$A$6:$A$500,"&gt;="&amp;Dashboard!$B$5,Sessoes!$A$6:$A$500,"&lt;"&amp;Dashboard!$B$5+7),"")</f>
        <v/>
      </c>
      <c r="G144" s="11" t="str">
        <f t="shared" si="2"/>
        <v/>
      </c>
      <c r="H144" s="4"/>
    </row>
    <row r="145">
      <c r="A145" s="4"/>
      <c r="B145" s="5"/>
      <c r="C145" s="8" t="str">
        <f>IF(A145="","",SUMIFS(Sessoes!$I$6:$I$500,Sessoes!$C$6:$C$500,A145,Sessoes!$A$6:$A$500,"&gt;="&amp;Dashboard!$B$5,Sessoes!$A$6:$A$500,"&lt;="&amp;Dashboard!$B$5+6))</f>
        <v/>
      </c>
      <c r="D145" s="9" t="str">
        <f t="shared" si="1"/>
        <v/>
      </c>
      <c r="E145" s="10"/>
      <c r="F145" s="9" t="str">
        <f>IFERROR(SUMIFS(Sessoes!$Q$6:$Q$500,Sessoes!$C$6:$C$500,A145,Sessoes!$A$6:$A$500,"&gt;="&amp;Dashboard!$B$5,Sessoes!$A$6:$A$500,"&lt;"&amp;Dashboard!$B$5+7)/SUMIFS(Sessoes!$P$6:$P$500,Sessoes!$C$6:$C$500,A145,Sessoes!$A$6:$A$500,"&gt;="&amp;Dashboard!$B$5,Sessoes!$A$6:$A$500,"&lt;"&amp;Dashboard!$B$5+7),"")</f>
        <v/>
      </c>
      <c r="G145" s="11" t="str">
        <f t="shared" si="2"/>
        <v/>
      </c>
      <c r="H145" s="4"/>
    </row>
    <row r="146">
      <c r="A146" s="4"/>
      <c r="B146" s="5"/>
      <c r="C146" s="8" t="str">
        <f>IF(A146="","",SUMIFS(Sessoes!$I$6:$I$500,Sessoes!$C$6:$C$500,A146,Sessoes!$A$6:$A$500,"&gt;="&amp;Dashboard!$B$5,Sessoes!$A$6:$A$500,"&lt;="&amp;Dashboard!$B$5+6))</f>
        <v/>
      </c>
      <c r="D146" s="9" t="str">
        <f t="shared" si="1"/>
        <v/>
      </c>
      <c r="E146" s="10"/>
      <c r="F146" s="9" t="str">
        <f>IFERROR(SUMIFS(Sessoes!$Q$6:$Q$500,Sessoes!$C$6:$C$500,A146,Sessoes!$A$6:$A$500,"&gt;="&amp;Dashboard!$B$5,Sessoes!$A$6:$A$500,"&lt;"&amp;Dashboard!$B$5+7)/SUMIFS(Sessoes!$P$6:$P$500,Sessoes!$C$6:$C$500,A146,Sessoes!$A$6:$A$500,"&gt;="&amp;Dashboard!$B$5,Sessoes!$A$6:$A$500,"&lt;"&amp;Dashboard!$B$5+7),"")</f>
        <v/>
      </c>
      <c r="G146" s="11" t="str">
        <f t="shared" si="2"/>
        <v/>
      </c>
      <c r="H146" s="4"/>
    </row>
    <row r="147">
      <c r="A147" s="4"/>
      <c r="B147" s="5"/>
      <c r="C147" s="8" t="str">
        <f>IF(A147="","",SUMIFS(Sessoes!$I$6:$I$500,Sessoes!$C$6:$C$500,A147,Sessoes!$A$6:$A$500,"&gt;="&amp;Dashboard!$B$5,Sessoes!$A$6:$A$500,"&lt;="&amp;Dashboard!$B$5+6))</f>
        <v/>
      </c>
      <c r="D147" s="9" t="str">
        <f t="shared" si="1"/>
        <v/>
      </c>
      <c r="E147" s="10"/>
      <c r="F147" s="9" t="str">
        <f>IFERROR(SUMIFS(Sessoes!$Q$6:$Q$500,Sessoes!$C$6:$C$500,A147,Sessoes!$A$6:$A$500,"&gt;="&amp;Dashboard!$B$5,Sessoes!$A$6:$A$500,"&lt;"&amp;Dashboard!$B$5+7)/SUMIFS(Sessoes!$P$6:$P$500,Sessoes!$C$6:$C$500,A147,Sessoes!$A$6:$A$500,"&gt;="&amp;Dashboard!$B$5,Sessoes!$A$6:$A$500,"&lt;"&amp;Dashboard!$B$5+7),"")</f>
        <v/>
      </c>
      <c r="G147" s="11" t="str">
        <f t="shared" si="2"/>
        <v/>
      </c>
      <c r="H147" s="4"/>
    </row>
    <row r="148">
      <c r="A148" s="4"/>
      <c r="B148" s="5"/>
      <c r="C148" s="8" t="str">
        <f>IF(A148="","",SUMIFS(Sessoes!$I$6:$I$500,Sessoes!$C$6:$C$500,A148,Sessoes!$A$6:$A$500,"&gt;="&amp;Dashboard!$B$5,Sessoes!$A$6:$A$500,"&lt;="&amp;Dashboard!$B$5+6))</f>
        <v/>
      </c>
      <c r="D148" s="9" t="str">
        <f t="shared" si="1"/>
        <v/>
      </c>
      <c r="E148" s="10"/>
      <c r="F148" s="9" t="str">
        <f>IFERROR(SUMIFS(Sessoes!$Q$6:$Q$500,Sessoes!$C$6:$C$500,A148,Sessoes!$A$6:$A$500,"&gt;="&amp;Dashboard!$B$5,Sessoes!$A$6:$A$500,"&lt;"&amp;Dashboard!$B$5+7)/SUMIFS(Sessoes!$P$6:$P$500,Sessoes!$C$6:$C$500,A148,Sessoes!$A$6:$A$500,"&gt;="&amp;Dashboard!$B$5,Sessoes!$A$6:$A$500,"&lt;"&amp;Dashboard!$B$5+7),"")</f>
        <v/>
      </c>
      <c r="G148" s="11" t="str">
        <f t="shared" si="2"/>
        <v/>
      </c>
      <c r="H148" s="4"/>
    </row>
    <row r="149">
      <c r="A149" s="4"/>
      <c r="B149" s="5"/>
      <c r="C149" s="8" t="str">
        <f>IF(A149="","",SUMIFS(Sessoes!$I$6:$I$500,Sessoes!$C$6:$C$500,A149,Sessoes!$A$6:$A$500,"&gt;="&amp;Dashboard!$B$5,Sessoes!$A$6:$A$500,"&lt;="&amp;Dashboard!$B$5+6))</f>
        <v/>
      </c>
      <c r="D149" s="9" t="str">
        <f t="shared" si="1"/>
        <v/>
      </c>
      <c r="E149" s="10"/>
      <c r="F149" s="9" t="str">
        <f>IFERROR(SUMIFS(Sessoes!$Q$6:$Q$500,Sessoes!$C$6:$C$500,A149,Sessoes!$A$6:$A$500,"&gt;="&amp;Dashboard!$B$5,Sessoes!$A$6:$A$500,"&lt;"&amp;Dashboard!$B$5+7)/SUMIFS(Sessoes!$P$6:$P$500,Sessoes!$C$6:$C$500,A149,Sessoes!$A$6:$A$500,"&gt;="&amp;Dashboard!$B$5,Sessoes!$A$6:$A$500,"&lt;"&amp;Dashboard!$B$5+7),"")</f>
        <v/>
      </c>
      <c r="G149" s="11" t="str">
        <f t="shared" si="2"/>
        <v/>
      </c>
      <c r="H149" s="4"/>
    </row>
    <row r="150">
      <c r="A150" s="4"/>
      <c r="B150" s="5"/>
      <c r="C150" s="8" t="str">
        <f>IF(A150="","",SUMIFS(Sessoes!$I$6:$I$500,Sessoes!$C$6:$C$500,A150,Sessoes!$A$6:$A$500,"&gt;="&amp;Dashboard!$B$5,Sessoes!$A$6:$A$500,"&lt;="&amp;Dashboard!$B$5+6))</f>
        <v/>
      </c>
      <c r="D150" s="9" t="str">
        <f t="shared" si="1"/>
        <v/>
      </c>
      <c r="E150" s="10"/>
      <c r="F150" s="9" t="str">
        <f>IFERROR(SUMIFS(Sessoes!$Q$6:$Q$500,Sessoes!$C$6:$C$500,A150,Sessoes!$A$6:$A$500,"&gt;="&amp;Dashboard!$B$5,Sessoes!$A$6:$A$500,"&lt;"&amp;Dashboard!$B$5+7)/SUMIFS(Sessoes!$P$6:$P$500,Sessoes!$C$6:$C$500,A150,Sessoes!$A$6:$A$500,"&gt;="&amp;Dashboard!$B$5,Sessoes!$A$6:$A$500,"&lt;"&amp;Dashboard!$B$5+7),"")</f>
        <v/>
      </c>
      <c r="G150" s="11" t="str">
        <f t="shared" si="2"/>
        <v/>
      </c>
      <c r="H150" s="4"/>
    </row>
    <row r="151">
      <c r="A151" s="4"/>
      <c r="B151" s="5"/>
      <c r="C151" s="8" t="str">
        <f>IF(A151="","",SUMIFS(Sessoes!$I$6:$I$500,Sessoes!$C$6:$C$500,A151,Sessoes!$A$6:$A$500,"&gt;="&amp;Dashboard!$B$5,Sessoes!$A$6:$A$500,"&lt;="&amp;Dashboard!$B$5+6))</f>
        <v/>
      </c>
      <c r="D151" s="9" t="str">
        <f t="shared" si="1"/>
        <v/>
      </c>
      <c r="E151" s="10"/>
      <c r="F151" s="9" t="str">
        <f>IFERROR(SUMIFS(Sessoes!$Q$6:$Q$500,Sessoes!$C$6:$C$500,A151,Sessoes!$A$6:$A$500,"&gt;="&amp;Dashboard!$B$5,Sessoes!$A$6:$A$500,"&lt;"&amp;Dashboard!$B$5+7)/SUMIFS(Sessoes!$P$6:$P$500,Sessoes!$C$6:$C$500,A151,Sessoes!$A$6:$A$500,"&gt;="&amp;Dashboard!$B$5,Sessoes!$A$6:$A$500,"&lt;"&amp;Dashboard!$B$5+7),"")</f>
        <v/>
      </c>
      <c r="G151" s="11" t="str">
        <f t="shared" si="2"/>
        <v/>
      </c>
      <c r="H151" s="4"/>
    </row>
    <row r="152">
      <c r="A152" s="4"/>
      <c r="B152" s="5"/>
      <c r="C152" s="8" t="str">
        <f>IF(A152="","",SUMIFS(Sessoes!$I$6:$I$500,Sessoes!$C$6:$C$500,A152,Sessoes!$A$6:$A$500,"&gt;="&amp;Dashboard!$B$5,Sessoes!$A$6:$A$500,"&lt;="&amp;Dashboard!$B$5+6))</f>
        <v/>
      </c>
      <c r="D152" s="9" t="str">
        <f t="shared" si="1"/>
        <v/>
      </c>
      <c r="E152" s="10"/>
      <c r="F152" s="9" t="str">
        <f>IFERROR(SUMIFS(Sessoes!$Q$6:$Q$500,Sessoes!$C$6:$C$500,A152,Sessoes!$A$6:$A$500,"&gt;="&amp;Dashboard!$B$5,Sessoes!$A$6:$A$500,"&lt;"&amp;Dashboard!$B$5+7)/SUMIFS(Sessoes!$P$6:$P$500,Sessoes!$C$6:$C$500,A152,Sessoes!$A$6:$A$500,"&gt;="&amp;Dashboard!$B$5,Sessoes!$A$6:$A$500,"&lt;"&amp;Dashboard!$B$5+7),"")</f>
        <v/>
      </c>
      <c r="G152" s="11" t="str">
        <f t="shared" si="2"/>
        <v/>
      </c>
      <c r="H152" s="4"/>
    </row>
    <row r="153">
      <c r="A153" s="4"/>
      <c r="B153" s="5"/>
      <c r="C153" s="8" t="str">
        <f>IF(A153="","",SUMIFS(Sessoes!$I$6:$I$500,Sessoes!$C$6:$C$500,A153,Sessoes!$A$6:$A$500,"&gt;="&amp;Dashboard!$B$5,Sessoes!$A$6:$A$500,"&lt;="&amp;Dashboard!$B$5+6))</f>
        <v/>
      </c>
      <c r="D153" s="9" t="str">
        <f t="shared" si="1"/>
        <v/>
      </c>
      <c r="E153" s="10"/>
      <c r="F153" s="9" t="str">
        <f>IFERROR(SUMIFS(Sessoes!$Q$6:$Q$500,Sessoes!$C$6:$C$500,A153,Sessoes!$A$6:$A$500,"&gt;="&amp;Dashboard!$B$5,Sessoes!$A$6:$A$500,"&lt;"&amp;Dashboard!$B$5+7)/SUMIFS(Sessoes!$P$6:$P$500,Sessoes!$C$6:$C$500,A153,Sessoes!$A$6:$A$500,"&gt;="&amp;Dashboard!$B$5,Sessoes!$A$6:$A$500,"&lt;"&amp;Dashboard!$B$5+7),"")</f>
        <v/>
      </c>
      <c r="G153" s="11" t="str">
        <f t="shared" si="2"/>
        <v/>
      </c>
      <c r="H153" s="4"/>
    </row>
    <row r="154">
      <c r="A154" s="4"/>
      <c r="B154" s="5"/>
      <c r="C154" s="8" t="str">
        <f>IF(A154="","",SUMIFS(Sessoes!$I$6:$I$500,Sessoes!$C$6:$C$500,A154,Sessoes!$A$6:$A$500,"&gt;="&amp;Dashboard!$B$5,Sessoes!$A$6:$A$500,"&lt;="&amp;Dashboard!$B$5+6))</f>
        <v/>
      </c>
      <c r="D154" s="9" t="str">
        <f t="shared" si="1"/>
        <v/>
      </c>
      <c r="E154" s="10"/>
      <c r="F154" s="9" t="str">
        <f>IFERROR(SUMIFS(Sessoes!$Q$6:$Q$500,Sessoes!$C$6:$C$500,A154,Sessoes!$A$6:$A$500,"&gt;="&amp;Dashboard!$B$5,Sessoes!$A$6:$A$500,"&lt;"&amp;Dashboard!$B$5+7)/SUMIFS(Sessoes!$P$6:$P$500,Sessoes!$C$6:$C$500,A154,Sessoes!$A$6:$A$500,"&gt;="&amp;Dashboard!$B$5,Sessoes!$A$6:$A$500,"&lt;"&amp;Dashboard!$B$5+7),"")</f>
        <v/>
      </c>
      <c r="G154" s="11" t="str">
        <f t="shared" si="2"/>
        <v/>
      </c>
      <c r="H154" s="4"/>
    </row>
    <row r="155">
      <c r="A155" s="4"/>
      <c r="B155" s="5"/>
      <c r="C155" s="8" t="str">
        <f>IF(A155="","",SUMIFS(Sessoes!$I$6:$I$500,Sessoes!$C$6:$C$500,A155,Sessoes!$A$6:$A$500,"&gt;="&amp;Dashboard!$B$5,Sessoes!$A$6:$A$500,"&lt;="&amp;Dashboard!$B$5+6))</f>
        <v/>
      </c>
      <c r="D155" s="9" t="str">
        <f t="shared" si="1"/>
        <v/>
      </c>
      <c r="E155" s="10"/>
      <c r="F155" s="9" t="str">
        <f>IFERROR(SUMIFS(Sessoes!$Q$6:$Q$500,Sessoes!$C$6:$C$500,A155,Sessoes!$A$6:$A$500,"&gt;="&amp;Dashboard!$B$5,Sessoes!$A$6:$A$500,"&lt;"&amp;Dashboard!$B$5+7)/SUMIFS(Sessoes!$P$6:$P$500,Sessoes!$C$6:$C$500,A155,Sessoes!$A$6:$A$500,"&gt;="&amp;Dashboard!$B$5,Sessoes!$A$6:$A$500,"&lt;"&amp;Dashboard!$B$5+7),"")</f>
        <v/>
      </c>
      <c r="G155" s="11" t="str">
        <f t="shared" si="2"/>
        <v/>
      </c>
      <c r="H155" s="4"/>
    </row>
    <row r="156">
      <c r="A156" s="4"/>
      <c r="B156" s="5"/>
      <c r="C156" s="8" t="str">
        <f>IF(A156="","",SUMIFS(Sessoes!$I$6:$I$500,Sessoes!$C$6:$C$500,A156,Sessoes!$A$6:$A$500,"&gt;="&amp;Dashboard!$B$5,Sessoes!$A$6:$A$500,"&lt;="&amp;Dashboard!$B$5+6))</f>
        <v/>
      </c>
      <c r="D156" s="9" t="str">
        <f t="shared" si="1"/>
        <v/>
      </c>
      <c r="E156" s="10"/>
      <c r="F156" s="9" t="str">
        <f>IFERROR(SUMIFS(Sessoes!$Q$6:$Q$500,Sessoes!$C$6:$C$500,A156,Sessoes!$A$6:$A$500,"&gt;="&amp;Dashboard!$B$5,Sessoes!$A$6:$A$500,"&lt;"&amp;Dashboard!$B$5+7)/SUMIFS(Sessoes!$P$6:$P$500,Sessoes!$C$6:$C$500,A156,Sessoes!$A$6:$A$500,"&gt;="&amp;Dashboard!$B$5,Sessoes!$A$6:$A$500,"&lt;"&amp;Dashboard!$B$5+7),"")</f>
        <v/>
      </c>
      <c r="G156" s="11" t="str">
        <f t="shared" si="2"/>
        <v/>
      </c>
      <c r="H156" s="4"/>
    </row>
    <row r="157">
      <c r="A157" s="4"/>
      <c r="B157" s="5"/>
      <c r="C157" s="8" t="str">
        <f>IF(A157="","",SUMIFS(Sessoes!$I$6:$I$500,Sessoes!$C$6:$C$500,A157,Sessoes!$A$6:$A$500,"&gt;="&amp;Dashboard!$B$5,Sessoes!$A$6:$A$500,"&lt;="&amp;Dashboard!$B$5+6))</f>
        <v/>
      </c>
      <c r="D157" s="9" t="str">
        <f t="shared" si="1"/>
        <v/>
      </c>
      <c r="E157" s="10"/>
      <c r="F157" s="9" t="str">
        <f>IFERROR(SUMIFS(Sessoes!$Q$6:$Q$500,Sessoes!$C$6:$C$500,A157,Sessoes!$A$6:$A$500,"&gt;="&amp;Dashboard!$B$5,Sessoes!$A$6:$A$500,"&lt;"&amp;Dashboard!$B$5+7)/SUMIFS(Sessoes!$P$6:$P$500,Sessoes!$C$6:$C$500,A157,Sessoes!$A$6:$A$500,"&gt;="&amp;Dashboard!$B$5,Sessoes!$A$6:$A$500,"&lt;"&amp;Dashboard!$B$5+7),"")</f>
        <v/>
      </c>
      <c r="G157" s="11" t="str">
        <f t="shared" si="2"/>
        <v/>
      </c>
      <c r="H157" s="4"/>
    </row>
    <row r="158">
      <c r="A158" s="4"/>
      <c r="B158" s="5"/>
      <c r="C158" s="8" t="str">
        <f>IF(A158="","",SUMIFS(Sessoes!$I$6:$I$500,Sessoes!$C$6:$C$500,A158,Sessoes!$A$6:$A$500,"&gt;="&amp;Dashboard!$B$5,Sessoes!$A$6:$A$500,"&lt;="&amp;Dashboard!$B$5+6))</f>
        <v/>
      </c>
      <c r="D158" s="9" t="str">
        <f t="shared" si="1"/>
        <v/>
      </c>
      <c r="E158" s="10"/>
      <c r="F158" s="9" t="str">
        <f>IFERROR(SUMIFS(Sessoes!$Q$6:$Q$500,Sessoes!$C$6:$C$500,A158,Sessoes!$A$6:$A$500,"&gt;="&amp;Dashboard!$B$5,Sessoes!$A$6:$A$500,"&lt;"&amp;Dashboard!$B$5+7)/SUMIFS(Sessoes!$P$6:$P$500,Sessoes!$C$6:$C$500,A158,Sessoes!$A$6:$A$500,"&gt;="&amp;Dashboard!$B$5,Sessoes!$A$6:$A$500,"&lt;"&amp;Dashboard!$B$5+7),"")</f>
        <v/>
      </c>
      <c r="G158" s="11" t="str">
        <f t="shared" si="2"/>
        <v/>
      </c>
      <c r="H158" s="4"/>
    </row>
    <row r="159">
      <c r="A159" s="4"/>
      <c r="B159" s="5"/>
      <c r="C159" s="8" t="str">
        <f>IF(A159="","",SUMIFS(Sessoes!$I$6:$I$500,Sessoes!$C$6:$C$500,A159,Sessoes!$A$6:$A$500,"&gt;="&amp;Dashboard!$B$5,Sessoes!$A$6:$A$500,"&lt;="&amp;Dashboard!$B$5+6))</f>
        <v/>
      </c>
      <c r="D159" s="9" t="str">
        <f t="shared" si="1"/>
        <v/>
      </c>
      <c r="E159" s="10"/>
      <c r="F159" s="9" t="str">
        <f>IFERROR(SUMIFS(Sessoes!$Q$6:$Q$500,Sessoes!$C$6:$C$500,A159,Sessoes!$A$6:$A$500,"&gt;="&amp;Dashboard!$B$5,Sessoes!$A$6:$A$500,"&lt;"&amp;Dashboard!$B$5+7)/SUMIFS(Sessoes!$P$6:$P$500,Sessoes!$C$6:$C$500,A159,Sessoes!$A$6:$A$500,"&gt;="&amp;Dashboard!$B$5,Sessoes!$A$6:$A$500,"&lt;"&amp;Dashboard!$B$5+7),"")</f>
        <v/>
      </c>
      <c r="G159" s="11" t="str">
        <f t="shared" si="2"/>
        <v/>
      </c>
      <c r="H159" s="4"/>
    </row>
    <row r="160">
      <c r="A160" s="4"/>
      <c r="B160" s="5"/>
      <c r="C160" s="8" t="str">
        <f>IF(A160="","",SUMIFS(Sessoes!$I$6:$I$500,Sessoes!$C$6:$C$500,A160,Sessoes!$A$6:$A$500,"&gt;="&amp;Dashboard!$B$5,Sessoes!$A$6:$A$500,"&lt;="&amp;Dashboard!$B$5+6))</f>
        <v/>
      </c>
      <c r="D160" s="9" t="str">
        <f t="shared" si="1"/>
        <v/>
      </c>
      <c r="E160" s="10"/>
      <c r="F160" s="9" t="str">
        <f>IFERROR(SUMIFS(Sessoes!$Q$6:$Q$500,Sessoes!$C$6:$C$500,A160,Sessoes!$A$6:$A$500,"&gt;="&amp;Dashboard!$B$5,Sessoes!$A$6:$A$500,"&lt;"&amp;Dashboard!$B$5+7)/SUMIFS(Sessoes!$P$6:$P$500,Sessoes!$C$6:$C$500,A160,Sessoes!$A$6:$A$500,"&gt;="&amp;Dashboard!$B$5,Sessoes!$A$6:$A$500,"&lt;"&amp;Dashboard!$B$5+7),"")</f>
        <v/>
      </c>
      <c r="G160" s="11" t="str">
        <f t="shared" si="2"/>
        <v/>
      </c>
      <c r="H160" s="4"/>
    </row>
    <row r="161">
      <c r="A161" s="4"/>
      <c r="B161" s="5"/>
      <c r="C161" s="8" t="str">
        <f>IF(A161="","",SUMIFS(Sessoes!$I$6:$I$500,Sessoes!$C$6:$C$500,A161,Sessoes!$A$6:$A$500,"&gt;="&amp;Dashboard!$B$5,Sessoes!$A$6:$A$500,"&lt;="&amp;Dashboard!$B$5+6))</f>
        <v/>
      </c>
      <c r="D161" s="9" t="str">
        <f t="shared" si="1"/>
        <v/>
      </c>
      <c r="E161" s="10"/>
      <c r="F161" s="9" t="str">
        <f>IFERROR(SUMIFS(Sessoes!$Q$6:$Q$500,Sessoes!$C$6:$C$500,A161,Sessoes!$A$6:$A$500,"&gt;="&amp;Dashboard!$B$5,Sessoes!$A$6:$A$500,"&lt;"&amp;Dashboard!$B$5+7)/SUMIFS(Sessoes!$P$6:$P$500,Sessoes!$C$6:$C$500,A161,Sessoes!$A$6:$A$500,"&gt;="&amp;Dashboard!$B$5,Sessoes!$A$6:$A$500,"&lt;"&amp;Dashboard!$B$5+7),"")</f>
        <v/>
      </c>
      <c r="G161" s="11" t="str">
        <f t="shared" si="2"/>
        <v/>
      </c>
      <c r="H161" s="4"/>
    </row>
    <row r="162">
      <c r="A162" s="4"/>
      <c r="B162" s="5"/>
      <c r="C162" s="8" t="str">
        <f>IF(A162="","",SUMIFS(Sessoes!$I$6:$I$500,Sessoes!$C$6:$C$500,A162,Sessoes!$A$6:$A$500,"&gt;="&amp;Dashboard!$B$5,Sessoes!$A$6:$A$500,"&lt;="&amp;Dashboard!$B$5+6))</f>
        <v/>
      </c>
      <c r="D162" s="9" t="str">
        <f t="shared" si="1"/>
        <v/>
      </c>
      <c r="E162" s="10"/>
      <c r="F162" s="9" t="str">
        <f>IFERROR(SUMIFS(Sessoes!$Q$6:$Q$500,Sessoes!$C$6:$C$500,A162,Sessoes!$A$6:$A$500,"&gt;="&amp;Dashboard!$B$5,Sessoes!$A$6:$A$500,"&lt;"&amp;Dashboard!$B$5+7)/SUMIFS(Sessoes!$P$6:$P$500,Sessoes!$C$6:$C$500,A162,Sessoes!$A$6:$A$500,"&gt;="&amp;Dashboard!$B$5,Sessoes!$A$6:$A$500,"&lt;"&amp;Dashboard!$B$5+7),"")</f>
        <v/>
      </c>
      <c r="G162" s="11" t="str">
        <f t="shared" si="2"/>
        <v/>
      </c>
      <c r="H162" s="4"/>
    </row>
    <row r="163">
      <c r="A163" s="4"/>
      <c r="B163" s="5"/>
      <c r="C163" s="8" t="str">
        <f>IF(A163="","",SUMIFS(Sessoes!$I$6:$I$500,Sessoes!$C$6:$C$500,A163,Sessoes!$A$6:$A$500,"&gt;="&amp;Dashboard!$B$5,Sessoes!$A$6:$A$500,"&lt;="&amp;Dashboard!$B$5+6))</f>
        <v/>
      </c>
      <c r="D163" s="9" t="str">
        <f t="shared" si="1"/>
        <v/>
      </c>
      <c r="E163" s="10"/>
      <c r="F163" s="9" t="str">
        <f>IFERROR(SUMIFS(Sessoes!$Q$6:$Q$500,Sessoes!$C$6:$C$500,A163,Sessoes!$A$6:$A$500,"&gt;="&amp;Dashboard!$B$5,Sessoes!$A$6:$A$500,"&lt;"&amp;Dashboard!$B$5+7)/SUMIFS(Sessoes!$P$6:$P$500,Sessoes!$C$6:$C$500,A163,Sessoes!$A$6:$A$500,"&gt;="&amp;Dashboard!$B$5,Sessoes!$A$6:$A$500,"&lt;"&amp;Dashboard!$B$5+7),"")</f>
        <v/>
      </c>
      <c r="G163" s="11" t="str">
        <f t="shared" si="2"/>
        <v/>
      </c>
      <c r="H163" s="4"/>
    </row>
    <row r="164">
      <c r="A164" s="4"/>
      <c r="B164" s="5"/>
      <c r="C164" s="8" t="str">
        <f>IF(A164="","",SUMIFS(Sessoes!$I$6:$I$500,Sessoes!$C$6:$C$500,A164,Sessoes!$A$6:$A$500,"&gt;="&amp;Dashboard!$B$5,Sessoes!$A$6:$A$500,"&lt;="&amp;Dashboard!$B$5+6))</f>
        <v/>
      </c>
      <c r="D164" s="9" t="str">
        <f t="shared" si="1"/>
        <v/>
      </c>
      <c r="E164" s="10"/>
      <c r="F164" s="9" t="str">
        <f>IFERROR(SUMIFS(Sessoes!$Q$6:$Q$500,Sessoes!$C$6:$C$500,A164,Sessoes!$A$6:$A$500,"&gt;="&amp;Dashboard!$B$5,Sessoes!$A$6:$A$500,"&lt;"&amp;Dashboard!$B$5+7)/SUMIFS(Sessoes!$P$6:$P$500,Sessoes!$C$6:$C$500,A164,Sessoes!$A$6:$A$500,"&gt;="&amp;Dashboard!$B$5,Sessoes!$A$6:$A$500,"&lt;"&amp;Dashboard!$B$5+7),"")</f>
        <v/>
      </c>
      <c r="G164" s="11" t="str">
        <f t="shared" si="2"/>
        <v/>
      </c>
      <c r="H164" s="4"/>
    </row>
    <row r="165">
      <c r="A165" s="4"/>
      <c r="B165" s="5"/>
      <c r="C165" s="8" t="str">
        <f>IF(A165="","",SUMIFS(Sessoes!$I$6:$I$500,Sessoes!$C$6:$C$500,A165,Sessoes!$A$6:$A$500,"&gt;="&amp;Dashboard!$B$5,Sessoes!$A$6:$A$500,"&lt;="&amp;Dashboard!$B$5+6))</f>
        <v/>
      </c>
      <c r="D165" s="9" t="str">
        <f t="shared" si="1"/>
        <v/>
      </c>
      <c r="E165" s="10"/>
      <c r="F165" s="9" t="str">
        <f>IFERROR(SUMIFS(Sessoes!$Q$6:$Q$500,Sessoes!$C$6:$C$500,A165,Sessoes!$A$6:$A$500,"&gt;="&amp;Dashboard!$B$5,Sessoes!$A$6:$A$500,"&lt;"&amp;Dashboard!$B$5+7)/SUMIFS(Sessoes!$P$6:$P$500,Sessoes!$C$6:$C$500,A165,Sessoes!$A$6:$A$500,"&gt;="&amp;Dashboard!$B$5,Sessoes!$A$6:$A$500,"&lt;"&amp;Dashboard!$B$5+7),"")</f>
        <v/>
      </c>
      <c r="G165" s="11" t="str">
        <f t="shared" si="2"/>
        <v/>
      </c>
      <c r="H165" s="4"/>
    </row>
    <row r="166">
      <c r="A166" s="4"/>
      <c r="B166" s="5"/>
      <c r="C166" s="8" t="str">
        <f>IF(A166="","",SUMIFS(Sessoes!$I$6:$I$500,Sessoes!$C$6:$C$500,A166,Sessoes!$A$6:$A$500,"&gt;="&amp;Dashboard!$B$5,Sessoes!$A$6:$A$500,"&lt;="&amp;Dashboard!$B$5+6))</f>
        <v/>
      </c>
      <c r="D166" s="9" t="str">
        <f t="shared" si="1"/>
        <v/>
      </c>
      <c r="E166" s="10"/>
      <c r="F166" s="9" t="str">
        <f>IFERROR(SUMIFS(Sessoes!$Q$6:$Q$500,Sessoes!$C$6:$C$500,A166,Sessoes!$A$6:$A$500,"&gt;="&amp;Dashboard!$B$5,Sessoes!$A$6:$A$500,"&lt;"&amp;Dashboard!$B$5+7)/SUMIFS(Sessoes!$P$6:$P$500,Sessoes!$C$6:$C$500,A166,Sessoes!$A$6:$A$500,"&gt;="&amp;Dashboard!$B$5,Sessoes!$A$6:$A$500,"&lt;"&amp;Dashboard!$B$5+7),"")</f>
        <v/>
      </c>
      <c r="G166" s="11" t="str">
        <f t="shared" si="2"/>
        <v/>
      </c>
      <c r="H166" s="4"/>
    </row>
    <row r="167">
      <c r="A167" s="4"/>
      <c r="B167" s="5"/>
      <c r="C167" s="8" t="str">
        <f>IF(A167="","",SUMIFS(Sessoes!$I$6:$I$500,Sessoes!$C$6:$C$500,A167,Sessoes!$A$6:$A$500,"&gt;="&amp;Dashboard!$B$5,Sessoes!$A$6:$A$500,"&lt;="&amp;Dashboard!$B$5+6))</f>
        <v/>
      </c>
      <c r="D167" s="9" t="str">
        <f t="shared" si="1"/>
        <v/>
      </c>
      <c r="E167" s="10"/>
      <c r="F167" s="9" t="str">
        <f>IFERROR(SUMIFS(Sessoes!$Q$6:$Q$500,Sessoes!$C$6:$C$500,A167,Sessoes!$A$6:$A$500,"&gt;="&amp;Dashboard!$B$5,Sessoes!$A$6:$A$500,"&lt;"&amp;Dashboard!$B$5+7)/SUMIFS(Sessoes!$P$6:$P$500,Sessoes!$C$6:$C$500,A167,Sessoes!$A$6:$A$500,"&gt;="&amp;Dashboard!$B$5,Sessoes!$A$6:$A$500,"&lt;"&amp;Dashboard!$B$5+7),"")</f>
        <v/>
      </c>
      <c r="G167" s="11" t="str">
        <f t="shared" si="2"/>
        <v/>
      </c>
      <c r="H167" s="4"/>
    </row>
    <row r="168">
      <c r="A168" s="4"/>
      <c r="B168" s="5"/>
      <c r="C168" s="8" t="str">
        <f>IF(A168="","",SUMIFS(Sessoes!$I$6:$I$500,Sessoes!$C$6:$C$500,A168,Sessoes!$A$6:$A$500,"&gt;="&amp;Dashboard!$B$5,Sessoes!$A$6:$A$500,"&lt;="&amp;Dashboard!$B$5+6))</f>
        <v/>
      </c>
      <c r="D168" s="9" t="str">
        <f t="shared" si="1"/>
        <v/>
      </c>
      <c r="E168" s="10"/>
      <c r="F168" s="9" t="str">
        <f>IFERROR(SUMIFS(Sessoes!$Q$6:$Q$500,Sessoes!$C$6:$C$500,A168,Sessoes!$A$6:$A$500,"&gt;="&amp;Dashboard!$B$5,Sessoes!$A$6:$A$500,"&lt;"&amp;Dashboard!$B$5+7)/SUMIFS(Sessoes!$P$6:$P$500,Sessoes!$C$6:$C$500,A168,Sessoes!$A$6:$A$500,"&gt;="&amp;Dashboard!$B$5,Sessoes!$A$6:$A$500,"&lt;"&amp;Dashboard!$B$5+7),"")</f>
        <v/>
      </c>
      <c r="G168" s="11" t="str">
        <f t="shared" si="2"/>
        <v/>
      </c>
      <c r="H168" s="4"/>
    </row>
    <row r="169">
      <c r="A169" s="4"/>
      <c r="B169" s="5"/>
      <c r="C169" s="8" t="str">
        <f>IF(A169="","",SUMIFS(Sessoes!$I$6:$I$500,Sessoes!$C$6:$C$500,A169,Sessoes!$A$6:$A$500,"&gt;="&amp;Dashboard!$B$5,Sessoes!$A$6:$A$500,"&lt;="&amp;Dashboard!$B$5+6))</f>
        <v/>
      </c>
      <c r="D169" s="9" t="str">
        <f t="shared" si="1"/>
        <v/>
      </c>
      <c r="E169" s="10"/>
      <c r="F169" s="9" t="str">
        <f>IFERROR(SUMIFS(Sessoes!$Q$6:$Q$500,Sessoes!$C$6:$C$500,A169,Sessoes!$A$6:$A$500,"&gt;="&amp;Dashboard!$B$5,Sessoes!$A$6:$A$500,"&lt;"&amp;Dashboard!$B$5+7)/SUMIFS(Sessoes!$P$6:$P$500,Sessoes!$C$6:$C$500,A169,Sessoes!$A$6:$A$500,"&gt;="&amp;Dashboard!$B$5,Sessoes!$A$6:$A$500,"&lt;"&amp;Dashboard!$B$5+7),"")</f>
        <v/>
      </c>
      <c r="G169" s="11" t="str">
        <f t="shared" si="2"/>
        <v/>
      </c>
      <c r="H169" s="4"/>
    </row>
    <row r="170">
      <c r="A170" s="4"/>
      <c r="B170" s="5"/>
      <c r="C170" s="8" t="str">
        <f>IF(A170="","",SUMIFS(Sessoes!$I$6:$I$500,Sessoes!$C$6:$C$500,A170,Sessoes!$A$6:$A$500,"&gt;="&amp;Dashboard!$B$5,Sessoes!$A$6:$A$500,"&lt;="&amp;Dashboard!$B$5+6))</f>
        <v/>
      </c>
      <c r="D170" s="9" t="str">
        <f t="shared" si="1"/>
        <v/>
      </c>
      <c r="E170" s="10"/>
      <c r="F170" s="9" t="str">
        <f>IFERROR(SUMIFS(Sessoes!$Q$6:$Q$500,Sessoes!$C$6:$C$500,A170,Sessoes!$A$6:$A$500,"&gt;="&amp;Dashboard!$B$5,Sessoes!$A$6:$A$500,"&lt;"&amp;Dashboard!$B$5+7)/SUMIFS(Sessoes!$P$6:$P$500,Sessoes!$C$6:$C$500,A170,Sessoes!$A$6:$A$500,"&gt;="&amp;Dashboard!$B$5,Sessoes!$A$6:$A$500,"&lt;"&amp;Dashboard!$B$5+7),"")</f>
        <v/>
      </c>
      <c r="G170" s="11" t="str">
        <f t="shared" si="2"/>
        <v/>
      </c>
      <c r="H170" s="4"/>
    </row>
    <row r="171">
      <c r="A171" s="4"/>
      <c r="B171" s="5"/>
      <c r="C171" s="8" t="str">
        <f>IF(A171="","",SUMIFS(Sessoes!$I$6:$I$500,Sessoes!$C$6:$C$500,A171,Sessoes!$A$6:$A$500,"&gt;="&amp;Dashboard!$B$5,Sessoes!$A$6:$A$500,"&lt;="&amp;Dashboard!$B$5+6))</f>
        <v/>
      </c>
      <c r="D171" s="9" t="str">
        <f t="shared" si="1"/>
        <v/>
      </c>
      <c r="E171" s="10"/>
      <c r="F171" s="9" t="str">
        <f>IFERROR(SUMIFS(Sessoes!$Q$6:$Q$500,Sessoes!$C$6:$C$500,A171,Sessoes!$A$6:$A$500,"&gt;="&amp;Dashboard!$B$5,Sessoes!$A$6:$A$500,"&lt;"&amp;Dashboard!$B$5+7)/SUMIFS(Sessoes!$P$6:$P$500,Sessoes!$C$6:$C$500,A171,Sessoes!$A$6:$A$500,"&gt;="&amp;Dashboard!$B$5,Sessoes!$A$6:$A$500,"&lt;"&amp;Dashboard!$B$5+7),"")</f>
        <v/>
      </c>
      <c r="G171" s="11" t="str">
        <f t="shared" si="2"/>
        <v/>
      </c>
      <c r="H171" s="4"/>
    </row>
    <row r="172">
      <c r="A172" s="4"/>
      <c r="B172" s="5"/>
      <c r="C172" s="8" t="str">
        <f>IF(A172="","",SUMIFS(Sessoes!$I$6:$I$500,Sessoes!$C$6:$C$500,A172,Sessoes!$A$6:$A$500,"&gt;="&amp;Dashboard!$B$5,Sessoes!$A$6:$A$500,"&lt;="&amp;Dashboard!$B$5+6))</f>
        <v/>
      </c>
      <c r="D172" s="9" t="str">
        <f t="shared" si="1"/>
        <v/>
      </c>
      <c r="E172" s="10"/>
      <c r="F172" s="9" t="str">
        <f>IFERROR(SUMIFS(Sessoes!$Q$6:$Q$500,Sessoes!$C$6:$C$500,A172,Sessoes!$A$6:$A$500,"&gt;="&amp;Dashboard!$B$5,Sessoes!$A$6:$A$500,"&lt;"&amp;Dashboard!$B$5+7)/SUMIFS(Sessoes!$P$6:$P$500,Sessoes!$C$6:$C$500,A172,Sessoes!$A$6:$A$500,"&gt;="&amp;Dashboard!$B$5,Sessoes!$A$6:$A$500,"&lt;"&amp;Dashboard!$B$5+7),"")</f>
        <v/>
      </c>
      <c r="G172" s="11" t="str">
        <f t="shared" si="2"/>
        <v/>
      </c>
      <c r="H172" s="4"/>
    </row>
    <row r="173">
      <c r="A173" s="4"/>
      <c r="B173" s="5"/>
      <c r="C173" s="8" t="str">
        <f>IF(A173="","",SUMIFS(Sessoes!$I$6:$I$500,Sessoes!$C$6:$C$500,A173,Sessoes!$A$6:$A$500,"&gt;="&amp;Dashboard!$B$5,Sessoes!$A$6:$A$500,"&lt;="&amp;Dashboard!$B$5+6))</f>
        <v/>
      </c>
      <c r="D173" s="9" t="str">
        <f t="shared" si="1"/>
        <v/>
      </c>
      <c r="E173" s="10"/>
      <c r="F173" s="9" t="str">
        <f>IFERROR(SUMIFS(Sessoes!$Q$6:$Q$500,Sessoes!$C$6:$C$500,A173,Sessoes!$A$6:$A$500,"&gt;="&amp;Dashboard!$B$5,Sessoes!$A$6:$A$500,"&lt;"&amp;Dashboard!$B$5+7)/SUMIFS(Sessoes!$P$6:$P$500,Sessoes!$C$6:$C$500,A173,Sessoes!$A$6:$A$500,"&gt;="&amp;Dashboard!$B$5,Sessoes!$A$6:$A$500,"&lt;"&amp;Dashboard!$B$5+7),"")</f>
        <v/>
      </c>
      <c r="G173" s="11" t="str">
        <f t="shared" si="2"/>
        <v/>
      </c>
      <c r="H173" s="4"/>
    </row>
    <row r="174">
      <c r="A174" s="4"/>
      <c r="B174" s="5"/>
      <c r="C174" s="8" t="str">
        <f>IF(A174="","",SUMIFS(Sessoes!$I$6:$I$500,Sessoes!$C$6:$C$500,A174,Sessoes!$A$6:$A$500,"&gt;="&amp;Dashboard!$B$5,Sessoes!$A$6:$A$500,"&lt;="&amp;Dashboard!$B$5+6))</f>
        <v/>
      </c>
      <c r="D174" s="9" t="str">
        <f t="shared" si="1"/>
        <v/>
      </c>
      <c r="E174" s="10"/>
      <c r="F174" s="9" t="str">
        <f>IFERROR(SUMIFS(Sessoes!$Q$6:$Q$500,Sessoes!$C$6:$C$500,A174,Sessoes!$A$6:$A$500,"&gt;="&amp;Dashboard!$B$5,Sessoes!$A$6:$A$500,"&lt;"&amp;Dashboard!$B$5+7)/SUMIFS(Sessoes!$P$6:$P$500,Sessoes!$C$6:$C$500,A174,Sessoes!$A$6:$A$500,"&gt;="&amp;Dashboard!$B$5,Sessoes!$A$6:$A$500,"&lt;"&amp;Dashboard!$B$5+7),"")</f>
        <v/>
      </c>
      <c r="G174" s="11" t="str">
        <f t="shared" si="2"/>
        <v/>
      </c>
      <c r="H174" s="4"/>
    </row>
    <row r="175">
      <c r="A175" s="4"/>
      <c r="B175" s="5"/>
      <c r="C175" s="8" t="str">
        <f>IF(A175="","",SUMIFS(Sessoes!$I$6:$I$500,Sessoes!$C$6:$C$500,A175,Sessoes!$A$6:$A$500,"&gt;="&amp;Dashboard!$B$5,Sessoes!$A$6:$A$500,"&lt;="&amp;Dashboard!$B$5+6))</f>
        <v/>
      </c>
      <c r="D175" s="9" t="str">
        <f t="shared" si="1"/>
        <v/>
      </c>
      <c r="E175" s="10"/>
      <c r="F175" s="9" t="str">
        <f>IFERROR(SUMIFS(Sessoes!$Q$6:$Q$500,Sessoes!$C$6:$C$500,A175,Sessoes!$A$6:$A$500,"&gt;="&amp;Dashboard!$B$5,Sessoes!$A$6:$A$500,"&lt;"&amp;Dashboard!$B$5+7)/SUMIFS(Sessoes!$P$6:$P$500,Sessoes!$C$6:$C$500,A175,Sessoes!$A$6:$A$500,"&gt;="&amp;Dashboard!$B$5,Sessoes!$A$6:$A$500,"&lt;"&amp;Dashboard!$B$5+7),"")</f>
        <v/>
      </c>
      <c r="G175" s="11" t="str">
        <f t="shared" si="2"/>
        <v/>
      </c>
      <c r="H175" s="4"/>
    </row>
    <row r="176">
      <c r="A176" s="4"/>
      <c r="B176" s="5"/>
      <c r="C176" s="8" t="str">
        <f>IF(A176="","",SUMIFS(Sessoes!$I$6:$I$500,Sessoes!$C$6:$C$500,A176,Sessoes!$A$6:$A$500,"&gt;="&amp;Dashboard!$B$5,Sessoes!$A$6:$A$500,"&lt;="&amp;Dashboard!$B$5+6))</f>
        <v/>
      </c>
      <c r="D176" s="9" t="str">
        <f t="shared" si="1"/>
        <v/>
      </c>
      <c r="E176" s="10"/>
      <c r="F176" s="9" t="str">
        <f>IFERROR(SUMIFS(Sessoes!$Q$6:$Q$500,Sessoes!$C$6:$C$500,A176,Sessoes!$A$6:$A$500,"&gt;="&amp;Dashboard!$B$5,Sessoes!$A$6:$A$500,"&lt;"&amp;Dashboard!$B$5+7)/SUMIFS(Sessoes!$P$6:$P$500,Sessoes!$C$6:$C$500,A176,Sessoes!$A$6:$A$500,"&gt;="&amp;Dashboard!$B$5,Sessoes!$A$6:$A$500,"&lt;"&amp;Dashboard!$B$5+7),"")</f>
        <v/>
      </c>
      <c r="G176" s="11" t="str">
        <f t="shared" si="2"/>
        <v/>
      </c>
      <c r="H176" s="4"/>
    </row>
    <row r="177">
      <c r="A177" s="4"/>
      <c r="B177" s="5"/>
      <c r="C177" s="8" t="str">
        <f>IF(A177="","",SUMIFS(Sessoes!$I$6:$I$500,Sessoes!$C$6:$C$500,A177,Sessoes!$A$6:$A$500,"&gt;="&amp;Dashboard!$B$5,Sessoes!$A$6:$A$500,"&lt;="&amp;Dashboard!$B$5+6))</f>
        <v/>
      </c>
      <c r="D177" s="9" t="str">
        <f t="shared" si="1"/>
        <v/>
      </c>
      <c r="E177" s="10"/>
      <c r="F177" s="9" t="str">
        <f>IFERROR(SUMIFS(Sessoes!$Q$6:$Q$500,Sessoes!$C$6:$C$500,A177,Sessoes!$A$6:$A$500,"&gt;="&amp;Dashboard!$B$5,Sessoes!$A$6:$A$500,"&lt;"&amp;Dashboard!$B$5+7)/SUMIFS(Sessoes!$P$6:$P$500,Sessoes!$C$6:$C$500,A177,Sessoes!$A$6:$A$500,"&gt;="&amp;Dashboard!$B$5,Sessoes!$A$6:$A$500,"&lt;"&amp;Dashboard!$B$5+7),"")</f>
        <v/>
      </c>
      <c r="G177" s="11" t="str">
        <f t="shared" si="2"/>
        <v/>
      </c>
      <c r="H177" s="4"/>
    </row>
    <row r="178">
      <c r="A178" s="4"/>
      <c r="B178" s="5"/>
      <c r="C178" s="8" t="str">
        <f>IF(A178="","",SUMIFS(Sessoes!$I$6:$I$500,Sessoes!$C$6:$C$500,A178,Sessoes!$A$6:$A$500,"&gt;="&amp;Dashboard!$B$5,Sessoes!$A$6:$A$500,"&lt;="&amp;Dashboard!$B$5+6))</f>
        <v/>
      </c>
      <c r="D178" s="9" t="str">
        <f t="shared" si="1"/>
        <v/>
      </c>
      <c r="E178" s="10"/>
      <c r="F178" s="9" t="str">
        <f>IFERROR(SUMIFS(Sessoes!$Q$6:$Q$500,Sessoes!$C$6:$C$500,A178,Sessoes!$A$6:$A$500,"&gt;="&amp;Dashboard!$B$5,Sessoes!$A$6:$A$500,"&lt;"&amp;Dashboard!$B$5+7)/SUMIFS(Sessoes!$P$6:$P$500,Sessoes!$C$6:$C$500,A178,Sessoes!$A$6:$A$500,"&gt;="&amp;Dashboard!$B$5,Sessoes!$A$6:$A$500,"&lt;"&amp;Dashboard!$B$5+7),"")</f>
        <v/>
      </c>
      <c r="G178" s="11" t="str">
        <f t="shared" si="2"/>
        <v/>
      </c>
      <c r="H178" s="4"/>
    </row>
    <row r="179">
      <c r="A179" s="4"/>
      <c r="B179" s="5"/>
      <c r="C179" s="8" t="str">
        <f>IF(A179="","",SUMIFS(Sessoes!$I$6:$I$500,Sessoes!$C$6:$C$500,A179,Sessoes!$A$6:$A$500,"&gt;="&amp;Dashboard!$B$5,Sessoes!$A$6:$A$500,"&lt;="&amp;Dashboard!$B$5+6))</f>
        <v/>
      </c>
      <c r="D179" s="9" t="str">
        <f t="shared" si="1"/>
        <v/>
      </c>
      <c r="E179" s="10"/>
      <c r="F179" s="9" t="str">
        <f>IFERROR(SUMIFS(Sessoes!$Q$6:$Q$500,Sessoes!$C$6:$C$500,A179,Sessoes!$A$6:$A$500,"&gt;="&amp;Dashboard!$B$5,Sessoes!$A$6:$A$500,"&lt;"&amp;Dashboard!$B$5+7)/SUMIFS(Sessoes!$P$6:$P$500,Sessoes!$C$6:$C$500,A179,Sessoes!$A$6:$A$500,"&gt;="&amp;Dashboard!$B$5,Sessoes!$A$6:$A$500,"&lt;"&amp;Dashboard!$B$5+7),"")</f>
        <v/>
      </c>
      <c r="G179" s="11" t="str">
        <f t="shared" si="2"/>
        <v/>
      </c>
      <c r="H179" s="4"/>
    </row>
    <row r="180">
      <c r="A180" s="4"/>
      <c r="B180" s="5"/>
      <c r="C180" s="8" t="str">
        <f>IF(A180="","",SUMIFS(Sessoes!$I$6:$I$500,Sessoes!$C$6:$C$500,A180,Sessoes!$A$6:$A$500,"&gt;="&amp;Dashboard!$B$5,Sessoes!$A$6:$A$500,"&lt;="&amp;Dashboard!$B$5+6))</f>
        <v/>
      </c>
      <c r="D180" s="9" t="str">
        <f t="shared" si="1"/>
        <v/>
      </c>
      <c r="E180" s="10"/>
      <c r="F180" s="9" t="str">
        <f>IFERROR(SUMIFS(Sessoes!$Q$6:$Q$500,Sessoes!$C$6:$C$500,A180,Sessoes!$A$6:$A$500,"&gt;="&amp;Dashboard!$B$5,Sessoes!$A$6:$A$500,"&lt;"&amp;Dashboard!$B$5+7)/SUMIFS(Sessoes!$P$6:$P$500,Sessoes!$C$6:$C$500,A180,Sessoes!$A$6:$A$500,"&gt;="&amp;Dashboard!$B$5,Sessoes!$A$6:$A$500,"&lt;"&amp;Dashboard!$B$5+7),"")</f>
        <v/>
      </c>
      <c r="G180" s="11" t="str">
        <f t="shared" si="2"/>
        <v/>
      </c>
      <c r="H180" s="4"/>
    </row>
    <row r="181">
      <c r="A181" s="4"/>
      <c r="B181" s="5"/>
      <c r="C181" s="8" t="str">
        <f>IF(A181="","",SUMIFS(Sessoes!$I$6:$I$500,Sessoes!$C$6:$C$500,A181,Sessoes!$A$6:$A$500,"&gt;="&amp;Dashboard!$B$5,Sessoes!$A$6:$A$500,"&lt;="&amp;Dashboard!$B$5+6))</f>
        <v/>
      </c>
      <c r="D181" s="9" t="str">
        <f t="shared" si="1"/>
        <v/>
      </c>
      <c r="E181" s="10"/>
      <c r="F181" s="9" t="str">
        <f>IFERROR(SUMIFS(Sessoes!$Q$6:$Q$500,Sessoes!$C$6:$C$500,A181,Sessoes!$A$6:$A$500,"&gt;="&amp;Dashboard!$B$5,Sessoes!$A$6:$A$500,"&lt;"&amp;Dashboard!$B$5+7)/SUMIFS(Sessoes!$P$6:$P$500,Sessoes!$C$6:$C$500,A181,Sessoes!$A$6:$A$500,"&gt;="&amp;Dashboard!$B$5,Sessoes!$A$6:$A$500,"&lt;"&amp;Dashboard!$B$5+7),"")</f>
        <v/>
      </c>
      <c r="G181" s="11" t="str">
        <f t="shared" si="2"/>
        <v/>
      </c>
      <c r="H181" s="4"/>
    </row>
    <row r="182">
      <c r="A182" s="4"/>
      <c r="B182" s="5"/>
      <c r="C182" s="8" t="str">
        <f>IF(A182="","",SUMIFS(Sessoes!$I$6:$I$500,Sessoes!$C$6:$C$500,A182,Sessoes!$A$6:$A$500,"&gt;="&amp;Dashboard!$B$5,Sessoes!$A$6:$A$500,"&lt;="&amp;Dashboard!$B$5+6))</f>
        <v/>
      </c>
      <c r="D182" s="9" t="str">
        <f t="shared" si="1"/>
        <v/>
      </c>
      <c r="E182" s="10"/>
      <c r="F182" s="9" t="str">
        <f>IFERROR(SUMIFS(Sessoes!$Q$6:$Q$500,Sessoes!$C$6:$C$500,A182,Sessoes!$A$6:$A$500,"&gt;="&amp;Dashboard!$B$5,Sessoes!$A$6:$A$500,"&lt;"&amp;Dashboard!$B$5+7)/SUMIFS(Sessoes!$P$6:$P$500,Sessoes!$C$6:$C$500,A182,Sessoes!$A$6:$A$500,"&gt;="&amp;Dashboard!$B$5,Sessoes!$A$6:$A$500,"&lt;"&amp;Dashboard!$B$5+7),"")</f>
        <v/>
      </c>
      <c r="G182" s="11" t="str">
        <f t="shared" si="2"/>
        <v/>
      </c>
      <c r="H182" s="4"/>
    </row>
    <row r="183">
      <c r="A183" s="4"/>
      <c r="B183" s="5"/>
      <c r="C183" s="8" t="str">
        <f>IF(A183="","",SUMIFS(Sessoes!$I$6:$I$500,Sessoes!$C$6:$C$500,A183,Sessoes!$A$6:$A$500,"&gt;="&amp;Dashboard!$B$5,Sessoes!$A$6:$A$500,"&lt;="&amp;Dashboard!$B$5+6))</f>
        <v/>
      </c>
      <c r="D183" s="9" t="str">
        <f t="shared" si="1"/>
        <v/>
      </c>
      <c r="E183" s="10"/>
      <c r="F183" s="9" t="str">
        <f>IFERROR(SUMIFS(Sessoes!$Q$6:$Q$500,Sessoes!$C$6:$C$500,A183,Sessoes!$A$6:$A$500,"&gt;="&amp;Dashboard!$B$5,Sessoes!$A$6:$A$500,"&lt;"&amp;Dashboard!$B$5+7)/SUMIFS(Sessoes!$P$6:$P$500,Sessoes!$C$6:$C$500,A183,Sessoes!$A$6:$A$500,"&gt;="&amp;Dashboard!$B$5,Sessoes!$A$6:$A$500,"&lt;"&amp;Dashboard!$B$5+7),"")</f>
        <v/>
      </c>
      <c r="G183" s="11" t="str">
        <f t="shared" si="2"/>
        <v/>
      </c>
      <c r="H183" s="4"/>
    </row>
    <row r="184">
      <c r="A184" s="4"/>
      <c r="B184" s="5"/>
      <c r="C184" s="8" t="str">
        <f>IF(A184="","",SUMIFS(Sessoes!$I$6:$I$500,Sessoes!$C$6:$C$500,A184,Sessoes!$A$6:$A$500,"&gt;="&amp;Dashboard!$B$5,Sessoes!$A$6:$A$500,"&lt;="&amp;Dashboard!$B$5+6))</f>
        <v/>
      </c>
      <c r="D184" s="9" t="str">
        <f t="shared" si="1"/>
        <v/>
      </c>
      <c r="E184" s="10"/>
      <c r="F184" s="9" t="str">
        <f>IFERROR(SUMIFS(Sessoes!$Q$6:$Q$500,Sessoes!$C$6:$C$500,A184,Sessoes!$A$6:$A$500,"&gt;="&amp;Dashboard!$B$5,Sessoes!$A$6:$A$500,"&lt;"&amp;Dashboard!$B$5+7)/SUMIFS(Sessoes!$P$6:$P$500,Sessoes!$C$6:$C$500,A184,Sessoes!$A$6:$A$500,"&gt;="&amp;Dashboard!$B$5,Sessoes!$A$6:$A$500,"&lt;"&amp;Dashboard!$B$5+7),"")</f>
        <v/>
      </c>
      <c r="G184" s="11" t="str">
        <f t="shared" si="2"/>
        <v/>
      </c>
      <c r="H184" s="4"/>
    </row>
    <row r="185">
      <c r="A185" s="4"/>
      <c r="B185" s="5"/>
      <c r="C185" s="8" t="str">
        <f>IF(A185="","",SUMIFS(Sessoes!$I$6:$I$500,Sessoes!$C$6:$C$500,A185,Sessoes!$A$6:$A$500,"&gt;="&amp;Dashboard!$B$5,Sessoes!$A$6:$A$500,"&lt;="&amp;Dashboard!$B$5+6))</f>
        <v/>
      </c>
      <c r="D185" s="9" t="str">
        <f t="shared" si="1"/>
        <v/>
      </c>
      <c r="E185" s="10"/>
      <c r="F185" s="9" t="str">
        <f>IFERROR(SUMIFS(Sessoes!$Q$6:$Q$500,Sessoes!$C$6:$C$500,A185,Sessoes!$A$6:$A$500,"&gt;="&amp;Dashboard!$B$5,Sessoes!$A$6:$A$500,"&lt;"&amp;Dashboard!$B$5+7)/SUMIFS(Sessoes!$P$6:$P$500,Sessoes!$C$6:$C$500,A185,Sessoes!$A$6:$A$500,"&gt;="&amp;Dashboard!$B$5,Sessoes!$A$6:$A$500,"&lt;"&amp;Dashboard!$B$5+7),"")</f>
        <v/>
      </c>
      <c r="G185" s="11" t="str">
        <f t="shared" si="2"/>
        <v/>
      </c>
      <c r="H185" s="4"/>
    </row>
    <row r="186">
      <c r="A186" s="4"/>
      <c r="B186" s="5"/>
      <c r="C186" s="8" t="str">
        <f>IF(A186="","",SUMIFS(Sessoes!$I$6:$I$500,Sessoes!$C$6:$C$500,A186,Sessoes!$A$6:$A$500,"&gt;="&amp;Dashboard!$B$5,Sessoes!$A$6:$A$500,"&lt;="&amp;Dashboard!$B$5+6))</f>
        <v/>
      </c>
      <c r="D186" s="9" t="str">
        <f t="shared" si="1"/>
        <v/>
      </c>
      <c r="E186" s="10"/>
      <c r="F186" s="9" t="str">
        <f>IFERROR(SUMIFS(Sessoes!$Q$6:$Q$500,Sessoes!$C$6:$C$500,A186,Sessoes!$A$6:$A$500,"&gt;="&amp;Dashboard!$B$5,Sessoes!$A$6:$A$500,"&lt;"&amp;Dashboard!$B$5+7)/SUMIFS(Sessoes!$P$6:$P$500,Sessoes!$C$6:$C$500,A186,Sessoes!$A$6:$A$500,"&gt;="&amp;Dashboard!$B$5,Sessoes!$A$6:$A$500,"&lt;"&amp;Dashboard!$B$5+7),"")</f>
        <v/>
      </c>
      <c r="G186" s="11" t="str">
        <f t="shared" si="2"/>
        <v/>
      </c>
      <c r="H186" s="4"/>
    </row>
    <row r="187">
      <c r="A187" s="4"/>
      <c r="B187" s="5"/>
      <c r="C187" s="8" t="str">
        <f>IF(A187="","",SUMIFS(Sessoes!$I$6:$I$500,Sessoes!$C$6:$C$500,A187,Sessoes!$A$6:$A$500,"&gt;="&amp;Dashboard!$B$5,Sessoes!$A$6:$A$500,"&lt;="&amp;Dashboard!$B$5+6))</f>
        <v/>
      </c>
      <c r="D187" s="9" t="str">
        <f t="shared" si="1"/>
        <v/>
      </c>
      <c r="E187" s="10"/>
      <c r="F187" s="9" t="str">
        <f>IFERROR(SUMIFS(Sessoes!$Q$6:$Q$500,Sessoes!$C$6:$C$500,A187,Sessoes!$A$6:$A$500,"&gt;="&amp;Dashboard!$B$5,Sessoes!$A$6:$A$500,"&lt;"&amp;Dashboard!$B$5+7)/SUMIFS(Sessoes!$P$6:$P$500,Sessoes!$C$6:$C$500,A187,Sessoes!$A$6:$A$500,"&gt;="&amp;Dashboard!$B$5,Sessoes!$A$6:$A$500,"&lt;"&amp;Dashboard!$B$5+7),"")</f>
        <v/>
      </c>
      <c r="G187" s="11" t="str">
        <f t="shared" si="2"/>
        <v/>
      </c>
      <c r="H187" s="4"/>
    </row>
    <row r="188">
      <c r="A188" s="4"/>
      <c r="B188" s="5"/>
      <c r="C188" s="8" t="str">
        <f>IF(A188="","",SUMIFS(Sessoes!$I$6:$I$500,Sessoes!$C$6:$C$500,A188,Sessoes!$A$6:$A$500,"&gt;="&amp;Dashboard!$B$5,Sessoes!$A$6:$A$500,"&lt;="&amp;Dashboard!$B$5+6))</f>
        <v/>
      </c>
      <c r="D188" s="9" t="str">
        <f t="shared" si="1"/>
        <v/>
      </c>
      <c r="E188" s="10"/>
      <c r="F188" s="9" t="str">
        <f>IFERROR(SUMIFS(Sessoes!$Q$6:$Q$500,Sessoes!$C$6:$C$500,A188,Sessoes!$A$6:$A$500,"&gt;="&amp;Dashboard!$B$5,Sessoes!$A$6:$A$500,"&lt;"&amp;Dashboard!$B$5+7)/SUMIFS(Sessoes!$P$6:$P$500,Sessoes!$C$6:$C$500,A188,Sessoes!$A$6:$A$500,"&gt;="&amp;Dashboard!$B$5,Sessoes!$A$6:$A$500,"&lt;"&amp;Dashboard!$B$5+7),"")</f>
        <v/>
      </c>
      <c r="G188" s="11" t="str">
        <f t="shared" si="2"/>
        <v/>
      </c>
      <c r="H188" s="4"/>
    </row>
    <row r="189">
      <c r="A189" s="4"/>
      <c r="B189" s="5"/>
      <c r="C189" s="8" t="str">
        <f>IF(A189="","",SUMIFS(Sessoes!$I$6:$I$500,Sessoes!$C$6:$C$500,A189,Sessoes!$A$6:$A$500,"&gt;="&amp;Dashboard!$B$5,Sessoes!$A$6:$A$500,"&lt;="&amp;Dashboard!$B$5+6))</f>
        <v/>
      </c>
      <c r="D189" s="9" t="str">
        <f t="shared" si="1"/>
        <v/>
      </c>
      <c r="E189" s="10"/>
      <c r="F189" s="9" t="str">
        <f>IFERROR(SUMIFS(Sessoes!$Q$6:$Q$500,Sessoes!$C$6:$C$500,A189,Sessoes!$A$6:$A$500,"&gt;="&amp;Dashboard!$B$5,Sessoes!$A$6:$A$500,"&lt;"&amp;Dashboard!$B$5+7)/SUMIFS(Sessoes!$P$6:$P$500,Sessoes!$C$6:$C$500,A189,Sessoes!$A$6:$A$500,"&gt;="&amp;Dashboard!$B$5,Sessoes!$A$6:$A$500,"&lt;"&amp;Dashboard!$B$5+7),"")</f>
        <v/>
      </c>
      <c r="G189" s="11" t="str">
        <f t="shared" si="2"/>
        <v/>
      </c>
      <c r="H189" s="4"/>
    </row>
    <row r="190">
      <c r="A190" s="4"/>
      <c r="B190" s="5"/>
      <c r="C190" s="8" t="str">
        <f>IF(A190="","",SUMIFS(Sessoes!$I$6:$I$500,Sessoes!$C$6:$C$500,A190,Sessoes!$A$6:$A$500,"&gt;="&amp;Dashboard!$B$5,Sessoes!$A$6:$A$500,"&lt;="&amp;Dashboard!$B$5+6))</f>
        <v/>
      </c>
      <c r="D190" s="9" t="str">
        <f t="shared" si="1"/>
        <v/>
      </c>
      <c r="E190" s="10"/>
      <c r="F190" s="9" t="str">
        <f>IFERROR(SUMIFS(Sessoes!$Q$6:$Q$500,Sessoes!$C$6:$C$500,A190,Sessoes!$A$6:$A$500,"&gt;="&amp;Dashboard!$B$5,Sessoes!$A$6:$A$500,"&lt;"&amp;Dashboard!$B$5+7)/SUMIFS(Sessoes!$P$6:$P$500,Sessoes!$C$6:$C$500,A190,Sessoes!$A$6:$A$500,"&gt;="&amp;Dashboard!$B$5,Sessoes!$A$6:$A$500,"&lt;"&amp;Dashboard!$B$5+7),"")</f>
        <v/>
      </c>
      <c r="G190" s="11" t="str">
        <f t="shared" si="2"/>
        <v/>
      </c>
      <c r="H190" s="4"/>
    </row>
    <row r="191">
      <c r="A191" s="4"/>
      <c r="B191" s="5"/>
      <c r="C191" s="8" t="str">
        <f>IF(A191="","",SUMIFS(Sessoes!$I$6:$I$500,Sessoes!$C$6:$C$500,A191,Sessoes!$A$6:$A$500,"&gt;="&amp;Dashboard!$B$5,Sessoes!$A$6:$A$500,"&lt;="&amp;Dashboard!$B$5+6))</f>
        <v/>
      </c>
      <c r="D191" s="9" t="str">
        <f t="shared" si="1"/>
        <v/>
      </c>
      <c r="E191" s="10"/>
      <c r="F191" s="9" t="str">
        <f>IFERROR(SUMIFS(Sessoes!$Q$6:$Q$500,Sessoes!$C$6:$C$500,A191,Sessoes!$A$6:$A$500,"&gt;="&amp;Dashboard!$B$5,Sessoes!$A$6:$A$500,"&lt;"&amp;Dashboard!$B$5+7)/SUMIFS(Sessoes!$P$6:$P$500,Sessoes!$C$6:$C$500,A191,Sessoes!$A$6:$A$500,"&gt;="&amp;Dashboard!$B$5,Sessoes!$A$6:$A$500,"&lt;"&amp;Dashboard!$B$5+7),"")</f>
        <v/>
      </c>
      <c r="G191" s="11" t="str">
        <f t="shared" si="2"/>
        <v/>
      </c>
      <c r="H191" s="4"/>
    </row>
    <row r="192">
      <c r="A192" s="4"/>
      <c r="B192" s="5"/>
      <c r="C192" s="8" t="str">
        <f>IF(A192="","",SUMIFS(Sessoes!$I$6:$I$500,Sessoes!$C$6:$C$500,A192,Sessoes!$A$6:$A$500,"&gt;="&amp;Dashboard!$B$5,Sessoes!$A$6:$A$500,"&lt;="&amp;Dashboard!$B$5+6))</f>
        <v/>
      </c>
      <c r="D192" s="9" t="str">
        <f t="shared" si="1"/>
        <v/>
      </c>
      <c r="E192" s="10"/>
      <c r="F192" s="9" t="str">
        <f>IFERROR(SUMIFS(Sessoes!$Q$6:$Q$500,Sessoes!$C$6:$C$500,A192,Sessoes!$A$6:$A$500,"&gt;="&amp;Dashboard!$B$5,Sessoes!$A$6:$A$500,"&lt;"&amp;Dashboard!$B$5+7)/SUMIFS(Sessoes!$P$6:$P$500,Sessoes!$C$6:$C$500,A192,Sessoes!$A$6:$A$500,"&gt;="&amp;Dashboard!$B$5,Sessoes!$A$6:$A$500,"&lt;"&amp;Dashboard!$B$5+7),"")</f>
        <v/>
      </c>
      <c r="G192" s="11" t="str">
        <f t="shared" si="2"/>
        <v/>
      </c>
      <c r="H192" s="4"/>
    </row>
    <row r="193">
      <c r="A193" s="4"/>
      <c r="B193" s="5"/>
      <c r="C193" s="8" t="str">
        <f>IF(A193="","",SUMIFS(Sessoes!$I$6:$I$500,Sessoes!$C$6:$C$500,A193,Sessoes!$A$6:$A$500,"&gt;="&amp;Dashboard!$B$5,Sessoes!$A$6:$A$500,"&lt;="&amp;Dashboard!$B$5+6))</f>
        <v/>
      </c>
      <c r="D193" s="9" t="str">
        <f t="shared" si="1"/>
        <v/>
      </c>
      <c r="E193" s="10"/>
      <c r="F193" s="9" t="str">
        <f>IFERROR(SUMIFS(Sessoes!$Q$6:$Q$500,Sessoes!$C$6:$C$500,A193,Sessoes!$A$6:$A$500,"&gt;="&amp;Dashboard!$B$5,Sessoes!$A$6:$A$500,"&lt;"&amp;Dashboard!$B$5+7)/SUMIFS(Sessoes!$P$6:$P$500,Sessoes!$C$6:$C$500,A193,Sessoes!$A$6:$A$500,"&gt;="&amp;Dashboard!$B$5,Sessoes!$A$6:$A$500,"&lt;"&amp;Dashboard!$B$5+7),"")</f>
        <v/>
      </c>
      <c r="G193" s="11" t="str">
        <f t="shared" si="2"/>
        <v/>
      </c>
      <c r="H193" s="4"/>
    </row>
    <row r="194">
      <c r="A194" s="4"/>
      <c r="B194" s="5"/>
      <c r="C194" s="8" t="str">
        <f>IF(A194="","",SUMIFS(Sessoes!$I$6:$I$500,Sessoes!$C$6:$C$500,A194,Sessoes!$A$6:$A$500,"&gt;="&amp;Dashboard!$B$5,Sessoes!$A$6:$A$500,"&lt;="&amp;Dashboard!$B$5+6))</f>
        <v/>
      </c>
      <c r="D194" s="9" t="str">
        <f t="shared" si="1"/>
        <v/>
      </c>
      <c r="E194" s="10"/>
      <c r="F194" s="9" t="str">
        <f>IFERROR(SUMIFS(Sessoes!$Q$6:$Q$500,Sessoes!$C$6:$C$500,A194,Sessoes!$A$6:$A$500,"&gt;="&amp;Dashboard!$B$5,Sessoes!$A$6:$A$500,"&lt;"&amp;Dashboard!$B$5+7)/SUMIFS(Sessoes!$P$6:$P$500,Sessoes!$C$6:$C$500,A194,Sessoes!$A$6:$A$500,"&gt;="&amp;Dashboard!$B$5,Sessoes!$A$6:$A$500,"&lt;"&amp;Dashboard!$B$5+7),"")</f>
        <v/>
      </c>
      <c r="G194" s="11" t="str">
        <f t="shared" si="2"/>
        <v/>
      </c>
      <c r="H194" s="4"/>
    </row>
    <row r="195">
      <c r="A195" s="4"/>
      <c r="B195" s="5"/>
      <c r="C195" s="8" t="str">
        <f>IF(A195="","",SUMIFS(Sessoes!$I$6:$I$500,Sessoes!$C$6:$C$500,A195,Sessoes!$A$6:$A$500,"&gt;="&amp;Dashboard!$B$5,Sessoes!$A$6:$A$500,"&lt;="&amp;Dashboard!$B$5+6))</f>
        <v/>
      </c>
      <c r="D195" s="9" t="str">
        <f t="shared" si="1"/>
        <v/>
      </c>
      <c r="E195" s="10"/>
      <c r="F195" s="9" t="str">
        <f>IFERROR(SUMIFS(Sessoes!$Q$6:$Q$500,Sessoes!$C$6:$C$500,A195,Sessoes!$A$6:$A$500,"&gt;="&amp;Dashboard!$B$5,Sessoes!$A$6:$A$500,"&lt;"&amp;Dashboard!$B$5+7)/SUMIFS(Sessoes!$P$6:$P$500,Sessoes!$C$6:$C$500,A195,Sessoes!$A$6:$A$500,"&gt;="&amp;Dashboard!$B$5,Sessoes!$A$6:$A$500,"&lt;"&amp;Dashboard!$B$5+7),"")</f>
        <v/>
      </c>
      <c r="G195" s="11" t="str">
        <f t="shared" si="2"/>
        <v/>
      </c>
      <c r="H195" s="4"/>
    </row>
    <row r="196">
      <c r="A196" s="4"/>
      <c r="B196" s="5"/>
      <c r="C196" s="8" t="str">
        <f>IF(A196="","",SUMIFS(Sessoes!$I$6:$I$500,Sessoes!$C$6:$C$500,A196,Sessoes!$A$6:$A$500,"&gt;="&amp;Dashboard!$B$5,Sessoes!$A$6:$A$500,"&lt;="&amp;Dashboard!$B$5+6))</f>
        <v/>
      </c>
      <c r="D196" s="9" t="str">
        <f t="shared" si="1"/>
        <v/>
      </c>
      <c r="E196" s="10"/>
      <c r="F196" s="9" t="str">
        <f>IFERROR(SUMIFS(Sessoes!$Q$6:$Q$500,Sessoes!$C$6:$C$500,A196,Sessoes!$A$6:$A$500,"&gt;="&amp;Dashboard!$B$5,Sessoes!$A$6:$A$500,"&lt;"&amp;Dashboard!$B$5+7)/SUMIFS(Sessoes!$P$6:$P$500,Sessoes!$C$6:$C$500,A196,Sessoes!$A$6:$A$500,"&gt;="&amp;Dashboard!$B$5,Sessoes!$A$6:$A$500,"&lt;"&amp;Dashboard!$B$5+7),"")</f>
        <v/>
      </c>
      <c r="G196" s="11" t="str">
        <f t="shared" si="2"/>
        <v/>
      </c>
      <c r="H196" s="4"/>
    </row>
    <row r="197">
      <c r="A197" s="4"/>
      <c r="B197" s="5"/>
      <c r="C197" s="8" t="str">
        <f>IF(A197="","",SUMIFS(Sessoes!$I$6:$I$500,Sessoes!$C$6:$C$500,A197,Sessoes!$A$6:$A$500,"&gt;="&amp;Dashboard!$B$5,Sessoes!$A$6:$A$500,"&lt;="&amp;Dashboard!$B$5+6))</f>
        <v/>
      </c>
      <c r="D197" s="9" t="str">
        <f t="shared" si="1"/>
        <v/>
      </c>
      <c r="E197" s="10"/>
      <c r="F197" s="9" t="str">
        <f>IFERROR(SUMIFS(Sessoes!$Q$6:$Q$500,Sessoes!$C$6:$C$500,A197,Sessoes!$A$6:$A$500,"&gt;="&amp;Dashboard!$B$5,Sessoes!$A$6:$A$500,"&lt;"&amp;Dashboard!$B$5+7)/SUMIFS(Sessoes!$P$6:$P$500,Sessoes!$C$6:$C$500,A197,Sessoes!$A$6:$A$500,"&gt;="&amp;Dashboard!$B$5,Sessoes!$A$6:$A$500,"&lt;"&amp;Dashboard!$B$5+7),"")</f>
        <v/>
      </c>
      <c r="G197" s="11" t="str">
        <f t="shared" si="2"/>
        <v/>
      </c>
      <c r="H197" s="4"/>
    </row>
    <row r="198">
      <c r="A198" s="4"/>
      <c r="B198" s="5"/>
      <c r="C198" s="8" t="str">
        <f>IF(A198="","",SUMIFS(Sessoes!$I$6:$I$500,Sessoes!$C$6:$C$500,A198,Sessoes!$A$6:$A$500,"&gt;="&amp;Dashboard!$B$5,Sessoes!$A$6:$A$500,"&lt;="&amp;Dashboard!$B$5+6))</f>
        <v/>
      </c>
      <c r="D198" s="9" t="str">
        <f t="shared" si="1"/>
        <v/>
      </c>
      <c r="E198" s="10"/>
      <c r="F198" s="9" t="str">
        <f>IFERROR(SUMIFS(Sessoes!$Q$6:$Q$500,Sessoes!$C$6:$C$500,A198,Sessoes!$A$6:$A$500,"&gt;="&amp;Dashboard!$B$5,Sessoes!$A$6:$A$500,"&lt;"&amp;Dashboard!$B$5+7)/SUMIFS(Sessoes!$P$6:$P$500,Sessoes!$C$6:$C$500,A198,Sessoes!$A$6:$A$500,"&gt;="&amp;Dashboard!$B$5,Sessoes!$A$6:$A$500,"&lt;"&amp;Dashboard!$B$5+7),"")</f>
        <v/>
      </c>
      <c r="G198" s="11" t="str">
        <f t="shared" si="2"/>
        <v/>
      </c>
      <c r="H198" s="4"/>
    </row>
    <row r="199">
      <c r="A199" s="4"/>
      <c r="B199" s="5"/>
      <c r="C199" s="8" t="str">
        <f>IF(A199="","",SUMIFS(Sessoes!$I$6:$I$500,Sessoes!$C$6:$C$500,A199,Sessoes!$A$6:$A$500,"&gt;="&amp;Dashboard!$B$5,Sessoes!$A$6:$A$500,"&lt;="&amp;Dashboard!$B$5+6))</f>
        <v/>
      </c>
      <c r="D199" s="9" t="str">
        <f t="shared" si="1"/>
        <v/>
      </c>
      <c r="E199" s="10"/>
      <c r="F199" s="9" t="str">
        <f>IFERROR(SUMIFS(Sessoes!$Q$6:$Q$500,Sessoes!$C$6:$C$500,A199,Sessoes!$A$6:$A$500,"&gt;="&amp;Dashboard!$B$5,Sessoes!$A$6:$A$500,"&lt;"&amp;Dashboard!$B$5+7)/SUMIFS(Sessoes!$P$6:$P$500,Sessoes!$C$6:$C$500,A199,Sessoes!$A$6:$A$500,"&gt;="&amp;Dashboard!$B$5,Sessoes!$A$6:$A$500,"&lt;"&amp;Dashboard!$B$5+7),"")</f>
        <v/>
      </c>
      <c r="G199" s="11" t="str">
        <f t="shared" si="2"/>
        <v/>
      </c>
      <c r="H199" s="4"/>
    </row>
    <row r="200">
      <c r="A200" s="4"/>
      <c r="B200" s="5"/>
      <c r="C200" s="8" t="str">
        <f>IF(A200="","",SUMIFS(Sessoes!$I$6:$I$500,Sessoes!$C$6:$C$500,A200,Sessoes!$A$6:$A$500,"&gt;="&amp;Dashboard!$B$5,Sessoes!$A$6:$A$500,"&lt;="&amp;Dashboard!$B$5+6))</f>
        <v/>
      </c>
      <c r="D200" s="9" t="str">
        <f t="shared" si="1"/>
        <v/>
      </c>
      <c r="E200" s="10"/>
      <c r="F200" s="9" t="str">
        <f>IFERROR(SUMIFS(Sessoes!$Q$6:$Q$500,Sessoes!$C$6:$C$500,A200,Sessoes!$A$6:$A$500,"&gt;="&amp;Dashboard!$B$5,Sessoes!$A$6:$A$500,"&lt;"&amp;Dashboard!$B$5+7)/SUMIFS(Sessoes!$P$6:$P$500,Sessoes!$C$6:$C$500,A200,Sessoes!$A$6:$A$500,"&gt;="&amp;Dashboard!$B$5,Sessoes!$A$6:$A$500,"&lt;"&amp;Dashboard!$B$5+7),"")</f>
        <v/>
      </c>
      <c r="G200" s="11" t="str">
        <f t="shared" si="2"/>
        <v/>
      </c>
      <c r="H200" s="4"/>
    </row>
  </sheetData>
  <mergeCells count="2">
    <mergeCell ref="A1:I2"/>
    <mergeCell ref="A3:I3"/>
  </mergeCells>
  <conditionalFormatting sqref="G6:G200">
    <cfRule type="expression" dxfId="0" priority="1" stopIfTrue="1">
      <formula>G6="META ATINGIDA"</formula>
    </cfRule>
  </conditionalFormatting>
  <conditionalFormatting sqref="G6:G200">
    <cfRule type="expression" dxfId="1" priority="2" stopIfTrue="1">
      <formula>G6="NÃO INICIADA"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31.38"/>
    <col customWidth="1" min="2" max="2" width="16.38"/>
    <col customWidth="1" min="3" max="3" width="2.63"/>
    <col customWidth="1" min="4" max="4" width="17.63"/>
    <col customWidth="1" min="5" max="5" width="2.63"/>
    <col customWidth="1" min="6" max="6" width="16.38"/>
    <col customWidth="1" min="7" max="7" width="2.63"/>
    <col customWidth="1" min="8" max="8" width="18.88"/>
    <col customWidth="1" min="9" max="9" width="2.63"/>
    <col customWidth="1" min="10" max="10" width="17.63"/>
  </cols>
  <sheetData>
    <row r="1">
      <c r="A1" s="1" t="s">
        <v>95</v>
      </c>
    </row>
    <row r="3">
      <c r="A3" s="2" t="s">
        <v>96</v>
      </c>
    </row>
    <row r="5">
      <c r="A5" s="25" t="s">
        <v>97</v>
      </c>
      <c r="B5" s="25" t="s">
        <v>98</v>
      </c>
      <c r="D5" s="19" t="s">
        <v>99</v>
      </c>
      <c r="F5" s="19" t="s">
        <v>13</v>
      </c>
      <c r="H5" s="19" t="s">
        <v>100</v>
      </c>
      <c r="J5" s="19" t="s">
        <v>32</v>
      </c>
    </row>
    <row r="6">
      <c r="A6" s="6" t="s">
        <v>71</v>
      </c>
      <c r="B6" s="32">
        <f>TODAY()-WEEKDAY(TODAY(),2)+1</f>
        <v>46300</v>
      </c>
      <c r="D6" s="6" t="s">
        <v>45</v>
      </c>
      <c r="F6" s="6" t="s">
        <v>101</v>
      </c>
      <c r="H6" s="6" t="s">
        <v>72</v>
      </c>
      <c r="J6" s="6" t="s">
        <v>45</v>
      </c>
    </row>
    <row r="7">
      <c r="A7" s="6" t="s">
        <v>102</v>
      </c>
      <c r="B7" s="35">
        <v>0.0</v>
      </c>
      <c r="D7" s="6" t="s">
        <v>57</v>
      </c>
      <c r="F7" s="6" t="s">
        <v>67</v>
      </c>
      <c r="H7" s="6" t="s">
        <v>51</v>
      </c>
      <c r="J7" s="6" t="s">
        <v>40</v>
      </c>
    </row>
    <row r="8">
      <c r="A8" s="6" t="s">
        <v>103</v>
      </c>
      <c r="B8" s="36">
        <f>DATE(2026,10,8)</f>
        <v>46303</v>
      </c>
      <c r="D8" s="6" t="s">
        <v>80</v>
      </c>
      <c r="F8" s="6" t="s">
        <v>47</v>
      </c>
      <c r="H8" s="6" t="s">
        <v>60</v>
      </c>
      <c r="J8" s="6" t="s">
        <v>80</v>
      </c>
    </row>
    <row r="9">
      <c r="D9" s="6" t="s">
        <v>104</v>
      </c>
      <c r="F9" s="6" t="s">
        <v>58</v>
      </c>
      <c r="H9" s="6" t="s">
        <v>105</v>
      </c>
      <c r="J9" s="6" t="s">
        <v>104</v>
      </c>
    </row>
    <row r="10">
      <c r="D10" s="6" t="s">
        <v>64</v>
      </c>
      <c r="H10" s="6" t="s">
        <v>106</v>
      </c>
      <c r="J10" s="6" t="s">
        <v>69</v>
      </c>
    </row>
    <row r="14">
      <c r="A14" s="25" t="s">
        <v>107</v>
      </c>
      <c r="B14" s="25" t="s">
        <v>108</v>
      </c>
    </row>
    <row r="15">
      <c r="A15" s="37">
        <v>1.0</v>
      </c>
      <c r="B15" s="37">
        <v>1.0</v>
      </c>
    </row>
    <row r="16">
      <c r="A16" s="37">
        <v>2.0</v>
      </c>
      <c r="B16" s="37">
        <v>3.0</v>
      </c>
    </row>
    <row r="17">
      <c r="A17" s="37">
        <v>3.0</v>
      </c>
      <c r="B17" s="37">
        <v>7.0</v>
      </c>
    </row>
    <row r="18">
      <c r="A18" s="37">
        <v>4.0</v>
      </c>
      <c r="B18" s="37">
        <v>14.0</v>
      </c>
    </row>
    <row r="19">
      <c r="A19" s="37">
        <v>5.0</v>
      </c>
      <c r="B19" s="37">
        <v>30.0</v>
      </c>
    </row>
  </sheetData>
  <mergeCells count="2">
    <mergeCell ref="A1:J2"/>
    <mergeCell ref="A3:J3"/>
  </mergeCells>
  <dataValidations>
    <dataValidation type="custom" allowBlank="1" showErrorMessage="1" sqref="B7">
      <formula1>AND(ISNUMBER(B7),B7&gt;=0,B7=INT(B7))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8.88"/>
    <col customWidth="1" min="2" max="2" width="26.38"/>
    <col customWidth="1" min="3" max="3" width="93.88"/>
  </cols>
  <sheetData>
    <row r="1">
      <c r="A1" s="1" t="s">
        <v>109</v>
      </c>
    </row>
    <row r="3">
      <c r="A3" s="2" t="s">
        <v>110</v>
      </c>
    </row>
    <row r="5">
      <c r="A5" s="38" t="s">
        <v>111</v>
      </c>
      <c r="B5" s="39" t="s">
        <v>112</v>
      </c>
      <c r="C5" s="39" t="s">
        <v>113</v>
      </c>
    </row>
    <row r="6">
      <c r="A6" s="38" t="s">
        <v>114</v>
      </c>
      <c r="B6" s="39" t="s">
        <v>115</v>
      </c>
      <c r="C6" s="39" t="s">
        <v>116</v>
      </c>
    </row>
    <row r="7">
      <c r="A7" s="38" t="s">
        <v>117</v>
      </c>
      <c r="B7" s="39" t="s">
        <v>118</v>
      </c>
      <c r="C7" s="39" t="s">
        <v>119</v>
      </c>
    </row>
    <row r="8">
      <c r="A8" s="38" t="s">
        <v>120</v>
      </c>
      <c r="B8" s="39" t="s">
        <v>121</v>
      </c>
      <c r="C8" s="39" t="s">
        <v>122</v>
      </c>
    </row>
    <row r="9">
      <c r="A9" s="38" t="s">
        <v>123</v>
      </c>
      <c r="B9" s="39" t="s">
        <v>124</v>
      </c>
      <c r="C9" s="39" t="s">
        <v>125</v>
      </c>
    </row>
    <row r="10">
      <c r="A10" s="38" t="s">
        <v>126</v>
      </c>
      <c r="B10" s="39" t="s">
        <v>127</v>
      </c>
      <c r="C10" s="39" t="s">
        <v>128</v>
      </c>
    </row>
    <row r="11">
      <c r="A11" s="38" t="s">
        <v>129</v>
      </c>
      <c r="B11" s="39" t="s">
        <v>130</v>
      </c>
      <c r="C11" s="39" t="s">
        <v>131</v>
      </c>
    </row>
    <row r="14">
      <c r="A14" s="33" t="s">
        <v>132</v>
      </c>
    </row>
    <row r="15">
      <c r="A15" s="40" t="s">
        <v>133</v>
      </c>
    </row>
    <row r="18" ht="52.5" customHeight="1"/>
    <row r="19" ht="52.5" customHeight="1"/>
    <row r="20" ht="52.5" customHeight="1">
      <c r="A20" s="41"/>
      <c r="B20" s="42"/>
      <c r="C20" s="41"/>
    </row>
    <row r="21" ht="52.5" customHeight="1">
      <c r="A21" s="41" t="s">
        <v>134</v>
      </c>
      <c r="B21" s="42"/>
      <c r="C21" s="41" t="s">
        <v>135</v>
      </c>
      <c r="D21" s="39"/>
      <c r="E21" s="39"/>
      <c r="F21" s="39"/>
      <c r="G21" s="39"/>
      <c r="H21" s="39"/>
      <c r="I21" s="39"/>
      <c r="J21" s="39"/>
    </row>
    <row r="22" ht="52.5" customHeight="1">
      <c r="A22" s="41" t="s">
        <v>136</v>
      </c>
      <c r="B22" s="42"/>
      <c r="C22" s="41" t="s">
        <v>137</v>
      </c>
      <c r="D22" s="39"/>
      <c r="E22" s="39"/>
      <c r="F22" s="39"/>
      <c r="G22" s="39"/>
      <c r="H22" s="39"/>
      <c r="I22" s="39"/>
      <c r="J22" s="39"/>
    </row>
    <row r="23" ht="52.5" customHeight="1">
      <c r="A23" s="41" t="s">
        <v>138</v>
      </c>
      <c r="B23" s="42"/>
      <c r="C23" s="41" t="s">
        <v>139</v>
      </c>
      <c r="D23" s="39"/>
      <c r="E23" s="39"/>
      <c r="F23" s="39"/>
      <c r="G23" s="39"/>
      <c r="H23" s="39"/>
      <c r="I23" s="39"/>
      <c r="J23" s="39"/>
    </row>
    <row r="24" ht="52.5" customHeight="1">
      <c r="A24" s="41" t="s">
        <v>140</v>
      </c>
      <c r="B24" s="42"/>
      <c r="C24" s="41" t="s">
        <v>141</v>
      </c>
      <c r="D24" s="39"/>
      <c r="E24" s="39"/>
      <c r="F24" s="39"/>
      <c r="G24" s="39"/>
      <c r="H24" s="39"/>
      <c r="I24" s="39"/>
      <c r="J24" s="39"/>
    </row>
    <row r="25" ht="52.5" customHeight="1">
      <c r="A25" s="41" t="s">
        <v>142</v>
      </c>
      <c r="B25" s="42"/>
      <c r="C25" s="41" t="s">
        <v>143</v>
      </c>
      <c r="D25" s="39"/>
      <c r="E25" s="39"/>
      <c r="F25" s="39"/>
      <c r="G25" s="39"/>
      <c r="H25" s="39"/>
      <c r="I25" s="39"/>
      <c r="J25" s="39"/>
    </row>
    <row r="26" ht="52.5" customHeight="1">
      <c r="A26" s="41" t="s">
        <v>144</v>
      </c>
      <c r="B26" s="42"/>
      <c r="C26" s="41" t="s">
        <v>145</v>
      </c>
      <c r="D26" s="39"/>
      <c r="E26" s="39"/>
      <c r="F26" s="39"/>
      <c r="G26" s="39"/>
      <c r="H26" s="39"/>
      <c r="I26" s="39"/>
      <c r="J26" s="39"/>
    </row>
    <row r="27" ht="52.5" customHeight="1">
      <c r="A27" s="41" t="s">
        <v>146</v>
      </c>
      <c r="B27" s="42"/>
      <c r="C27" s="41" t="s">
        <v>147</v>
      </c>
      <c r="D27" s="39"/>
      <c r="E27" s="39"/>
      <c r="F27" s="39"/>
      <c r="G27" s="39"/>
      <c r="H27" s="39"/>
      <c r="I27" s="39"/>
      <c r="J27" s="39"/>
    </row>
    <row r="28" ht="52.5" customHeight="1">
      <c r="A28" s="41" t="s">
        <v>148</v>
      </c>
      <c r="B28" s="42"/>
      <c r="C28" s="41" t="s">
        <v>149</v>
      </c>
      <c r="D28" s="39"/>
      <c r="E28" s="39"/>
      <c r="F28" s="39"/>
      <c r="G28" s="39"/>
      <c r="H28" s="39"/>
      <c r="I28" s="39"/>
      <c r="J28" s="39"/>
    </row>
    <row r="29" ht="52.5" customHeight="1">
      <c r="A29" s="41" t="s">
        <v>150</v>
      </c>
      <c r="B29" s="42"/>
      <c r="C29" s="41" t="s">
        <v>151</v>
      </c>
      <c r="D29" s="39"/>
      <c r="E29" s="39"/>
      <c r="F29" s="39"/>
      <c r="G29" s="39"/>
      <c r="H29" s="39"/>
      <c r="I29" s="39"/>
      <c r="J29" s="39"/>
    </row>
    <row r="30" ht="52.5" customHeight="1">
      <c r="A30" s="41" t="s">
        <v>152</v>
      </c>
      <c r="B30" s="42"/>
      <c r="C30" s="41" t="s">
        <v>153</v>
      </c>
      <c r="D30" s="39"/>
      <c r="E30" s="39"/>
      <c r="F30" s="39"/>
      <c r="G30" s="39"/>
      <c r="H30" s="39"/>
      <c r="I30" s="39"/>
      <c r="J30" s="39"/>
    </row>
    <row r="31" ht="52.5" customHeight="1">
      <c r="A31" s="43" t="s">
        <v>154</v>
      </c>
      <c r="B31" s="39"/>
      <c r="C31" s="43" t="s">
        <v>155</v>
      </c>
      <c r="D31" s="39"/>
      <c r="E31" s="39"/>
      <c r="F31" s="39"/>
      <c r="G31" s="39"/>
      <c r="H31" s="39"/>
      <c r="I31" s="39"/>
      <c r="J31" s="39"/>
    </row>
    <row r="32" ht="52.5" customHeight="1">
      <c r="A32" s="43" t="s">
        <v>80</v>
      </c>
      <c r="B32" s="39"/>
      <c r="C32" s="43" t="s">
        <v>156</v>
      </c>
      <c r="D32" s="39"/>
      <c r="E32" s="39"/>
      <c r="F32" s="39"/>
      <c r="G32" s="39"/>
      <c r="H32" s="39"/>
      <c r="I32" s="39"/>
      <c r="J32" s="39"/>
    </row>
  </sheetData>
  <mergeCells count="4">
    <mergeCell ref="A1:H2"/>
    <mergeCell ref="A3:H3"/>
    <mergeCell ref="A14:H14"/>
    <mergeCell ref="A15:H19"/>
  </mergeCells>
  <drawing r:id="rId1"/>
</worksheet>
</file>