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f9c0b5c11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3838e928f674d21"/>
    <x:sheet xmlns:r="http://schemas.openxmlformats.org/officeDocument/2006/relationships" name="Inspecoes" sheetId="2" r:id="Rf23081bc42054415"/>
    <x:sheet xmlns:r="http://schemas.openxmlformats.org/officeDocument/2006/relationships" name="Desvios" sheetId="3" r:id="R28ed286881c949b0"/>
    <x:sheet xmlns:r="http://schemas.openxmlformats.org/officeDocument/2006/relationships" name="Plano_Acao" sheetId="4" r:id="R31c8c3741a3f45b1"/>
    <x:sheet xmlns:r="http://schemas.openxmlformats.org/officeDocument/2006/relationships" name="Listas" sheetId="5" r:id="Ra765823f2ba04261"/>
    <x:sheet xmlns:r="http://schemas.openxmlformats.org/officeDocument/2006/relationships" name="Instrucoes" sheetId="6" r:id="Rf604e501c3aa4c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0.0%"/>
    <x:numFmt numFmtId="202" formatCode="0%"/>
    <x:numFmt numFmtId="203" formatCode="&quot;R$&quot; #,##0.00"/>
    <x:numFmt numFmtId="204" formatCode="0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5B91"/>
      <x:name val="Carlito"/>
    </x:font>
    <x:font>
      <x:b/>
      <x:sz val="11"/>
      <x:color rgb="FFFFFFFF"/>
      <x:name val="Carlito"/>
    </x:font>
    <x:font>
      <x:i/>
      <x:sz val="11"/>
      <x:color rgb="FF5D6B63"/>
      <x:name val="Carlito"/>
    </x:font>
    <x:font>
      <x:b/>
      <x:sz val="11"/>
      <x:color rgb="FF25352C"/>
      <x:name val="Carlito"/>
    </x:font>
    <x:font>
      <x:b/>
      <x:sz val="16"/>
      <x:color rgb="FF173D2B"/>
      <x:name val="Carlito"/>
    </x:font>
    <x:font>
      <x:sz val="11"/>
      <x:color rgb="FF245B91"/>
      <x:name val="Carlito"/>
    </x:font>
    <x:font>
      <x:b/>
      <x:sz val="11"/>
      <x:color rgb="FF173D2B"/>
      <x:name val="Carlito"/>
    </x:font>
    <x:font>
      <x:sz val="11"/>
      <x:color rgb="FF25352C"/>
      <x:name val="Carlito"/>
    </x:font>
    <x:font>
      <x:b/>
      <x:sz val="11"/>
      <x:color rgb="FF6F52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FF3CD"/>
      </x:patternFill>
    </x:fill>
  </x:fills>
  <x:borders count="13">
    <x:border/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top style="thin">
        <x:color rgb="FFCFD9D2"/>
      </x:top>
    </x:border>
    <x:border>
      <x:bottom style="thin">
        <x:color rgb="FFCFD9D2"/>
      </x:bottom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0" borderId="0" xfId="0" applyNumberFormat="1" applyFont="1" applyFill="1" applyBorder="1"/>
    <x:xf numFmtId="202" fontId="0" fillId="5" borderId="0" xfId="0" applyNumberFormat="1" applyFont="1" applyFill="1" applyBorder="1"/>
    <x:xf numFmtId="203" fontId="0" fillId="5" borderId="0" xfId="0" applyNumberFormat="1" applyFont="1" applyFill="1" applyBorder="1"/>
    <x:xf numFmtId="203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3" xfId="0" applyNumberFormat="1" applyFont="1" applyFill="1" applyBorder="1"/>
    <x:xf numFmtId="0" fontId="6" fillId="7" borderId="4" xfId="0" applyNumberFormat="1" applyFont="1" applyFill="1" applyBorder="1"/>
    <x:xf numFmtId="0" fontId="6" fillId="7" borderId="5" xfId="0" applyNumberFormat="1" applyFont="1" applyFill="1" applyBorder="1"/>
    <x:xf numFmtId="0" fontId="6" fillId="7" borderId="2" xfId="0" applyNumberFormat="1" applyFont="1" applyFill="1" applyBorder="1" applyAlignment="1">
      <x:alignment horizontal="center"/>
    </x:xf>
    <x:xf numFmtId="0" fontId="6" fillId="7" borderId="3" xfId="0" applyNumberFormat="1" applyFont="1" applyFill="1" applyBorder="1" applyAlignment="1">
      <x:alignment horizontal="center"/>
    </x:xf>
    <x:xf numFmtId="0" fontId="6" fillId="7" borderId="4" xfId="0" applyNumberFormat="1" applyFont="1" applyFill="1" applyBorder="1" applyAlignment="1">
      <x:alignment horizontal="center"/>
    </x:xf>
    <x:xf numFmtId="0" fontId="6" fillId="7" borderId="5" xfId="0" applyNumberFormat="1" applyFont="1" applyFill="1" applyBorder="1" applyAlignment="1">
      <x:alignment horizontal="center"/>
    </x:xf>
    <x:xf numFmtId="0" fontId="6" fillId="7" borderId="2" xfId="0" applyNumberFormat="1" applyFont="1" applyFill="1" applyBorder="1" applyAlignment="1">
      <x:alignment horizontal="center" vertical="center"/>
    </x:xf>
    <x:xf numFmtId="0" fontId="6" fillId="7" borderId="3" xfId="0" applyNumberFormat="1" applyFont="1" applyFill="1" applyBorder="1" applyAlignment="1">
      <x:alignment horizontal="center" vertical="center"/>
    </x:xf>
    <x:xf numFmtId="0" fontId="6" fillId="7" borderId="4" xfId="0" applyNumberFormat="1" applyFont="1" applyFill="1" applyBorder="1" applyAlignment="1">
      <x:alignment horizontal="center" vertical="center"/>
    </x:xf>
    <x:xf numFmtId="0" fontId="6" fillId="7" borderId="5" xfId="0" applyNumberFormat="1" applyFont="1" applyFill="1" applyBorder="1" applyAlignment="1">
      <x:alignment horizontal="center" vertical="center"/>
    </x:xf>
    <x:xf numFmtId="204" fontId="6" fillId="7" borderId="2" xfId="0" applyNumberFormat="1" applyFont="1" applyFill="1" applyBorder="1" applyAlignment="1">
      <x:alignment horizontal="center" vertical="center"/>
    </x:xf>
    <x:xf numFmtId="204" fontId="6" fillId="7" borderId="3" xfId="0" applyNumberFormat="1" applyFont="1" applyFill="1" applyBorder="1" applyAlignment="1">
      <x:alignment horizontal="center" vertical="center"/>
    </x:xf>
    <x:xf numFmtId="204" fontId="6" fillId="7" borderId="4" xfId="0" applyNumberFormat="1" applyFont="1" applyFill="1" applyBorder="1" applyAlignment="1">
      <x:alignment horizontal="center" vertical="center"/>
    </x:xf>
    <x:xf numFmtId="204" fontId="6" fillId="7" borderId="5" xfId="0" applyNumberFormat="1" applyFont="1" applyFill="1" applyBorder="1" applyAlignment="1">
      <x:alignment horizontal="center" vertical="center"/>
    </x:xf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0" fontId="6" fillId="7" borderId="6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7" borderId="6" xfId="0" applyNumberFormat="1" applyFont="1" applyFill="1" applyBorder="1" applyAlignment="1">
      <x:alignment horizontal="center" vertical="center"/>
    </x:xf>
    <x:xf numFmtId="0" fontId="6" fillId="7" borderId="7" xfId="0" applyNumberFormat="1" applyFont="1" applyFill="1" applyBorder="1" applyAlignment="1">
      <x:alignment horizontal="center" vertical="center"/>
    </x:xf>
    <x:xf numFmtId="201" fontId="6" fillId="7" borderId="2" xfId="0" applyNumberFormat="1" applyFont="1" applyFill="1" applyBorder="1" applyAlignment="1">
      <x:alignment horizontal="center" vertical="center"/>
    </x:xf>
    <x:xf numFmtId="201" fontId="6" fillId="7" borderId="6" xfId="0" applyNumberFormat="1" applyFont="1" applyFill="1" applyBorder="1" applyAlignment="1">
      <x:alignment horizontal="center" vertical="center"/>
    </x:xf>
    <x:xf numFmtId="201" fontId="6" fillId="7" borderId="3" xfId="0" applyNumberFormat="1" applyFont="1" applyFill="1" applyBorder="1" applyAlignment="1">
      <x:alignment horizontal="center" vertical="center"/>
    </x:xf>
    <x:xf numFmtId="201" fontId="6" fillId="7" borderId="4" xfId="0" applyNumberFormat="1" applyFont="1" applyFill="1" applyBorder="1" applyAlignment="1">
      <x:alignment horizontal="center" vertical="center"/>
    </x:xf>
    <x:xf numFmtId="201" fontId="6" fillId="7" borderId="7" xfId="0" applyNumberFormat="1" applyFont="1" applyFill="1" applyBorder="1" applyAlignment="1">
      <x:alignment horizontal="center" vertical="center"/>
    </x:xf>
    <x:xf numFmtId="201" fontId="6" fillId="7" borderId="5" xfId="0" applyNumberFormat="1" applyFont="1" applyFill="1" applyBorder="1" applyAlignment="1">
      <x:alignment horizontal="center" vertical="center"/>
    </x:xf>
    <x:xf numFmtId="204" fontId="6" fillId="7" borderId="6" xfId="0" applyNumberFormat="1" applyFont="1" applyFill="1" applyBorder="1" applyAlignment="1">
      <x:alignment horizontal="center" vertical="center"/>
    </x:xf>
    <x:xf numFmtId="204" fontId="6" fillId="7" borderId="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201" fontId="0" fillId="0" borderId="10" xfId="0" applyNumberFormat="1" applyFont="1" applyFill="1" applyBorder="1"/>
    <x:xf numFmtId="201" fontId="0" fillId="0" borderId="9" xfId="0" applyNumberFormat="1" applyFont="1" applyFill="1" applyBorder="1"/>
    <x:xf numFmtId="203" fontId="0" fillId="0" borderId="9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6" xfId="0" applyNumberFormat="1" applyFont="1" applyFill="1" applyBorder="1"/>
    <x:xf numFmtId="0" fontId="7" fillId="3" borderId="3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7" fillId="3" borderId="4" xfId="0" applyNumberFormat="1" applyFont="1" applyFill="1" applyBorder="1"/>
    <x:xf numFmtId="0" fontId="7" fillId="3" borderId="7" xfId="0" applyNumberFormat="1" applyFont="1" applyFill="1" applyBorder="1"/>
    <x:xf numFmtId="0" fontId="7" fillId="3" borderId="5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1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2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2" xfId="0" applyNumberFormat="1" applyFont="1" applyFill="1" applyBorder="1"/>
    <x:xf numFmtId="0" fontId="10" fillId="5" borderId="6" xfId="0" applyNumberFormat="1" applyFont="1" applyFill="1" applyBorder="1"/>
    <x:xf numFmtId="0" fontId="10" fillId="5" borderId="3" xfId="0" applyNumberFormat="1" applyFont="1" applyFill="1" applyBorder="1"/>
    <x:xf numFmtId="0" fontId="10" fillId="5" borderId="11" xfId="0" applyNumberFormat="1" applyFont="1" applyFill="1" applyBorder="1"/>
    <x:xf numFmtId="0" fontId="10" fillId="5" borderId="12" xfId="0" applyNumberFormat="1" applyFont="1" applyFill="1" applyBorder="1"/>
    <x:xf numFmtId="0" fontId="10" fillId="5" borderId="4" xfId="0" applyNumberFormat="1" applyFont="1" applyFill="1" applyBorder="1"/>
    <x:xf numFmtId="0" fontId="10" fillId="5" borderId="7" xfId="0" applyNumberFormat="1" applyFont="1" applyFill="1" applyBorder="1"/>
    <x:xf numFmtId="0" fontId="10" fillId="5" borderId="5" xfId="0" applyNumberFormat="1" applyFont="1" applyFill="1" applyBorder="1"/>
    <x:xf numFmtId="0" fontId="10" fillId="5" borderId="2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2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2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</x:cellXfs>
  <x:cellStyles count="1">
    <x:cellStyle name="Normal" xfId="0"/>
  </x:cellStyles>
  <x:dxfs count="13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8A5A00"/>
      </x:font>
      <x:fill>
        <x:patternFill>
          <x:bgColor rgb="FFFFF4CC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8A5A00"/>
      </x:font>
      <x:fill>
        <x:patternFill>
          <x:bgColor rgb="FFFFF4CC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8A5A00"/>
      </x:font>
      <x:fill>
        <x:patternFill>
          <x:bgColor rgb="FFFFF4CC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a8c14e8e4427c" /><Relationship Type="http://schemas.openxmlformats.org/officeDocument/2006/relationships/theme" Target="/xl/theme/theme1.xml" Id="R89199f23042e4a44" /><Relationship Type="http://schemas.openxmlformats.org/officeDocument/2006/relationships/sharedStrings" Target="/xl/sharedStrings.xml" Id="Rc5e01d83b6dc4b81" /><Relationship Type="http://schemas.openxmlformats.org/officeDocument/2006/relationships/worksheet" Target="/xl/worksheets/sheet1.xml" Id="R13838e928f674d21" /><Relationship Type="http://schemas.openxmlformats.org/officeDocument/2006/relationships/worksheet" Target="/xl/worksheets/sheet2.xml" Id="Rf23081bc42054415" /><Relationship Type="http://schemas.openxmlformats.org/officeDocument/2006/relationships/worksheet" Target="/xl/worksheets/sheet3.xml" Id="R28ed286881c949b0" /><Relationship Type="http://schemas.openxmlformats.org/officeDocument/2006/relationships/worksheet" Target="/xl/worksheets/sheet4.xml" Id="R31c8c3741a3f45b1" /><Relationship Type="http://schemas.openxmlformats.org/officeDocument/2006/relationships/worksheet" Target="/xl/worksheets/sheet5.xml" Id="Ra765823f2ba04261" /><Relationship Type="http://schemas.openxmlformats.org/officeDocument/2006/relationships/worksheet" Target="/xl/worksheets/sheet6.xml" Id="Rf604e501c3aa4c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db4e61f4b25426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Desvios por nível de risco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Quantidade</c:v>
          </c:tx>
          <c:cat>
            <c:strRef>
              <c:f>'Dashboard'!$I$11:$I$14</c:f>
              <c:strCache>
                <c:ptCount val="0"/>
              </c:strCache>
            </c:strRef>
          </c:cat>
          <c:val>
            <c:numRef>
              <c:f>'Dashboard'!$J$11:$J$14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6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50112"/>
        <c:crossBetween val="between"/>
        <c:majorUnit val="1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9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db4e61f4b25426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Inspecoes" displayName="TabelaInspecoes" ref="A4:N104" headerRowCount="1" totalsRowCount="0" totalsRowShown="0">
  <x:tableColumns count="14">
    <x:tableColumn id="1" name="ID inspeção"/>
    <x:tableColumn id="2" name="Data"/>
    <x:tableColumn id="3" name="Unidade"/>
    <x:tableColumn id="4" name="Área"/>
    <x:tableColumn id="5" name="Tipo"/>
    <x:tableColumn id="6" name="Inspetor"/>
    <x:tableColumn id="7" name="Itens avaliados"/>
    <x:tableColumn id="8" name="Conformes"/>
    <x:tableColumn id="9" name="Não conformes"/>
    <x:tableColumn id="10" name="Conformidade"/>
    <x:tableColumn id="11" name="Desvios registrados"/>
    <x:tableColumn id="12" name="Alto/Crítico"/>
    <x:tableColumn id="13" name="Status"/>
    <x:tableColumn id="14" name="Observaçõ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Desvios" displayName="TabelaDesvios" ref="A4:R204" headerRowCount="1" totalsRowCount="0" totalsRowShown="0">
  <x:tableColumns count="18">
    <x:tableColumn id="1" name="ID desvio"/>
    <x:tableColumn id="2" name="ID inspeção"/>
    <x:tableColumn id="3" name="Data"/>
    <x:tableColumn id="4" name="Área"/>
    <x:tableColumn id="5" name="Categoria"/>
    <x:tableColumn id="6" name="Descrição do desvio"/>
    <x:tableColumn id="7" name="Evidência/local"/>
    <x:tableColumn id="8" name="Probabilidade (1-5)"/>
    <x:tableColumn id="9" name="Severidade (1-5)"/>
    <x:tableColumn id="10" name="Pontuação"/>
    <x:tableColumn id="11" name="Nível de risco"/>
    <x:tableColumn id="12" name="Ação imediata"/>
    <x:tableColumn id="13" name="Responsável"/>
    <x:tableColumn id="14" name="Prazo correção"/>
    <x:tableColumn id="15" name="Status desvio"/>
    <x:tableColumn id="16" name="Data encerramento"/>
    <x:tableColumn id="17" name="Recorrente?"/>
    <x:tableColumn id="18" name="Causa provável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abelaPlanoAcao" displayName="TabelaPlanoAcao" ref="A4:Q204" headerRowCount="1" totalsRowCount="0" totalsRowShown="0">
  <x:tableColumns count="17">
    <x:tableColumn id="1" name="ID ação"/>
    <x:tableColumn id="2" name="ID desvio"/>
    <x:tableColumn id="3" name="Área"/>
    <x:tableColumn id="4" name="Ação corretiva"/>
    <x:tableColumn id="5" name="Responsável"/>
    <x:tableColumn id="6" name="Data abertura"/>
    <x:tableColumn id="7" name="Prazo"/>
    <x:tableColumn id="8" name="Prioridade"/>
    <x:tableColumn id="9" name="Status"/>
    <x:tableColumn id="10" name="% conclusão"/>
    <x:tableColumn id="11" name="Data conclusão"/>
    <x:tableColumn id="12" name="Custo previsto"/>
    <x:tableColumn id="13" name="Custo real"/>
    <x:tableColumn id="14" name="Variação custo"/>
    <x:tableColumn id="15" name="Dias em atraso"/>
    <x:tableColumn id="16" name="Situação"/>
    <x:tableColumn id="17" name="Verificação de eficácia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4277b9a5e7e4da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ea9b93635e1461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635cedf3583427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0e1642a7eb7469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7" hidden="0" customWidth="1"/>
    <x:col min="2" max="2" width="16" hidden="0" customWidth="1"/>
    <x:col min="3" max="3" width="19" hidden="0" customWidth="1"/>
    <x:col min="4" max="4" width="16" hidden="0" customWidth="1"/>
    <x:col min="5" max="5" width="17" hidden="0" customWidth="1"/>
    <x:col min="6" max="6" width="14" hidden="0" customWidth="1"/>
    <x:col min="7" max="7" width="16" hidden="0" customWidth="1"/>
    <x:col min="8" max="8" width="3" hidden="0" customWidth="1"/>
    <x:col min="9" max="9" width="17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4" customHeight="1">
      <x:c r="A1" s="3" t="str">
        <x:v>DASHBOARD DE INSPEÇÕES DE SEGURANÇA</x:v>
      </x:c>
      <x:c r="B1" s="3" t="str">
        <x:v>DASHBOARD DE INSPEÇÕES DE SEGURANÇA</x:v>
      </x:c>
      <x:c r="C1" s="3" t="str">
        <x:v>DASHBOARD DE INSPEÇÕES DE SEGURANÇA</x:v>
      </x:c>
      <x:c r="D1" s="3" t="str">
        <x:v>DASHBOARD DE INSPEÇÕES DE SEGURANÇA</x:v>
      </x:c>
      <x:c r="E1" s="3" t="str">
        <x:v>DASHBOARD DE INSPEÇÕES DE SEGURANÇA</x:v>
      </x:c>
      <x:c r="F1" s="3" t="str">
        <x:v>DASHBOARD DE INSPEÇÕES DE SEGURANÇA</x:v>
      </x:c>
      <x:c r="G1" s="3" t="str">
        <x:v>DASHBOARD DE INSPEÇÕES DE SEGURANÇA</x:v>
      </x:c>
      <x:c r="H1" s="3" t="str">
        <x:v>DASHBOARD DE INSPEÇÕES DE SEGURANÇA</x:v>
      </x:c>
      <x:c r="I1" s="3" t="str">
        <x:v>DASHBOARD DE INSPEÇÕES DE SEGURANÇA</x:v>
      </x:c>
      <x:c r="J1" s="3" t="str">
        <x:v>DASHBOARD DE INSPEÇÕES DE SEGURANÇA</x:v>
      </x:c>
      <x:c r="K1" s="3" t="str">
        <x:v>DASHBOARD DE INSPEÇÕES DE SEGURANÇA</x:v>
      </x:c>
      <x:c r="L1" s="3" t="str">
        <x:v>DASHBOARD DE INSPEÇÕES DE SEGURANÇA</x:v>
      </x:c>
      <x:c r="M1" s="3" t="str">
        <x:v>DASHBOARD DE INSPEÇÕES DE SEGURANÇA</x:v>
      </x:c>
      <x:c r="N1" s="3" t="str">
        <x:v>DASHBOARD DE INSPEÇÕES DE SEGURANÇA</x:v>
      </x:c>
    </x:row>
    <x:row r="2">
      <x:c r="A2" s="20" t="str">
        <x:v>Priorize riscos, ações atrasadas e áreas recorrentes com base nos registros operacionais.</x:v>
      </x:c>
      <x:c r="B2" s="20" t="str">
        <x:v>Priorize riscos, ações atrasadas e áreas recorrentes com base nos registros operacionais.</x:v>
      </x:c>
      <x:c r="C2" s="20" t="str">
        <x:v>Priorize riscos, ações atrasadas e áreas recorrentes com base nos registros operacionais.</x:v>
      </x:c>
      <x:c r="D2" s="20" t="str">
        <x:v>Priorize riscos, ações atrasadas e áreas recorrentes com base nos registros operacionais.</x:v>
      </x:c>
      <x:c r="E2" s="20" t="str">
        <x:v>Priorize riscos, ações atrasadas e áreas recorrentes com base nos registros operacionais.</x:v>
      </x:c>
      <x:c r="F2" s="20" t="str">
        <x:v>Priorize riscos, ações atrasadas e áreas recorrentes com base nos registros operacionais.</x:v>
      </x:c>
      <x:c r="G2" s="20" t="str">
        <x:v>Priorize riscos, ações atrasadas e áreas recorrentes com base nos registros operacionais.</x:v>
      </x:c>
      <x:c r="H2" s="20" t="str">
        <x:v>Priorize riscos, ações atrasadas e áreas recorrentes com base nos registros operacionais.</x:v>
      </x:c>
      <x:c r="I2" s="20" t="str">
        <x:v>Priorize riscos, ações atrasadas e áreas recorrentes com base nos registros operacionais.</x:v>
      </x:c>
      <x:c r="J2" s="20" t="str">
        <x:v>Priorize riscos, ações atrasadas e áreas recorrentes com base nos registros operacionais.</x:v>
      </x:c>
      <x:c r="K2" s="20" t="str">
        <x:v>Priorize riscos, ações atrasadas e áreas recorrentes com base nos registros operacionais.</x:v>
      </x:c>
      <x:c r="L2" s="20" t="str">
        <x:v>Priorize riscos, ações atrasadas e áreas recorrentes com base nos registros operacionais.</x:v>
      </x:c>
      <x:c r="M2" s="20" t="str">
        <x:v>Priorize riscos, ações atrasadas e áreas recorrentes com base nos registros operacionais.</x:v>
      </x:c>
      <x:c r="N2" s="20" t="str">
        <x:v>Priorize riscos, ações atrasadas e áreas recorrentes com base nos registros operacionais.</x:v>
      </x:c>
    </x:row>
    <x:row r="3">
      <x:c r="A3" s="21" t="str">
        <x:v>Data-base</x:v>
      </x:c>
      <x:c r="B3" s="22" t="n">
        <x:v>46302</x:v>
      </x:c>
    </x:row>
    <x:row r="5">
      <x:c r="A5" s="24" t="str">
        <x:v>INSPEÇÕES</x:v>
      </x:c>
      <x:c r="B5" s="24" t="str">
        <x:v>INSPEÇÕES</x:v>
      </x:c>
      <x:c r="C5" s="24" t="str">
        <x:v>CONFORMIDADE</x:v>
      </x:c>
      <x:c r="D5" s="24" t="str">
        <x:v>CONFORMIDADE</x:v>
      </x:c>
      <x:c r="E5" s="24" t="str">
        <x:v>CONFORMIDADE</x:v>
      </x:c>
      <x:c r="F5" s="24" t="str">
        <x:v>DESVIOS ABERTOS</x:v>
      </x:c>
      <x:c r="G5" s="24" t="str">
        <x:v>DESVIOS ABERTOS</x:v>
      </x:c>
      <x:c r="H5" s="24" t="str">
        <x:v>DESVIOS ABERTOS</x:v>
      </x:c>
      <x:c r="I5" s="24" t="str">
        <x:v>ALTO/CRÍTICO TOTAL</x:v>
      </x:c>
      <x:c r="J5" s="24" t="str">
        <x:v>RISCOS ALTO/CRÍTICO</x:v>
      </x:c>
      <x:c r="K5" s="24" t="str">
        <x:v>RISCOS ALTO/CRÍTICO</x:v>
      </x:c>
      <x:c r="L5" s="24" t="str">
        <x:v>AÇÕES ATRASADAS</x:v>
      </x:c>
      <x:c r="M5" s="24" t="str">
        <x:v>AÇÕES ATRASADAS</x:v>
      </x:c>
      <x:c r="N5" s="24" t="str">
        <x:v>AÇÕES ATRASADAS</x:v>
      </x:c>
    </x:row>
    <x:row r="6">
      <x:c r="A6" s="39" t="n">
        <x:f>COUNTA(Inspecoes!$A$5:$A$104)</x:f>
        <x:v>6</x:v>
      </x:c>
      <x:c r="B6" s="40"/>
      <x:c r="C6" s="49" t="n">
        <x:f>IF(SUMIFS(Inspecoes!G5:G104,Inspecoes!A5:A104,"&lt;&gt;",Inspecoes!J5:J104,"&gt;=0",Inspecoes!J5:J104,"&lt;&gt;")=0,"",SUMIFS(Inspecoes!H5:H104,Inspecoes!A5:A104,"&lt;&gt;",Inspecoes!J5:J104,"&gt;=0",Inspecoes!J5:J104,"&lt;&gt;")/SUMIFS(Inspecoes!G5:G104,Inspecoes!A5:A104,"&lt;&gt;",Inspecoes!J5:J104,"&gt;=0",Inspecoes!J5:J104,"&lt;&gt;"))</x:f>
        <x:v>0.8741721854304636</x:v>
      </x:c>
      <x:c r="D6" s="50"/>
      <x:c r="E6" s="51"/>
      <x:c r="F6" s="39" t="n">
        <x:f>COUNTIFS(Desvios!$A$5:$A$204,"&lt;&gt;",Desvios!$O$5:$O$204,"&lt;&gt;Encerrado")</x:f>
        <x:v>8</x:v>
      </x:c>
      <x:c r="G6" s="55"/>
      <x:c r="H6" s="40"/>
      <x:c r="I6" s="39" t="n">
        <x:f>COUNTIF(Desvios!$K$5:$K$204,"ALTO")+COUNTIF(Desvios!$K$5:$K$204,"CRÍTICO")</x:f>
        <x:v>6</x:v>
      </x:c>
      <x:c r="J6" s="55"/>
      <x:c r="K6" s="40"/>
      <x:c r="L6" s="39" t="n">
        <x:f>COUNTIF(Plano_Acao!$P$5:$P$204,"ATRASADA")</x:f>
        <x:v>8</x:v>
      </x:c>
      <x:c r="M6" s="55"/>
      <x:c r="N6" s="40"/>
    </x:row>
    <x:row r="7">
      <x:c r="A7" s="41"/>
      <x:c r="B7" s="42"/>
      <x:c r="C7" s="52"/>
      <x:c r="D7" s="53"/>
      <x:c r="E7" s="54"/>
      <x:c r="F7" s="41"/>
      <x:c r="G7" s="56"/>
      <x:c r="H7" s="42"/>
      <x:c r="I7" s="41"/>
      <x:c r="J7" s="56"/>
      <x:c r="K7" s="42"/>
      <x:c r="L7" s="41"/>
      <x:c r="M7" s="56"/>
      <x:c r="N7" s="42"/>
    </x:row>
    <x:row r="9">
      <x:c r="A9" s="58" t="str">
        <x:v>DESEMPENHO POR ÁREA</x:v>
      </x:c>
      <x:c r="B9" s="58" t="str">
        <x:v>DESEMPENHO POR ÁREA</x:v>
      </x:c>
      <x:c r="C9" s="58" t="str">
        <x:v>DESEMPENHO POR ÁREA</x:v>
      </x:c>
      <x:c r="D9" s="58" t="str">
        <x:v>DESEMPENHO POR ÁREA</x:v>
      </x:c>
      <x:c r="E9" s="58" t="str">
        <x:v>DESEMPENHO POR ÁREA</x:v>
      </x:c>
      <x:c r="F9" s="58" t="str">
        <x:v>DESEMPENHO POR ÁREA</x:v>
      </x:c>
      <x:c r="G9" s="58" t="str">
        <x:v>DESEMPENHO POR ÁREA</x:v>
      </x:c>
      <x:c r="I9" s="58" t="str">
        <x:v>DISTRIBUIÇÃO DOS RISCOS</x:v>
      </x:c>
      <x:c r="J9" s="58" t="str">
        <x:v>DISTRIBUIÇÃO DOS RISCOS</x:v>
      </x:c>
      <x:c r="K9" s="58" t="str">
        <x:v>DISTRIBUIÇÃO DOS RISCOS</x:v>
      </x:c>
      <x:c r="L9" s="58" t="str">
        <x:v>DISTRIBUIÇÃO DOS RISCOS</x:v>
      </x:c>
      <x:c r="M9" s="58" t="str">
        <x:v>DISTRIBUIÇÃO DOS RISCOS</x:v>
      </x:c>
      <x:c r="N9" s="58" t="str">
        <x:v>DISTRIBUIÇÃO DOS RISCOS</x:v>
      </x:c>
    </x:row>
    <x:row r="10" ht="38" customHeight="1">
      <x:c r="A10" s="12" t="str">
        <x:v>Área</x:v>
      </x:c>
      <x:c r="B10" s="12" t="str">
        <x:v>Inspeções</x:v>
      </x:c>
      <x:c r="C10" s="12" t="str">
        <x:v>Desvios</x:v>
      </x:c>
      <x:c r="D10" s="12" t="str">
        <x:v>Alto/Crítico não encerrado</x:v>
      </x:c>
      <x:c r="E10" s="12" t="str">
        <x:v>Ações atrasadas</x:v>
      </x:c>
      <x:c r="F10" s="12" t="str">
        <x:v>Recorrentes</x:v>
      </x:c>
      <x:c r="G10" s="12" t="str">
        <x:v>Prioridade</x:v>
      </x:c>
      <x:c r="I10" s="12" t="str">
        <x:v>Nível</x:v>
      </x:c>
      <x:c r="J10" s="12" t="str">
        <x:v>Quantidade</x:v>
      </x:c>
    </x:row>
    <x:row r="11">
      <x:c r="A11" s="59" t="str">
        <x:v>Produção</x:v>
      </x:c>
      <x:c r="B11" s="60" t="n">
        <x:f>COUNTIF(Inspecoes!$D$5:$D$104,A11)</x:f>
        <x:v>1</x:v>
      </x:c>
      <x:c r="C11" s="60" t="n">
        <x:f>COUNTIF(Desvios!$D$5:$D$204,A11)</x:f>
        <x:v>2</x:v>
      </x:c>
      <x:c r="D11" s="60" t="n">
        <x:f>COUNTIFS(Desvios!$D$5:$D$204,A11,Desvios!$K$5:$K$204,"ALTO",Desvios!$O$5:$O$204,"&lt;&gt;Encerrado")+COUNTIFS(Desvios!$D$5:$D$204,A11,Desvios!$K$5:$K$204,"CRÍTICO",Desvios!$O$5:$O$204,"&lt;&gt;Encerrado")</x:f>
        <x:v>0</x:v>
      </x:c>
      <x:c r="E11" s="60" t="n">
        <x:f>COUNTIFS(Plano_Acao!$C$5:$C$204,A11,Plano_Acao!$P$5:$P$204,"ATRASADA")</x:f>
        <x:v>0</x:v>
      </x:c>
      <x:c r="F11" s="60" t="n">
        <x:f>COUNTIFS(Desvios!$D$5:$D$204,A11,Desvios!$Q$5:$Q$204,"Sim")</x:f>
        <x:v>1</x:v>
      </x:c>
      <x:c r="G11" s="61" t="str">
        <x:f>IF(A11="","",IF(D11&gt;=2,"IMEDIATA",IF(OR(D11=1,E11&gt;=1,F11&gt;=1),"ALTA","ROTINA")))</x:f>
        <x:v>ALTA</x:v>
      </x:c>
      <x:c r="I11" t="str">
        <x:v>CRÍTICO</x:v>
      </x:c>
      <x:c r="J11" t="n">
        <x:f>COUNTIF(Desvios!$K$5:$K$204,I11)</x:f>
        <x:v>3</x:v>
      </x:c>
    </x:row>
    <x:row r="12">
      <x:c r="A12" s="59" t="str">
        <x:v>Almoxarifado</x:v>
      </x:c>
      <x:c r="B12" s="60" t="n">
        <x:f>COUNTIF(Inspecoes!$D$5:$D$104,A12)</x:f>
        <x:v>1</x:v>
      </x:c>
      <x:c r="C12" s="60" t="n">
        <x:f>COUNTIF(Desvios!$D$5:$D$204,A12)</x:f>
        <x:v>2</x:v>
      </x:c>
      <x:c r="D12" s="60" t="n">
        <x:f>COUNTIFS(Desvios!$D$5:$D$204,A12,Desvios!$K$5:$K$204,"ALTO",Desvios!$O$5:$O$204,"&lt;&gt;Encerrado")+COUNTIFS(Desvios!$D$5:$D$204,A12,Desvios!$K$5:$K$204,"CRÍTICO",Desvios!$O$5:$O$204,"&lt;&gt;Encerrado")</x:f>
        <x:v>1</x:v>
      </x:c>
      <x:c r="E12" s="60" t="n">
        <x:f>COUNTIFS(Plano_Acao!$C$5:$C$204,A12,Plano_Acao!$P$5:$P$204,"ATRASADA")</x:f>
        <x:v>2</x:v>
      </x:c>
      <x:c r="F12" s="60" t="n">
        <x:f>COUNTIFS(Desvios!$D$5:$D$204,A12,Desvios!$Q$5:$Q$204,"Sim")</x:f>
        <x:v>1</x:v>
      </x:c>
      <x:c r="G12" s="61" t="str">
        <x:f>IF(A12="","",IF(D12&gt;=2,"IMEDIATA",IF(OR(D12=1,E12&gt;=1,F12&gt;=1),"ALTA","ROTINA")))</x:f>
        <x:v>ALTA</x:v>
      </x:c>
      <x:c r="I12" t="str">
        <x:v>ALTO</x:v>
      </x:c>
      <x:c r="J12" t="n">
        <x:f>COUNTIF(Desvios!$K$5:$K$204,I12)</x:f>
        <x:v>3</x:v>
      </x:c>
    </x:row>
    <x:row r="13">
      <x:c r="A13" s="59" t="str">
        <x:v>Manutenção</x:v>
      </x:c>
      <x:c r="B13" s="60" t="n">
        <x:f>COUNTIF(Inspecoes!$D$5:$D$104,A13)</x:f>
        <x:v>1</x:v>
      </x:c>
      <x:c r="C13" s="60" t="n">
        <x:f>COUNTIF(Desvios!$D$5:$D$204,A13)</x:f>
        <x:v>3</x:v>
      </x:c>
      <x:c r="D13" s="60" t="n">
        <x:f>COUNTIFS(Desvios!$D$5:$D$204,A13,Desvios!$K$5:$K$204,"ALTO",Desvios!$O$5:$O$204,"&lt;&gt;Encerrado")+COUNTIFS(Desvios!$D$5:$D$204,A13,Desvios!$K$5:$K$204,"CRÍTICO",Desvios!$O$5:$O$204,"&lt;&gt;Encerrado")</x:f>
        <x:v>1</x:v>
      </x:c>
      <x:c r="E13" s="60" t="n">
        <x:f>COUNTIFS(Plano_Acao!$C$5:$C$204,A13,Plano_Acao!$P$5:$P$204,"ATRASADA")</x:f>
        <x:v>2</x:v>
      </x:c>
      <x:c r="F13" s="60" t="n">
        <x:f>COUNTIFS(Desvios!$D$5:$D$204,A13,Desvios!$Q$5:$Q$204,"Sim")</x:f>
        <x:v>0</x:v>
      </x:c>
      <x:c r="G13" s="61" t="str">
        <x:f>IF(A13="","",IF(D13&gt;=2,"IMEDIATA",IF(OR(D13=1,E13&gt;=1,F13&gt;=1),"ALTA","ROTINA")))</x:f>
        <x:v>ALTA</x:v>
      </x:c>
      <x:c r="I13" t="str">
        <x:v>MODERADO</x:v>
      </x:c>
      <x:c r="J13" t="n">
        <x:f>COUNTIF(Desvios!$K$5:$K$204,I13)</x:f>
        <x:v>5</x:v>
      </x:c>
    </x:row>
    <x:row r="14">
      <x:c r="A14" s="59" t="str">
        <x:v>Expedição</x:v>
      </x:c>
      <x:c r="B14" s="60" t="n">
        <x:f>COUNTIF(Inspecoes!$D$5:$D$104,A14)</x:f>
        <x:v>1</x:v>
      </x:c>
      <x:c r="C14" s="60" t="n">
        <x:f>COUNTIF(Desvios!$D$5:$D$204,A14)</x:f>
        <x:v>3</x:v>
      </x:c>
      <x:c r="D14" s="60" t="n">
        <x:f>COUNTIFS(Desvios!$D$5:$D$204,A14,Desvios!$K$5:$K$204,"ALTO",Desvios!$O$5:$O$204,"&lt;&gt;Encerrado")+COUNTIFS(Desvios!$D$5:$D$204,A14,Desvios!$K$5:$K$204,"CRÍTICO",Desvios!$O$5:$O$204,"&lt;&gt;Encerrado")</x:f>
        <x:v>2</x:v>
      </x:c>
      <x:c r="E14" s="60" t="n">
        <x:f>COUNTIFS(Plano_Acao!$C$5:$C$204,A14,Plano_Acao!$P$5:$P$204,"ATRASADA")</x:f>
        <x:v>3</x:v>
      </x:c>
      <x:c r="F14" s="60" t="n">
        <x:f>COUNTIFS(Desvios!$D$5:$D$204,A14,Desvios!$Q$5:$Q$204,"Sim")</x:f>
        <x:v>2</x:v>
      </x:c>
      <x:c r="G14" s="61" t="str">
        <x:f>IF(A14="","",IF(D14&gt;=2,"IMEDIATA",IF(OR(D14=1,E14&gt;=1,F14&gt;=1),"ALTA","ROTINA")))</x:f>
        <x:v>IMEDIATA</x:v>
      </x:c>
      <x:c r="I14" t="str">
        <x:v>BAIXO</x:v>
      </x:c>
      <x:c r="J14" t="n">
        <x:f>COUNTIF(Desvios!$K$5:$K$204,I14)</x:f>
        <x:v>1</x:v>
      </x:c>
    </x:row>
    <x:row r="15">
      <x:c r="A15" s="59" t="str">
        <x:v>Laboratório</x:v>
      </x:c>
      <x:c r="B15" s="60" t="n">
        <x:f>COUNTIF(Inspecoes!$D$5:$D$104,A15)</x:f>
        <x:v>1</x:v>
      </x:c>
      <x:c r="C15" s="60" t="n">
        <x:f>COUNTIF(Desvios!$D$5:$D$204,A15)</x:f>
        <x:v>1</x:v>
      </x:c>
      <x:c r="D15" s="60" t="n">
        <x:f>COUNTIFS(Desvios!$D$5:$D$204,A15,Desvios!$K$5:$K$204,"ALTO",Desvios!$O$5:$O$204,"&lt;&gt;Encerrado")+COUNTIFS(Desvios!$D$5:$D$204,A15,Desvios!$K$5:$K$204,"CRÍTICO",Desvios!$O$5:$O$204,"&lt;&gt;Encerrado")</x:f>
        <x:v>0</x:v>
      </x:c>
      <x:c r="E15" s="60" t="n">
        <x:f>COUNTIFS(Plano_Acao!$C$5:$C$204,A15,Plano_Acao!$P$5:$P$204,"ATRASADA")</x:f>
        <x:v>1</x:v>
      </x:c>
      <x:c r="F15" s="60" t="n">
        <x:f>COUNTIFS(Desvios!$D$5:$D$204,A15,Desvios!$Q$5:$Q$204,"Sim")</x:f>
        <x:v>0</x:v>
      </x:c>
      <x:c r="G15" s="61" t="str">
        <x:f>IF(A15="","",IF(D15&gt;=2,"IMEDIATA",IF(OR(D15=1,E15&gt;=1,F15&gt;=1),"ALTA","ROTINA")))</x:f>
        <x:v>ALTA</x:v>
      </x:c>
    </x:row>
    <x:row r="16">
      <x:c r="A16" t="str">
        <x:v>Administrativo</x:v>
      </x:c>
      <x:c r="B16" t="n">
        <x:f>COUNTIF(Inspecoes!$D$5:$D$104,A16)</x:f>
        <x:v>1</x:v>
      </x:c>
      <x:c r="C16" t="n">
        <x:f>COUNTIF(Desvios!$D$5:$D$204,A16)</x:f>
        <x:v>1</x:v>
      </x:c>
      <x:c r="D16" t="n">
        <x:f>COUNTIFS(Desvios!$D$5:$D$204,A16,Desvios!$K$5:$K$204,"ALTO",Desvios!$O$5:$O$204,"&lt;&gt;Encerrado")+COUNTIFS(Desvios!$D$5:$D$204,A16,Desvios!$K$5:$K$204,"CRÍTICO",Desvios!$O$5:$O$204,"&lt;&gt;Encerrado")</x:f>
        <x:v>0</x:v>
      </x:c>
      <x:c r="E16" t="n">
        <x:f>COUNTIFS(Plano_Acao!$C$5:$C$204,A16,Plano_Acao!$P$5:$P$204,"ATRASADA")</x:f>
        <x:v>0</x:v>
      </x:c>
      <x:c r="F16" t="n">
        <x:f>COUNTIFS(Desvios!$D$5:$D$204,A16,Desvios!$Q$5:$Q$204,"Sim")</x:f>
        <x:v>0</x:v>
      </x:c>
      <x:c r="G16" t="str">
        <x:f>IF(A16="","",IF(D16&gt;=2,"IMEDIATA",IF(OR(D16=1,E16&gt;=1,F16&gt;=1),"ALTA","ROTINA")))</x:f>
        <x:v>ROTINA</x:v>
      </x:c>
    </x:row>
    <x:row r="18">
      <x:c r="A18" s="58" t="str">
        <x:v>PLANO DE AÇÃO</x:v>
      </x:c>
      <x:c r="B18" s="58" t="str">
        <x:v>PLANO DE AÇÃO</x:v>
      </x:c>
      <x:c r="C18" s="58" t="str">
        <x:v>PLANO DE AÇÃO</x:v>
      </x:c>
      <x:c r="D18" s="58" t="str">
        <x:v>PLANO DE AÇÃO</x:v>
      </x:c>
      <x:c r="E18" s="58" t="str">
        <x:v>PLANO DE AÇÃO</x:v>
      </x:c>
      <x:c r="F18" s="58" t="str">
        <x:v>PLANO DE AÇÃO</x:v>
      </x:c>
      <x:c r="G18" s="58" t="str">
        <x:v>PLANO DE AÇÃO</x:v>
      </x:c>
    </x:row>
    <x:row r="19" ht="38" customHeight="1">
      <x:c r="A19" s="12" t="str">
        <x:v>Indicador</x:v>
      </x:c>
      <x:c r="B19" s="12" t="str">
        <x:v>Valor</x:v>
      </x:c>
      <x:c r="C19" s="12" t="str">
        <x:v>Leitura</x:v>
      </x:c>
      <x:c r="D19" s="12" t="str"/>
      <x:c r="E19" s="12" t="str">
        <x:v>Categoria</x:v>
      </x:c>
      <x:c r="F19" s="12" t="str">
        <x:v>Desvios</x:v>
      </x:c>
      <x:c r="G19" s="12" t="str">
        <x:v>Participação</x:v>
      </x:c>
    </x:row>
    <x:row r="20">
      <x:c r="A20" s="59" t="str">
        <x:v>Ações pendentes</x:v>
      </x:c>
      <x:c r="B20" s="60" t="n">
        <x:f>COUNTIF(Plano_Acao!$I$5:$I$204,"Pendente")</x:f>
        <x:v>3</x:v>
      </x:c>
      <x:c r="C20" s="60" t="str">
        <x:v>Aguardam início</x:v>
      </x:c>
      <x:c r="D20" s="60"/>
      <x:c r="E20" s="60" t="str">
        <x:v>Máquinas</x:v>
      </x:c>
      <x:c r="F20" s="60" t="n">
        <x:f>COUNTIF(Desvios!$E$5:$E$204,E20)</x:f>
        <x:v>1</x:v>
      </x:c>
      <x:c r="G20" s="62" t="n">
        <x:f>IF(COUNTA(Desvios!$A$5:$A$204)=0,0,F20/COUNTA(Desvios!$A$5:$A$204))</x:f>
        <x:v>0.08333333333333333</x:v>
      </x:c>
    </x:row>
    <x:row r="21">
      <x:c r="A21" s="59" t="str">
        <x:v>Em andamento</x:v>
      </x:c>
      <x:c r="B21" s="60" t="n">
        <x:f>COUNTIF(Plano_Acao!$I$5:$I$204,"Em andamento")</x:f>
        <x:v>5</x:v>
      </x:c>
      <x:c r="C21" s="60" t="str">
        <x:v>Cobrar avanço e prazo</x:v>
      </x:c>
      <x:c r="D21" s="60"/>
      <x:c r="E21" s="60" t="str">
        <x:v>Bloqueio</x:v>
      </x:c>
      <x:c r="F21" s="60" t="n">
        <x:f>COUNTIF(Desvios!$E$5:$E$204,E21)</x:f>
        <x:v>1</x:v>
      </x:c>
      <x:c r="G21" s="62" t="n">
        <x:f>IF(COUNTA(Desvios!$A$5:$A$204)=0,0,F21/COUNTA(Desvios!$A$5:$A$204))</x:f>
        <x:v>0.08333333333333333</x:v>
      </x:c>
    </x:row>
    <x:row r="22">
      <x:c r="A22" s="59" t="str">
        <x:v>Concluídas</x:v>
      </x:c>
      <x:c r="B22" s="60" t="n">
        <x:f>COUNTIF(Plano_Acao!P5:P204,"CONCLUÍDA")</x:f>
        <x:v>4</x:v>
      </x:c>
      <x:c r="C22" s="60" t="str">
        <x:v>Verificar eficácia</x:v>
      </x:c>
      <x:c r="D22" s="60"/>
      <x:c r="E22" s="60" t="str">
        <x:v>Docas</x:v>
      </x:c>
      <x:c r="F22" s="60" t="n">
        <x:f>COUNTIF(Desvios!$E$5:$E$204,E22)</x:f>
        <x:v>1</x:v>
      </x:c>
      <x:c r="G22" s="62" t="n">
        <x:f>IF(COUNTA(Desvios!$A$5:$A$204)=0,0,F22/COUNTA(Desvios!$A$5:$A$204))</x:f>
        <x:v>0.08333333333333333</x:v>
      </x:c>
      <x:c r="I22" s="83" t="str">
        <x:v>Decisão recomendada: trate primeiro os riscos críticos, as ações atrasadas e os desvios recorrentes. Concluir uma ação não encerra o risco automaticamente — registre a verificação de eficácia.</x:v>
      </x:c>
      <x:c r="J22" s="84" t="str">
        <x:v>Decisão recomendada: trate primeiro os riscos críticos, as ações atrasadas e os desvios recorrentes. Concluir uma ação não encerra o risco automaticamente — registre a verificação de eficácia.</x:v>
      </x:c>
      <x:c r="K22" s="84" t="str">
        <x:v>Decisão recomendada: trate primeiro os riscos críticos, as ações atrasadas e os desvios recorrentes. Concluir uma ação não encerra o risco automaticamente — registre a verificação de eficácia.</x:v>
      </x:c>
      <x:c r="L22" s="84" t="str">
        <x:v>Decisão recomendada: trate primeiro os riscos críticos, as ações atrasadas e os desvios recorrentes. Concluir uma ação não encerra o risco automaticamente — registre a verificação de eficácia.</x:v>
      </x:c>
      <x:c r="M22" s="84" t="str">
        <x:v>Decisão recomendada: trate primeiro os riscos críticos, as ações atrasadas e os desvios recorrentes. Concluir uma ação não encerra o risco automaticamente — registre a verificação de eficácia.</x:v>
      </x:c>
      <x:c r="N22" s="85" t="str">
        <x:v>Decisão recomendada: trate primeiro os riscos críticos, as ações atrasadas e os desvios recorrentes. Concluir uma ação não encerra o risco automaticamente — registre a verificação de eficácia.</x:v>
      </x:c>
    </x:row>
    <x:row r="23">
      <x:c r="A23" s="59" t="str">
        <x:v>Taxa de conclusão</x:v>
      </x:c>
      <x:c r="B23" s="63" t="n">
        <x:f>IF(COUNTA(Plano_Acao!$A$5:$A$204)=0,0,B22/COUNTA(Plano_Acao!$A$5:$A$204))</x:f>
        <x:v>0.3333333333333333</x:v>
      </x:c>
      <x:c r="C23" s="60" t="str">
        <x:v>Ações fechadas / total</x:v>
      </x:c>
      <x:c r="D23" s="60"/>
      <x:c r="E23" s="60" t="str">
        <x:v>Movimentação</x:v>
      </x:c>
      <x:c r="F23" s="60" t="n">
        <x:f>COUNTIF(Desvios!$E$5:$E$204,E23)</x:f>
        <x:v>1</x:v>
      </x:c>
      <x:c r="G23" s="62" t="n">
        <x:f>IF(COUNTA(Desvios!$A$5:$A$204)=0,0,F23/COUNTA(Desvios!$A$5:$A$204))</x:f>
        <x:v>0.08333333333333333</x:v>
      </x:c>
      <x:c r="I23" s="86" t="str">
        <x:v>Decisão recomendada: trate primeiro os riscos críticos, as ações atrasadas e os desvios recorrentes. Concluir uma ação não encerra o risco automaticamente — registre a verificação de eficácia.</x:v>
      </x:c>
      <x:c r="J23" s="87" t="str">
        <x:v>Decisão recomendada: trate primeiro os riscos críticos, as ações atrasadas e os desvios recorrentes. Concluir uma ação não encerra o risco automaticamente — registre a verificação de eficácia.</x:v>
      </x:c>
      <x:c r="K23" s="87" t="str">
        <x:v>Decisão recomendada: trate primeiro os riscos críticos, as ações atrasadas e os desvios recorrentes. Concluir uma ação não encerra o risco automaticamente — registre a verificação de eficácia.</x:v>
      </x:c>
      <x:c r="L23" s="87" t="str">
        <x:v>Decisão recomendada: trate primeiro os riscos críticos, as ações atrasadas e os desvios recorrentes. Concluir uma ação não encerra o risco automaticamente — registre a verificação de eficácia.</x:v>
      </x:c>
      <x:c r="M23" s="87" t="str">
        <x:v>Decisão recomendada: trate primeiro os riscos críticos, as ações atrasadas e os desvios recorrentes. Concluir uma ação não encerra o risco automaticamente — registre a verificação de eficácia.</x:v>
      </x:c>
      <x:c r="N23" s="88" t="str">
        <x:v>Decisão recomendada: trate primeiro os riscos críticos, as ações atrasadas e os desvios recorrentes. Concluir uma ação não encerra o risco automaticamente — registre a verificação de eficácia.</x:v>
      </x:c>
    </x:row>
    <x:row r="24">
      <x:c r="A24" s="59" t="str">
        <x:v>Custo real acumulado</x:v>
      </x:c>
      <x:c r="B24" s="64" t="n">
        <x:f>SUM(Plano_Acao!$M$5:$M$204)</x:f>
        <x:v>9980</x:v>
      </x:c>
      <x:c r="C24" s="60" t="str">
        <x:v>Valor realizado</x:v>
      </x:c>
      <x:c r="D24" s="60"/>
      <x:c r="E24" s="60" t="str">
        <x:v>Outros</x:v>
      </x:c>
      <x:c r="F24" s="60" t="n">
        <x:f>COUNTA(Desvios!$A$5:$A$204)-SUM(F20:F23)</x:f>
        <x:v>8</x:v>
      </x:c>
      <x:c r="G24" s="62" t="n">
        <x:f>IF(COUNTA(Desvios!$A$5:$A$204)=0,0,F24/COUNTA(Desvios!$A$5:$A$204))</x:f>
        <x:v>0.6666666666666666</x:v>
      </x:c>
      <x:c r="I24" s="86" t="str">
        <x:v>Decisão recomendada: trate primeiro os riscos críticos, as ações atrasadas e os desvios recorrentes. Concluir uma ação não encerra o risco automaticamente — registre a verificação de eficácia.</x:v>
      </x:c>
      <x:c r="J24" s="87" t="str">
        <x:v>Decisão recomendada: trate primeiro os riscos críticos, as ações atrasadas e os desvios recorrentes. Concluir uma ação não encerra o risco automaticamente — registre a verificação de eficácia.</x:v>
      </x:c>
      <x:c r="K24" s="87" t="str">
        <x:v>Decisão recomendada: trate primeiro os riscos críticos, as ações atrasadas e os desvios recorrentes. Concluir uma ação não encerra o risco automaticamente — registre a verificação de eficácia.</x:v>
      </x:c>
      <x:c r="L24" s="87" t="str">
        <x:v>Decisão recomendada: trate primeiro os riscos críticos, as ações atrasadas e os desvios recorrentes. Concluir uma ação não encerra o risco automaticamente — registre a verificação de eficácia.</x:v>
      </x:c>
      <x:c r="M24" s="87" t="str">
        <x:v>Decisão recomendada: trate primeiro os riscos críticos, as ações atrasadas e os desvios recorrentes. Concluir uma ação não encerra o risco automaticamente — registre a verificação de eficácia.</x:v>
      </x:c>
      <x:c r="N24" s="88" t="str">
        <x:v>Decisão recomendada: trate primeiro os riscos críticos, as ações atrasadas e os desvios recorrentes. Concluir uma ação não encerra o risco automaticamente — registre a verificação de eficácia.</x:v>
      </x:c>
    </x:row>
    <x:row r="25">
      <x:c r="I25" s="89" t="str">
        <x:v>Decisão recomendada: trate primeiro os riscos críticos, as ações atrasadas e os desvios recorrentes. Concluir uma ação não encerra o risco automaticamente — registre a verificação de eficácia.</x:v>
      </x:c>
      <x:c r="J25" s="90" t="str">
        <x:v>Decisão recomendada: trate primeiro os riscos críticos, as ações atrasadas e os desvios recorrentes. Concluir uma ação não encerra o risco automaticamente — registre a verificação de eficácia.</x:v>
      </x:c>
      <x:c r="K25" s="90" t="str">
        <x:v>Decisão recomendada: trate primeiro os riscos críticos, as ações atrasadas e os desvios recorrentes. Concluir uma ação não encerra o risco automaticamente — registre a verificação de eficácia.</x:v>
      </x:c>
      <x:c r="L25" s="90" t="str">
        <x:v>Decisão recomendada: trate primeiro os riscos críticos, as ações atrasadas e os desvios recorrentes. Concluir uma ação não encerra o risco automaticamente — registre a verificação de eficácia.</x:v>
      </x:c>
      <x:c r="M25" s="90" t="str">
        <x:v>Decisão recomendada: trate primeiro os riscos críticos, as ações atrasadas e os desvios recorrentes. Concluir uma ação não encerra o risco automaticamente — registre a verificação de eficácia.</x:v>
      </x:c>
      <x:c r="N25" s="91" t="str">
        <x:v>Decisão recomendada: trate primeiro os riscos críticos, as ações atrasadas e os desvios recorrentes. Concluir uma ação não encerra o risco automaticamente — registre a verificação de eficácia.</x:v>
      </x:c>
    </x:row>
    <x:row r="27" ht="45" customHeight="1">
      <x:c r="A27" s="129" t="str">
        <x:v>Situação dos desvios</x:v>
      </x:c>
      <x:c r="B27" s="129" t="str">
        <x:v>Quantidade</x:v>
      </x:c>
      <x:c r="C27" s="129" t="str">
        <x:v>Revisão antes de decidir</x:v>
      </x:c>
      <x:c r="D27" s="129" t="str">
        <x:v>Quantidade</x:v>
      </x:c>
    </x:row>
    <x:row r="28" ht="45" customHeight="1">
      <x:c r="A28" s="129" t="str">
        <x:v>Alto/crítico não encerrado</x:v>
      </x:c>
      <x:c r="B28" s="129" t="n">
        <x:f>COUNTIFS(Desvios!K5:K204,"ALTO",Desvios!O5:O204,"&lt;&gt;Encerrado")+COUNTIFS(Desvios!K5:K204,"CRÍTICO",Desvios!O5:O204,"&lt;&gt;Encerrado")</x:f>
        <x:v>4</x:v>
      </x:c>
      <x:c r="C28" s="129" t="str">
        <x:v>Escala de risco incompleta</x:v>
      </x:c>
      <x:c r="D28" s="129" t="n">
        <x:f>COUNTIF(Desvios!K5:K204,"REVISAR ESCALA")</x:f>
        <x:v>0</x:v>
      </x:c>
    </x:row>
    <x:row r="29" ht="45" customHeight="1">
      <x:c r="A29" s="129" t="str">
        <x:v>Aberto</x:v>
      </x:c>
      <x:c r="B29" s="129" t="n">
        <x:f>COUNTIF(Desvios!O5:O204,"Aberto")</x:f>
        <x:v>1</x:v>
      </x:c>
      <x:c r="C29" s="129" t="str">
        <x:v>Ações a revisar</x:v>
      </x:c>
      <x:c r="D29" s="129" t="n">
        <x:f>COUNTIF(Plano_Acao!P5:P204,"REVISAR*")</x:f>
        <x:v>0</x:v>
      </x:c>
    </x:row>
    <x:row r="30" ht="45" customHeight="1">
      <x:c r="A30" s="129" t="str">
        <x:v>Em tratamento</x:v>
      </x:c>
      <x:c r="B30" s="129" t="n">
        <x:f>COUNTIF(Desvios!O5:O204,"Em tratamento")</x:f>
        <x:v>7</x:v>
      </x:c>
      <x:c r="C30" s="129" t="str">
        <x:v>Inspeções sem conformidade válida</x:v>
      </x:c>
      <x:c r="D30" s="129" t="n">
        <x:f>COUNTIF(Inspecoes!A5:A104,"&lt;&gt;")-COUNT(Inspecoes!J5:J104)</x:f>
        <x:v>0</x:v>
      </x:c>
    </x:row>
    <x:row r="31" ht="45" customHeight="1">
      <x:c r="A31" s="129" t="str">
        <x:v>Encerrado</x:v>
      </x:c>
      <x:c r="B31" s="129" t="n">
        <x:f>COUNTIF(Desvios!O5:O204,"Encerrado")</x:f>
        <x:v>4</x:v>
      </x:c>
      <x:c r="C31" s="129" t="str">
        <x:v>Aceito</x:v>
      </x:c>
      <x:c r="D31" s="129" t="n">
        <x:f>COUNTIF(Desvios!O5:O204,"Aceito")</x:f>
        <x:v>0</x:v>
      </x:c>
    </x:row>
  </x:sheetData>
  <x:mergeCells>
    <x:mergeCell ref="A1:N1"/>
    <x:mergeCell ref="A2:N2"/>
    <x:mergeCell ref="A5:B5"/>
    <x:mergeCell ref="A6:B7"/>
    <x:mergeCell ref="C5:E5"/>
    <x:mergeCell ref="C6:E7"/>
    <x:mergeCell ref="F5:H5"/>
    <x:mergeCell ref="F6:H7"/>
    <x:mergeCell ref="I5:K5"/>
    <x:mergeCell ref="I6:K7"/>
    <x:mergeCell ref="L5:N5"/>
    <x:mergeCell ref="L6:N7"/>
    <x:mergeCell ref="A9:G9"/>
    <x:mergeCell ref="I9:N9"/>
    <x:mergeCell ref="A18:G18"/>
    <x:mergeCell ref="I22:N25"/>
  </x:mergeCells>
  <x:conditionalFormatting sqref="G11:G15">
    <x:cfRule type="containsText" dxfId="10" priority="1" operator="containsText" text="IMEDIATA"/>
    <x:cfRule type="containsText" dxfId="11" priority="2" operator="containsText" text="ALTA"/>
    <x:cfRule type="containsText" dxfId="12" priority="3" operator="containsText" text="ROTINA"/>
  </x:conditionalFormatting>
  <x:pageMargins left="0.7" right="0.7" top="0.75" bottom="0.75" header="0.3" footer="0.3"/>
  <x:drawing xmlns:r="http://schemas.openxmlformats.org/officeDocument/2006/relationships" r:id="R24277b9a5e7e4dae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3" hidden="0" customWidth="1"/>
    <x:col min="3" max="3" width="16" hidden="0" customWidth="1"/>
    <x:col min="4" max="4" width="18" hidden="0" customWidth="1"/>
    <x:col min="5" max="5" width="18" hidden="0" customWidth="1"/>
    <x:col min="6" max="6" width="19" hidden="0" customWidth="1"/>
    <x:col min="7" max="7" width="15" hidden="0" customWidth="1"/>
    <x:col min="8" max="8" width="13" hidden="0" customWidth="1"/>
    <x:col min="9" max="9" width="16" hidden="0" customWidth="1"/>
    <x:col min="10" max="10" width="14" hidden="0" customWidth="1"/>
    <x:col min="11" max="11" width="17" hidden="0" customWidth="1"/>
    <x:col min="12" max="12" width="14" hidden="0" customWidth="1"/>
    <x:col min="13" max="13" width="16" hidden="0" customWidth="1"/>
    <x:col min="14" max="14" width="34" hidden="0" customWidth="1"/>
  </x:cols>
  <x:sheetData>
    <x:row r="1" ht="34" customHeight="1">
      <x:c r="A1" s="3" t="str">
        <x:v>REGISTRO DE INSPEÇÕES DE SEGURANÇA</x:v>
      </x:c>
      <x:c r="B1" s="3" t="str">
        <x:v>REGISTRO DE INSPEÇÕES DE SEGURANÇA</x:v>
      </x:c>
      <x:c r="C1" s="3" t="str">
        <x:v>REGISTRO DE INSPEÇÕES DE SEGURANÇA</x:v>
      </x:c>
      <x:c r="D1" s="3" t="str">
        <x:v>REGISTRO DE INSPEÇÕES DE SEGURANÇA</x:v>
      </x:c>
      <x:c r="E1" s="3" t="str">
        <x:v>REGISTRO DE INSPEÇÕES DE SEGURANÇA</x:v>
      </x:c>
      <x:c r="F1" s="3" t="str">
        <x:v>REGISTRO DE INSPEÇÕES DE SEGURANÇA</x:v>
      </x:c>
      <x:c r="G1" s="3" t="str">
        <x:v>REGISTRO DE INSPEÇÕES DE SEGURANÇA</x:v>
      </x:c>
      <x:c r="H1" s="3" t="str">
        <x:v>REGISTRO DE INSPEÇÕES DE SEGURANÇA</x:v>
      </x:c>
      <x:c r="I1" s="3" t="str">
        <x:v>REGISTRO DE INSPEÇÕES DE SEGURANÇA</x:v>
      </x:c>
      <x:c r="J1" s="3" t="str">
        <x:v>REGISTRO DE INSPEÇÕES DE SEGURANÇA</x:v>
      </x:c>
      <x:c r="K1" s="3" t="str">
        <x:v>REGISTRO DE INSPEÇÕES DE SEGURANÇA</x:v>
      </x:c>
      <x:c r="L1" s="3" t="str">
        <x:v>REGISTRO DE INSPEÇÕES DE SEGURANÇA</x:v>
      </x:c>
      <x:c r="M1" s="3" t="str">
        <x:v>REGISTRO DE INSPEÇÕES DE SEGURANÇA</x:v>
      </x:c>
      <x:c r="N1" s="3" t="str">
        <x:v>REGISTRO DE INSPEÇÕES DE SEGURANÇA</x:v>
      </x:c>
    </x:row>
    <x:row r="2">
      <x:c r="A2" s="6" t="str">
        <x:v>Preencha as células amarelas. Conformidade, quantidade de desvios e criticidade são consolidadas automaticamente.</x:v>
      </x:c>
      <x:c r="B2" s="6" t="str">
        <x:v>Preencha as células amarelas. Conformidade, quantidade de desvios e criticidade são consolidadas automaticamente.</x:v>
      </x:c>
      <x:c r="C2" s="6" t="str">
        <x:v>Preencha as células amarelas. Conformidade, quantidade de desvios e criticidade são consolidadas automaticamente.</x:v>
      </x:c>
      <x:c r="D2" s="6" t="str">
        <x:v>Preencha as células amarelas. Conformidade, quantidade de desvios e criticidade são consolidadas automaticamente.</x:v>
      </x:c>
      <x:c r="E2" s="6" t="str">
        <x:v>Preencha as células amarelas. Conformidade, quantidade de desvios e criticidade são consolidadas automaticamente.</x:v>
      </x:c>
      <x:c r="F2" s="6" t="str">
        <x:v>Preencha as células amarelas. Conformidade, quantidade de desvios e criticidade são consolidadas automaticamente.</x:v>
      </x:c>
      <x:c r="G2" s="6" t="str">
        <x:v>Preencha as células amarelas. Conformidade, quantidade de desvios e criticidade são consolidadas automaticamente.</x:v>
      </x:c>
      <x:c r="H2" s="6" t="str">
        <x:v>Preencha as células amarelas. Conformidade, quantidade de desvios e criticidade são consolidadas automaticamente.</x:v>
      </x:c>
      <x:c r="I2" s="6" t="str">
        <x:v>Preencha as células amarelas. Conformidade, quantidade de desvios e criticidade são consolidadas automaticamente.</x:v>
      </x:c>
      <x:c r="J2" s="6" t="str">
        <x:v>Preencha as células amarelas. Conformidade, quantidade de desvios e criticidade são consolidadas automaticamente.</x:v>
      </x:c>
      <x:c r="K2" s="6" t="str">
        <x:v>Preencha as células amarelas. Conformidade, quantidade de desvios e criticidade são consolidadas automaticamente.</x:v>
      </x:c>
      <x:c r="L2" s="6" t="str">
        <x:v>Preencha as células amarelas. Conformidade, quantidade de desvios e criticidade são consolidadas automaticamente.</x:v>
      </x:c>
      <x:c r="M2" s="6" t="str">
        <x:v>Preencha as células amarelas. Conformidade, quantidade de desvios e criticidade são consolidadas automaticamente.</x:v>
      </x:c>
      <x:c r="N2" s="6" t="str">
        <x:v>Preencha as células amarelas. Conformidade, quantidade de desvios e criticidade são consolidadas automaticamente.</x:v>
      </x:c>
    </x:row>
    <x:row r="4" ht="38" customHeight="1">
      <x:c r="A4" s="12" t="str">
        <x:v>ID inspeção</x:v>
      </x:c>
      <x:c r="B4" s="12" t="str">
        <x:v>Data</x:v>
      </x:c>
      <x:c r="C4" s="12" t="str">
        <x:v>Unidade</x:v>
      </x:c>
      <x:c r="D4" s="12" t="str">
        <x:v>Área</x:v>
      </x:c>
      <x:c r="E4" s="12" t="str">
        <x:v>Tipo</x:v>
      </x:c>
      <x:c r="F4" s="12" t="str">
        <x:v>Inspetor</x:v>
      </x:c>
      <x:c r="G4" s="12" t="str">
        <x:v>Itens avaliados</x:v>
      </x:c>
      <x:c r="H4" s="12" t="str">
        <x:v>Conformes</x:v>
      </x:c>
      <x:c r="I4" s="12" t="str">
        <x:v>Não conformes</x:v>
      </x:c>
      <x:c r="J4" s="12" t="str">
        <x:v>Conformidade</x:v>
      </x:c>
      <x:c r="K4" s="12" t="str">
        <x:v>Desvios registrados</x:v>
      </x:c>
      <x:c r="L4" s="12" t="str">
        <x:v>Alto/Crítico</x:v>
      </x:c>
      <x:c r="M4" s="12" t="str">
        <x:v>Status</x:v>
      </x:c>
      <x:c r="N4" s="12" t="str">
        <x:v>Observações</x:v>
      </x:c>
    </x:row>
    <x:row r="5">
      <x:c r="A5" s="13" t="str">
        <x:v>INSP-001</x:v>
      </x:c>
      <x:c r="B5" s="14" t="n">
        <x:v>46267</x:v>
      </x:c>
      <x:c r="C5" s="13" t="str">
        <x:v>Unidade SP</x:v>
      </x:c>
      <x:c r="D5" s="13" t="str">
        <x:v>Produção</x:v>
      </x:c>
      <x:c r="E5" s="13" t="str">
        <x:v>Rotina</x:v>
      </x:c>
      <x:c r="F5" s="13" t="str">
        <x:v>Ana Martins</x:v>
      </x:c>
      <x:c r="G5" s="13" t="n">
        <x:v>28</x:v>
      </x:c>
      <x:c r="H5" s="13" t="n">
        <x:v>24</x:v>
      </x:c>
      <x:c r="I5" s="13" t="n">
        <x:v>4</x:v>
      </x:c>
      <x:c r="J5" s="15" t="n">
        <x:f>IF(A5="","",IF(COUNT(G5:I5)&lt;&gt;3,"",IF(OR(G5&lt;=0,H5&lt;0,I5&lt;0,H5+I5&lt;&gt;G5,G5&lt;&gt;INT(G5),H5&lt;&gt;INT(H5),I5&lt;&gt;INT(I5)),"",H5/G5)))</x:f>
        <x:v>0.8571428571428571</x:v>
      </x:c>
      <x:c r="K5" t="n">
        <x:f>IF(A5="","",COUNTIF(Desvios!$B$5:$B$204,A5))</x:f>
        <x:v>2</x:v>
      </x:c>
      <x:c r="L5" t="n">
        <x:f>IF(A5="","",COUNTIFS(Desvios!$B$5:$B$204,A5,Desvios!$K$5:$K$204,"ALTO")+COUNTIFS(Desvios!$B$5:$B$204,A5,Desvios!$K$5:$K$204,"CRÍTICO"))</x:f>
        <x:v>1</x:v>
      </x:c>
      <x:c r="M5" s="13" t="str">
        <x:v>Concluída</x:v>
      </x:c>
      <x:c r="N5" s="13" t="str">
        <x:v>Proteções de máquinas e organização</x:v>
      </x:c>
    </x:row>
    <x:row r="6">
      <x:c r="A6" s="13" t="str">
        <x:v>INSP-002</x:v>
      </x:c>
      <x:c r="B6" s="14" t="n">
        <x:v>46270</x:v>
      </x:c>
      <x:c r="C6" s="13" t="str">
        <x:v>Unidade SP</x:v>
      </x:c>
      <x:c r="D6" s="13" t="str">
        <x:v>Almoxarifado</x:v>
      </x:c>
      <x:c r="E6" s="13" t="str">
        <x:v>Temática</x:v>
      </x:c>
      <x:c r="F6" s="13" t="str">
        <x:v>Bruno Lopes</x:v>
      </x:c>
      <x:c r="G6" s="13" t="n">
        <x:v>25</x:v>
      </x:c>
      <x:c r="H6" s="13" t="n">
        <x:v>23</x:v>
      </x:c>
      <x:c r="I6" s="13" t="n">
        <x:v>2</x:v>
      </x:c>
      <x:c r="J6" s="15" t="n">
        <x:f>IF(A6="","",IF(COUNT(G6:I6)&lt;&gt;3,"",IF(OR(G6&lt;=0,H6&lt;0,I6&lt;0,H6+I6&lt;&gt;G6,G6&lt;&gt;INT(G6),H6&lt;&gt;INT(H6),I6&lt;&gt;INT(I6)),"",H6/G6)))</x:f>
        <x:v>0.92</x:v>
      </x:c>
      <x:c r="K6" t="n">
        <x:f>IF(A6="","",COUNTIF(Desvios!$B$5:$B$204,A6))</x:f>
        <x:v>2</x:v>
      </x:c>
      <x:c r="L6" t="n">
        <x:f>IF(A6="","",COUNTIFS(Desvios!$B$5:$B$204,A6,Desvios!$K$5:$K$204,"ALTO")+COUNTIFS(Desvios!$B$5:$B$204,A6,Desvios!$K$5:$K$204,"CRÍTICO"))</x:f>
        <x:v>1</x:v>
      </x:c>
      <x:c r="M6" s="13" t="str">
        <x:v>Concluída</x:v>
      </x:c>
      <x:c r="N6" s="13" t="str">
        <x:v>Armazenagem e circulação</x:v>
      </x:c>
    </x:row>
    <x:row r="7">
      <x:c r="A7" s="13" t="str">
        <x:v>INSP-003</x:v>
      </x:c>
      <x:c r="B7" s="14" t="n">
        <x:v>46274</x:v>
      </x:c>
      <x:c r="C7" s="13" t="str">
        <x:v>Unidade SP</x:v>
      </x:c>
      <x:c r="D7" s="13" t="str">
        <x:v>Manutenção</x:v>
      </x:c>
      <x:c r="E7" s="13" t="str">
        <x:v>Rotina</x:v>
      </x:c>
      <x:c r="F7" s="13" t="str">
        <x:v>Ana Martins</x:v>
      </x:c>
      <x:c r="G7" s="13" t="n">
        <x:v>30</x:v>
      </x:c>
      <x:c r="H7" s="13" t="n">
        <x:v>25</x:v>
      </x:c>
      <x:c r="I7" s="13" t="n">
        <x:v>5</x:v>
      </x:c>
      <x:c r="J7" s="15" t="n">
        <x:f>IF(A7="","",IF(COUNT(G7:I7)&lt;&gt;3,"",IF(OR(G7&lt;=0,H7&lt;0,I7&lt;0,H7+I7&lt;&gt;G7,G7&lt;&gt;INT(G7),H7&lt;&gt;INT(H7),I7&lt;&gt;INT(I7)),"",H7/G7)))</x:f>
        <x:v>0.8333333333333334</x:v>
      </x:c>
      <x:c r="K7" t="n">
        <x:f>IF(A7="","",COUNTIF(Desvios!$B$5:$B$204,A7))</x:f>
        <x:v>3</x:v>
      </x:c>
      <x:c r="L7" t="n">
        <x:f>IF(A7="","",COUNTIFS(Desvios!$B$5:$B$204,A7,Desvios!$K$5:$K$204,"ALTO")+COUNTIFS(Desvios!$B$5:$B$204,A7,Desvios!$K$5:$K$204,"CRÍTICO"))</x:f>
        <x:v>2</x:v>
      </x:c>
      <x:c r="M7" s="13" t="str">
        <x:v>Concluída</x:v>
      </x:c>
      <x:c r="N7" s="13" t="str">
        <x:v>Ferramentas e bloqueio</x:v>
      </x:c>
    </x:row>
    <x:row r="8">
      <x:c r="A8" s="13" t="str">
        <x:v>INSP-004</x:v>
      </x:c>
      <x:c r="B8" s="14" t="n">
        <x:v>46277</x:v>
      </x:c>
      <x:c r="C8" s="13" t="str">
        <x:v>Unidade SP</x:v>
      </x:c>
      <x:c r="D8" s="13" t="str">
        <x:v>Administrativo</x:v>
      </x:c>
      <x:c r="E8" s="13" t="str">
        <x:v>Comportamental</x:v>
      </x:c>
      <x:c r="F8" s="13" t="str">
        <x:v>Carla Nunes</x:v>
      </x:c>
      <x:c r="G8" s="13" t="n">
        <x:v>22</x:v>
      </x:c>
      <x:c r="H8" s="13" t="n">
        <x:v>21</x:v>
      </x:c>
      <x:c r="I8" s="13" t="n">
        <x:v>1</x:v>
      </x:c>
      <x:c r="J8" s="15" t="n">
        <x:f>IF(A8="","",IF(COUNT(G8:I8)&lt;&gt;3,"",IF(OR(G8&lt;=0,H8&lt;0,I8&lt;0,H8+I8&lt;&gt;G8,G8&lt;&gt;INT(G8),H8&lt;&gt;INT(H8),I8&lt;&gt;INT(I8)),"",H8/G8)))</x:f>
        <x:v>0.9545454545454546</x:v>
      </x:c>
      <x:c r="K8" t="n">
        <x:f>IF(A8="","",COUNTIF(Desvios!$B$5:$B$204,A8))</x:f>
        <x:v>1</x:v>
      </x:c>
      <x:c r="L8" t="n">
        <x:f>IF(A8="","",COUNTIFS(Desvios!$B$5:$B$204,A8,Desvios!$K$5:$K$204,"ALTO")+COUNTIFS(Desvios!$B$5:$B$204,A8,Desvios!$K$5:$K$204,"CRÍTICO"))</x:f>
        <x:v>0</x:v>
      </x:c>
      <x:c r="M8" s="13" t="str">
        <x:v>Concluída</x:v>
      </x:c>
      <x:c r="N8" s="13" t="str">
        <x:v>Ergonomia e rotas</x:v>
      </x:c>
    </x:row>
    <x:row r="9">
      <x:c r="A9" s="13" t="str">
        <x:v>INSP-005</x:v>
      </x:c>
      <x:c r="B9" s="14" t="n">
        <x:v>46281</x:v>
      </x:c>
      <x:c r="C9" s="13" t="str">
        <x:v>Unidade SP</x:v>
      </x:c>
      <x:c r="D9" s="13" t="str">
        <x:v>Expedição</x:v>
      </x:c>
      <x:c r="E9" s="13" t="str">
        <x:v>Rotina</x:v>
      </x:c>
      <x:c r="F9" s="13" t="str">
        <x:v>Bruno Lopes</x:v>
      </x:c>
      <x:c r="G9" s="13" t="n">
        <x:v>26</x:v>
      </x:c>
      <x:c r="H9" s="13" t="n">
        <x:v>20</x:v>
      </x:c>
      <x:c r="I9" s="13" t="n">
        <x:v>6</x:v>
      </x:c>
      <x:c r="J9" s="15" t="n">
        <x:f>IF(A9="","",IF(COUNT(G9:I9)&lt;&gt;3,"",IF(OR(G9&lt;=0,H9&lt;0,I9&lt;0,H9+I9&lt;&gt;G9,G9&lt;&gt;INT(G9),H9&lt;&gt;INT(H9),I9&lt;&gt;INT(I9)),"",H9/G9)))</x:f>
        <x:v>0.7692307692307693</x:v>
      </x:c>
      <x:c r="K9" t="n">
        <x:f>IF(A9="","",COUNTIF(Desvios!$B$5:$B$204,A9))</x:f>
        <x:v>3</x:v>
      </x:c>
      <x:c r="L9" t="n">
        <x:f>IF(A9="","",COUNTIFS(Desvios!$B$5:$B$204,A9,Desvios!$K$5:$K$204,"ALTO")+COUNTIFS(Desvios!$B$5:$B$204,A9,Desvios!$K$5:$K$204,"CRÍTICO"))</x:f>
        <x:v>2</x:v>
      </x:c>
      <x:c r="M9" s="13" t="str">
        <x:v>Concluída</x:v>
      </x:c>
      <x:c r="N9" s="13" t="str">
        <x:v>Docas e movimentação</x:v>
      </x:c>
    </x:row>
    <x:row r="10">
      <x:c r="A10" s="13" t="str">
        <x:v>INSP-006</x:v>
      </x:c>
      <x:c r="B10" s="14" t="n">
        <x:v>46285</x:v>
      </x:c>
      <x:c r="C10" s="13" t="str">
        <x:v>Unidade SP</x:v>
      </x:c>
      <x:c r="D10" s="13" t="str">
        <x:v>Laboratório</x:v>
      </x:c>
      <x:c r="E10" s="13" t="str">
        <x:v>Temática</x:v>
      </x:c>
      <x:c r="F10" s="13" t="str">
        <x:v>Carla Nunes</x:v>
      </x:c>
      <x:c r="G10" s="13" t="n">
        <x:v>20</x:v>
      </x:c>
      <x:c r="H10" s="13" t="n">
        <x:v>19</x:v>
      </x:c>
      <x:c r="I10" s="13" t="n">
        <x:v>1</x:v>
      </x:c>
      <x:c r="J10" s="15" t="n">
        <x:f>IF(A10="","",IF(COUNT(G10:I10)&lt;&gt;3,"",IF(OR(G10&lt;=0,H10&lt;0,I10&lt;0,H10+I10&lt;&gt;G10,G10&lt;&gt;INT(G10),H10&lt;&gt;INT(H10),I10&lt;&gt;INT(I10)),"",H10/G10)))</x:f>
        <x:v>0.95</x:v>
      </x:c>
      <x:c r="K10" t="n">
        <x:f>IF(A10="","",COUNTIF(Desvios!$B$5:$B$204,A10))</x:f>
        <x:v>1</x:v>
      </x:c>
      <x:c r="L10" t="n">
        <x:f>IF(A10="","",COUNTIFS(Desvios!$B$5:$B$204,A10,Desvios!$K$5:$K$204,"ALTO")+COUNTIFS(Desvios!$B$5:$B$204,A10,Desvios!$K$5:$K$204,"CRÍTICO"))</x:f>
        <x:v>0</x:v>
      </x:c>
      <x:c r="M10" s="13" t="str">
        <x:v>Concluída</x:v>
      </x:c>
      <x:c r="N10" s="13" t="str">
        <x:v>Produtos químicos</x:v>
      </x:c>
    </x:row>
    <x:row r="11">
      <x:c r="A11" s="13"/>
      <x:c r="B11" s="14"/>
      <x:c r="C11" s="13"/>
      <x:c r="D11" s="13"/>
      <x:c r="E11" s="13"/>
      <x:c r="F11" s="13"/>
      <x:c r="G11" s="13"/>
      <x:c r="H11" s="13"/>
      <x:c r="I11" s="13"/>
      <x:c r="J11" s="15" t="str">
        <x:f>IF(A11="","",IF(COUNT(G11:I11)&lt;&gt;3,"",IF(OR(G11&lt;=0,H11&lt;0,I11&lt;0,H11+I11&lt;&gt;G11,G11&lt;&gt;INT(G11),H11&lt;&gt;INT(H11),I11&lt;&gt;INT(I11)),"",H11/G11)))</x:f>
      </x:c>
      <x:c r="K11" t="str">
        <x:f>IF(A11="","",COUNTIF(Desvios!$B$5:$B$204,A11))</x:f>
      </x:c>
      <x:c r="L11" t="str">
        <x:f>IF(A11="","",COUNTIFS(Desvios!$B$5:$B$204,A11,Desvios!$K$5:$K$204,"ALTO")+COUNTIFS(Desvios!$B$5:$B$204,A11,Desvios!$K$5:$K$204,"CRÍTICO"))</x:f>
      </x:c>
      <x:c r="M11" s="13"/>
      <x:c r="N11" s="13"/>
    </x:row>
    <x:row r="12">
      <x:c r="A12" s="13"/>
      <x:c r="B12" s="14"/>
      <x:c r="C12" s="13"/>
      <x:c r="D12" s="13"/>
      <x:c r="E12" s="13"/>
      <x:c r="F12" s="13"/>
      <x:c r="G12" s="13"/>
      <x:c r="H12" s="13"/>
      <x:c r="I12" s="13"/>
      <x:c r="J12" s="15" t="str">
        <x:f>IF(A12="","",IF(COUNT(G12:I12)&lt;&gt;3,"",IF(OR(G12&lt;=0,H12&lt;0,I12&lt;0,H12+I12&lt;&gt;G12,G12&lt;&gt;INT(G12),H12&lt;&gt;INT(H12),I12&lt;&gt;INT(I12)),"",H12/G12)))</x:f>
      </x:c>
      <x:c r="K12" t="str">
        <x:f>IF(A12="","",COUNTIF(Desvios!$B$5:$B$204,A12))</x:f>
      </x:c>
      <x:c r="L12" t="str">
        <x:f>IF(A12="","",COUNTIFS(Desvios!$B$5:$B$204,A12,Desvios!$K$5:$K$204,"ALTO")+COUNTIFS(Desvios!$B$5:$B$204,A12,Desvios!$K$5:$K$204,"CRÍTICO"))</x:f>
      </x:c>
      <x:c r="M12" s="13"/>
      <x:c r="N12" s="13"/>
    </x:row>
    <x:row r="13">
      <x:c r="A13" s="13"/>
      <x:c r="B13" s="14"/>
      <x:c r="C13" s="13"/>
      <x:c r="D13" s="13"/>
      <x:c r="E13" s="13"/>
      <x:c r="F13" s="13"/>
      <x:c r="G13" s="13"/>
      <x:c r="H13" s="13"/>
      <x:c r="I13" s="13"/>
      <x:c r="J13" s="15" t="str">
        <x:f>IF(A13="","",IF(COUNT(G13:I13)&lt;&gt;3,"",IF(OR(G13&lt;=0,H13&lt;0,I13&lt;0,H13+I13&lt;&gt;G13,G13&lt;&gt;INT(G13),H13&lt;&gt;INT(H13),I13&lt;&gt;INT(I13)),"",H13/G13)))</x:f>
      </x:c>
      <x:c r="K13" t="str">
        <x:f>IF(A13="","",COUNTIF(Desvios!$B$5:$B$204,A13))</x:f>
      </x:c>
      <x:c r="L13" t="str">
        <x:f>IF(A13="","",COUNTIFS(Desvios!$B$5:$B$204,A13,Desvios!$K$5:$K$204,"ALTO")+COUNTIFS(Desvios!$B$5:$B$204,A13,Desvios!$K$5:$K$204,"CRÍTICO"))</x:f>
      </x:c>
      <x:c r="M13" s="13"/>
      <x:c r="N13" s="13"/>
    </x:row>
    <x:row r="14">
      <x:c r="A14" s="13"/>
      <x:c r="B14" s="14"/>
      <x:c r="C14" s="13"/>
      <x:c r="D14" s="13"/>
      <x:c r="E14" s="13"/>
      <x:c r="F14" s="13"/>
      <x:c r="G14" s="13"/>
      <x:c r="H14" s="13"/>
      <x:c r="I14" s="13"/>
      <x:c r="J14" s="15" t="str">
        <x:f>IF(A14="","",IF(COUNT(G14:I14)&lt;&gt;3,"",IF(OR(G14&lt;=0,H14&lt;0,I14&lt;0,H14+I14&lt;&gt;G14,G14&lt;&gt;INT(G14),H14&lt;&gt;INT(H14),I14&lt;&gt;INT(I14)),"",H14/G14)))</x:f>
      </x:c>
      <x:c r="K14" t="str">
        <x:f>IF(A14="","",COUNTIF(Desvios!$B$5:$B$204,A14))</x:f>
      </x:c>
      <x:c r="L14" t="str">
        <x:f>IF(A14="","",COUNTIFS(Desvios!$B$5:$B$204,A14,Desvios!$K$5:$K$204,"ALTO")+COUNTIFS(Desvios!$B$5:$B$204,A14,Desvios!$K$5:$K$204,"CRÍTICO"))</x:f>
      </x:c>
      <x:c r="M14" s="13"/>
      <x:c r="N14" s="13"/>
    </x:row>
    <x:row r="15">
      <x:c r="A15" s="13"/>
      <x:c r="B15" s="14"/>
      <x:c r="C15" s="13"/>
      <x:c r="D15" s="13"/>
      <x:c r="E15" s="13"/>
      <x:c r="F15" s="13"/>
      <x:c r="G15" s="13"/>
      <x:c r="H15" s="13"/>
      <x:c r="I15" s="13"/>
      <x:c r="J15" s="15" t="str">
        <x:f>IF(A15="","",IF(COUNT(G15:I15)&lt;&gt;3,"",IF(OR(G15&lt;=0,H15&lt;0,I15&lt;0,H15+I15&lt;&gt;G15,G15&lt;&gt;INT(G15),H15&lt;&gt;INT(H15),I15&lt;&gt;INT(I15)),"",H15/G15)))</x:f>
      </x:c>
      <x:c r="K15" t="str">
        <x:f>IF(A15="","",COUNTIF(Desvios!$B$5:$B$204,A15))</x:f>
      </x:c>
      <x:c r="L15" t="str">
        <x:f>IF(A15="","",COUNTIFS(Desvios!$B$5:$B$204,A15,Desvios!$K$5:$K$204,"ALTO")+COUNTIFS(Desvios!$B$5:$B$204,A15,Desvios!$K$5:$K$204,"CRÍTICO"))</x:f>
      </x:c>
      <x:c r="M15" s="13"/>
      <x:c r="N15" s="13"/>
    </x:row>
    <x:row r="16">
      <x:c r="A16" s="13"/>
      <x:c r="B16" s="14"/>
      <x:c r="C16" s="13"/>
      <x:c r="D16" s="13"/>
      <x:c r="E16" s="13"/>
      <x:c r="F16" s="13"/>
      <x:c r="G16" s="13"/>
      <x:c r="H16" s="13"/>
      <x:c r="I16" s="13"/>
      <x:c r="J16" s="15" t="str">
        <x:f>IF(A16="","",IF(COUNT(G16:I16)&lt;&gt;3,"",IF(OR(G16&lt;=0,H16&lt;0,I16&lt;0,H16+I16&lt;&gt;G16,G16&lt;&gt;INT(G16),H16&lt;&gt;INT(H16),I16&lt;&gt;INT(I16)),"",H16/G16)))</x:f>
      </x:c>
      <x:c r="K16" t="str">
        <x:f>IF(A16="","",COUNTIF(Desvios!$B$5:$B$204,A16))</x:f>
      </x:c>
      <x:c r="L16" t="str">
        <x:f>IF(A16="","",COUNTIFS(Desvios!$B$5:$B$204,A16,Desvios!$K$5:$K$204,"ALTO")+COUNTIFS(Desvios!$B$5:$B$204,A16,Desvios!$K$5:$K$204,"CRÍTICO"))</x:f>
      </x:c>
      <x:c r="M16" s="13"/>
      <x:c r="N16" s="13"/>
    </x:row>
    <x:row r="17">
      <x:c r="A17" s="13"/>
      <x:c r="B17" s="14"/>
      <x:c r="C17" s="13"/>
      <x:c r="D17" s="13"/>
      <x:c r="E17" s="13"/>
      <x:c r="F17" s="13"/>
      <x:c r="G17" s="13"/>
      <x:c r="H17" s="13"/>
      <x:c r="I17" s="13"/>
      <x:c r="J17" s="15" t="str">
        <x:f>IF(A17="","",IF(COUNT(G17:I17)&lt;&gt;3,"",IF(OR(G17&lt;=0,H17&lt;0,I17&lt;0,H17+I17&lt;&gt;G17,G17&lt;&gt;INT(G17),H17&lt;&gt;INT(H17),I17&lt;&gt;INT(I17)),"",H17/G17)))</x:f>
      </x:c>
      <x:c r="K17" t="str">
        <x:f>IF(A17="","",COUNTIF(Desvios!$B$5:$B$204,A17))</x:f>
      </x:c>
      <x:c r="L17" t="str">
        <x:f>IF(A17="","",COUNTIFS(Desvios!$B$5:$B$204,A17,Desvios!$K$5:$K$204,"ALTO")+COUNTIFS(Desvios!$B$5:$B$204,A17,Desvios!$K$5:$K$204,"CRÍTICO"))</x:f>
      </x:c>
      <x:c r="M17" s="13"/>
      <x:c r="N17" s="13"/>
    </x:row>
    <x:row r="18">
      <x:c r="A18" s="13"/>
      <x:c r="B18" s="14"/>
      <x:c r="C18" s="13"/>
      <x:c r="D18" s="13"/>
      <x:c r="E18" s="13"/>
      <x:c r="F18" s="13"/>
      <x:c r="G18" s="13"/>
      <x:c r="H18" s="13"/>
      <x:c r="I18" s="13"/>
      <x:c r="J18" s="15" t="str">
        <x:f>IF(A18="","",IF(COUNT(G18:I18)&lt;&gt;3,"",IF(OR(G18&lt;=0,H18&lt;0,I18&lt;0,H18+I18&lt;&gt;G18,G18&lt;&gt;INT(G18),H18&lt;&gt;INT(H18),I18&lt;&gt;INT(I18)),"",H18/G18)))</x:f>
      </x:c>
      <x:c r="K18" t="str">
        <x:f>IF(A18="","",COUNTIF(Desvios!$B$5:$B$204,A18))</x:f>
      </x:c>
      <x:c r="L18" t="str">
        <x:f>IF(A18="","",COUNTIFS(Desvios!$B$5:$B$204,A18,Desvios!$K$5:$K$204,"ALTO")+COUNTIFS(Desvios!$B$5:$B$204,A18,Desvios!$K$5:$K$204,"CRÍTICO"))</x:f>
      </x:c>
      <x:c r="M18" s="13"/>
      <x:c r="N18" s="13"/>
    </x:row>
    <x:row r="19">
      <x:c r="A19" s="13"/>
      <x:c r="B19" s="14"/>
      <x:c r="C19" s="13"/>
      <x:c r="D19" s="13"/>
      <x:c r="E19" s="13"/>
      <x:c r="F19" s="13"/>
      <x:c r="G19" s="13"/>
      <x:c r="H19" s="13"/>
      <x:c r="I19" s="13"/>
      <x:c r="J19" s="15" t="str">
        <x:f>IF(A19="","",IF(COUNT(G19:I19)&lt;&gt;3,"",IF(OR(G19&lt;=0,H19&lt;0,I19&lt;0,H19+I19&lt;&gt;G19,G19&lt;&gt;INT(G19),H19&lt;&gt;INT(H19),I19&lt;&gt;INT(I19)),"",H19/G19)))</x:f>
      </x:c>
      <x:c r="K19" t="str">
        <x:f>IF(A19="","",COUNTIF(Desvios!$B$5:$B$204,A19))</x:f>
      </x:c>
      <x:c r="L19" t="str">
        <x:f>IF(A19="","",COUNTIFS(Desvios!$B$5:$B$204,A19,Desvios!$K$5:$K$204,"ALTO")+COUNTIFS(Desvios!$B$5:$B$204,A19,Desvios!$K$5:$K$204,"CRÍTICO"))</x:f>
      </x:c>
      <x:c r="M19" s="13"/>
      <x:c r="N19" s="13"/>
    </x:row>
    <x:row r="20">
      <x:c r="A20" s="13"/>
      <x:c r="B20" s="14"/>
      <x:c r="C20" s="13"/>
      <x:c r="D20" s="13"/>
      <x:c r="E20" s="13"/>
      <x:c r="F20" s="13"/>
      <x:c r="G20" s="13"/>
      <x:c r="H20" s="13"/>
      <x:c r="I20" s="13"/>
      <x:c r="J20" s="15" t="str">
        <x:f>IF(A20="","",IF(COUNT(G20:I20)&lt;&gt;3,"",IF(OR(G20&lt;=0,H20&lt;0,I20&lt;0,H20+I20&lt;&gt;G20,G20&lt;&gt;INT(G20),H20&lt;&gt;INT(H20),I20&lt;&gt;INT(I20)),"",H20/G20)))</x:f>
      </x:c>
      <x:c r="K20" t="str">
        <x:f>IF(A20="","",COUNTIF(Desvios!$B$5:$B$204,A20))</x:f>
      </x:c>
      <x:c r="L20" t="str">
        <x:f>IF(A20="","",COUNTIFS(Desvios!$B$5:$B$204,A20,Desvios!$K$5:$K$204,"ALTO")+COUNTIFS(Desvios!$B$5:$B$204,A20,Desvios!$K$5:$K$204,"CRÍTICO"))</x:f>
      </x:c>
      <x:c r="M20" s="13"/>
      <x:c r="N20" s="13"/>
    </x:row>
    <x:row r="21">
      <x:c r="A21" s="13"/>
      <x:c r="B21" s="14"/>
      <x:c r="C21" s="13"/>
      <x:c r="D21" s="13"/>
      <x:c r="E21" s="13"/>
      <x:c r="F21" s="13"/>
      <x:c r="G21" s="13"/>
      <x:c r="H21" s="13"/>
      <x:c r="I21" s="13"/>
      <x:c r="J21" s="15" t="str">
        <x:f>IF(A21="","",IF(COUNT(G21:I21)&lt;&gt;3,"",IF(OR(G21&lt;=0,H21&lt;0,I21&lt;0,H21+I21&lt;&gt;G21,G21&lt;&gt;INT(G21),H21&lt;&gt;INT(H21),I21&lt;&gt;INT(I21)),"",H21/G21)))</x:f>
      </x:c>
      <x:c r="K21" t="str">
        <x:f>IF(A21="","",COUNTIF(Desvios!$B$5:$B$204,A21))</x:f>
      </x:c>
      <x:c r="L21" t="str">
        <x:f>IF(A21="","",COUNTIFS(Desvios!$B$5:$B$204,A21,Desvios!$K$5:$K$204,"ALTO")+COUNTIFS(Desvios!$B$5:$B$204,A21,Desvios!$K$5:$K$204,"CRÍTICO"))</x:f>
      </x:c>
      <x:c r="M21" s="13"/>
      <x:c r="N21" s="13"/>
    </x:row>
    <x:row r="22">
      <x:c r="A22" s="13"/>
      <x:c r="B22" s="14"/>
      <x:c r="C22" s="13"/>
      <x:c r="D22" s="13"/>
      <x:c r="E22" s="13"/>
      <x:c r="F22" s="13"/>
      <x:c r="G22" s="13"/>
      <x:c r="H22" s="13"/>
      <x:c r="I22" s="13"/>
      <x:c r="J22" s="15" t="str">
        <x:f>IF(A22="","",IF(COUNT(G22:I22)&lt;&gt;3,"",IF(OR(G22&lt;=0,H22&lt;0,I22&lt;0,H22+I22&lt;&gt;G22,G22&lt;&gt;INT(G22),H22&lt;&gt;INT(H22),I22&lt;&gt;INT(I22)),"",H22/G22)))</x:f>
      </x:c>
      <x:c r="K22" t="str">
        <x:f>IF(A22="","",COUNTIF(Desvios!$B$5:$B$204,A22))</x:f>
      </x:c>
      <x:c r="L22" t="str">
        <x:f>IF(A22="","",COUNTIFS(Desvios!$B$5:$B$204,A22,Desvios!$K$5:$K$204,"ALTO")+COUNTIFS(Desvios!$B$5:$B$204,A22,Desvios!$K$5:$K$204,"CRÍTICO"))</x:f>
      </x:c>
      <x:c r="M22" s="13"/>
      <x:c r="N22" s="13"/>
    </x:row>
    <x:row r="23">
      <x:c r="A23" s="13"/>
      <x:c r="B23" s="14"/>
      <x:c r="C23" s="13"/>
      <x:c r="D23" s="13"/>
      <x:c r="E23" s="13"/>
      <x:c r="F23" s="13"/>
      <x:c r="G23" s="13"/>
      <x:c r="H23" s="13"/>
      <x:c r="I23" s="13"/>
      <x:c r="J23" s="15" t="str">
        <x:f>IF(A23="","",IF(COUNT(G23:I23)&lt;&gt;3,"",IF(OR(G23&lt;=0,H23&lt;0,I23&lt;0,H23+I23&lt;&gt;G23,G23&lt;&gt;INT(G23),H23&lt;&gt;INT(H23),I23&lt;&gt;INT(I23)),"",H23/G23)))</x:f>
      </x:c>
      <x:c r="K23" t="str">
        <x:f>IF(A23="","",COUNTIF(Desvios!$B$5:$B$204,A23))</x:f>
      </x:c>
      <x:c r="L23" t="str">
        <x:f>IF(A23="","",COUNTIFS(Desvios!$B$5:$B$204,A23,Desvios!$K$5:$K$204,"ALTO")+COUNTIFS(Desvios!$B$5:$B$204,A23,Desvios!$K$5:$K$204,"CRÍTICO"))</x:f>
      </x:c>
      <x:c r="M23" s="13"/>
      <x:c r="N23" s="13"/>
    </x:row>
    <x:row r="24">
      <x:c r="A24" s="13"/>
      <x:c r="B24" s="14"/>
      <x:c r="C24" s="13"/>
      <x:c r="D24" s="13"/>
      <x:c r="E24" s="13"/>
      <x:c r="F24" s="13"/>
      <x:c r="G24" s="13"/>
      <x:c r="H24" s="13"/>
      <x:c r="I24" s="13"/>
      <x:c r="J24" s="15" t="str">
        <x:f>IF(A24="","",IF(COUNT(G24:I24)&lt;&gt;3,"",IF(OR(G24&lt;=0,H24&lt;0,I24&lt;0,H24+I24&lt;&gt;G24,G24&lt;&gt;INT(G24),H24&lt;&gt;INT(H24),I24&lt;&gt;INT(I24)),"",H24/G24)))</x:f>
      </x:c>
      <x:c r="K24" t="str">
        <x:f>IF(A24="","",COUNTIF(Desvios!$B$5:$B$204,A24))</x:f>
      </x:c>
      <x:c r="L24" t="str">
        <x:f>IF(A24="","",COUNTIFS(Desvios!$B$5:$B$204,A24,Desvios!$K$5:$K$204,"ALTO")+COUNTIFS(Desvios!$B$5:$B$204,A24,Desvios!$K$5:$K$204,"CRÍTICO"))</x:f>
      </x:c>
      <x:c r="M24" s="13"/>
      <x:c r="N24" s="13"/>
    </x:row>
    <x:row r="25">
      <x:c r="A25" s="13"/>
      <x:c r="B25" s="14"/>
      <x:c r="C25" s="13"/>
      <x:c r="D25" s="13"/>
      <x:c r="E25" s="13"/>
      <x:c r="F25" s="13"/>
      <x:c r="G25" s="13"/>
      <x:c r="H25" s="13"/>
      <x:c r="I25" s="13"/>
      <x:c r="J25" s="15" t="str">
        <x:f>IF(A25="","",IF(COUNT(G25:I25)&lt;&gt;3,"",IF(OR(G25&lt;=0,H25&lt;0,I25&lt;0,H25+I25&lt;&gt;G25,G25&lt;&gt;INT(G25),H25&lt;&gt;INT(H25),I25&lt;&gt;INT(I25)),"",H25/G25)))</x:f>
      </x:c>
      <x:c r="K25" t="str">
        <x:f>IF(A25="","",COUNTIF(Desvios!$B$5:$B$204,A25))</x:f>
      </x:c>
      <x:c r="L25" t="str">
        <x:f>IF(A25="","",COUNTIFS(Desvios!$B$5:$B$204,A25,Desvios!$K$5:$K$204,"ALTO")+COUNTIFS(Desvios!$B$5:$B$204,A25,Desvios!$K$5:$K$204,"CRÍTICO"))</x:f>
      </x:c>
      <x:c r="M25" s="13"/>
      <x:c r="N25" s="13"/>
    </x:row>
    <x:row r="26">
      <x:c r="A26" s="13"/>
      <x:c r="B26" s="14"/>
      <x:c r="C26" s="13"/>
      <x:c r="D26" s="13"/>
      <x:c r="E26" s="13"/>
      <x:c r="F26" s="13"/>
      <x:c r="G26" s="13"/>
      <x:c r="H26" s="13"/>
      <x:c r="I26" s="13"/>
      <x:c r="J26" s="15" t="str">
        <x:f>IF(A26="","",IF(COUNT(G26:I26)&lt;&gt;3,"",IF(OR(G26&lt;=0,H26&lt;0,I26&lt;0,H26+I26&lt;&gt;G26,G26&lt;&gt;INT(G26),H26&lt;&gt;INT(H26),I26&lt;&gt;INT(I26)),"",H26/G26)))</x:f>
      </x:c>
      <x:c r="K26" t="str">
        <x:f>IF(A26="","",COUNTIF(Desvios!$B$5:$B$204,A26))</x:f>
      </x:c>
      <x:c r="L26" t="str">
        <x:f>IF(A26="","",COUNTIFS(Desvios!$B$5:$B$204,A26,Desvios!$K$5:$K$204,"ALTO")+COUNTIFS(Desvios!$B$5:$B$204,A26,Desvios!$K$5:$K$204,"CRÍTICO"))</x:f>
      </x:c>
      <x:c r="M26" s="13"/>
      <x:c r="N26" s="13"/>
    </x:row>
    <x:row r="27">
      <x:c r="A27" s="13"/>
      <x:c r="B27" s="14"/>
      <x:c r="C27" s="13"/>
      <x:c r="D27" s="13"/>
      <x:c r="E27" s="13"/>
      <x:c r="F27" s="13"/>
      <x:c r="G27" s="13"/>
      <x:c r="H27" s="13"/>
      <x:c r="I27" s="13"/>
      <x:c r="J27" s="15" t="str">
        <x:f>IF(A27="","",IF(COUNT(G27:I27)&lt;&gt;3,"",IF(OR(G27&lt;=0,H27&lt;0,I27&lt;0,H27+I27&lt;&gt;G27,G27&lt;&gt;INT(G27),H27&lt;&gt;INT(H27),I27&lt;&gt;INT(I27)),"",H27/G27)))</x:f>
      </x:c>
      <x:c r="K27" t="str">
        <x:f>IF(A27="","",COUNTIF(Desvios!$B$5:$B$204,A27))</x:f>
      </x:c>
      <x:c r="L27" t="str">
        <x:f>IF(A27="","",COUNTIFS(Desvios!$B$5:$B$204,A27,Desvios!$K$5:$K$204,"ALTO")+COUNTIFS(Desvios!$B$5:$B$204,A27,Desvios!$K$5:$K$204,"CRÍTICO"))</x:f>
      </x:c>
      <x:c r="M27" s="13"/>
      <x:c r="N27" s="13"/>
    </x:row>
    <x:row r="28">
      <x:c r="A28" s="13"/>
      <x:c r="B28" s="14"/>
      <x:c r="C28" s="13"/>
      <x:c r="D28" s="13"/>
      <x:c r="E28" s="13"/>
      <x:c r="F28" s="13"/>
      <x:c r="G28" s="13"/>
      <x:c r="H28" s="13"/>
      <x:c r="I28" s="13"/>
      <x:c r="J28" s="15" t="str">
        <x:f>IF(A28="","",IF(COUNT(G28:I28)&lt;&gt;3,"",IF(OR(G28&lt;=0,H28&lt;0,I28&lt;0,H28+I28&lt;&gt;G28,G28&lt;&gt;INT(G28),H28&lt;&gt;INT(H28),I28&lt;&gt;INT(I28)),"",H28/G28)))</x:f>
      </x:c>
      <x:c r="K28" t="str">
        <x:f>IF(A28="","",COUNTIF(Desvios!$B$5:$B$204,A28))</x:f>
      </x:c>
      <x:c r="L28" t="str">
        <x:f>IF(A28="","",COUNTIFS(Desvios!$B$5:$B$204,A28,Desvios!$K$5:$K$204,"ALTO")+COUNTIFS(Desvios!$B$5:$B$204,A28,Desvios!$K$5:$K$204,"CRÍTICO"))</x:f>
      </x:c>
      <x:c r="M28" s="13"/>
      <x:c r="N28" s="13"/>
    </x:row>
    <x:row r="29">
      <x:c r="A29" s="13"/>
      <x:c r="B29" s="14"/>
      <x:c r="C29" s="13"/>
      <x:c r="D29" s="13"/>
      <x:c r="E29" s="13"/>
      <x:c r="F29" s="13"/>
      <x:c r="G29" s="13"/>
      <x:c r="H29" s="13"/>
      <x:c r="I29" s="13"/>
      <x:c r="J29" s="15" t="str">
        <x:f>IF(A29="","",IF(COUNT(G29:I29)&lt;&gt;3,"",IF(OR(G29&lt;=0,H29&lt;0,I29&lt;0,H29+I29&lt;&gt;G29,G29&lt;&gt;INT(G29),H29&lt;&gt;INT(H29),I29&lt;&gt;INT(I29)),"",H29/G29)))</x:f>
      </x:c>
      <x:c r="K29" t="str">
        <x:f>IF(A29="","",COUNTIF(Desvios!$B$5:$B$204,A29))</x:f>
      </x:c>
      <x:c r="L29" t="str">
        <x:f>IF(A29="","",COUNTIFS(Desvios!$B$5:$B$204,A29,Desvios!$K$5:$K$204,"ALTO")+COUNTIFS(Desvios!$B$5:$B$204,A29,Desvios!$K$5:$K$204,"CRÍTICO"))</x:f>
      </x:c>
      <x:c r="M29" s="13"/>
      <x:c r="N29" s="13"/>
    </x:row>
    <x:row r="30">
      <x:c r="A30" s="13"/>
      <x:c r="B30" s="14"/>
      <x:c r="C30" s="13"/>
      <x:c r="D30" s="13"/>
      <x:c r="E30" s="13"/>
      <x:c r="F30" s="13"/>
      <x:c r="G30" s="13"/>
      <x:c r="H30" s="13"/>
      <x:c r="I30" s="13"/>
      <x:c r="J30" s="15" t="str">
        <x:f>IF(A30="","",IF(COUNT(G30:I30)&lt;&gt;3,"",IF(OR(G30&lt;=0,H30&lt;0,I30&lt;0,H30+I30&lt;&gt;G30,G30&lt;&gt;INT(G30),H30&lt;&gt;INT(H30),I30&lt;&gt;INT(I30)),"",H30/G30)))</x:f>
      </x:c>
      <x:c r="K30" t="str">
        <x:f>IF(A30="","",COUNTIF(Desvios!$B$5:$B$204,A30))</x:f>
      </x:c>
      <x:c r="L30" t="str">
        <x:f>IF(A30="","",COUNTIFS(Desvios!$B$5:$B$204,A30,Desvios!$K$5:$K$204,"ALTO")+COUNTIFS(Desvios!$B$5:$B$204,A30,Desvios!$K$5:$K$204,"CRÍTICO"))</x:f>
      </x:c>
      <x:c r="M30" s="13"/>
      <x:c r="N30" s="13"/>
    </x:row>
    <x:row r="31">
      <x:c r="A31" s="13"/>
      <x:c r="B31" s="14"/>
      <x:c r="C31" s="13"/>
      <x:c r="D31" s="13"/>
      <x:c r="E31" s="13"/>
      <x:c r="F31" s="13"/>
      <x:c r="G31" s="13"/>
      <x:c r="H31" s="13"/>
      <x:c r="I31" s="13"/>
      <x:c r="J31" s="15" t="str">
        <x:f>IF(A31="","",IF(COUNT(G31:I31)&lt;&gt;3,"",IF(OR(G31&lt;=0,H31&lt;0,I31&lt;0,H31+I31&lt;&gt;G31,G31&lt;&gt;INT(G31),H31&lt;&gt;INT(H31),I31&lt;&gt;INT(I31)),"",H31/G31)))</x:f>
      </x:c>
      <x:c r="K31" t="str">
        <x:f>IF(A31="","",COUNTIF(Desvios!$B$5:$B$204,A31))</x:f>
      </x:c>
      <x:c r="L31" t="str">
        <x:f>IF(A31="","",COUNTIFS(Desvios!$B$5:$B$204,A31,Desvios!$K$5:$K$204,"ALTO")+COUNTIFS(Desvios!$B$5:$B$204,A31,Desvios!$K$5:$K$204,"CRÍTICO"))</x:f>
      </x:c>
      <x:c r="M31" s="13"/>
      <x:c r="N31" s="13"/>
    </x:row>
    <x:row r="32">
      <x:c r="A32" s="13"/>
      <x:c r="B32" s="14"/>
      <x:c r="C32" s="13"/>
      <x:c r="D32" s="13"/>
      <x:c r="E32" s="13"/>
      <x:c r="F32" s="13"/>
      <x:c r="G32" s="13"/>
      <x:c r="H32" s="13"/>
      <x:c r="I32" s="13"/>
      <x:c r="J32" s="15" t="str">
        <x:f>IF(A32="","",IF(COUNT(G32:I32)&lt;&gt;3,"",IF(OR(G32&lt;=0,H32&lt;0,I32&lt;0,H32+I32&lt;&gt;G32,G32&lt;&gt;INT(G32),H32&lt;&gt;INT(H32),I32&lt;&gt;INT(I32)),"",H32/G32)))</x:f>
      </x:c>
      <x:c r="K32" t="str">
        <x:f>IF(A32="","",COUNTIF(Desvios!$B$5:$B$204,A32))</x:f>
      </x:c>
      <x:c r="L32" t="str">
        <x:f>IF(A32="","",COUNTIFS(Desvios!$B$5:$B$204,A32,Desvios!$K$5:$K$204,"ALTO")+COUNTIFS(Desvios!$B$5:$B$204,A32,Desvios!$K$5:$K$204,"CRÍTICO"))</x:f>
      </x:c>
      <x:c r="M32" s="13"/>
      <x:c r="N32" s="13"/>
    </x:row>
    <x:row r="33">
      <x:c r="A33" s="13"/>
      <x:c r="B33" s="14"/>
      <x:c r="C33" s="13"/>
      <x:c r="D33" s="13"/>
      <x:c r="E33" s="13"/>
      <x:c r="F33" s="13"/>
      <x:c r="G33" s="13"/>
      <x:c r="H33" s="13"/>
      <x:c r="I33" s="13"/>
      <x:c r="J33" s="15" t="str">
        <x:f>IF(A33="","",IF(COUNT(G33:I33)&lt;&gt;3,"",IF(OR(G33&lt;=0,H33&lt;0,I33&lt;0,H33+I33&lt;&gt;G33,G33&lt;&gt;INT(G33),H33&lt;&gt;INT(H33),I33&lt;&gt;INT(I33)),"",H33/G33)))</x:f>
      </x:c>
      <x:c r="K33" t="str">
        <x:f>IF(A33="","",COUNTIF(Desvios!$B$5:$B$204,A33))</x:f>
      </x:c>
      <x:c r="L33" t="str">
        <x:f>IF(A33="","",COUNTIFS(Desvios!$B$5:$B$204,A33,Desvios!$K$5:$K$204,"ALTO")+COUNTIFS(Desvios!$B$5:$B$204,A33,Desvios!$K$5:$K$204,"CRÍTICO"))</x:f>
      </x:c>
      <x:c r="M33" s="13"/>
      <x:c r="N33" s="13"/>
    </x:row>
    <x:row r="34">
      <x:c r="A34" s="13"/>
      <x:c r="B34" s="14"/>
      <x:c r="C34" s="13"/>
      <x:c r="D34" s="13"/>
      <x:c r="E34" s="13"/>
      <x:c r="F34" s="13"/>
      <x:c r="G34" s="13"/>
      <x:c r="H34" s="13"/>
      <x:c r="I34" s="13"/>
      <x:c r="J34" s="15" t="str">
        <x:f>IF(A34="","",IF(COUNT(G34:I34)&lt;&gt;3,"",IF(OR(G34&lt;=0,H34&lt;0,I34&lt;0,H34+I34&lt;&gt;G34,G34&lt;&gt;INT(G34),H34&lt;&gt;INT(H34),I34&lt;&gt;INT(I34)),"",H34/G34)))</x:f>
      </x:c>
      <x:c r="K34" t="str">
        <x:f>IF(A34="","",COUNTIF(Desvios!$B$5:$B$204,A34))</x:f>
      </x:c>
      <x:c r="L34" t="str">
        <x:f>IF(A34="","",COUNTIFS(Desvios!$B$5:$B$204,A34,Desvios!$K$5:$K$204,"ALTO")+COUNTIFS(Desvios!$B$5:$B$204,A34,Desvios!$K$5:$K$204,"CRÍTICO"))</x:f>
      </x:c>
      <x:c r="M34" s="13"/>
      <x:c r="N34" s="13"/>
    </x:row>
    <x:row r="35">
      <x:c r="A35" s="13"/>
      <x:c r="B35" s="14"/>
      <x:c r="C35" s="13"/>
      <x:c r="D35" s="13"/>
      <x:c r="E35" s="13"/>
      <x:c r="F35" s="13"/>
      <x:c r="G35" s="13"/>
      <x:c r="H35" s="13"/>
      <x:c r="I35" s="13"/>
      <x:c r="J35" s="15" t="str">
        <x:f>IF(A35="","",IF(COUNT(G35:I35)&lt;&gt;3,"",IF(OR(G35&lt;=0,H35&lt;0,I35&lt;0,H35+I35&lt;&gt;G35,G35&lt;&gt;INT(G35),H35&lt;&gt;INT(H35),I35&lt;&gt;INT(I35)),"",H35/G35)))</x:f>
      </x:c>
      <x:c r="K35" t="str">
        <x:f>IF(A35="","",COUNTIF(Desvios!$B$5:$B$204,A35))</x:f>
      </x:c>
      <x:c r="L35" t="str">
        <x:f>IF(A35="","",COUNTIFS(Desvios!$B$5:$B$204,A35,Desvios!$K$5:$K$204,"ALTO")+COUNTIFS(Desvios!$B$5:$B$204,A35,Desvios!$K$5:$K$204,"CRÍTICO"))</x:f>
      </x:c>
      <x:c r="M35" s="13"/>
      <x:c r="N35" s="13"/>
    </x:row>
    <x:row r="36">
      <x:c r="A36" s="13"/>
      <x:c r="B36" s="14"/>
      <x:c r="C36" s="13"/>
      <x:c r="D36" s="13"/>
      <x:c r="E36" s="13"/>
      <x:c r="F36" s="13"/>
      <x:c r="G36" s="13"/>
      <x:c r="H36" s="13"/>
      <x:c r="I36" s="13"/>
      <x:c r="J36" s="15" t="str">
        <x:f>IF(A36="","",IF(COUNT(G36:I36)&lt;&gt;3,"",IF(OR(G36&lt;=0,H36&lt;0,I36&lt;0,H36+I36&lt;&gt;G36,G36&lt;&gt;INT(G36),H36&lt;&gt;INT(H36),I36&lt;&gt;INT(I36)),"",H36/G36)))</x:f>
      </x:c>
      <x:c r="K36" t="str">
        <x:f>IF(A36="","",COUNTIF(Desvios!$B$5:$B$204,A36))</x:f>
      </x:c>
      <x:c r="L36" t="str">
        <x:f>IF(A36="","",COUNTIFS(Desvios!$B$5:$B$204,A36,Desvios!$K$5:$K$204,"ALTO")+COUNTIFS(Desvios!$B$5:$B$204,A36,Desvios!$K$5:$K$204,"CRÍTICO"))</x:f>
      </x:c>
      <x:c r="M36" s="13"/>
      <x:c r="N36" s="13"/>
    </x:row>
    <x:row r="37">
      <x:c r="A37" s="13"/>
      <x:c r="B37" s="14"/>
      <x:c r="C37" s="13"/>
      <x:c r="D37" s="13"/>
      <x:c r="E37" s="13"/>
      <x:c r="F37" s="13"/>
      <x:c r="G37" s="13"/>
      <x:c r="H37" s="13"/>
      <x:c r="I37" s="13"/>
      <x:c r="J37" s="15" t="str">
        <x:f>IF(A37="","",IF(COUNT(G37:I37)&lt;&gt;3,"",IF(OR(G37&lt;=0,H37&lt;0,I37&lt;0,H37+I37&lt;&gt;G37,G37&lt;&gt;INT(G37),H37&lt;&gt;INT(H37),I37&lt;&gt;INT(I37)),"",H37/G37)))</x:f>
      </x:c>
      <x:c r="K37" t="str">
        <x:f>IF(A37="","",COUNTIF(Desvios!$B$5:$B$204,A37))</x:f>
      </x:c>
      <x:c r="L37" t="str">
        <x:f>IF(A37="","",COUNTIFS(Desvios!$B$5:$B$204,A37,Desvios!$K$5:$K$204,"ALTO")+COUNTIFS(Desvios!$B$5:$B$204,A37,Desvios!$K$5:$K$204,"CRÍTICO"))</x:f>
      </x:c>
      <x:c r="M37" s="13"/>
      <x:c r="N37" s="13"/>
    </x:row>
    <x:row r="38">
      <x:c r="A38" s="13"/>
      <x:c r="B38" s="14"/>
      <x:c r="C38" s="13"/>
      <x:c r="D38" s="13"/>
      <x:c r="E38" s="13"/>
      <x:c r="F38" s="13"/>
      <x:c r="G38" s="13"/>
      <x:c r="H38" s="13"/>
      <x:c r="I38" s="13"/>
      <x:c r="J38" s="15" t="str">
        <x:f>IF(A38="","",IF(COUNT(G38:I38)&lt;&gt;3,"",IF(OR(G38&lt;=0,H38&lt;0,I38&lt;0,H38+I38&lt;&gt;G38,G38&lt;&gt;INT(G38),H38&lt;&gt;INT(H38),I38&lt;&gt;INT(I38)),"",H38/G38)))</x:f>
      </x:c>
      <x:c r="K38" t="str">
        <x:f>IF(A38="","",COUNTIF(Desvios!$B$5:$B$204,A38))</x:f>
      </x:c>
      <x:c r="L38" t="str">
        <x:f>IF(A38="","",COUNTIFS(Desvios!$B$5:$B$204,A38,Desvios!$K$5:$K$204,"ALTO")+COUNTIFS(Desvios!$B$5:$B$204,A38,Desvios!$K$5:$K$204,"CRÍTICO"))</x:f>
      </x:c>
      <x:c r="M38" s="13"/>
      <x:c r="N38" s="13"/>
    </x:row>
    <x:row r="39">
      <x:c r="A39" s="13"/>
      <x:c r="B39" s="14"/>
      <x:c r="C39" s="13"/>
      <x:c r="D39" s="13"/>
      <x:c r="E39" s="13"/>
      <x:c r="F39" s="13"/>
      <x:c r="G39" s="13"/>
      <x:c r="H39" s="13"/>
      <x:c r="I39" s="13"/>
      <x:c r="J39" s="15" t="str">
        <x:f>IF(A39="","",IF(COUNT(G39:I39)&lt;&gt;3,"",IF(OR(G39&lt;=0,H39&lt;0,I39&lt;0,H39+I39&lt;&gt;G39,G39&lt;&gt;INT(G39),H39&lt;&gt;INT(H39),I39&lt;&gt;INT(I39)),"",H39/G39)))</x:f>
      </x:c>
      <x:c r="K39" t="str">
        <x:f>IF(A39="","",COUNTIF(Desvios!$B$5:$B$204,A39))</x:f>
      </x:c>
      <x:c r="L39" t="str">
        <x:f>IF(A39="","",COUNTIFS(Desvios!$B$5:$B$204,A39,Desvios!$K$5:$K$204,"ALTO")+COUNTIFS(Desvios!$B$5:$B$204,A39,Desvios!$K$5:$K$204,"CRÍTICO"))</x:f>
      </x:c>
      <x:c r="M39" s="13"/>
      <x:c r="N39" s="13"/>
    </x:row>
    <x:row r="40">
      <x:c r="A40" s="13"/>
      <x:c r="B40" s="14"/>
      <x:c r="C40" s="13"/>
      <x:c r="D40" s="13"/>
      <x:c r="E40" s="13"/>
      <x:c r="F40" s="13"/>
      <x:c r="G40" s="13"/>
      <x:c r="H40" s="13"/>
      <x:c r="I40" s="13"/>
      <x:c r="J40" s="15" t="str">
        <x:f>IF(A40="","",IF(COUNT(G40:I40)&lt;&gt;3,"",IF(OR(G40&lt;=0,H40&lt;0,I40&lt;0,H40+I40&lt;&gt;G40,G40&lt;&gt;INT(G40),H40&lt;&gt;INT(H40),I40&lt;&gt;INT(I40)),"",H40/G40)))</x:f>
      </x:c>
      <x:c r="K40" t="str">
        <x:f>IF(A40="","",COUNTIF(Desvios!$B$5:$B$204,A40))</x:f>
      </x:c>
      <x:c r="L40" t="str">
        <x:f>IF(A40="","",COUNTIFS(Desvios!$B$5:$B$204,A40,Desvios!$K$5:$K$204,"ALTO")+COUNTIFS(Desvios!$B$5:$B$204,A40,Desvios!$K$5:$K$204,"CRÍTICO"))</x:f>
      </x:c>
      <x:c r="M40" s="13"/>
      <x:c r="N40" s="13"/>
    </x:row>
    <x:row r="41">
      <x:c r="A41" s="13"/>
      <x:c r="B41" s="14"/>
      <x:c r="C41" s="13"/>
      <x:c r="D41" s="13"/>
      <x:c r="E41" s="13"/>
      <x:c r="F41" s="13"/>
      <x:c r="G41" s="13"/>
      <x:c r="H41" s="13"/>
      <x:c r="I41" s="13"/>
      <x:c r="J41" s="15" t="str">
        <x:f>IF(A41="","",IF(COUNT(G41:I41)&lt;&gt;3,"",IF(OR(G41&lt;=0,H41&lt;0,I41&lt;0,H41+I41&lt;&gt;G41,G41&lt;&gt;INT(G41),H41&lt;&gt;INT(H41),I41&lt;&gt;INT(I41)),"",H41/G41)))</x:f>
      </x:c>
      <x:c r="K41" t="str">
        <x:f>IF(A41="","",COUNTIF(Desvios!$B$5:$B$204,A41))</x:f>
      </x:c>
      <x:c r="L41" t="str">
        <x:f>IF(A41="","",COUNTIFS(Desvios!$B$5:$B$204,A41,Desvios!$K$5:$K$204,"ALTO")+COUNTIFS(Desvios!$B$5:$B$204,A41,Desvios!$K$5:$K$204,"CRÍTICO"))</x:f>
      </x:c>
      <x:c r="M41" s="13"/>
      <x:c r="N41" s="13"/>
    </x:row>
    <x:row r="42">
      <x:c r="A42" s="13"/>
      <x:c r="B42" s="14"/>
      <x:c r="C42" s="13"/>
      <x:c r="D42" s="13"/>
      <x:c r="E42" s="13"/>
      <x:c r="F42" s="13"/>
      <x:c r="G42" s="13"/>
      <x:c r="H42" s="13"/>
      <x:c r="I42" s="13"/>
      <x:c r="J42" s="15" t="str">
        <x:f>IF(A42="","",IF(COUNT(G42:I42)&lt;&gt;3,"",IF(OR(G42&lt;=0,H42&lt;0,I42&lt;0,H42+I42&lt;&gt;G42,G42&lt;&gt;INT(G42),H42&lt;&gt;INT(H42),I42&lt;&gt;INT(I42)),"",H42/G42)))</x:f>
      </x:c>
      <x:c r="K42" t="str">
        <x:f>IF(A42="","",COUNTIF(Desvios!$B$5:$B$204,A42))</x:f>
      </x:c>
      <x:c r="L42" t="str">
        <x:f>IF(A42="","",COUNTIFS(Desvios!$B$5:$B$204,A42,Desvios!$K$5:$K$204,"ALTO")+COUNTIFS(Desvios!$B$5:$B$204,A42,Desvios!$K$5:$K$204,"CRÍTICO"))</x:f>
      </x:c>
      <x:c r="M42" s="13"/>
      <x:c r="N42" s="13"/>
    </x:row>
    <x:row r="43">
      <x:c r="A43" s="13"/>
      <x:c r="B43" s="14"/>
      <x:c r="C43" s="13"/>
      <x:c r="D43" s="13"/>
      <x:c r="E43" s="13"/>
      <x:c r="F43" s="13"/>
      <x:c r="G43" s="13"/>
      <x:c r="H43" s="13"/>
      <x:c r="I43" s="13"/>
      <x:c r="J43" s="15" t="str">
        <x:f>IF(A43="","",IF(COUNT(G43:I43)&lt;&gt;3,"",IF(OR(G43&lt;=0,H43&lt;0,I43&lt;0,H43+I43&lt;&gt;G43,G43&lt;&gt;INT(G43),H43&lt;&gt;INT(H43),I43&lt;&gt;INT(I43)),"",H43/G43)))</x:f>
      </x:c>
      <x:c r="K43" t="str">
        <x:f>IF(A43="","",COUNTIF(Desvios!$B$5:$B$204,A43))</x:f>
      </x:c>
      <x:c r="L43" t="str">
        <x:f>IF(A43="","",COUNTIFS(Desvios!$B$5:$B$204,A43,Desvios!$K$5:$K$204,"ALTO")+COUNTIFS(Desvios!$B$5:$B$204,A43,Desvios!$K$5:$K$204,"CRÍTICO"))</x:f>
      </x:c>
      <x:c r="M43" s="13"/>
      <x:c r="N43" s="13"/>
    </x:row>
    <x:row r="44">
      <x:c r="A44" s="13"/>
      <x:c r="B44" s="14"/>
      <x:c r="C44" s="13"/>
      <x:c r="D44" s="13"/>
      <x:c r="E44" s="13"/>
      <x:c r="F44" s="13"/>
      <x:c r="G44" s="13"/>
      <x:c r="H44" s="13"/>
      <x:c r="I44" s="13"/>
      <x:c r="J44" s="15" t="str">
        <x:f>IF(A44="","",IF(COUNT(G44:I44)&lt;&gt;3,"",IF(OR(G44&lt;=0,H44&lt;0,I44&lt;0,H44+I44&lt;&gt;G44,G44&lt;&gt;INT(G44),H44&lt;&gt;INT(H44),I44&lt;&gt;INT(I44)),"",H44/G44)))</x:f>
      </x:c>
      <x:c r="K44" t="str">
        <x:f>IF(A44="","",COUNTIF(Desvios!$B$5:$B$204,A44))</x:f>
      </x:c>
      <x:c r="L44" t="str">
        <x:f>IF(A44="","",COUNTIFS(Desvios!$B$5:$B$204,A44,Desvios!$K$5:$K$204,"ALTO")+COUNTIFS(Desvios!$B$5:$B$204,A44,Desvios!$K$5:$K$204,"CRÍTICO"))</x:f>
      </x:c>
      <x:c r="M44" s="13"/>
      <x:c r="N44" s="13"/>
    </x:row>
    <x:row r="45">
      <x:c r="A45" s="13"/>
      <x:c r="B45" s="14"/>
      <x:c r="C45" s="13"/>
      <x:c r="D45" s="13"/>
      <x:c r="E45" s="13"/>
      <x:c r="F45" s="13"/>
      <x:c r="G45" s="13"/>
      <x:c r="H45" s="13"/>
      <x:c r="I45" s="13"/>
      <x:c r="J45" s="15" t="str">
        <x:f>IF(A45="","",IF(COUNT(G45:I45)&lt;&gt;3,"",IF(OR(G45&lt;=0,H45&lt;0,I45&lt;0,H45+I45&lt;&gt;G45,G45&lt;&gt;INT(G45),H45&lt;&gt;INT(H45),I45&lt;&gt;INT(I45)),"",H45/G45)))</x:f>
      </x:c>
      <x:c r="K45" t="str">
        <x:f>IF(A45="","",COUNTIF(Desvios!$B$5:$B$204,A45))</x:f>
      </x:c>
      <x:c r="L45" t="str">
        <x:f>IF(A45="","",COUNTIFS(Desvios!$B$5:$B$204,A45,Desvios!$K$5:$K$204,"ALTO")+COUNTIFS(Desvios!$B$5:$B$204,A45,Desvios!$K$5:$K$204,"CRÍTICO"))</x:f>
      </x:c>
      <x:c r="M45" s="13"/>
      <x:c r="N45" s="13"/>
    </x:row>
    <x:row r="46">
      <x:c r="A46" s="13"/>
      <x:c r="B46" s="14"/>
      <x:c r="C46" s="13"/>
      <x:c r="D46" s="13"/>
      <x:c r="E46" s="13"/>
      <x:c r="F46" s="13"/>
      <x:c r="G46" s="13"/>
      <x:c r="H46" s="13"/>
      <x:c r="I46" s="13"/>
      <x:c r="J46" s="15" t="str">
        <x:f>IF(A46="","",IF(COUNT(G46:I46)&lt;&gt;3,"",IF(OR(G46&lt;=0,H46&lt;0,I46&lt;0,H46+I46&lt;&gt;G46,G46&lt;&gt;INT(G46),H46&lt;&gt;INT(H46),I46&lt;&gt;INT(I46)),"",H46/G46)))</x:f>
      </x:c>
      <x:c r="K46" t="str">
        <x:f>IF(A46="","",COUNTIF(Desvios!$B$5:$B$204,A46))</x:f>
      </x:c>
      <x:c r="L46" t="str">
        <x:f>IF(A46="","",COUNTIFS(Desvios!$B$5:$B$204,A46,Desvios!$K$5:$K$204,"ALTO")+COUNTIFS(Desvios!$B$5:$B$204,A46,Desvios!$K$5:$K$204,"CRÍTICO"))</x:f>
      </x:c>
      <x:c r="M46" s="13"/>
      <x:c r="N46" s="13"/>
    </x:row>
    <x:row r="47">
      <x:c r="A47" s="13"/>
      <x:c r="B47" s="14"/>
      <x:c r="C47" s="13"/>
      <x:c r="D47" s="13"/>
      <x:c r="E47" s="13"/>
      <x:c r="F47" s="13"/>
      <x:c r="G47" s="13"/>
      <x:c r="H47" s="13"/>
      <x:c r="I47" s="13"/>
      <x:c r="J47" s="15" t="str">
        <x:f>IF(A47="","",IF(COUNT(G47:I47)&lt;&gt;3,"",IF(OR(G47&lt;=0,H47&lt;0,I47&lt;0,H47+I47&lt;&gt;G47,G47&lt;&gt;INT(G47),H47&lt;&gt;INT(H47),I47&lt;&gt;INT(I47)),"",H47/G47)))</x:f>
      </x:c>
      <x:c r="K47" t="str">
        <x:f>IF(A47="","",COUNTIF(Desvios!$B$5:$B$204,A47))</x:f>
      </x:c>
      <x:c r="L47" t="str">
        <x:f>IF(A47="","",COUNTIFS(Desvios!$B$5:$B$204,A47,Desvios!$K$5:$K$204,"ALTO")+COUNTIFS(Desvios!$B$5:$B$204,A47,Desvios!$K$5:$K$204,"CRÍTICO"))</x:f>
      </x:c>
      <x:c r="M47" s="13"/>
      <x:c r="N47" s="13"/>
    </x:row>
    <x:row r="48">
      <x:c r="A48" s="13"/>
      <x:c r="B48" s="14"/>
      <x:c r="C48" s="13"/>
      <x:c r="D48" s="13"/>
      <x:c r="E48" s="13"/>
      <x:c r="F48" s="13"/>
      <x:c r="G48" s="13"/>
      <x:c r="H48" s="13"/>
      <x:c r="I48" s="13"/>
      <x:c r="J48" s="15" t="str">
        <x:f>IF(A48="","",IF(COUNT(G48:I48)&lt;&gt;3,"",IF(OR(G48&lt;=0,H48&lt;0,I48&lt;0,H48+I48&lt;&gt;G48,G48&lt;&gt;INT(G48),H48&lt;&gt;INT(H48),I48&lt;&gt;INT(I48)),"",H48/G48)))</x:f>
      </x:c>
      <x:c r="K48" t="str">
        <x:f>IF(A48="","",COUNTIF(Desvios!$B$5:$B$204,A48))</x:f>
      </x:c>
      <x:c r="L48" t="str">
        <x:f>IF(A48="","",COUNTIFS(Desvios!$B$5:$B$204,A48,Desvios!$K$5:$K$204,"ALTO")+COUNTIFS(Desvios!$B$5:$B$204,A48,Desvios!$K$5:$K$204,"CRÍTICO"))</x:f>
      </x:c>
      <x:c r="M48" s="13"/>
      <x:c r="N48" s="13"/>
    </x:row>
    <x:row r="49">
      <x:c r="A49" s="13"/>
      <x:c r="B49" s="14"/>
      <x:c r="C49" s="13"/>
      <x:c r="D49" s="13"/>
      <x:c r="E49" s="13"/>
      <x:c r="F49" s="13"/>
      <x:c r="G49" s="13"/>
      <x:c r="H49" s="13"/>
      <x:c r="I49" s="13"/>
      <x:c r="J49" s="15" t="str">
        <x:f>IF(A49="","",IF(COUNT(G49:I49)&lt;&gt;3,"",IF(OR(G49&lt;=0,H49&lt;0,I49&lt;0,H49+I49&lt;&gt;G49,G49&lt;&gt;INT(G49),H49&lt;&gt;INT(H49),I49&lt;&gt;INT(I49)),"",H49/G49)))</x:f>
      </x:c>
      <x:c r="K49" t="str">
        <x:f>IF(A49="","",COUNTIF(Desvios!$B$5:$B$204,A49))</x:f>
      </x:c>
      <x:c r="L49" t="str">
        <x:f>IF(A49="","",COUNTIFS(Desvios!$B$5:$B$204,A49,Desvios!$K$5:$K$204,"ALTO")+COUNTIFS(Desvios!$B$5:$B$204,A49,Desvios!$K$5:$K$204,"CRÍTICO"))</x:f>
      </x:c>
      <x:c r="M49" s="13"/>
      <x:c r="N49" s="13"/>
    </x:row>
    <x:row r="50">
      <x:c r="A50" s="13"/>
      <x:c r="B50" s="14"/>
      <x:c r="C50" s="13"/>
      <x:c r="D50" s="13"/>
      <x:c r="E50" s="13"/>
      <x:c r="F50" s="13"/>
      <x:c r="G50" s="13"/>
      <x:c r="H50" s="13"/>
      <x:c r="I50" s="13"/>
      <x:c r="J50" s="15" t="str">
        <x:f>IF(A50="","",IF(COUNT(G50:I50)&lt;&gt;3,"",IF(OR(G50&lt;=0,H50&lt;0,I50&lt;0,H50+I50&lt;&gt;G50,G50&lt;&gt;INT(G50),H50&lt;&gt;INT(H50),I50&lt;&gt;INT(I50)),"",H50/G50)))</x:f>
      </x:c>
      <x:c r="K50" t="str">
        <x:f>IF(A50="","",COUNTIF(Desvios!$B$5:$B$204,A50))</x:f>
      </x:c>
      <x:c r="L50" t="str">
        <x:f>IF(A50="","",COUNTIFS(Desvios!$B$5:$B$204,A50,Desvios!$K$5:$K$204,"ALTO")+COUNTIFS(Desvios!$B$5:$B$204,A50,Desvios!$K$5:$K$204,"CRÍTICO"))</x:f>
      </x:c>
      <x:c r="M50" s="13"/>
      <x:c r="N50" s="13"/>
    </x:row>
    <x:row r="51">
      <x:c r="A51" s="13"/>
      <x:c r="B51" s="14"/>
      <x:c r="C51" s="13"/>
      <x:c r="D51" s="13"/>
      <x:c r="E51" s="13"/>
      <x:c r="F51" s="13"/>
      <x:c r="G51" s="13"/>
      <x:c r="H51" s="13"/>
      <x:c r="I51" s="13"/>
      <x:c r="J51" s="15" t="str">
        <x:f>IF(A51="","",IF(COUNT(G51:I51)&lt;&gt;3,"",IF(OR(G51&lt;=0,H51&lt;0,I51&lt;0,H51+I51&lt;&gt;G51,G51&lt;&gt;INT(G51),H51&lt;&gt;INT(H51),I51&lt;&gt;INT(I51)),"",H51/G51)))</x:f>
      </x:c>
      <x:c r="K51" t="str">
        <x:f>IF(A51="","",COUNTIF(Desvios!$B$5:$B$204,A51))</x:f>
      </x:c>
      <x:c r="L51" t="str">
        <x:f>IF(A51="","",COUNTIFS(Desvios!$B$5:$B$204,A51,Desvios!$K$5:$K$204,"ALTO")+COUNTIFS(Desvios!$B$5:$B$204,A51,Desvios!$K$5:$K$204,"CRÍTICO"))</x:f>
      </x:c>
      <x:c r="M51" s="13"/>
      <x:c r="N51" s="13"/>
    </x:row>
    <x:row r="52">
      <x:c r="A52" s="13"/>
      <x:c r="B52" s="14"/>
      <x:c r="C52" s="13"/>
      <x:c r="D52" s="13"/>
      <x:c r="E52" s="13"/>
      <x:c r="F52" s="13"/>
      <x:c r="G52" s="13"/>
      <x:c r="H52" s="13"/>
      <x:c r="I52" s="13"/>
      <x:c r="J52" s="15" t="str">
        <x:f>IF(A52="","",IF(COUNT(G52:I52)&lt;&gt;3,"",IF(OR(G52&lt;=0,H52&lt;0,I52&lt;0,H52+I52&lt;&gt;G52,G52&lt;&gt;INT(G52),H52&lt;&gt;INT(H52),I52&lt;&gt;INT(I52)),"",H52/G52)))</x:f>
      </x:c>
      <x:c r="K52" t="str">
        <x:f>IF(A52="","",COUNTIF(Desvios!$B$5:$B$204,A52))</x:f>
      </x:c>
      <x:c r="L52" t="str">
        <x:f>IF(A52="","",COUNTIFS(Desvios!$B$5:$B$204,A52,Desvios!$K$5:$K$204,"ALTO")+COUNTIFS(Desvios!$B$5:$B$204,A52,Desvios!$K$5:$K$204,"CRÍTICO"))</x:f>
      </x:c>
      <x:c r="M52" s="13"/>
      <x:c r="N52" s="13"/>
    </x:row>
    <x:row r="53">
      <x:c r="A53" s="13"/>
      <x:c r="B53" s="14"/>
      <x:c r="C53" s="13"/>
      <x:c r="D53" s="13"/>
      <x:c r="E53" s="13"/>
      <x:c r="F53" s="13"/>
      <x:c r="G53" s="13"/>
      <x:c r="H53" s="13"/>
      <x:c r="I53" s="13"/>
      <x:c r="J53" s="15" t="str">
        <x:f>IF(A53="","",IF(COUNT(G53:I53)&lt;&gt;3,"",IF(OR(G53&lt;=0,H53&lt;0,I53&lt;0,H53+I53&lt;&gt;G53,G53&lt;&gt;INT(G53),H53&lt;&gt;INT(H53),I53&lt;&gt;INT(I53)),"",H53/G53)))</x:f>
      </x:c>
      <x:c r="K53" t="str">
        <x:f>IF(A53="","",COUNTIF(Desvios!$B$5:$B$204,A53))</x:f>
      </x:c>
      <x:c r="L53" t="str">
        <x:f>IF(A53="","",COUNTIFS(Desvios!$B$5:$B$204,A53,Desvios!$K$5:$K$204,"ALTO")+COUNTIFS(Desvios!$B$5:$B$204,A53,Desvios!$K$5:$K$204,"CRÍTICO"))</x:f>
      </x:c>
      <x:c r="M53" s="13"/>
      <x:c r="N53" s="13"/>
    </x:row>
    <x:row r="54">
      <x:c r="A54" s="13"/>
      <x:c r="B54" s="14"/>
      <x:c r="C54" s="13"/>
      <x:c r="D54" s="13"/>
      <x:c r="E54" s="13"/>
      <x:c r="F54" s="13"/>
      <x:c r="G54" s="13"/>
      <x:c r="H54" s="13"/>
      <x:c r="I54" s="13"/>
      <x:c r="J54" s="15" t="str">
        <x:f>IF(A54="","",IF(COUNT(G54:I54)&lt;&gt;3,"",IF(OR(G54&lt;=0,H54&lt;0,I54&lt;0,H54+I54&lt;&gt;G54,G54&lt;&gt;INT(G54),H54&lt;&gt;INT(H54),I54&lt;&gt;INT(I54)),"",H54/G54)))</x:f>
      </x:c>
      <x:c r="K54" t="str">
        <x:f>IF(A54="","",COUNTIF(Desvios!$B$5:$B$204,A54))</x:f>
      </x:c>
      <x:c r="L54" t="str">
        <x:f>IF(A54="","",COUNTIFS(Desvios!$B$5:$B$204,A54,Desvios!$K$5:$K$204,"ALTO")+COUNTIFS(Desvios!$B$5:$B$204,A54,Desvios!$K$5:$K$204,"CRÍTICO"))</x:f>
      </x:c>
      <x:c r="M54" s="13"/>
      <x:c r="N54" s="13"/>
    </x:row>
    <x:row r="55">
      <x:c r="A55" s="13"/>
      <x:c r="B55" s="14"/>
      <x:c r="C55" s="13"/>
      <x:c r="D55" s="13"/>
      <x:c r="E55" s="13"/>
      <x:c r="F55" s="13"/>
      <x:c r="G55" s="13"/>
      <x:c r="H55" s="13"/>
      <x:c r="I55" s="13"/>
      <x:c r="J55" s="15" t="str">
        <x:f>IF(A55="","",IF(COUNT(G55:I55)&lt;&gt;3,"",IF(OR(G55&lt;=0,H55&lt;0,I55&lt;0,H55+I55&lt;&gt;G55,G55&lt;&gt;INT(G55),H55&lt;&gt;INT(H55),I55&lt;&gt;INT(I55)),"",H55/G55)))</x:f>
      </x:c>
      <x:c r="K55" t="str">
        <x:f>IF(A55="","",COUNTIF(Desvios!$B$5:$B$204,A55))</x:f>
      </x:c>
      <x:c r="L55" t="str">
        <x:f>IF(A55="","",COUNTIFS(Desvios!$B$5:$B$204,A55,Desvios!$K$5:$K$204,"ALTO")+COUNTIFS(Desvios!$B$5:$B$204,A55,Desvios!$K$5:$K$204,"CRÍTICO"))</x:f>
      </x:c>
      <x:c r="M55" s="13"/>
      <x:c r="N55" s="13"/>
    </x:row>
    <x:row r="56">
      <x:c r="A56" s="13"/>
      <x:c r="B56" s="14"/>
      <x:c r="C56" s="13"/>
      <x:c r="D56" s="13"/>
      <x:c r="E56" s="13"/>
      <x:c r="F56" s="13"/>
      <x:c r="G56" s="13"/>
      <x:c r="H56" s="13"/>
      <x:c r="I56" s="13"/>
      <x:c r="J56" s="15" t="str">
        <x:f>IF(A56="","",IF(COUNT(G56:I56)&lt;&gt;3,"",IF(OR(G56&lt;=0,H56&lt;0,I56&lt;0,H56+I56&lt;&gt;G56,G56&lt;&gt;INT(G56),H56&lt;&gt;INT(H56),I56&lt;&gt;INT(I56)),"",H56/G56)))</x:f>
      </x:c>
      <x:c r="K56" t="str">
        <x:f>IF(A56="","",COUNTIF(Desvios!$B$5:$B$204,A56))</x:f>
      </x:c>
      <x:c r="L56" t="str">
        <x:f>IF(A56="","",COUNTIFS(Desvios!$B$5:$B$204,A56,Desvios!$K$5:$K$204,"ALTO")+COUNTIFS(Desvios!$B$5:$B$204,A56,Desvios!$K$5:$K$204,"CRÍTICO"))</x:f>
      </x:c>
      <x:c r="M56" s="13"/>
      <x:c r="N56" s="13"/>
    </x:row>
    <x:row r="57">
      <x:c r="A57" s="13"/>
      <x:c r="B57" s="14"/>
      <x:c r="C57" s="13"/>
      <x:c r="D57" s="13"/>
      <x:c r="E57" s="13"/>
      <x:c r="F57" s="13"/>
      <x:c r="G57" s="13"/>
      <x:c r="H57" s="13"/>
      <x:c r="I57" s="13"/>
      <x:c r="J57" s="15" t="str">
        <x:f>IF(A57="","",IF(COUNT(G57:I57)&lt;&gt;3,"",IF(OR(G57&lt;=0,H57&lt;0,I57&lt;0,H57+I57&lt;&gt;G57,G57&lt;&gt;INT(G57),H57&lt;&gt;INT(H57),I57&lt;&gt;INT(I57)),"",H57/G57)))</x:f>
      </x:c>
      <x:c r="K57" t="str">
        <x:f>IF(A57="","",COUNTIF(Desvios!$B$5:$B$204,A57))</x:f>
      </x:c>
      <x:c r="L57" t="str">
        <x:f>IF(A57="","",COUNTIFS(Desvios!$B$5:$B$204,A57,Desvios!$K$5:$K$204,"ALTO")+COUNTIFS(Desvios!$B$5:$B$204,A57,Desvios!$K$5:$K$204,"CRÍTICO"))</x:f>
      </x:c>
      <x:c r="M57" s="13"/>
      <x:c r="N57" s="13"/>
    </x:row>
    <x:row r="58">
      <x:c r="A58" s="13"/>
      <x:c r="B58" s="14"/>
      <x:c r="C58" s="13"/>
      <x:c r="D58" s="13"/>
      <x:c r="E58" s="13"/>
      <x:c r="F58" s="13"/>
      <x:c r="G58" s="13"/>
      <x:c r="H58" s="13"/>
      <x:c r="I58" s="13"/>
      <x:c r="J58" s="15" t="str">
        <x:f>IF(A58="","",IF(COUNT(G58:I58)&lt;&gt;3,"",IF(OR(G58&lt;=0,H58&lt;0,I58&lt;0,H58+I58&lt;&gt;G58,G58&lt;&gt;INT(G58),H58&lt;&gt;INT(H58),I58&lt;&gt;INT(I58)),"",H58/G58)))</x:f>
      </x:c>
      <x:c r="K58" t="str">
        <x:f>IF(A58="","",COUNTIF(Desvios!$B$5:$B$204,A58))</x:f>
      </x:c>
      <x:c r="L58" t="str">
        <x:f>IF(A58="","",COUNTIFS(Desvios!$B$5:$B$204,A58,Desvios!$K$5:$K$204,"ALTO")+COUNTIFS(Desvios!$B$5:$B$204,A58,Desvios!$K$5:$K$204,"CRÍTICO"))</x:f>
      </x:c>
      <x:c r="M58" s="13"/>
      <x:c r="N58" s="13"/>
    </x:row>
    <x:row r="59">
      <x:c r="A59" s="13"/>
      <x:c r="B59" s="14"/>
      <x:c r="C59" s="13"/>
      <x:c r="D59" s="13"/>
      <x:c r="E59" s="13"/>
      <x:c r="F59" s="13"/>
      <x:c r="G59" s="13"/>
      <x:c r="H59" s="13"/>
      <x:c r="I59" s="13"/>
      <x:c r="J59" s="15" t="str">
        <x:f>IF(A59="","",IF(COUNT(G59:I59)&lt;&gt;3,"",IF(OR(G59&lt;=0,H59&lt;0,I59&lt;0,H59+I59&lt;&gt;G59,G59&lt;&gt;INT(G59),H59&lt;&gt;INT(H59),I59&lt;&gt;INT(I59)),"",H59/G59)))</x:f>
      </x:c>
      <x:c r="K59" t="str">
        <x:f>IF(A59="","",COUNTIF(Desvios!$B$5:$B$204,A59))</x:f>
      </x:c>
      <x:c r="L59" t="str">
        <x:f>IF(A59="","",COUNTIFS(Desvios!$B$5:$B$204,A59,Desvios!$K$5:$K$204,"ALTO")+COUNTIFS(Desvios!$B$5:$B$204,A59,Desvios!$K$5:$K$204,"CRÍTICO"))</x:f>
      </x:c>
      <x:c r="M59" s="13"/>
      <x:c r="N59" s="13"/>
    </x:row>
    <x:row r="60">
      <x:c r="A60" s="13"/>
      <x:c r="B60" s="14"/>
      <x:c r="C60" s="13"/>
      <x:c r="D60" s="13"/>
      <x:c r="E60" s="13"/>
      <x:c r="F60" s="13"/>
      <x:c r="G60" s="13"/>
      <x:c r="H60" s="13"/>
      <x:c r="I60" s="13"/>
      <x:c r="J60" s="15" t="str">
        <x:f>IF(A60="","",IF(COUNT(G60:I60)&lt;&gt;3,"",IF(OR(G60&lt;=0,H60&lt;0,I60&lt;0,H60+I60&lt;&gt;G60,G60&lt;&gt;INT(G60),H60&lt;&gt;INT(H60),I60&lt;&gt;INT(I60)),"",H60/G60)))</x:f>
      </x:c>
      <x:c r="K60" t="str">
        <x:f>IF(A60="","",COUNTIF(Desvios!$B$5:$B$204,A60))</x:f>
      </x:c>
      <x:c r="L60" t="str">
        <x:f>IF(A60="","",COUNTIFS(Desvios!$B$5:$B$204,A60,Desvios!$K$5:$K$204,"ALTO")+COUNTIFS(Desvios!$B$5:$B$204,A60,Desvios!$K$5:$K$204,"CRÍTICO"))</x:f>
      </x:c>
      <x:c r="M60" s="13"/>
      <x:c r="N60" s="13"/>
    </x:row>
    <x:row r="61">
      <x:c r="A61" s="13"/>
      <x:c r="B61" s="14"/>
      <x:c r="C61" s="13"/>
      <x:c r="D61" s="13"/>
      <x:c r="E61" s="13"/>
      <x:c r="F61" s="13"/>
      <x:c r="G61" s="13"/>
      <x:c r="H61" s="13"/>
      <x:c r="I61" s="13"/>
      <x:c r="J61" s="15" t="str">
        <x:f>IF(A61="","",IF(COUNT(G61:I61)&lt;&gt;3,"",IF(OR(G61&lt;=0,H61&lt;0,I61&lt;0,H61+I61&lt;&gt;G61,G61&lt;&gt;INT(G61),H61&lt;&gt;INT(H61),I61&lt;&gt;INT(I61)),"",H61/G61)))</x:f>
      </x:c>
      <x:c r="K61" t="str">
        <x:f>IF(A61="","",COUNTIF(Desvios!$B$5:$B$204,A61))</x:f>
      </x:c>
      <x:c r="L61" t="str">
        <x:f>IF(A61="","",COUNTIFS(Desvios!$B$5:$B$204,A61,Desvios!$K$5:$K$204,"ALTO")+COUNTIFS(Desvios!$B$5:$B$204,A61,Desvios!$K$5:$K$204,"CRÍTICO"))</x:f>
      </x:c>
      <x:c r="M61" s="13"/>
      <x:c r="N61" s="13"/>
    </x:row>
    <x:row r="62">
      <x:c r="A62" s="13"/>
      <x:c r="B62" s="14"/>
      <x:c r="C62" s="13"/>
      <x:c r="D62" s="13"/>
      <x:c r="E62" s="13"/>
      <x:c r="F62" s="13"/>
      <x:c r="G62" s="13"/>
      <x:c r="H62" s="13"/>
      <x:c r="I62" s="13"/>
      <x:c r="J62" s="15" t="str">
        <x:f>IF(A62="","",IF(COUNT(G62:I62)&lt;&gt;3,"",IF(OR(G62&lt;=0,H62&lt;0,I62&lt;0,H62+I62&lt;&gt;G62,G62&lt;&gt;INT(G62),H62&lt;&gt;INT(H62),I62&lt;&gt;INT(I62)),"",H62/G62)))</x:f>
      </x:c>
      <x:c r="K62" t="str">
        <x:f>IF(A62="","",COUNTIF(Desvios!$B$5:$B$204,A62))</x:f>
      </x:c>
      <x:c r="L62" t="str">
        <x:f>IF(A62="","",COUNTIFS(Desvios!$B$5:$B$204,A62,Desvios!$K$5:$K$204,"ALTO")+COUNTIFS(Desvios!$B$5:$B$204,A62,Desvios!$K$5:$K$204,"CRÍTICO"))</x:f>
      </x:c>
      <x:c r="M62" s="13"/>
      <x:c r="N62" s="13"/>
    </x:row>
    <x:row r="63">
      <x:c r="A63" s="13"/>
      <x:c r="B63" s="14"/>
      <x:c r="C63" s="13"/>
      <x:c r="D63" s="13"/>
      <x:c r="E63" s="13"/>
      <x:c r="F63" s="13"/>
      <x:c r="G63" s="13"/>
      <x:c r="H63" s="13"/>
      <x:c r="I63" s="13"/>
      <x:c r="J63" s="15" t="str">
        <x:f>IF(A63="","",IF(COUNT(G63:I63)&lt;&gt;3,"",IF(OR(G63&lt;=0,H63&lt;0,I63&lt;0,H63+I63&lt;&gt;G63,G63&lt;&gt;INT(G63),H63&lt;&gt;INT(H63),I63&lt;&gt;INT(I63)),"",H63/G63)))</x:f>
      </x:c>
      <x:c r="K63" t="str">
        <x:f>IF(A63="","",COUNTIF(Desvios!$B$5:$B$204,A63))</x:f>
      </x:c>
      <x:c r="L63" t="str">
        <x:f>IF(A63="","",COUNTIFS(Desvios!$B$5:$B$204,A63,Desvios!$K$5:$K$204,"ALTO")+COUNTIFS(Desvios!$B$5:$B$204,A63,Desvios!$K$5:$K$204,"CRÍTICO"))</x:f>
      </x:c>
      <x:c r="M63" s="13"/>
      <x:c r="N63" s="13"/>
    </x:row>
    <x:row r="64">
      <x:c r="A64" s="13"/>
      <x:c r="B64" s="14"/>
      <x:c r="C64" s="13"/>
      <x:c r="D64" s="13"/>
      <x:c r="E64" s="13"/>
      <x:c r="F64" s="13"/>
      <x:c r="G64" s="13"/>
      <x:c r="H64" s="13"/>
      <x:c r="I64" s="13"/>
      <x:c r="J64" s="15" t="str">
        <x:f>IF(A64="","",IF(COUNT(G64:I64)&lt;&gt;3,"",IF(OR(G64&lt;=0,H64&lt;0,I64&lt;0,H64+I64&lt;&gt;G64,G64&lt;&gt;INT(G64),H64&lt;&gt;INT(H64),I64&lt;&gt;INT(I64)),"",H64/G64)))</x:f>
      </x:c>
      <x:c r="K64" t="str">
        <x:f>IF(A64="","",COUNTIF(Desvios!$B$5:$B$204,A64))</x:f>
      </x:c>
      <x:c r="L64" t="str">
        <x:f>IF(A64="","",COUNTIFS(Desvios!$B$5:$B$204,A64,Desvios!$K$5:$K$204,"ALTO")+COUNTIFS(Desvios!$B$5:$B$204,A64,Desvios!$K$5:$K$204,"CRÍTICO"))</x:f>
      </x:c>
      <x:c r="M64" s="13"/>
      <x:c r="N64" s="13"/>
    </x:row>
    <x:row r="65">
      <x:c r="A65" s="13"/>
      <x:c r="B65" s="14"/>
      <x:c r="C65" s="13"/>
      <x:c r="D65" s="13"/>
      <x:c r="E65" s="13"/>
      <x:c r="F65" s="13"/>
      <x:c r="G65" s="13"/>
      <x:c r="H65" s="13"/>
      <x:c r="I65" s="13"/>
      <x:c r="J65" s="15" t="str">
        <x:f>IF(A65="","",IF(COUNT(G65:I65)&lt;&gt;3,"",IF(OR(G65&lt;=0,H65&lt;0,I65&lt;0,H65+I65&lt;&gt;G65,G65&lt;&gt;INT(G65),H65&lt;&gt;INT(H65),I65&lt;&gt;INT(I65)),"",H65/G65)))</x:f>
      </x:c>
      <x:c r="K65" t="str">
        <x:f>IF(A65="","",COUNTIF(Desvios!$B$5:$B$204,A65))</x:f>
      </x:c>
      <x:c r="L65" t="str">
        <x:f>IF(A65="","",COUNTIFS(Desvios!$B$5:$B$204,A65,Desvios!$K$5:$K$204,"ALTO")+COUNTIFS(Desvios!$B$5:$B$204,A65,Desvios!$K$5:$K$204,"CRÍTICO"))</x:f>
      </x:c>
      <x:c r="M65" s="13"/>
      <x:c r="N65" s="13"/>
    </x:row>
    <x:row r="66">
      <x:c r="A66" s="13"/>
      <x:c r="B66" s="14"/>
      <x:c r="C66" s="13"/>
      <x:c r="D66" s="13"/>
      <x:c r="E66" s="13"/>
      <x:c r="F66" s="13"/>
      <x:c r="G66" s="13"/>
      <x:c r="H66" s="13"/>
      <x:c r="I66" s="13"/>
      <x:c r="J66" s="15" t="str">
        <x:f>IF(A66="","",IF(COUNT(G66:I66)&lt;&gt;3,"",IF(OR(G66&lt;=0,H66&lt;0,I66&lt;0,H66+I66&lt;&gt;G66,G66&lt;&gt;INT(G66),H66&lt;&gt;INT(H66),I66&lt;&gt;INT(I66)),"",H66/G66)))</x:f>
      </x:c>
      <x:c r="K66" t="str">
        <x:f>IF(A66="","",COUNTIF(Desvios!$B$5:$B$204,A66))</x:f>
      </x:c>
      <x:c r="L66" t="str">
        <x:f>IF(A66="","",COUNTIFS(Desvios!$B$5:$B$204,A66,Desvios!$K$5:$K$204,"ALTO")+COUNTIFS(Desvios!$B$5:$B$204,A66,Desvios!$K$5:$K$204,"CRÍTICO"))</x:f>
      </x:c>
      <x:c r="M66" s="13"/>
      <x:c r="N66" s="13"/>
    </x:row>
    <x:row r="67">
      <x:c r="A67" s="13"/>
      <x:c r="B67" s="14"/>
      <x:c r="C67" s="13"/>
      <x:c r="D67" s="13"/>
      <x:c r="E67" s="13"/>
      <x:c r="F67" s="13"/>
      <x:c r="G67" s="13"/>
      <x:c r="H67" s="13"/>
      <x:c r="I67" s="13"/>
      <x:c r="J67" s="15" t="str">
        <x:f>IF(A67="","",IF(COUNT(G67:I67)&lt;&gt;3,"",IF(OR(G67&lt;=0,H67&lt;0,I67&lt;0,H67+I67&lt;&gt;G67,G67&lt;&gt;INT(G67),H67&lt;&gt;INT(H67),I67&lt;&gt;INT(I67)),"",H67/G67)))</x:f>
      </x:c>
      <x:c r="K67" t="str">
        <x:f>IF(A67="","",COUNTIF(Desvios!$B$5:$B$204,A67))</x:f>
      </x:c>
      <x:c r="L67" t="str">
        <x:f>IF(A67="","",COUNTIFS(Desvios!$B$5:$B$204,A67,Desvios!$K$5:$K$204,"ALTO")+COUNTIFS(Desvios!$B$5:$B$204,A67,Desvios!$K$5:$K$204,"CRÍTICO"))</x:f>
      </x:c>
      <x:c r="M67" s="13"/>
      <x:c r="N67" s="13"/>
    </x:row>
    <x:row r="68">
      <x:c r="A68" s="13"/>
      <x:c r="B68" s="14"/>
      <x:c r="C68" s="13"/>
      <x:c r="D68" s="13"/>
      <x:c r="E68" s="13"/>
      <x:c r="F68" s="13"/>
      <x:c r="G68" s="13"/>
      <x:c r="H68" s="13"/>
      <x:c r="I68" s="13"/>
      <x:c r="J68" s="15" t="str">
        <x:f>IF(A68="","",IF(COUNT(G68:I68)&lt;&gt;3,"",IF(OR(G68&lt;=0,H68&lt;0,I68&lt;0,H68+I68&lt;&gt;G68,G68&lt;&gt;INT(G68),H68&lt;&gt;INT(H68),I68&lt;&gt;INT(I68)),"",H68/G68)))</x:f>
      </x:c>
      <x:c r="K68" t="str">
        <x:f>IF(A68="","",COUNTIF(Desvios!$B$5:$B$204,A68))</x:f>
      </x:c>
      <x:c r="L68" t="str">
        <x:f>IF(A68="","",COUNTIFS(Desvios!$B$5:$B$204,A68,Desvios!$K$5:$K$204,"ALTO")+COUNTIFS(Desvios!$B$5:$B$204,A68,Desvios!$K$5:$K$204,"CRÍTICO"))</x:f>
      </x:c>
      <x:c r="M68" s="13"/>
      <x:c r="N68" s="13"/>
    </x:row>
    <x:row r="69">
      <x:c r="A69" s="13"/>
      <x:c r="B69" s="14"/>
      <x:c r="C69" s="13"/>
      <x:c r="D69" s="13"/>
      <x:c r="E69" s="13"/>
      <x:c r="F69" s="13"/>
      <x:c r="G69" s="13"/>
      <x:c r="H69" s="13"/>
      <x:c r="I69" s="13"/>
      <x:c r="J69" s="15" t="str">
        <x:f>IF(A69="","",IF(COUNT(G69:I69)&lt;&gt;3,"",IF(OR(G69&lt;=0,H69&lt;0,I69&lt;0,H69+I69&lt;&gt;G69,G69&lt;&gt;INT(G69),H69&lt;&gt;INT(H69),I69&lt;&gt;INT(I69)),"",H69/G69)))</x:f>
      </x:c>
      <x:c r="K69" t="str">
        <x:f>IF(A69="","",COUNTIF(Desvios!$B$5:$B$204,A69))</x:f>
      </x:c>
      <x:c r="L69" t="str">
        <x:f>IF(A69="","",COUNTIFS(Desvios!$B$5:$B$204,A69,Desvios!$K$5:$K$204,"ALTO")+COUNTIFS(Desvios!$B$5:$B$204,A69,Desvios!$K$5:$K$204,"CRÍTICO"))</x:f>
      </x:c>
      <x:c r="M69" s="13"/>
      <x:c r="N69" s="13"/>
    </x:row>
    <x:row r="70">
      <x:c r="A70" s="13"/>
      <x:c r="B70" s="14"/>
      <x:c r="C70" s="13"/>
      <x:c r="D70" s="13"/>
      <x:c r="E70" s="13"/>
      <x:c r="F70" s="13"/>
      <x:c r="G70" s="13"/>
      <x:c r="H70" s="13"/>
      <x:c r="I70" s="13"/>
      <x:c r="J70" s="15" t="str">
        <x:f>IF(A70="","",IF(COUNT(G70:I70)&lt;&gt;3,"",IF(OR(G70&lt;=0,H70&lt;0,I70&lt;0,H70+I70&lt;&gt;G70,G70&lt;&gt;INT(G70),H70&lt;&gt;INT(H70),I70&lt;&gt;INT(I70)),"",H70/G70)))</x:f>
      </x:c>
      <x:c r="K70" t="str">
        <x:f>IF(A70="","",COUNTIF(Desvios!$B$5:$B$204,A70))</x:f>
      </x:c>
      <x:c r="L70" t="str">
        <x:f>IF(A70="","",COUNTIFS(Desvios!$B$5:$B$204,A70,Desvios!$K$5:$K$204,"ALTO")+COUNTIFS(Desvios!$B$5:$B$204,A70,Desvios!$K$5:$K$204,"CRÍTICO"))</x:f>
      </x:c>
      <x:c r="M70" s="13"/>
      <x:c r="N70" s="13"/>
    </x:row>
    <x:row r="71">
      <x:c r="A71" s="13"/>
      <x:c r="B71" s="14"/>
      <x:c r="C71" s="13"/>
      <x:c r="D71" s="13"/>
      <x:c r="E71" s="13"/>
      <x:c r="F71" s="13"/>
      <x:c r="G71" s="13"/>
      <x:c r="H71" s="13"/>
      <x:c r="I71" s="13"/>
      <x:c r="J71" s="15" t="str">
        <x:f>IF(A71="","",IF(COUNT(G71:I71)&lt;&gt;3,"",IF(OR(G71&lt;=0,H71&lt;0,I71&lt;0,H71+I71&lt;&gt;G71,G71&lt;&gt;INT(G71),H71&lt;&gt;INT(H71),I71&lt;&gt;INT(I71)),"",H71/G71)))</x:f>
      </x:c>
      <x:c r="K71" t="str">
        <x:f>IF(A71="","",COUNTIF(Desvios!$B$5:$B$204,A71))</x:f>
      </x:c>
      <x:c r="L71" t="str">
        <x:f>IF(A71="","",COUNTIFS(Desvios!$B$5:$B$204,A71,Desvios!$K$5:$K$204,"ALTO")+COUNTIFS(Desvios!$B$5:$B$204,A71,Desvios!$K$5:$K$204,"CRÍTICO"))</x:f>
      </x:c>
      <x:c r="M71" s="13"/>
      <x:c r="N71" s="13"/>
    </x:row>
    <x:row r="72">
      <x:c r="A72" s="13"/>
      <x:c r="B72" s="14"/>
      <x:c r="C72" s="13"/>
      <x:c r="D72" s="13"/>
      <x:c r="E72" s="13"/>
      <x:c r="F72" s="13"/>
      <x:c r="G72" s="13"/>
      <x:c r="H72" s="13"/>
      <x:c r="I72" s="13"/>
      <x:c r="J72" s="15" t="str">
        <x:f>IF(A72="","",IF(COUNT(G72:I72)&lt;&gt;3,"",IF(OR(G72&lt;=0,H72&lt;0,I72&lt;0,H72+I72&lt;&gt;G72,G72&lt;&gt;INT(G72),H72&lt;&gt;INT(H72),I72&lt;&gt;INT(I72)),"",H72/G72)))</x:f>
      </x:c>
      <x:c r="K72" t="str">
        <x:f>IF(A72="","",COUNTIF(Desvios!$B$5:$B$204,A72))</x:f>
      </x:c>
      <x:c r="L72" t="str">
        <x:f>IF(A72="","",COUNTIFS(Desvios!$B$5:$B$204,A72,Desvios!$K$5:$K$204,"ALTO")+COUNTIFS(Desvios!$B$5:$B$204,A72,Desvios!$K$5:$K$204,"CRÍTICO"))</x:f>
      </x:c>
      <x:c r="M72" s="13"/>
      <x:c r="N72" s="13"/>
    </x:row>
    <x:row r="73">
      <x:c r="A73" s="13"/>
      <x:c r="B73" s="14"/>
      <x:c r="C73" s="13"/>
      <x:c r="D73" s="13"/>
      <x:c r="E73" s="13"/>
      <x:c r="F73" s="13"/>
      <x:c r="G73" s="13"/>
      <x:c r="H73" s="13"/>
      <x:c r="I73" s="13"/>
      <x:c r="J73" s="15" t="str">
        <x:f>IF(A73="","",IF(COUNT(G73:I73)&lt;&gt;3,"",IF(OR(G73&lt;=0,H73&lt;0,I73&lt;0,H73+I73&lt;&gt;G73,G73&lt;&gt;INT(G73),H73&lt;&gt;INT(H73),I73&lt;&gt;INT(I73)),"",H73/G73)))</x:f>
      </x:c>
      <x:c r="K73" t="str">
        <x:f>IF(A73="","",COUNTIF(Desvios!$B$5:$B$204,A73))</x:f>
      </x:c>
      <x:c r="L73" t="str">
        <x:f>IF(A73="","",COUNTIFS(Desvios!$B$5:$B$204,A73,Desvios!$K$5:$K$204,"ALTO")+COUNTIFS(Desvios!$B$5:$B$204,A73,Desvios!$K$5:$K$204,"CRÍTICO"))</x:f>
      </x:c>
      <x:c r="M73" s="13"/>
      <x:c r="N73" s="13"/>
    </x:row>
    <x:row r="74">
      <x:c r="A74" s="13"/>
      <x:c r="B74" s="14"/>
      <x:c r="C74" s="13"/>
      <x:c r="D74" s="13"/>
      <x:c r="E74" s="13"/>
      <x:c r="F74" s="13"/>
      <x:c r="G74" s="13"/>
      <x:c r="H74" s="13"/>
      <x:c r="I74" s="13"/>
      <x:c r="J74" s="15" t="str">
        <x:f>IF(A74="","",IF(COUNT(G74:I74)&lt;&gt;3,"",IF(OR(G74&lt;=0,H74&lt;0,I74&lt;0,H74+I74&lt;&gt;G74,G74&lt;&gt;INT(G74),H74&lt;&gt;INT(H74),I74&lt;&gt;INT(I74)),"",H74/G74)))</x:f>
      </x:c>
      <x:c r="K74" t="str">
        <x:f>IF(A74="","",COUNTIF(Desvios!$B$5:$B$204,A74))</x:f>
      </x:c>
      <x:c r="L74" t="str">
        <x:f>IF(A74="","",COUNTIFS(Desvios!$B$5:$B$204,A74,Desvios!$K$5:$K$204,"ALTO")+COUNTIFS(Desvios!$B$5:$B$204,A74,Desvios!$K$5:$K$204,"CRÍTICO"))</x:f>
      </x:c>
      <x:c r="M74" s="13"/>
      <x:c r="N74" s="13"/>
    </x:row>
    <x:row r="75">
      <x:c r="A75" s="13"/>
      <x:c r="B75" s="14"/>
      <x:c r="C75" s="13"/>
      <x:c r="D75" s="13"/>
      <x:c r="E75" s="13"/>
      <x:c r="F75" s="13"/>
      <x:c r="G75" s="13"/>
      <x:c r="H75" s="13"/>
      <x:c r="I75" s="13"/>
      <x:c r="J75" s="15" t="str">
        <x:f>IF(A75="","",IF(COUNT(G75:I75)&lt;&gt;3,"",IF(OR(G75&lt;=0,H75&lt;0,I75&lt;0,H75+I75&lt;&gt;G75,G75&lt;&gt;INT(G75),H75&lt;&gt;INT(H75),I75&lt;&gt;INT(I75)),"",H75/G75)))</x:f>
      </x:c>
      <x:c r="K75" t="str">
        <x:f>IF(A75="","",COUNTIF(Desvios!$B$5:$B$204,A75))</x:f>
      </x:c>
      <x:c r="L75" t="str">
        <x:f>IF(A75="","",COUNTIFS(Desvios!$B$5:$B$204,A75,Desvios!$K$5:$K$204,"ALTO")+COUNTIFS(Desvios!$B$5:$B$204,A75,Desvios!$K$5:$K$204,"CRÍTICO"))</x:f>
      </x:c>
      <x:c r="M75" s="13"/>
      <x:c r="N75" s="13"/>
    </x:row>
    <x:row r="76">
      <x:c r="A76" s="13"/>
      <x:c r="B76" s="14"/>
      <x:c r="C76" s="13"/>
      <x:c r="D76" s="13"/>
      <x:c r="E76" s="13"/>
      <x:c r="F76" s="13"/>
      <x:c r="G76" s="13"/>
      <x:c r="H76" s="13"/>
      <x:c r="I76" s="13"/>
      <x:c r="J76" s="15" t="str">
        <x:f>IF(A76="","",IF(COUNT(G76:I76)&lt;&gt;3,"",IF(OR(G76&lt;=0,H76&lt;0,I76&lt;0,H76+I76&lt;&gt;G76,G76&lt;&gt;INT(G76),H76&lt;&gt;INT(H76),I76&lt;&gt;INT(I76)),"",H76/G76)))</x:f>
      </x:c>
      <x:c r="K76" t="str">
        <x:f>IF(A76="","",COUNTIF(Desvios!$B$5:$B$204,A76))</x:f>
      </x:c>
      <x:c r="L76" t="str">
        <x:f>IF(A76="","",COUNTIFS(Desvios!$B$5:$B$204,A76,Desvios!$K$5:$K$204,"ALTO")+COUNTIFS(Desvios!$B$5:$B$204,A76,Desvios!$K$5:$K$204,"CRÍTICO"))</x:f>
      </x:c>
      <x:c r="M76" s="13"/>
      <x:c r="N76" s="13"/>
    </x:row>
    <x:row r="77">
      <x:c r="A77" s="13"/>
      <x:c r="B77" s="14"/>
      <x:c r="C77" s="13"/>
      <x:c r="D77" s="13"/>
      <x:c r="E77" s="13"/>
      <x:c r="F77" s="13"/>
      <x:c r="G77" s="13"/>
      <x:c r="H77" s="13"/>
      <x:c r="I77" s="13"/>
      <x:c r="J77" s="15" t="str">
        <x:f>IF(A77="","",IF(COUNT(G77:I77)&lt;&gt;3,"",IF(OR(G77&lt;=0,H77&lt;0,I77&lt;0,H77+I77&lt;&gt;G77,G77&lt;&gt;INT(G77),H77&lt;&gt;INT(H77),I77&lt;&gt;INT(I77)),"",H77/G77)))</x:f>
      </x:c>
      <x:c r="K77" t="str">
        <x:f>IF(A77="","",COUNTIF(Desvios!$B$5:$B$204,A77))</x:f>
      </x:c>
      <x:c r="L77" t="str">
        <x:f>IF(A77="","",COUNTIFS(Desvios!$B$5:$B$204,A77,Desvios!$K$5:$K$204,"ALTO")+COUNTIFS(Desvios!$B$5:$B$204,A77,Desvios!$K$5:$K$204,"CRÍTICO"))</x:f>
      </x:c>
      <x:c r="M77" s="13"/>
      <x:c r="N77" s="13"/>
    </x:row>
    <x:row r="78">
      <x:c r="A78" s="13"/>
      <x:c r="B78" s="14"/>
      <x:c r="C78" s="13"/>
      <x:c r="D78" s="13"/>
      <x:c r="E78" s="13"/>
      <x:c r="F78" s="13"/>
      <x:c r="G78" s="13"/>
      <x:c r="H78" s="13"/>
      <x:c r="I78" s="13"/>
      <x:c r="J78" s="15" t="str">
        <x:f>IF(A78="","",IF(COUNT(G78:I78)&lt;&gt;3,"",IF(OR(G78&lt;=0,H78&lt;0,I78&lt;0,H78+I78&lt;&gt;G78,G78&lt;&gt;INT(G78),H78&lt;&gt;INT(H78),I78&lt;&gt;INT(I78)),"",H78/G78)))</x:f>
      </x:c>
      <x:c r="K78" t="str">
        <x:f>IF(A78="","",COUNTIF(Desvios!$B$5:$B$204,A78))</x:f>
      </x:c>
      <x:c r="L78" t="str">
        <x:f>IF(A78="","",COUNTIFS(Desvios!$B$5:$B$204,A78,Desvios!$K$5:$K$204,"ALTO")+COUNTIFS(Desvios!$B$5:$B$204,A78,Desvios!$K$5:$K$204,"CRÍTICO"))</x:f>
      </x:c>
      <x:c r="M78" s="13"/>
      <x:c r="N78" s="13"/>
    </x:row>
    <x:row r="79">
      <x:c r="A79" s="13"/>
      <x:c r="B79" s="14"/>
      <x:c r="C79" s="13"/>
      <x:c r="D79" s="13"/>
      <x:c r="E79" s="13"/>
      <x:c r="F79" s="13"/>
      <x:c r="G79" s="13"/>
      <x:c r="H79" s="13"/>
      <x:c r="I79" s="13"/>
      <x:c r="J79" s="15" t="str">
        <x:f>IF(A79="","",IF(COUNT(G79:I79)&lt;&gt;3,"",IF(OR(G79&lt;=0,H79&lt;0,I79&lt;0,H79+I79&lt;&gt;G79,G79&lt;&gt;INT(G79),H79&lt;&gt;INT(H79),I79&lt;&gt;INT(I79)),"",H79/G79)))</x:f>
      </x:c>
      <x:c r="K79" t="str">
        <x:f>IF(A79="","",COUNTIF(Desvios!$B$5:$B$204,A79))</x:f>
      </x:c>
      <x:c r="L79" t="str">
        <x:f>IF(A79="","",COUNTIFS(Desvios!$B$5:$B$204,A79,Desvios!$K$5:$K$204,"ALTO")+COUNTIFS(Desvios!$B$5:$B$204,A79,Desvios!$K$5:$K$204,"CRÍTICO"))</x:f>
      </x:c>
      <x:c r="M79" s="13"/>
      <x:c r="N79" s="13"/>
    </x:row>
    <x:row r="80">
      <x:c r="A80" s="13"/>
      <x:c r="B80" s="14"/>
      <x:c r="C80" s="13"/>
      <x:c r="D80" s="13"/>
      <x:c r="E80" s="13"/>
      <x:c r="F80" s="13"/>
      <x:c r="G80" s="13"/>
      <x:c r="H80" s="13"/>
      <x:c r="I80" s="13"/>
      <x:c r="J80" s="15" t="str">
        <x:f>IF(A80="","",IF(COUNT(G80:I80)&lt;&gt;3,"",IF(OR(G80&lt;=0,H80&lt;0,I80&lt;0,H80+I80&lt;&gt;G80,G80&lt;&gt;INT(G80),H80&lt;&gt;INT(H80),I80&lt;&gt;INT(I80)),"",H80/G80)))</x:f>
      </x:c>
      <x:c r="K80" t="str">
        <x:f>IF(A80="","",COUNTIF(Desvios!$B$5:$B$204,A80))</x:f>
      </x:c>
      <x:c r="L80" t="str">
        <x:f>IF(A80="","",COUNTIFS(Desvios!$B$5:$B$204,A80,Desvios!$K$5:$K$204,"ALTO")+COUNTIFS(Desvios!$B$5:$B$204,A80,Desvios!$K$5:$K$204,"CRÍTICO"))</x:f>
      </x:c>
      <x:c r="M80" s="13"/>
      <x:c r="N80" s="13"/>
    </x:row>
    <x:row r="81">
      <x:c r="A81" s="13"/>
      <x:c r="B81" s="14"/>
      <x:c r="C81" s="13"/>
      <x:c r="D81" s="13"/>
      <x:c r="E81" s="13"/>
      <x:c r="F81" s="13"/>
      <x:c r="G81" s="13"/>
      <x:c r="H81" s="13"/>
      <x:c r="I81" s="13"/>
      <x:c r="J81" s="15" t="str">
        <x:f>IF(A81="","",IF(COUNT(G81:I81)&lt;&gt;3,"",IF(OR(G81&lt;=0,H81&lt;0,I81&lt;0,H81+I81&lt;&gt;G81,G81&lt;&gt;INT(G81),H81&lt;&gt;INT(H81),I81&lt;&gt;INT(I81)),"",H81/G81)))</x:f>
      </x:c>
      <x:c r="K81" t="str">
        <x:f>IF(A81="","",COUNTIF(Desvios!$B$5:$B$204,A81))</x:f>
      </x:c>
      <x:c r="L81" t="str">
        <x:f>IF(A81="","",COUNTIFS(Desvios!$B$5:$B$204,A81,Desvios!$K$5:$K$204,"ALTO")+COUNTIFS(Desvios!$B$5:$B$204,A81,Desvios!$K$5:$K$204,"CRÍTICO"))</x:f>
      </x:c>
      <x:c r="M81" s="13"/>
      <x:c r="N81" s="13"/>
    </x:row>
    <x:row r="82">
      <x:c r="A82" s="13"/>
      <x:c r="B82" s="14"/>
      <x:c r="C82" s="13"/>
      <x:c r="D82" s="13"/>
      <x:c r="E82" s="13"/>
      <x:c r="F82" s="13"/>
      <x:c r="G82" s="13"/>
      <x:c r="H82" s="13"/>
      <x:c r="I82" s="13"/>
      <x:c r="J82" s="15" t="str">
        <x:f>IF(A82="","",IF(COUNT(G82:I82)&lt;&gt;3,"",IF(OR(G82&lt;=0,H82&lt;0,I82&lt;0,H82+I82&lt;&gt;G82,G82&lt;&gt;INT(G82),H82&lt;&gt;INT(H82),I82&lt;&gt;INT(I82)),"",H82/G82)))</x:f>
      </x:c>
      <x:c r="K82" t="str">
        <x:f>IF(A82="","",COUNTIF(Desvios!$B$5:$B$204,A82))</x:f>
      </x:c>
      <x:c r="L82" t="str">
        <x:f>IF(A82="","",COUNTIFS(Desvios!$B$5:$B$204,A82,Desvios!$K$5:$K$204,"ALTO")+COUNTIFS(Desvios!$B$5:$B$204,A82,Desvios!$K$5:$K$204,"CRÍTICO"))</x:f>
      </x:c>
      <x:c r="M82" s="13"/>
      <x:c r="N82" s="13"/>
    </x:row>
    <x:row r="83">
      <x:c r="A83" s="13"/>
      <x:c r="B83" s="14"/>
      <x:c r="C83" s="13"/>
      <x:c r="D83" s="13"/>
      <x:c r="E83" s="13"/>
      <x:c r="F83" s="13"/>
      <x:c r="G83" s="13"/>
      <x:c r="H83" s="13"/>
      <x:c r="I83" s="13"/>
      <x:c r="J83" s="15" t="str">
        <x:f>IF(A83="","",IF(COUNT(G83:I83)&lt;&gt;3,"",IF(OR(G83&lt;=0,H83&lt;0,I83&lt;0,H83+I83&lt;&gt;G83,G83&lt;&gt;INT(G83),H83&lt;&gt;INT(H83),I83&lt;&gt;INT(I83)),"",H83/G83)))</x:f>
      </x:c>
      <x:c r="K83" t="str">
        <x:f>IF(A83="","",COUNTIF(Desvios!$B$5:$B$204,A83))</x:f>
      </x:c>
      <x:c r="L83" t="str">
        <x:f>IF(A83="","",COUNTIFS(Desvios!$B$5:$B$204,A83,Desvios!$K$5:$K$204,"ALTO")+COUNTIFS(Desvios!$B$5:$B$204,A83,Desvios!$K$5:$K$204,"CRÍTICO"))</x:f>
      </x:c>
      <x:c r="M83" s="13"/>
      <x:c r="N83" s="13"/>
    </x:row>
    <x:row r="84">
      <x:c r="A84" s="13"/>
      <x:c r="B84" s="14"/>
      <x:c r="C84" s="13"/>
      <x:c r="D84" s="13"/>
      <x:c r="E84" s="13"/>
      <x:c r="F84" s="13"/>
      <x:c r="G84" s="13"/>
      <x:c r="H84" s="13"/>
      <x:c r="I84" s="13"/>
      <x:c r="J84" s="15" t="str">
        <x:f>IF(A84="","",IF(COUNT(G84:I84)&lt;&gt;3,"",IF(OR(G84&lt;=0,H84&lt;0,I84&lt;0,H84+I84&lt;&gt;G84,G84&lt;&gt;INT(G84),H84&lt;&gt;INT(H84),I84&lt;&gt;INT(I84)),"",H84/G84)))</x:f>
      </x:c>
      <x:c r="K84" t="str">
        <x:f>IF(A84="","",COUNTIF(Desvios!$B$5:$B$204,A84))</x:f>
      </x:c>
      <x:c r="L84" t="str">
        <x:f>IF(A84="","",COUNTIFS(Desvios!$B$5:$B$204,A84,Desvios!$K$5:$K$204,"ALTO")+COUNTIFS(Desvios!$B$5:$B$204,A84,Desvios!$K$5:$K$204,"CRÍTICO"))</x:f>
      </x:c>
      <x:c r="M84" s="13"/>
      <x:c r="N84" s="13"/>
    </x:row>
    <x:row r="85">
      <x:c r="A85" s="13"/>
      <x:c r="B85" s="14"/>
      <x:c r="C85" s="13"/>
      <x:c r="D85" s="13"/>
      <x:c r="E85" s="13"/>
      <x:c r="F85" s="13"/>
      <x:c r="G85" s="13"/>
      <x:c r="H85" s="13"/>
      <x:c r="I85" s="13"/>
      <x:c r="J85" s="15" t="str">
        <x:f>IF(A85="","",IF(COUNT(G85:I85)&lt;&gt;3,"",IF(OR(G85&lt;=0,H85&lt;0,I85&lt;0,H85+I85&lt;&gt;G85,G85&lt;&gt;INT(G85),H85&lt;&gt;INT(H85),I85&lt;&gt;INT(I85)),"",H85/G85)))</x:f>
      </x:c>
      <x:c r="K85" t="str">
        <x:f>IF(A85="","",COUNTIF(Desvios!$B$5:$B$204,A85))</x:f>
      </x:c>
      <x:c r="L85" t="str">
        <x:f>IF(A85="","",COUNTIFS(Desvios!$B$5:$B$204,A85,Desvios!$K$5:$K$204,"ALTO")+COUNTIFS(Desvios!$B$5:$B$204,A85,Desvios!$K$5:$K$204,"CRÍTICO"))</x:f>
      </x:c>
      <x:c r="M85" s="13"/>
      <x:c r="N85" s="13"/>
    </x:row>
    <x:row r="86">
      <x:c r="A86" s="13"/>
      <x:c r="B86" s="14"/>
      <x:c r="C86" s="13"/>
      <x:c r="D86" s="13"/>
      <x:c r="E86" s="13"/>
      <x:c r="F86" s="13"/>
      <x:c r="G86" s="13"/>
      <x:c r="H86" s="13"/>
      <x:c r="I86" s="13"/>
      <x:c r="J86" s="15" t="str">
        <x:f>IF(A86="","",IF(COUNT(G86:I86)&lt;&gt;3,"",IF(OR(G86&lt;=0,H86&lt;0,I86&lt;0,H86+I86&lt;&gt;G86,G86&lt;&gt;INT(G86),H86&lt;&gt;INT(H86),I86&lt;&gt;INT(I86)),"",H86/G86)))</x:f>
      </x:c>
      <x:c r="K86" t="str">
        <x:f>IF(A86="","",COUNTIF(Desvios!$B$5:$B$204,A86))</x:f>
      </x:c>
      <x:c r="L86" t="str">
        <x:f>IF(A86="","",COUNTIFS(Desvios!$B$5:$B$204,A86,Desvios!$K$5:$K$204,"ALTO")+COUNTIFS(Desvios!$B$5:$B$204,A86,Desvios!$K$5:$K$204,"CRÍTICO"))</x:f>
      </x:c>
      <x:c r="M86" s="13"/>
      <x:c r="N86" s="13"/>
    </x:row>
    <x:row r="87">
      <x:c r="A87" s="13"/>
      <x:c r="B87" s="14"/>
      <x:c r="C87" s="13"/>
      <x:c r="D87" s="13"/>
      <x:c r="E87" s="13"/>
      <x:c r="F87" s="13"/>
      <x:c r="G87" s="13"/>
      <x:c r="H87" s="13"/>
      <x:c r="I87" s="13"/>
      <x:c r="J87" s="15" t="str">
        <x:f>IF(A87="","",IF(COUNT(G87:I87)&lt;&gt;3,"",IF(OR(G87&lt;=0,H87&lt;0,I87&lt;0,H87+I87&lt;&gt;G87,G87&lt;&gt;INT(G87),H87&lt;&gt;INT(H87),I87&lt;&gt;INT(I87)),"",H87/G87)))</x:f>
      </x:c>
      <x:c r="K87" t="str">
        <x:f>IF(A87="","",COUNTIF(Desvios!$B$5:$B$204,A87))</x:f>
      </x:c>
      <x:c r="L87" t="str">
        <x:f>IF(A87="","",COUNTIFS(Desvios!$B$5:$B$204,A87,Desvios!$K$5:$K$204,"ALTO")+COUNTIFS(Desvios!$B$5:$B$204,A87,Desvios!$K$5:$K$204,"CRÍTICO"))</x:f>
      </x:c>
      <x:c r="M87" s="13"/>
      <x:c r="N87" s="13"/>
    </x:row>
    <x:row r="88">
      <x:c r="A88" s="13"/>
      <x:c r="B88" s="14"/>
      <x:c r="C88" s="13"/>
      <x:c r="D88" s="13"/>
      <x:c r="E88" s="13"/>
      <x:c r="F88" s="13"/>
      <x:c r="G88" s="13"/>
      <x:c r="H88" s="13"/>
      <x:c r="I88" s="13"/>
      <x:c r="J88" s="15" t="str">
        <x:f>IF(A88="","",IF(COUNT(G88:I88)&lt;&gt;3,"",IF(OR(G88&lt;=0,H88&lt;0,I88&lt;0,H88+I88&lt;&gt;G88,G88&lt;&gt;INT(G88),H88&lt;&gt;INT(H88),I88&lt;&gt;INT(I88)),"",H88/G88)))</x:f>
      </x:c>
      <x:c r="K88" t="str">
        <x:f>IF(A88="","",COUNTIF(Desvios!$B$5:$B$204,A88))</x:f>
      </x:c>
      <x:c r="L88" t="str">
        <x:f>IF(A88="","",COUNTIFS(Desvios!$B$5:$B$204,A88,Desvios!$K$5:$K$204,"ALTO")+COUNTIFS(Desvios!$B$5:$B$204,A88,Desvios!$K$5:$K$204,"CRÍTICO"))</x:f>
      </x:c>
      <x:c r="M88" s="13"/>
      <x:c r="N88" s="13"/>
    </x:row>
    <x:row r="89">
      <x:c r="A89" s="13"/>
      <x:c r="B89" s="14"/>
      <x:c r="C89" s="13"/>
      <x:c r="D89" s="13"/>
      <x:c r="E89" s="13"/>
      <x:c r="F89" s="13"/>
      <x:c r="G89" s="13"/>
      <x:c r="H89" s="13"/>
      <x:c r="I89" s="13"/>
      <x:c r="J89" s="15" t="str">
        <x:f>IF(A89="","",IF(COUNT(G89:I89)&lt;&gt;3,"",IF(OR(G89&lt;=0,H89&lt;0,I89&lt;0,H89+I89&lt;&gt;G89,G89&lt;&gt;INT(G89),H89&lt;&gt;INT(H89),I89&lt;&gt;INT(I89)),"",H89/G89)))</x:f>
      </x:c>
      <x:c r="K89" t="str">
        <x:f>IF(A89="","",COUNTIF(Desvios!$B$5:$B$204,A89))</x:f>
      </x:c>
      <x:c r="L89" t="str">
        <x:f>IF(A89="","",COUNTIFS(Desvios!$B$5:$B$204,A89,Desvios!$K$5:$K$204,"ALTO")+COUNTIFS(Desvios!$B$5:$B$204,A89,Desvios!$K$5:$K$204,"CRÍTICO"))</x:f>
      </x:c>
      <x:c r="M89" s="13"/>
      <x:c r="N89" s="13"/>
    </x:row>
    <x:row r="90">
      <x:c r="A90" s="13"/>
      <x:c r="B90" s="14"/>
      <x:c r="C90" s="13"/>
      <x:c r="D90" s="13"/>
      <x:c r="E90" s="13"/>
      <x:c r="F90" s="13"/>
      <x:c r="G90" s="13"/>
      <x:c r="H90" s="13"/>
      <x:c r="I90" s="13"/>
      <x:c r="J90" s="15" t="str">
        <x:f>IF(A90="","",IF(COUNT(G90:I90)&lt;&gt;3,"",IF(OR(G90&lt;=0,H90&lt;0,I90&lt;0,H90+I90&lt;&gt;G90,G90&lt;&gt;INT(G90),H90&lt;&gt;INT(H90),I90&lt;&gt;INT(I90)),"",H90/G90)))</x:f>
      </x:c>
      <x:c r="K90" t="str">
        <x:f>IF(A90="","",COUNTIF(Desvios!$B$5:$B$204,A90))</x:f>
      </x:c>
      <x:c r="L90" t="str">
        <x:f>IF(A90="","",COUNTIFS(Desvios!$B$5:$B$204,A90,Desvios!$K$5:$K$204,"ALTO")+COUNTIFS(Desvios!$B$5:$B$204,A90,Desvios!$K$5:$K$204,"CRÍTICO"))</x:f>
      </x:c>
      <x:c r="M90" s="13"/>
      <x:c r="N90" s="13"/>
    </x:row>
    <x:row r="91">
      <x:c r="A91" s="13"/>
      <x:c r="B91" s="14"/>
      <x:c r="C91" s="13"/>
      <x:c r="D91" s="13"/>
      <x:c r="E91" s="13"/>
      <x:c r="F91" s="13"/>
      <x:c r="G91" s="13"/>
      <x:c r="H91" s="13"/>
      <x:c r="I91" s="13"/>
      <x:c r="J91" s="15" t="str">
        <x:f>IF(A91="","",IF(COUNT(G91:I91)&lt;&gt;3,"",IF(OR(G91&lt;=0,H91&lt;0,I91&lt;0,H91+I91&lt;&gt;G91,G91&lt;&gt;INT(G91),H91&lt;&gt;INT(H91),I91&lt;&gt;INT(I91)),"",H91/G91)))</x:f>
      </x:c>
      <x:c r="K91" t="str">
        <x:f>IF(A91="","",COUNTIF(Desvios!$B$5:$B$204,A91))</x:f>
      </x:c>
      <x:c r="L91" t="str">
        <x:f>IF(A91="","",COUNTIFS(Desvios!$B$5:$B$204,A91,Desvios!$K$5:$K$204,"ALTO")+COUNTIFS(Desvios!$B$5:$B$204,A91,Desvios!$K$5:$K$204,"CRÍTICO"))</x:f>
      </x:c>
      <x:c r="M91" s="13"/>
      <x:c r="N91" s="13"/>
    </x:row>
    <x:row r="92">
      <x:c r="A92" s="13"/>
      <x:c r="B92" s="14"/>
      <x:c r="C92" s="13"/>
      <x:c r="D92" s="13"/>
      <x:c r="E92" s="13"/>
      <x:c r="F92" s="13"/>
      <x:c r="G92" s="13"/>
      <x:c r="H92" s="13"/>
      <x:c r="I92" s="13"/>
      <x:c r="J92" s="15" t="str">
        <x:f>IF(A92="","",IF(COUNT(G92:I92)&lt;&gt;3,"",IF(OR(G92&lt;=0,H92&lt;0,I92&lt;0,H92+I92&lt;&gt;G92,G92&lt;&gt;INT(G92),H92&lt;&gt;INT(H92),I92&lt;&gt;INT(I92)),"",H92/G92)))</x:f>
      </x:c>
      <x:c r="K92" t="str">
        <x:f>IF(A92="","",COUNTIF(Desvios!$B$5:$B$204,A92))</x:f>
      </x:c>
      <x:c r="L92" t="str">
        <x:f>IF(A92="","",COUNTIFS(Desvios!$B$5:$B$204,A92,Desvios!$K$5:$K$204,"ALTO")+COUNTIFS(Desvios!$B$5:$B$204,A92,Desvios!$K$5:$K$204,"CRÍTICO"))</x:f>
      </x:c>
      <x:c r="M92" s="13"/>
      <x:c r="N92" s="13"/>
    </x:row>
    <x:row r="93">
      <x:c r="A93" s="13"/>
      <x:c r="B93" s="14"/>
      <x:c r="C93" s="13"/>
      <x:c r="D93" s="13"/>
      <x:c r="E93" s="13"/>
      <x:c r="F93" s="13"/>
      <x:c r="G93" s="13"/>
      <x:c r="H93" s="13"/>
      <x:c r="I93" s="13"/>
      <x:c r="J93" s="15" t="str">
        <x:f>IF(A93="","",IF(COUNT(G93:I93)&lt;&gt;3,"",IF(OR(G93&lt;=0,H93&lt;0,I93&lt;0,H93+I93&lt;&gt;G93,G93&lt;&gt;INT(G93),H93&lt;&gt;INT(H93),I93&lt;&gt;INT(I93)),"",H93/G93)))</x:f>
      </x:c>
      <x:c r="K93" t="str">
        <x:f>IF(A93="","",COUNTIF(Desvios!$B$5:$B$204,A93))</x:f>
      </x:c>
      <x:c r="L93" t="str">
        <x:f>IF(A93="","",COUNTIFS(Desvios!$B$5:$B$204,A93,Desvios!$K$5:$K$204,"ALTO")+COUNTIFS(Desvios!$B$5:$B$204,A93,Desvios!$K$5:$K$204,"CRÍTICO"))</x:f>
      </x:c>
      <x:c r="M93" s="13"/>
      <x:c r="N93" s="13"/>
    </x:row>
    <x:row r="94">
      <x:c r="A94" s="13"/>
      <x:c r="B94" s="14"/>
      <x:c r="C94" s="13"/>
      <x:c r="D94" s="13"/>
      <x:c r="E94" s="13"/>
      <x:c r="F94" s="13"/>
      <x:c r="G94" s="13"/>
      <x:c r="H94" s="13"/>
      <x:c r="I94" s="13"/>
      <x:c r="J94" s="15" t="str">
        <x:f>IF(A94="","",IF(COUNT(G94:I94)&lt;&gt;3,"",IF(OR(G94&lt;=0,H94&lt;0,I94&lt;0,H94+I94&lt;&gt;G94,G94&lt;&gt;INT(G94),H94&lt;&gt;INT(H94),I94&lt;&gt;INT(I94)),"",H94/G94)))</x:f>
      </x:c>
      <x:c r="K94" t="str">
        <x:f>IF(A94="","",COUNTIF(Desvios!$B$5:$B$204,A94))</x:f>
      </x:c>
      <x:c r="L94" t="str">
        <x:f>IF(A94="","",COUNTIFS(Desvios!$B$5:$B$204,A94,Desvios!$K$5:$K$204,"ALTO")+COUNTIFS(Desvios!$B$5:$B$204,A94,Desvios!$K$5:$K$204,"CRÍTICO"))</x:f>
      </x:c>
      <x:c r="M94" s="13"/>
      <x:c r="N94" s="13"/>
    </x:row>
    <x:row r="95">
      <x:c r="A95" s="13"/>
      <x:c r="B95" s="14"/>
      <x:c r="C95" s="13"/>
      <x:c r="D95" s="13"/>
      <x:c r="E95" s="13"/>
      <x:c r="F95" s="13"/>
      <x:c r="G95" s="13"/>
      <x:c r="H95" s="13"/>
      <x:c r="I95" s="13"/>
      <x:c r="J95" s="15" t="str">
        <x:f>IF(A95="","",IF(COUNT(G95:I95)&lt;&gt;3,"",IF(OR(G95&lt;=0,H95&lt;0,I95&lt;0,H95+I95&lt;&gt;G95,G95&lt;&gt;INT(G95),H95&lt;&gt;INT(H95),I95&lt;&gt;INT(I95)),"",H95/G95)))</x:f>
      </x:c>
      <x:c r="K95" t="str">
        <x:f>IF(A95="","",COUNTIF(Desvios!$B$5:$B$204,A95))</x:f>
      </x:c>
      <x:c r="L95" t="str">
        <x:f>IF(A95="","",COUNTIFS(Desvios!$B$5:$B$204,A95,Desvios!$K$5:$K$204,"ALTO")+COUNTIFS(Desvios!$B$5:$B$204,A95,Desvios!$K$5:$K$204,"CRÍTICO"))</x:f>
      </x:c>
      <x:c r="M95" s="13"/>
      <x:c r="N95" s="13"/>
    </x:row>
    <x:row r="96">
      <x:c r="A96" s="13"/>
      <x:c r="B96" s="14"/>
      <x:c r="C96" s="13"/>
      <x:c r="D96" s="13"/>
      <x:c r="E96" s="13"/>
      <x:c r="F96" s="13"/>
      <x:c r="G96" s="13"/>
      <x:c r="H96" s="13"/>
      <x:c r="I96" s="13"/>
      <x:c r="J96" s="15" t="str">
        <x:f>IF(A96="","",IF(COUNT(G96:I96)&lt;&gt;3,"",IF(OR(G96&lt;=0,H96&lt;0,I96&lt;0,H96+I96&lt;&gt;G96,G96&lt;&gt;INT(G96),H96&lt;&gt;INT(H96),I96&lt;&gt;INT(I96)),"",H96/G96)))</x:f>
      </x:c>
      <x:c r="K96" t="str">
        <x:f>IF(A96="","",COUNTIF(Desvios!$B$5:$B$204,A96))</x:f>
      </x:c>
      <x:c r="L96" t="str">
        <x:f>IF(A96="","",COUNTIFS(Desvios!$B$5:$B$204,A96,Desvios!$K$5:$K$204,"ALTO")+COUNTIFS(Desvios!$B$5:$B$204,A96,Desvios!$K$5:$K$204,"CRÍTICO"))</x:f>
      </x:c>
      <x:c r="M96" s="13"/>
      <x:c r="N96" s="13"/>
    </x:row>
    <x:row r="97">
      <x:c r="A97" s="13"/>
      <x:c r="B97" s="14"/>
      <x:c r="C97" s="13"/>
      <x:c r="D97" s="13"/>
      <x:c r="E97" s="13"/>
      <x:c r="F97" s="13"/>
      <x:c r="G97" s="13"/>
      <x:c r="H97" s="13"/>
      <x:c r="I97" s="13"/>
      <x:c r="J97" s="15" t="str">
        <x:f>IF(A97="","",IF(COUNT(G97:I97)&lt;&gt;3,"",IF(OR(G97&lt;=0,H97&lt;0,I97&lt;0,H97+I97&lt;&gt;G97,G97&lt;&gt;INT(G97),H97&lt;&gt;INT(H97),I97&lt;&gt;INT(I97)),"",H97/G97)))</x:f>
      </x:c>
      <x:c r="K97" t="str">
        <x:f>IF(A97="","",COUNTIF(Desvios!$B$5:$B$204,A97))</x:f>
      </x:c>
      <x:c r="L97" t="str">
        <x:f>IF(A97="","",COUNTIFS(Desvios!$B$5:$B$204,A97,Desvios!$K$5:$K$204,"ALTO")+COUNTIFS(Desvios!$B$5:$B$204,A97,Desvios!$K$5:$K$204,"CRÍTICO"))</x:f>
      </x:c>
      <x:c r="M97" s="13"/>
      <x:c r="N97" s="13"/>
    </x:row>
    <x:row r="98">
      <x:c r="A98" s="13"/>
      <x:c r="B98" s="14"/>
      <x:c r="C98" s="13"/>
      <x:c r="D98" s="13"/>
      <x:c r="E98" s="13"/>
      <x:c r="F98" s="13"/>
      <x:c r="G98" s="13"/>
      <x:c r="H98" s="13"/>
      <x:c r="I98" s="13"/>
      <x:c r="J98" s="15" t="str">
        <x:f>IF(A98="","",IF(COUNT(G98:I98)&lt;&gt;3,"",IF(OR(G98&lt;=0,H98&lt;0,I98&lt;0,H98+I98&lt;&gt;G98,G98&lt;&gt;INT(G98),H98&lt;&gt;INT(H98),I98&lt;&gt;INT(I98)),"",H98/G98)))</x:f>
      </x:c>
      <x:c r="K98" t="str">
        <x:f>IF(A98="","",COUNTIF(Desvios!$B$5:$B$204,A98))</x:f>
      </x:c>
      <x:c r="L98" t="str">
        <x:f>IF(A98="","",COUNTIFS(Desvios!$B$5:$B$204,A98,Desvios!$K$5:$K$204,"ALTO")+COUNTIFS(Desvios!$B$5:$B$204,A98,Desvios!$K$5:$K$204,"CRÍTICO"))</x:f>
      </x:c>
      <x:c r="M98" s="13"/>
      <x:c r="N98" s="13"/>
    </x:row>
    <x:row r="99">
      <x:c r="A99" s="13"/>
      <x:c r="B99" s="14"/>
      <x:c r="C99" s="13"/>
      <x:c r="D99" s="13"/>
      <x:c r="E99" s="13"/>
      <x:c r="F99" s="13"/>
      <x:c r="G99" s="13"/>
      <x:c r="H99" s="13"/>
      <x:c r="I99" s="13"/>
      <x:c r="J99" s="15" t="str">
        <x:f>IF(A99="","",IF(COUNT(G99:I99)&lt;&gt;3,"",IF(OR(G99&lt;=0,H99&lt;0,I99&lt;0,H99+I99&lt;&gt;G99,G99&lt;&gt;INT(G99),H99&lt;&gt;INT(H99),I99&lt;&gt;INT(I99)),"",H99/G99)))</x:f>
      </x:c>
      <x:c r="K99" t="str">
        <x:f>IF(A99="","",COUNTIF(Desvios!$B$5:$B$204,A99))</x:f>
      </x:c>
      <x:c r="L99" t="str">
        <x:f>IF(A99="","",COUNTIFS(Desvios!$B$5:$B$204,A99,Desvios!$K$5:$K$204,"ALTO")+COUNTIFS(Desvios!$B$5:$B$204,A99,Desvios!$K$5:$K$204,"CRÍTICO"))</x:f>
      </x:c>
      <x:c r="M99" s="13"/>
      <x:c r="N99" s="13"/>
    </x:row>
    <x:row r="100">
      <x:c r="A100" s="13"/>
      <x:c r="B100" s="14"/>
      <x:c r="C100" s="13"/>
      <x:c r="D100" s="13"/>
      <x:c r="E100" s="13"/>
      <x:c r="F100" s="13"/>
      <x:c r="G100" s="13"/>
      <x:c r="H100" s="13"/>
      <x:c r="I100" s="13"/>
      <x:c r="J100" s="15" t="str">
        <x:f>IF(A100="","",IF(COUNT(G100:I100)&lt;&gt;3,"",IF(OR(G100&lt;=0,H100&lt;0,I100&lt;0,H100+I100&lt;&gt;G100,G100&lt;&gt;INT(G100),H100&lt;&gt;INT(H100),I100&lt;&gt;INT(I100)),"",H100/G100)))</x:f>
      </x:c>
      <x:c r="K100" t="str">
        <x:f>IF(A100="","",COUNTIF(Desvios!$B$5:$B$204,A100))</x:f>
      </x:c>
      <x:c r="L100" t="str">
        <x:f>IF(A100="","",COUNTIFS(Desvios!$B$5:$B$204,A100,Desvios!$K$5:$K$204,"ALTO")+COUNTIFS(Desvios!$B$5:$B$204,A100,Desvios!$K$5:$K$204,"CRÍTICO"))</x:f>
      </x:c>
      <x:c r="M100" s="13"/>
      <x:c r="N100" s="13"/>
    </x:row>
    <x:row r="101">
      <x:c r="A101" s="13"/>
      <x:c r="B101" s="14"/>
      <x:c r="C101" s="13"/>
      <x:c r="D101" s="13"/>
      <x:c r="E101" s="13"/>
      <x:c r="F101" s="13"/>
      <x:c r="G101" s="13"/>
      <x:c r="H101" s="13"/>
      <x:c r="I101" s="13"/>
      <x:c r="J101" s="15" t="str">
        <x:f>IF(A101="","",IF(COUNT(G101:I101)&lt;&gt;3,"",IF(OR(G101&lt;=0,H101&lt;0,I101&lt;0,H101+I101&lt;&gt;G101,G101&lt;&gt;INT(G101),H101&lt;&gt;INT(H101),I101&lt;&gt;INT(I101)),"",H101/G101)))</x:f>
      </x:c>
      <x:c r="K101" t="str">
        <x:f>IF(A101="","",COUNTIF(Desvios!$B$5:$B$204,A101))</x:f>
      </x:c>
      <x:c r="L101" t="str">
        <x:f>IF(A101="","",COUNTIFS(Desvios!$B$5:$B$204,A101,Desvios!$K$5:$K$204,"ALTO")+COUNTIFS(Desvios!$B$5:$B$204,A101,Desvios!$K$5:$K$204,"CRÍTICO"))</x:f>
      </x:c>
      <x:c r="M101" s="13"/>
      <x:c r="N101" s="13"/>
    </x:row>
    <x:row r="102">
      <x:c r="A102" s="13"/>
      <x:c r="B102" s="14"/>
      <x:c r="C102" s="13"/>
      <x:c r="D102" s="13"/>
      <x:c r="E102" s="13"/>
      <x:c r="F102" s="13"/>
      <x:c r="G102" s="13"/>
      <x:c r="H102" s="13"/>
      <x:c r="I102" s="13"/>
      <x:c r="J102" s="15" t="str">
        <x:f>IF(A102="","",IF(COUNT(G102:I102)&lt;&gt;3,"",IF(OR(G102&lt;=0,H102&lt;0,I102&lt;0,H102+I102&lt;&gt;G102,G102&lt;&gt;INT(G102),H102&lt;&gt;INT(H102),I102&lt;&gt;INT(I102)),"",H102/G102)))</x:f>
      </x:c>
      <x:c r="K102" t="str">
        <x:f>IF(A102="","",COUNTIF(Desvios!$B$5:$B$204,A102))</x:f>
      </x:c>
      <x:c r="L102" t="str">
        <x:f>IF(A102="","",COUNTIFS(Desvios!$B$5:$B$204,A102,Desvios!$K$5:$K$204,"ALTO")+COUNTIFS(Desvios!$B$5:$B$204,A102,Desvios!$K$5:$K$204,"CRÍTICO"))</x:f>
      </x:c>
      <x:c r="M102" s="13"/>
      <x:c r="N102" s="13"/>
    </x:row>
    <x:row r="103">
      <x:c r="A103" s="13"/>
      <x:c r="B103" s="14"/>
      <x:c r="C103" s="13"/>
      <x:c r="D103" s="13"/>
      <x:c r="E103" s="13"/>
      <x:c r="F103" s="13"/>
      <x:c r="G103" s="13"/>
      <x:c r="H103" s="13"/>
      <x:c r="I103" s="13"/>
      <x:c r="J103" s="15" t="str">
        <x:f>IF(A103="","",IF(COUNT(G103:I103)&lt;&gt;3,"",IF(OR(G103&lt;=0,H103&lt;0,I103&lt;0,H103+I103&lt;&gt;G103,G103&lt;&gt;INT(G103),H103&lt;&gt;INT(H103),I103&lt;&gt;INT(I103)),"",H103/G103)))</x:f>
      </x:c>
      <x:c r="K103" t="str">
        <x:f>IF(A103="","",COUNTIF(Desvios!$B$5:$B$204,A103))</x:f>
      </x:c>
      <x:c r="L103" t="str">
        <x:f>IF(A103="","",COUNTIFS(Desvios!$B$5:$B$204,A103,Desvios!$K$5:$K$204,"ALTO")+COUNTIFS(Desvios!$B$5:$B$204,A103,Desvios!$K$5:$K$204,"CRÍTICO"))</x:f>
      </x:c>
      <x:c r="M103" s="13"/>
      <x:c r="N103" s="13"/>
    </x:row>
    <x:row r="104">
      <x:c r="A104" s="13"/>
      <x:c r="B104" s="14"/>
      <x:c r="C104" s="13"/>
      <x:c r="D104" s="13"/>
      <x:c r="E104" s="13"/>
      <x:c r="F104" s="13"/>
      <x:c r="G104" s="13"/>
      <x:c r="H104" s="13"/>
      <x:c r="I104" s="13"/>
      <x:c r="J104" s="15" t="str">
        <x:f>IF(A104="","",IF(COUNT(G104:I104)&lt;&gt;3,"",IF(OR(G104&lt;=0,H104&lt;0,I104&lt;0,H104+I104&lt;&gt;G104,G104&lt;&gt;INT(G104),H104&lt;&gt;INT(H104),I104&lt;&gt;INT(I104)),"",H104/G104)))</x:f>
      </x:c>
      <x:c r="K104" t="str">
        <x:f>IF(A104="","",COUNTIF(Desvios!$B$5:$B$204,A104))</x:f>
      </x:c>
      <x:c r="L104" t="str">
        <x:f>IF(A104="","",COUNTIFS(Desvios!$B$5:$B$204,A104,Desvios!$K$5:$K$204,"ALTO")+COUNTIFS(Desvios!$B$5:$B$204,A104,Desvios!$K$5:$K$204,"CRÍTICO"))</x:f>
      </x:c>
      <x:c r="M104" s="13"/>
      <x:c r="N104" s="13"/>
    </x:row>
  </x:sheetData>
  <x:mergeCells>
    <x:mergeCell ref="A1:N1"/>
    <x:mergeCell ref="A2:N2"/>
  </x:mergeCells>
  <x:conditionalFormatting sqref="J5:J104">
    <x:cfRule type="cellIs" dxfId="0" priority="1" operator="lessThan">
      <x:formula>0.8</x:formula>
    </x:cfRule>
    <x:cfRule type="cellIs" dxfId="1" priority="2" operator="between">
      <x:formula>0.8</x:formula>
    </x:cfRule>
    <x:cfRule type="cellIs" dxfId="2" priority="3" operator="greaterThanOrEqual">
      <x:formula>0.9</x:formula>
    </x:cfRule>
  </x:conditionalFormatting>
  <x:dataValidations count="2">
    <x:dataValidation type="list" sqref="E5:E104">
      <x:formula1>"Rotina,Temática,Comportamental,Pré-operacional,Extraordinária"</x:formula1>
    </x:dataValidation>
    <x:dataValidation type="list" sqref="M5:M104">
      <x:formula1>"Planejada,Em andamento,Concluída,Cancelada"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a9b93635e1461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3" hidden="0" customWidth="1"/>
    <x:col min="4" max="4" width="18" hidden="0" customWidth="1"/>
    <x:col min="5" max="5" width="20" hidden="0" customWidth="1"/>
    <x:col min="6" max="6" width="38" hidden="0" customWidth="1"/>
    <x:col min="7" max="7" width="26" hidden="0" customWidth="1"/>
    <x:col min="8" max="8" width="16" hidden="0" customWidth="1"/>
    <x:col min="9" max="9" width="15" hidden="0" customWidth="1"/>
    <x:col min="10" max="10" width="12" hidden="0" customWidth="1"/>
    <x:col min="11" max="11" width="15" hidden="0" customWidth="1"/>
    <x:col min="12" max="12" width="32" hidden="0" customWidth="1"/>
    <x:col min="13" max="13" width="20" hidden="0" customWidth="1"/>
    <x:col min="14" max="14" width="15" hidden="0" customWidth="1"/>
    <x:col min="15" max="15" width="17" hidden="0" customWidth="1"/>
    <x:col min="16" max="16" width="17" hidden="0" customWidth="1"/>
    <x:col min="17" max="17" width="13" hidden="0" customWidth="1"/>
    <x:col min="18" max="18" width="34" hidden="0" customWidth="1"/>
  </x:cols>
  <x:sheetData>
    <x:row r="1" ht="34" customHeight="1">
      <x:c r="A1" s="3" t="str">
        <x:v>DESVIOS, RISCO E CONTENÇÃO IMEDIATA</x:v>
      </x:c>
      <x:c r="B1" s="3" t="str">
        <x:v>DESVIOS, RISCO E CONTENÇÃO IMEDIATA</x:v>
      </x:c>
      <x:c r="C1" s="3" t="str">
        <x:v>DESVIOS, RISCO E CONTENÇÃO IMEDIATA</x:v>
      </x:c>
      <x:c r="D1" s="3" t="str">
        <x:v>DESVIOS, RISCO E CONTENÇÃO IMEDIATA</x:v>
      </x:c>
      <x:c r="E1" s="3" t="str">
        <x:v>DESVIOS, RISCO E CONTENÇÃO IMEDIATA</x:v>
      </x:c>
      <x:c r="F1" s="3" t="str">
        <x:v>DESVIOS, RISCO E CONTENÇÃO IMEDIATA</x:v>
      </x:c>
      <x:c r="G1" s="3" t="str">
        <x:v>DESVIOS, RISCO E CONTENÇÃO IMEDIATA</x:v>
      </x:c>
      <x:c r="H1" s="3" t="str">
        <x:v>DESVIOS, RISCO E CONTENÇÃO IMEDIATA</x:v>
      </x:c>
      <x:c r="I1" s="3" t="str">
        <x:v>DESVIOS, RISCO E CONTENÇÃO IMEDIATA</x:v>
      </x:c>
      <x:c r="J1" s="3" t="str">
        <x:v>DESVIOS, RISCO E CONTENÇÃO IMEDIATA</x:v>
      </x:c>
      <x:c r="K1" s="3" t="str">
        <x:v>DESVIOS, RISCO E CONTENÇÃO IMEDIATA</x:v>
      </x:c>
      <x:c r="L1" s="3" t="str">
        <x:v>DESVIOS, RISCO E CONTENÇÃO IMEDIATA</x:v>
      </x:c>
      <x:c r="M1" s="3" t="str">
        <x:v>DESVIOS, RISCO E CONTENÇÃO IMEDIATA</x:v>
      </x:c>
      <x:c r="N1" s="3" t="str">
        <x:v>DESVIOS, RISCO E CONTENÇÃO IMEDIATA</x:v>
      </x:c>
      <x:c r="O1" s="3" t="str">
        <x:v>DESVIOS, RISCO E CONTENÇÃO IMEDIATA</x:v>
      </x:c>
      <x:c r="P1" s="3" t="str">
        <x:v>DESVIOS, RISCO E CONTENÇÃO IMEDIATA</x:v>
      </x:c>
      <x:c r="Q1" s="3" t="str">
        <x:v>DESVIOS, RISCO E CONTENÇÃO IMEDIATA</x:v>
      </x:c>
      <x:c r="R1" s="3" t="str">
        <x:v>DESVIOS, RISCO E CONTENÇÃO IMEDIATA</x:v>
      </x:c>
    </x:row>
    <x:row r="2">
      <x:c r="A2" s="6" t="str">
        <x:v>Registre o cenário observado, avalie probabilidade e severidade de 1 a 5 e aplique contenção imediata quando necessário.</x:v>
      </x:c>
      <x:c r="B2" s="6" t="str">
        <x:v>Registre o cenário observado, avalie probabilidade e severidade de 1 a 5 e aplique contenção imediata quando necessário.</x:v>
      </x:c>
      <x:c r="C2" s="6" t="str">
        <x:v>Registre o cenário observado, avalie probabilidade e severidade de 1 a 5 e aplique contenção imediata quando necessário.</x:v>
      </x:c>
      <x:c r="D2" s="6" t="str">
        <x:v>Registre o cenário observado, avalie probabilidade e severidade de 1 a 5 e aplique contenção imediata quando necessário.</x:v>
      </x:c>
      <x:c r="E2" s="6" t="str">
        <x:v>Registre o cenário observado, avalie probabilidade e severidade de 1 a 5 e aplique contenção imediata quando necessário.</x:v>
      </x:c>
      <x:c r="F2" s="6" t="str">
        <x:v>Registre o cenário observado, avalie probabilidade e severidade de 1 a 5 e aplique contenção imediata quando necessário.</x:v>
      </x:c>
      <x:c r="G2" s="6" t="str">
        <x:v>Registre o cenário observado, avalie probabilidade e severidade de 1 a 5 e aplique contenção imediata quando necessário.</x:v>
      </x:c>
      <x:c r="H2" s="6" t="str">
        <x:v>Registre o cenário observado, avalie probabilidade e severidade de 1 a 5 e aplique contenção imediata quando necessário.</x:v>
      </x:c>
      <x:c r="I2" s="6" t="str">
        <x:v>Registre o cenário observado, avalie probabilidade e severidade de 1 a 5 e aplique contenção imediata quando necessário.</x:v>
      </x:c>
      <x:c r="J2" s="6" t="str">
        <x:v>Registre o cenário observado, avalie probabilidade e severidade de 1 a 5 e aplique contenção imediata quando necessário.</x:v>
      </x:c>
      <x:c r="K2" s="6" t="str">
        <x:v>Registre o cenário observado, avalie probabilidade e severidade de 1 a 5 e aplique contenção imediata quando necessário.</x:v>
      </x:c>
      <x:c r="L2" s="6" t="str">
        <x:v>Registre o cenário observado, avalie probabilidade e severidade de 1 a 5 e aplique contenção imediata quando necessário.</x:v>
      </x:c>
      <x:c r="M2" s="6" t="str">
        <x:v>Registre o cenário observado, avalie probabilidade e severidade de 1 a 5 e aplique contenção imediata quando necessário.</x:v>
      </x:c>
      <x:c r="N2" s="6" t="str">
        <x:v>Registre o cenário observado, avalie probabilidade e severidade de 1 a 5 e aplique contenção imediata quando necessário.</x:v>
      </x:c>
      <x:c r="O2" s="6" t="str">
        <x:v>Registre o cenário observado, avalie probabilidade e severidade de 1 a 5 e aplique contenção imediata quando necessário.</x:v>
      </x:c>
      <x:c r="P2" s="6" t="str">
        <x:v>Registre o cenário observado, avalie probabilidade e severidade de 1 a 5 e aplique contenção imediata quando necessário.</x:v>
      </x:c>
      <x:c r="Q2" s="6" t="str">
        <x:v>Registre o cenário observado, avalie probabilidade e severidade de 1 a 5 e aplique contenção imediata quando necessário.</x:v>
      </x:c>
      <x:c r="R2" s="6" t="str">
        <x:v>Registre o cenário observado, avalie probabilidade e severidade de 1 a 5 e aplique contenção imediata quando necessário.</x:v>
      </x:c>
    </x:row>
    <x:row r="4" ht="38" customHeight="1">
      <x:c r="A4" s="12" t="str">
        <x:v>ID desvio</x:v>
      </x:c>
      <x:c r="B4" s="12" t="str">
        <x:v>ID inspeção</x:v>
      </x:c>
      <x:c r="C4" s="12" t="str">
        <x:v>Data</x:v>
      </x:c>
      <x:c r="D4" s="12" t="str">
        <x:v>Área</x:v>
      </x:c>
      <x:c r="E4" s="12" t="str">
        <x:v>Categoria</x:v>
      </x:c>
      <x:c r="F4" s="12" t="str">
        <x:v>Descrição do desvio</x:v>
      </x:c>
      <x:c r="G4" s="12" t="str">
        <x:v>Evidência/local</x:v>
      </x:c>
      <x:c r="H4" s="12" t="str">
        <x:v>Probabilidade (1-5)</x:v>
      </x:c>
      <x:c r="I4" s="12" t="str">
        <x:v>Severidade (1-5)</x:v>
      </x:c>
      <x:c r="J4" s="12" t="str">
        <x:v>Pontuação</x:v>
      </x:c>
      <x:c r="K4" s="12" t="str">
        <x:v>Nível de risco</x:v>
      </x:c>
      <x:c r="L4" s="12" t="str">
        <x:v>Ação imediata</x:v>
      </x:c>
      <x:c r="M4" s="12" t="str">
        <x:v>Responsável</x:v>
      </x:c>
      <x:c r="N4" s="12" t="str">
        <x:v>Prazo correção</x:v>
      </x:c>
      <x:c r="O4" s="12" t="str">
        <x:v>Status desvio</x:v>
      </x:c>
      <x:c r="P4" s="12" t="str">
        <x:v>Data encerramento</x:v>
      </x:c>
      <x:c r="Q4" s="12" t="str">
        <x:v>Recorrente?</x:v>
      </x:c>
      <x:c r="R4" s="12" t="str">
        <x:v>Causa provável</x:v>
      </x:c>
    </x:row>
    <x:row r="5">
      <x:c r="A5" s="13" t="str">
        <x:v>DSV-001</x:v>
      </x:c>
      <x:c r="B5" s="13" t="str">
        <x:v>INSP-001</x:v>
      </x:c>
      <x:c r="C5" s="14" t="n">
        <x:v>46267</x:v>
      </x:c>
      <x:c r="D5" s="13" t="str">
        <x:v>Produção</x:v>
      </x:c>
      <x:c r="E5" s="13" t="str">
        <x:v>Máquinas</x:v>
      </x:c>
      <x:c r="F5" s="13" t="str">
        <x:v>Proteção móvel sem intertravamento funcional</x:v>
      </x:c>
      <x:c r="G5" s="13" t="str">
        <x:v>Linha 2 - misturador</x:v>
      </x:c>
      <x:c r="H5" s="13" t="n">
        <x:v>4</x:v>
      </x:c>
      <x:c r="I5" s="13" t="n">
        <x:v>5</x:v>
      </x:c>
      <x:c r="J5" t="n">
        <x:f>IF(A5="","",IF(COUNT(H5:I5)&lt;&gt;2,"",IF(OR(H5&lt;1,H5&gt;5,I5&lt;1,I5&gt;5,H5&lt;&gt;INT(H5),I5&lt;&gt;INT(I5)),"",H5*I5)))</x:f>
        <x:v>20</x:v>
      </x:c>
      <x:c r="K5" t="str">
        <x:f>IF(A5="","",IF(NOT(ISNUMBER(J5)),"REVISAR ESCALA",IF(J5&gt;=20,"CRÍTICO",IF(J5&gt;=12,"ALTO",IF(J5&gt;=6,"MODERADO","BAIXO")))))</x:f>
        <x:v>CRÍTICO</x:v>
      </x:c>
      <x:c r="L5" s="13" t="str">
        <x:v>Equipamento bloqueado</x:v>
      </x:c>
      <x:c r="M5" s="13" t="str">
        <x:v>Carlos Silva</x:v>
      </x:c>
      <x:c r="N5" s="14" t="n">
        <x:v>46269</x:v>
      </x:c>
      <x:c r="O5" s="13" t="str">
        <x:v>Encerrado</x:v>
      </x:c>
      <x:c r="P5" s="14" t="n">
        <x:v>46269</x:v>
      </x:c>
      <x:c r="Q5" s="13" t="str">
        <x:v>Não</x:v>
      </x:c>
      <x:c r="R5" s="13" t="str">
        <x:v>Falha de inspeção preventiva</x:v>
      </x:c>
    </x:row>
    <x:row r="6">
      <x:c r="A6" s="13" t="str">
        <x:v>DSV-002</x:v>
      </x:c>
      <x:c r="B6" s="13" t="str">
        <x:v>INSP-001</x:v>
      </x:c>
      <x:c r="C6" s="14" t="n">
        <x:v>46267</x:v>
      </x:c>
      <x:c r="D6" s="13" t="str">
        <x:v>Produção</x:v>
      </x:c>
      <x:c r="E6" s="13" t="str">
        <x:v>Ordem e limpeza</x:v>
      </x:c>
      <x:c r="F6" s="13" t="str">
        <x:v>Material obstruindo faixa de circulação</x:v>
      </x:c>
      <x:c r="G6" s="13" t="str">
        <x:v>Corredor norte</x:v>
      </x:c>
      <x:c r="H6" s="13" t="n">
        <x:v>3</x:v>
      </x:c>
      <x:c r="I6" s="13" t="n">
        <x:v>2</x:v>
      </x:c>
      <x:c r="J6" t="n">
        <x:f>IF(A6="","",IF(COUNT(H6:I6)&lt;&gt;2,"",IF(OR(H6&lt;1,H6&gt;5,I6&lt;1,I6&gt;5,H6&lt;&gt;INT(H6),I6&lt;&gt;INT(I6)),"",H6*I6)))</x:f>
        <x:v>6</x:v>
      </x:c>
      <x:c r="K6" t="str">
        <x:f>IF(A6="","",IF(NOT(ISNUMBER(J6)),"REVISAR ESCALA",IF(J6&gt;=20,"CRÍTICO",IF(J6&gt;=12,"ALTO",IF(J6&gt;=6,"MODERADO","BAIXO")))))</x:f>
        <x:v>MODERADO</x:v>
      </x:c>
      <x:c r="L6" s="13" t="str">
        <x:v>Área isolada e material removido</x:v>
      </x:c>
      <x:c r="M6" s="13" t="str">
        <x:v>Marina Alves</x:v>
      </x:c>
      <x:c r="N6" s="14" t="n">
        <x:v>46268</x:v>
      </x:c>
      <x:c r="O6" s="13" t="str">
        <x:v>Encerrado</x:v>
      </x:c>
      <x:c r="P6" s="14" t="n">
        <x:v>46268</x:v>
      </x:c>
      <x:c r="Q6" s="13" t="str">
        <x:v>Sim</x:v>
      </x:c>
      <x:c r="R6" s="13" t="str">
        <x:v>Rotina de organização insuficiente</x:v>
      </x:c>
    </x:row>
    <x:row r="7">
      <x:c r="A7" s="13" t="str">
        <x:v>DSV-003</x:v>
      </x:c>
      <x:c r="B7" s="13" t="str">
        <x:v>INSP-002</x:v>
      </x:c>
      <x:c r="C7" s="14" t="n">
        <x:v>46270</x:v>
      </x:c>
      <x:c r="D7" s="13" t="str">
        <x:v>Almoxarifado</x:v>
      </x:c>
      <x:c r="E7" s="13" t="str">
        <x:v>Armazenagem</x:v>
      </x:c>
      <x:c r="F7" s="13" t="str">
        <x:v>Carga excedendo limite visual da estrutura</x:v>
      </x:c>
      <x:c r="G7" s="13" t="str">
        <x:v>Rua B - módulo 14</x:v>
      </x:c>
      <x:c r="H7" s="13" t="n">
        <x:v>3</x:v>
      </x:c>
      <x:c r="I7" s="13" t="n">
        <x:v>4</x:v>
      </x:c>
      <x:c r="J7" t="n">
        <x:f>IF(A7="","",IF(COUNT(H7:I7)&lt;&gt;2,"",IF(OR(H7&lt;1,H7&gt;5,I7&lt;1,I7&gt;5,H7&lt;&gt;INT(H7),I7&lt;&gt;INT(I7)),"",H7*I7)))</x:f>
        <x:v>12</x:v>
      </x:c>
      <x:c r="K7" t="str">
        <x:f>IF(A7="","",IF(NOT(ISNUMBER(J7)),"REVISAR ESCALA",IF(J7&gt;=20,"CRÍTICO",IF(J7&gt;=12,"ALTO",IF(J7&gt;=6,"MODERADO","BAIXO")))))</x:f>
        <x:v>ALTO</x:v>
      </x:c>
      <x:c r="L7" s="13" t="str">
        <x:v>Movimentação suspensa</x:v>
      </x:c>
      <x:c r="M7" s="13" t="str">
        <x:v>Paulo Reis</x:v>
      </x:c>
      <x:c r="N7" s="14" t="n">
        <x:v>46272</x:v>
      </x:c>
      <x:c r="O7" s="13" t="str">
        <x:v>Em tratamento</x:v>
      </x:c>
      <x:c r="P7" s="14"/>
      <x:c r="Q7" s="13" t="str">
        <x:v>Não</x:v>
      </x:c>
      <x:c r="R7" s="13" t="str">
        <x:v>Limite não verificado no recebimento</x:v>
      </x:c>
    </x:row>
    <x:row r="8">
      <x:c r="A8" s="13" t="str">
        <x:v>DSV-004</x:v>
      </x:c>
      <x:c r="B8" s="13" t="str">
        <x:v>INSP-002</x:v>
      </x:c>
      <x:c r="C8" s="14" t="n">
        <x:v>46270</x:v>
      </x:c>
      <x:c r="D8" s="13" t="str">
        <x:v>Almoxarifado</x:v>
      </x:c>
      <x:c r="E8" s="13" t="str">
        <x:v>Circulação</x:v>
      </x:c>
      <x:c r="F8" s="13" t="str">
        <x:v>Pedestre transitando fora da rota segregada</x:v>
      </x:c>
      <x:c r="G8" s="13" t="str">
        <x:v>Acesso doca 3</x:v>
      </x:c>
      <x:c r="H8" s="13" t="n">
        <x:v>3</x:v>
      </x:c>
      <x:c r="I8" s="13" t="n">
        <x:v>3</x:v>
      </x:c>
      <x:c r="J8" t="n">
        <x:f>IF(A8="","",IF(COUNT(H8:I8)&lt;&gt;2,"",IF(OR(H8&lt;1,H8&gt;5,I8&lt;1,I8&gt;5,H8&lt;&gt;INT(H8),I8&lt;&gt;INT(I8)),"",H8*I8)))</x:f>
        <x:v>9</x:v>
      </x:c>
      <x:c r="K8" t="str">
        <x:f>IF(A8="","",IF(NOT(ISNUMBER(J8)),"REVISAR ESCALA",IF(J8&gt;=20,"CRÍTICO",IF(J8&gt;=12,"ALTO",IF(J8&gt;=6,"MODERADO","BAIXO")))))</x:f>
        <x:v>MODERADO</x:v>
      </x:c>
      <x:c r="L8" s="13" t="str">
        <x:v>Orientação realizada no local</x:v>
      </x:c>
      <x:c r="M8" s="13" t="str">
        <x:v>Marina Alves</x:v>
      </x:c>
      <x:c r="N8" s="14" t="n">
        <x:v>46277</x:v>
      </x:c>
      <x:c r="O8" s="13" t="str">
        <x:v>Em tratamento</x:v>
      </x:c>
      <x:c r="P8" s="14"/>
      <x:c r="Q8" s="13" t="str">
        <x:v>Sim</x:v>
      </x:c>
      <x:c r="R8" s="13" t="str">
        <x:v>Barreira física incompleta</x:v>
      </x:c>
    </x:row>
    <x:row r="9">
      <x:c r="A9" s="13" t="str">
        <x:v>DSV-005</x:v>
      </x:c>
      <x:c r="B9" s="13" t="str">
        <x:v>INSP-003</x:v>
      </x:c>
      <x:c r="C9" s="14" t="n">
        <x:v>46274</x:v>
      </x:c>
      <x:c r="D9" s="13" t="str">
        <x:v>Manutenção</x:v>
      </x:c>
      <x:c r="E9" s="13" t="str">
        <x:v>Bloqueio</x:v>
      </x:c>
      <x:c r="F9" s="13" t="str">
        <x:v>Intervenção preparada sem identificação de todas as energias</x:v>
      </x:c>
      <x:c r="G9" s="13" t="str">
        <x:v>Oficina - prensa</x:v>
      </x:c>
      <x:c r="H9" s="13" t="n">
        <x:v>4</x:v>
      </x:c>
      <x:c r="I9" s="13" t="n">
        <x:v>5</x:v>
      </x:c>
      <x:c r="J9" t="n">
        <x:f>IF(A9="","",IF(COUNT(H9:I9)&lt;&gt;2,"",IF(OR(H9&lt;1,H9&gt;5,I9&lt;1,I9&gt;5,H9&lt;&gt;INT(H9),I9&lt;&gt;INT(I9)),"",H9*I9)))</x:f>
        <x:v>20</x:v>
      </x:c>
      <x:c r="K9" t="str">
        <x:f>IF(A9="","",IF(NOT(ISNUMBER(J9)),"REVISAR ESCALA",IF(J9&gt;=20,"CRÍTICO",IF(J9&gt;=12,"ALTO",IF(J9&gt;=6,"MODERADO","BAIXO")))))</x:f>
        <x:v>CRÍTICO</x:v>
      </x:c>
      <x:c r="L9" s="13" t="str">
        <x:v>Serviço paralisado</x:v>
      </x:c>
      <x:c r="M9" s="13" t="str">
        <x:v>João Mendes</x:v>
      </x:c>
      <x:c r="N9" s="14" t="n">
        <x:v>46275</x:v>
      </x:c>
      <x:c r="O9" s="13" t="str">
        <x:v>Em tratamento</x:v>
      </x:c>
      <x:c r="P9" s="14"/>
      <x:c r="Q9" s="13" t="str">
        <x:v>Não</x:v>
      </x:c>
      <x:c r="R9" s="13" t="str">
        <x:v>Procedimento específico ausente</x:v>
      </x:c>
    </x:row>
    <x:row r="10">
      <x:c r="A10" s="13" t="str">
        <x:v>DSV-006</x:v>
      </x:c>
      <x:c r="B10" s="13" t="str">
        <x:v>INSP-003</x:v>
      </x:c>
      <x:c r="C10" s="14" t="n">
        <x:v>46274</x:v>
      </x:c>
      <x:c r="D10" s="13" t="str">
        <x:v>Manutenção</x:v>
      </x:c>
      <x:c r="E10" s="13" t="str">
        <x:v>Ferramentas</x:v>
      </x:c>
      <x:c r="F10" s="13" t="str">
        <x:v>Esmerilhadeira com cabo danificado</x:v>
      </x:c>
      <x:c r="G10" s="13" t="str">
        <x:v>Bancada 2</x:v>
      </x:c>
      <x:c r="H10" s="13" t="n">
        <x:v>4</x:v>
      </x:c>
      <x:c r="I10" s="13" t="n">
        <x:v>3</x:v>
      </x:c>
      <x:c r="J10" t="n">
        <x:f>IF(A10="","",IF(COUNT(H10:I10)&lt;&gt;2,"",IF(OR(H10&lt;1,H10&gt;5,I10&lt;1,I10&gt;5,H10&lt;&gt;INT(H10),I10&lt;&gt;INT(I10)),"",H10*I10)))</x:f>
        <x:v>12</x:v>
      </x:c>
      <x:c r="K10" t="str">
        <x:f>IF(A10="","",IF(NOT(ISNUMBER(J10)),"REVISAR ESCALA",IF(J10&gt;=20,"CRÍTICO",IF(J10&gt;=12,"ALTO",IF(J10&gt;=6,"MODERADO","BAIXO")))))</x:f>
        <x:v>ALTO</x:v>
      </x:c>
      <x:c r="L10" s="13" t="str">
        <x:v>Ferramenta retirada de uso</x:v>
      </x:c>
      <x:c r="M10" s="13" t="str">
        <x:v>João Mendes</x:v>
      </x:c>
      <x:c r="N10" s="14" t="n">
        <x:v>46276</x:v>
      </x:c>
      <x:c r="O10" s="13" t="str">
        <x:v>Encerrado</x:v>
      </x:c>
      <x:c r="P10" s="14" t="n">
        <x:v>46275</x:v>
      </x:c>
      <x:c r="Q10" s="13" t="str">
        <x:v>Não</x:v>
      </x:c>
      <x:c r="R10" s="13" t="str">
        <x:v>Inspeção pré-uso não registrada</x:v>
      </x:c>
    </x:row>
    <x:row r="11">
      <x:c r="A11" s="13" t="str">
        <x:v>DSV-007</x:v>
      </x:c>
      <x:c r="B11" s="13" t="str">
        <x:v>INSP-003</x:v>
      </x:c>
      <x:c r="C11" s="14" t="n">
        <x:v>46274</x:v>
      </x:c>
      <x:c r="D11" s="13" t="str">
        <x:v>Manutenção</x:v>
      </x:c>
      <x:c r="E11" s="13" t="str">
        <x:v>EPI</x:v>
      </x:c>
      <x:c r="F11" s="13" t="str">
        <x:v>Protetor facial indisponível no ponto de trabalho</x:v>
      </x:c>
      <x:c r="G11" s="13" t="str">
        <x:v>Oficina</x:v>
      </x:c>
      <x:c r="H11" s="13" t="n">
        <x:v>3</x:v>
      </x:c>
      <x:c r="I11" s="13" t="n">
        <x:v>3</x:v>
      </x:c>
      <x:c r="J11" t="n">
        <x:f>IF(A11="","",IF(COUNT(H11:I11)&lt;&gt;2,"",IF(OR(H11&lt;1,H11&gt;5,I11&lt;1,I11&gt;5,H11&lt;&gt;INT(H11),I11&lt;&gt;INT(I11)),"",H11*I11)))</x:f>
        <x:v>9</x:v>
      </x:c>
      <x:c r="K11" t="str">
        <x:f>IF(A11="","",IF(NOT(ISNUMBER(J11)),"REVISAR ESCALA",IF(J11&gt;=20,"CRÍTICO",IF(J11&gt;=12,"ALTO",IF(J11&gt;=6,"MODERADO","BAIXO")))))</x:f>
        <x:v>MODERADO</x:v>
      </x:c>
      <x:c r="L11" s="13" t="str">
        <x:v>Atividade suspensa até reposição</x:v>
      </x:c>
      <x:c r="M11" s="13" t="str">
        <x:v>Fernanda Costa</x:v>
      </x:c>
      <x:c r="N11" s="14" t="n">
        <x:v>46278</x:v>
      </x:c>
      <x:c r="O11" s="13" t="str">
        <x:v>Em tratamento</x:v>
      </x:c>
      <x:c r="P11" s="14"/>
      <x:c r="Q11" s="13" t="str">
        <x:v>Não</x:v>
      </x:c>
      <x:c r="R11" s="13" t="str">
        <x:v>Estoque mínimo não definido</x:v>
      </x:c>
    </x:row>
    <x:row r="12">
      <x:c r="A12" s="13" t="str">
        <x:v>DSV-008</x:v>
      </x:c>
      <x:c r="B12" s="13" t="str">
        <x:v>INSP-004</x:v>
      </x:c>
      <x:c r="C12" s="14" t="n">
        <x:v>46277</x:v>
      </x:c>
      <x:c r="D12" s="13" t="str">
        <x:v>Administrativo</x:v>
      </x:c>
      <x:c r="E12" s="13" t="str">
        <x:v>Ergonomia</x:v>
      </x:c>
      <x:c r="F12" s="13" t="str">
        <x:v>Monitor abaixo da altura adequada</x:v>
      </x:c>
      <x:c r="G12" s="13" t="str">
        <x:v>Posto ADM-07</x:v>
      </x:c>
      <x:c r="H12" s="13" t="n">
        <x:v>2</x:v>
      </x:c>
      <x:c r="I12" s="13" t="n">
        <x:v>2</x:v>
      </x:c>
      <x:c r="J12" t="n">
        <x:f>IF(A12="","",IF(COUNT(H12:I12)&lt;&gt;2,"",IF(OR(H12&lt;1,H12&gt;5,I12&lt;1,I12&gt;5,H12&lt;&gt;INT(H12),I12&lt;&gt;INT(I12)),"",H12*I12)))</x:f>
        <x:v>4</x:v>
      </x:c>
      <x:c r="K12" t="str">
        <x:f>IF(A12="","",IF(NOT(ISNUMBER(J12)),"REVISAR ESCALA",IF(J12&gt;=20,"CRÍTICO",IF(J12&gt;=12,"ALTO",IF(J12&gt;=6,"MODERADO","BAIXO")))))</x:f>
        <x:v>BAIXO</x:v>
      </x:c>
      <x:c r="L12" s="13" t="str">
        <x:v>Ajuste provisório realizado</x:v>
      </x:c>
      <x:c r="M12" s="13" t="str">
        <x:v>Luciana Moraes</x:v>
      </x:c>
      <x:c r="N12" s="14" t="n">
        <x:v>46285</x:v>
      </x:c>
      <x:c r="O12" s="13" t="str">
        <x:v>Encerrado</x:v>
      </x:c>
      <x:c r="P12" s="14" t="n">
        <x:v>46283</x:v>
      </x:c>
      <x:c r="Q12" s="13" t="str">
        <x:v>Não</x:v>
      </x:c>
      <x:c r="R12" s="13" t="str">
        <x:v>Posto não ajustado ao usuário</x:v>
      </x:c>
    </x:row>
    <x:row r="13">
      <x:c r="A13" s="13" t="str">
        <x:v>DSV-009</x:v>
      </x:c>
      <x:c r="B13" s="13" t="str">
        <x:v>INSP-005</x:v>
      </x:c>
      <x:c r="C13" s="14" t="n">
        <x:v>46281</x:v>
      </x:c>
      <x:c r="D13" s="13" t="str">
        <x:v>Expedição</x:v>
      </x:c>
      <x:c r="E13" s="13" t="str">
        <x:v>Docas</x:v>
      </x:c>
      <x:c r="F13" s="13" t="str">
        <x:v>Operação com vão entre doca e veículo sem proteção</x:v>
      </x:c>
      <x:c r="G13" s="13" t="str">
        <x:v>Doca 6</x:v>
      </x:c>
      <x:c r="H13" s="13" t="n">
        <x:v>4</x:v>
      </x:c>
      <x:c r="I13" s="13" t="n">
        <x:v>5</x:v>
      </x:c>
      <x:c r="J13" t="n">
        <x:f>IF(A13="","",IF(COUNT(H13:I13)&lt;&gt;2,"",IF(OR(H13&lt;1,H13&gt;5,I13&lt;1,I13&gt;5,H13&lt;&gt;INT(H13),I13&lt;&gt;INT(I13)),"",H13*I13)))</x:f>
        <x:v>20</x:v>
      </x:c>
      <x:c r="K13" t="str">
        <x:f>IF(A13="","",IF(NOT(ISNUMBER(J13)),"REVISAR ESCALA",IF(J13&gt;=20,"CRÍTICO",IF(J13&gt;=12,"ALTO",IF(J13&gt;=6,"MODERADO","BAIXO")))))</x:f>
        <x:v>CRÍTICO</x:v>
      </x:c>
      <x:c r="L13" s="13" t="str">
        <x:v>Doca interditada</x:v>
      </x:c>
      <x:c r="M13" s="13" t="str">
        <x:v>Rafael Dias</x:v>
      </x:c>
      <x:c r="N13" s="14" t="n">
        <x:v>46282</x:v>
      </x:c>
      <x:c r="O13" s="13" t="str">
        <x:v>Em tratamento</x:v>
      </x:c>
      <x:c r="P13" s="14"/>
      <x:c r="Q13" s="13" t="str">
        <x:v>Sim</x:v>
      </x:c>
      <x:c r="R13" s="13" t="str">
        <x:v>Dispositivo de proteção danificado</x:v>
      </x:c>
    </x:row>
    <x:row r="14">
      <x:c r="A14" s="13" t="str">
        <x:v>DSV-010</x:v>
      </x:c>
      <x:c r="B14" s="13" t="str">
        <x:v>INSP-005</x:v>
      </x:c>
      <x:c r="C14" s="14" t="n">
        <x:v>46281</x:v>
      </x:c>
      <x:c r="D14" s="13" t="str">
        <x:v>Expedição</x:v>
      </x:c>
      <x:c r="E14" s="13" t="str">
        <x:v>Movimentação</x:v>
      </x:c>
      <x:c r="F14" s="13" t="str">
        <x:v>Empilhadeira estacionada com chave no contato</x:v>
      </x:c>
      <x:c r="G14" s="13" t="str">
        <x:v>Pátio interno</x:v>
      </x:c>
      <x:c r="H14" s="13" t="n">
        <x:v>3</x:v>
      </x:c>
      <x:c r="I14" s="13" t="n">
        <x:v>4</x:v>
      </x:c>
      <x:c r="J14" t="n">
        <x:f>IF(A14="","",IF(COUNT(H14:I14)&lt;&gt;2,"",IF(OR(H14&lt;1,H14&gt;5,I14&lt;1,I14&gt;5,H14&lt;&gt;INT(H14),I14&lt;&gt;INT(I14)),"",H14*I14)))</x:f>
        <x:v>12</x:v>
      </x:c>
      <x:c r="K14" t="str">
        <x:f>IF(A14="","",IF(NOT(ISNUMBER(J14)),"REVISAR ESCALA",IF(J14&gt;=20,"CRÍTICO",IF(J14&gt;=12,"ALTO",IF(J14&gt;=6,"MODERADO","BAIXO")))))</x:f>
        <x:v>ALTO</x:v>
      </x:c>
      <x:c r="L14" s="13" t="str">
        <x:v>Chave recolhida e operador orientado</x:v>
      </x:c>
      <x:c r="M14" s="13" t="str">
        <x:v>Rafael Dias</x:v>
      </x:c>
      <x:c r="N14" s="14" t="n">
        <x:v>46283</x:v>
      </x:c>
      <x:c r="O14" s="13" t="str">
        <x:v>Em tratamento</x:v>
      </x:c>
      <x:c r="P14" s="14"/>
      <x:c r="Q14" s="13" t="str">
        <x:v>Sim</x:v>
      </x:c>
      <x:c r="R14" s="13" t="str">
        <x:v>Fiscalização operacional insuficiente</x:v>
      </x:c>
    </x:row>
    <x:row r="15">
      <x:c r="A15" s="13" t="str">
        <x:v>DSV-011</x:v>
      </x:c>
      <x:c r="B15" s="13" t="str">
        <x:v>INSP-005</x:v>
      </x:c>
      <x:c r="C15" s="14" t="n">
        <x:v>46281</x:v>
      </x:c>
      <x:c r="D15" s="13" t="str">
        <x:v>Expedição</x:v>
      </x:c>
      <x:c r="E15" s="13" t="str">
        <x:v>Sinalização</x:v>
      </x:c>
      <x:c r="F15" s="13" t="str">
        <x:v>Faixa de pedestres desgastada</x:v>
      </x:c>
      <x:c r="G15" s="13" t="str">
        <x:v>Acesso às docas</x:v>
      </x:c>
      <x:c r="H15" s="13" t="n">
        <x:v>3</x:v>
      </x:c>
      <x:c r="I15" s="13" t="n">
        <x:v>2</x:v>
      </x:c>
      <x:c r="J15" t="n">
        <x:f>IF(A15="","",IF(COUNT(H15:I15)&lt;&gt;2,"",IF(OR(H15&lt;1,H15&gt;5,I15&lt;1,I15&gt;5,H15&lt;&gt;INT(H15),I15&lt;&gt;INT(I15)),"",H15*I15)))</x:f>
        <x:v>6</x:v>
      </x:c>
      <x:c r="K15" t="str">
        <x:f>IF(A15="","",IF(NOT(ISNUMBER(J15)),"REVISAR ESCALA",IF(J15&gt;=20,"CRÍTICO",IF(J15&gt;=12,"ALTO",IF(J15&gt;=6,"MODERADO","BAIXO")))))</x:f>
        <x:v>MODERADO</x:v>
      </x:c>
      <x:c r="L15" s="13" t="str">
        <x:v>Cones instalados</x:v>
      </x:c>
      <x:c r="M15" s="13" t="str">
        <x:v>Marina Alves</x:v>
      </x:c>
      <x:c r="N15" s="14" t="n">
        <x:v>46290</x:v>
      </x:c>
      <x:c r="O15" s="13" t="str">
        <x:v>Aberto</x:v>
      </x:c>
      <x:c r="P15" s="14"/>
      <x:c r="Q15" s="13" t="str">
        <x:v>Não</x:v>
      </x:c>
      <x:c r="R15" s="13" t="str">
        <x:v>Desgaste sem plano de repintura</x:v>
      </x:c>
    </x:row>
    <x:row r="16">
      <x:c r="A16" s="13" t="str">
        <x:v>DSV-012</x:v>
      </x:c>
      <x:c r="B16" s="13" t="str">
        <x:v>INSP-006</x:v>
      </x:c>
      <x:c r="C16" s="14" t="n">
        <x:v>46285</x:v>
      </x:c>
      <x:c r="D16" s="13" t="str">
        <x:v>Laboratório</x:v>
      </x:c>
      <x:c r="E16" s="13" t="str">
        <x:v>Produtos químicos</x:v>
      </x:c>
      <x:c r="F16" s="13" t="str">
        <x:v>Frasco secundário sem identificação completa</x:v>
      </x:c>
      <x:c r="G16" s="13" t="str">
        <x:v>Bancada de preparo</x:v>
      </x:c>
      <x:c r="H16" s="13" t="n">
        <x:v>2</x:v>
      </x:c>
      <x:c r="I16" s="13" t="n">
        <x:v>4</x:v>
      </x:c>
      <x:c r="J16" t="n">
        <x:f>IF(A16="","",IF(COUNT(H16:I16)&lt;&gt;2,"",IF(OR(H16&lt;1,H16&gt;5,I16&lt;1,I16&gt;5,H16&lt;&gt;INT(H16),I16&lt;&gt;INT(I16)),"",H16*I16)))</x:f>
        <x:v>8</x:v>
      </x:c>
      <x:c r="K16" t="str">
        <x:f>IF(A16="","",IF(NOT(ISNUMBER(J16)),"REVISAR ESCALA",IF(J16&gt;=20,"CRÍTICO",IF(J16&gt;=12,"ALTO",IF(J16&gt;=6,"MODERADO","BAIXO")))))</x:f>
        <x:v>MODERADO</x:v>
      </x:c>
      <x:c r="L16" s="13" t="str">
        <x:v>Frasco segregado</x:v>
      </x:c>
      <x:c r="M16" s="13" t="str">
        <x:v>Carla Nunes</x:v>
      </x:c>
      <x:c r="N16" s="14" t="n">
        <x:v>46286</x:v>
      </x:c>
      <x:c r="O16" s="13" t="str">
        <x:v>Em tratamento</x:v>
      </x:c>
      <x:c r="P16" s="14"/>
      <x:c r="Q16" s="13" t="str">
        <x:v>Não</x:v>
      </x:c>
      <x:c r="R16" s="13" t="str">
        <x:v>Rotulagem não conferida</x:v>
      </x:c>
    </x:row>
    <x:row r="17">
      <x:c r="A17" s="13"/>
      <x:c r="B17" s="13"/>
      <x:c r="C17" s="14"/>
      <x:c r="D17" s="13"/>
      <x:c r="E17" s="13"/>
      <x:c r="F17" s="13"/>
      <x:c r="G17" s="13"/>
      <x:c r="H17" s="13"/>
      <x:c r="I17" s="13"/>
      <x:c r="J17" t="str">
        <x:f>IF(A17="","",IF(COUNT(H17:I17)&lt;&gt;2,"",IF(OR(H17&lt;1,H17&gt;5,I17&lt;1,I17&gt;5,H17&lt;&gt;INT(H17),I17&lt;&gt;INT(I17)),"",H17*I17)))</x:f>
      </x:c>
      <x:c r="K17" t="str">
        <x:f>IF(A17="","",IF(NOT(ISNUMBER(J17)),"REVISAR ESCALA",IF(J17&gt;=20,"CRÍTICO",IF(J17&gt;=12,"ALTO",IF(J17&gt;=6,"MODERADO","BAIXO")))))</x:f>
      </x:c>
      <x:c r="L17" s="13"/>
      <x:c r="M17" s="13"/>
      <x:c r="N17" s="14"/>
      <x:c r="O17" s="13"/>
      <x:c r="P17" s="14"/>
      <x:c r="Q17" s="13"/>
      <x:c r="R17" s="13"/>
    </x:row>
    <x:row r="18">
      <x:c r="A18" s="13"/>
      <x:c r="B18" s="13"/>
      <x:c r="C18" s="14"/>
      <x:c r="D18" s="13"/>
      <x:c r="E18" s="13"/>
      <x:c r="F18" s="13"/>
      <x:c r="G18" s="13"/>
      <x:c r="H18" s="13"/>
      <x:c r="I18" s="13"/>
      <x:c r="J18" t="str">
        <x:f>IF(A18="","",IF(COUNT(H18:I18)&lt;&gt;2,"",IF(OR(H18&lt;1,H18&gt;5,I18&lt;1,I18&gt;5,H18&lt;&gt;INT(H18),I18&lt;&gt;INT(I18)),"",H18*I18)))</x:f>
      </x:c>
      <x:c r="K18" t="str">
        <x:f>IF(A18="","",IF(NOT(ISNUMBER(J18)),"REVISAR ESCALA",IF(J18&gt;=20,"CRÍTICO",IF(J18&gt;=12,"ALTO",IF(J18&gt;=6,"MODERADO","BAIXO")))))</x:f>
      </x:c>
      <x:c r="L18" s="13"/>
      <x:c r="M18" s="13"/>
      <x:c r="N18" s="14"/>
      <x:c r="O18" s="13"/>
      <x:c r="P18" s="14"/>
      <x:c r="Q18" s="13"/>
      <x:c r="R18" s="13"/>
    </x:row>
    <x:row r="19">
      <x:c r="A19" s="13"/>
      <x:c r="B19" s="13"/>
      <x:c r="C19" s="14"/>
      <x:c r="D19" s="13"/>
      <x:c r="E19" s="13"/>
      <x:c r="F19" s="13"/>
      <x:c r="G19" s="13"/>
      <x:c r="H19" s="13"/>
      <x:c r="I19" s="13"/>
      <x:c r="J19" t="str">
        <x:f>IF(A19="","",IF(COUNT(H19:I19)&lt;&gt;2,"",IF(OR(H19&lt;1,H19&gt;5,I19&lt;1,I19&gt;5,H19&lt;&gt;INT(H19),I19&lt;&gt;INT(I19)),"",H19*I19)))</x:f>
      </x:c>
      <x:c r="K19" t="str">
        <x:f>IF(A19="","",IF(NOT(ISNUMBER(J19)),"REVISAR ESCALA",IF(J19&gt;=20,"CRÍTICO",IF(J19&gt;=12,"ALTO",IF(J19&gt;=6,"MODERADO","BAIXO")))))</x:f>
      </x:c>
      <x:c r="L19" s="13"/>
      <x:c r="M19" s="13"/>
      <x:c r="N19" s="14"/>
      <x:c r="O19" s="13"/>
      <x:c r="P19" s="14"/>
      <x:c r="Q19" s="13"/>
      <x:c r="R19" s="13"/>
    </x:row>
    <x:row r="20">
      <x:c r="A20" s="13"/>
      <x:c r="B20" s="13"/>
      <x:c r="C20" s="14"/>
      <x:c r="D20" s="13"/>
      <x:c r="E20" s="13"/>
      <x:c r="F20" s="13"/>
      <x:c r="G20" s="13"/>
      <x:c r="H20" s="13"/>
      <x:c r="I20" s="13"/>
      <x:c r="J20" t="str">
        <x:f>IF(A20="","",IF(COUNT(H20:I20)&lt;&gt;2,"",IF(OR(H20&lt;1,H20&gt;5,I20&lt;1,I20&gt;5,H20&lt;&gt;INT(H20),I20&lt;&gt;INT(I20)),"",H20*I20)))</x:f>
      </x:c>
      <x:c r="K20" t="str">
        <x:f>IF(A20="","",IF(NOT(ISNUMBER(J20)),"REVISAR ESCALA",IF(J20&gt;=20,"CRÍTICO",IF(J20&gt;=12,"ALTO",IF(J20&gt;=6,"MODERADO","BAIXO")))))</x:f>
      </x:c>
      <x:c r="L20" s="13"/>
      <x:c r="M20" s="13"/>
      <x:c r="N20" s="14"/>
      <x:c r="O20" s="13"/>
      <x:c r="P20" s="14"/>
      <x:c r="Q20" s="13"/>
      <x:c r="R20" s="13"/>
    </x:row>
    <x:row r="21">
      <x:c r="A21" s="13"/>
      <x:c r="B21" s="13"/>
      <x:c r="C21" s="14"/>
      <x:c r="D21" s="13"/>
      <x:c r="E21" s="13"/>
      <x:c r="F21" s="13"/>
      <x:c r="G21" s="13"/>
      <x:c r="H21" s="13"/>
      <x:c r="I21" s="13"/>
      <x:c r="J21" t="str">
        <x:f>IF(A21="","",IF(COUNT(H21:I21)&lt;&gt;2,"",IF(OR(H21&lt;1,H21&gt;5,I21&lt;1,I21&gt;5,H21&lt;&gt;INT(H21),I21&lt;&gt;INT(I21)),"",H21*I21)))</x:f>
      </x:c>
      <x:c r="K21" t="str">
        <x:f>IF(A21="","",IF(NOT(ISNUMBER(J21)),"REVISAR ESCALA",IF(J21&gt;=20,"CRÍTICO",IF(J21&gt;=12,"ALTO",IF(J21&gt;=6,"MODERADO","BAIXO")))))</x:f>
      </x:c>
      <x:c r="L21" s="13"/>
      <x:c r="M21" s="13"/>
      <x:c r="N21" s="14"/>
      <x:c r="O21" s="13"/>
      <x:c r="P21" s="14"/>
      <x:c r="Q21" s="13"/>
      <x:c r="R21" s="13"/>
    </x:row>
    <x:row r="22">
      <x:c r="A22" s="13"/>
      <x:c r="B22" s="13"/>
      <x:c r="C22" s="14"/>
      <x:c r="D22" s="13"/>
      <x:c r="E22" s="13"/>
      <x:c r="F22" s="13"/>
      <x:c r="G22" s="13"/>
      <x:c r="H22" s="13"/>
      <x:c r="I22" s="13"/>
      <x:c r="J22" t="str">
        <x:f>IF(A22="","",IF(COUNT(H22:I22)&lt;&gt;2,"",IF(OR(H22&lt;1,H22&gt;5,I22&lt;1,I22&gt;5,H22&lt;&gt;INT(H22),I22&lt;&gt;INT(I22)),"",H22*I22)))</x:f>
      </x:c>
      <x:c r="K22" t="str">
        <x:f>IF(A22="","",IF(NOT(ISNUMBER(J22)),"REVISAR ESCALA",IF(J22&gt;=20,"CRÍTICO",IF(J22&gt;=12,"ALTO",IF(J22&gt;=6,"MODERADO","BAIXO")))))</x:f>
      </x:c>
      <x:c r="L22" s="13"/>
      <x:c r="M22" s="13"/>
      <x:c r="N22" s="14"/>
      <x:c r="O22" s="13"/>
      <x:c r="P22" s="14"/>
      <x:c r="Q22" s="13"/>
      <x:c r="R22" s="13"/>
    </x:row>
    <x:row r="23">
      <x:c r="A23" s="13"/>
      <x:c r="B23" s="13"/>
      <x:c r="C23" s="14"/>
      <x:c r="D23" s="13"/>
      <x:c r="E23" s="13"/>
      <x:c r="F23" s="13"/>
      <x:c r="G23" s="13"/>
      <x:c r="H23" s="13"/>
      <x:c r="I23" s="13"/>
      <x:c r="J23" t="str">
        <x:f>IF(A23="","",IF(COUNT(H23:I23)&lt;&gt;2,"",IF(OR(H23&lt;1,H23&gt;5,I23&lt;1,I23&gt;5,H23&lt;&gt;INT(H23),I23&lt;&gt;INT(I23)),"",H23*I23)))</x:f>
      </x:c>
      <x:c r="K23" t="str">
        <x:f>IF(A23="","",IF(NOT(ISNUMBER(J23)),"REVISAR ESCALA",IF(J23&gt;=20,"CRÍTICO",IF(J23&gt;=12,"ALTO",IF(J23&gt;=6,"MODERADO","BAIXO")))))</x:f>
      </x:c>
      <x:c r="L23" s="13"/>
      <x:c r="M23" s="13"/>
      <x:c r="N23" s="14"/>
      <x:c r="O23" s="13"/>
      <x:c r="P23" s="14"/>
      <x:c r="Q23" s="13"/>
      <x:c r="R23" s="13"/>
    </x:row>
    <x:row r="24">
      <x:c r="A24" s="13"/>
      <x:c r="B24" s="13"/>
      <x:c r="C24" s="14"/>
      <x:c r="D24" s="13"/>
      <x:c r="E24" s="13"/>
      <x:c r="F24" s="13"/>
      <x:c r="G24" s="13"/>
      <x:c r="H24" s="13"/>
      <x:c r="I24" s="13"/>
      <x:c r="J24" t="str">
        <x:f>IF(A24="","",IF(COUNT(H24:I24)&lt;&gt;2,"",IF(OR(H24&lt;1,H24&gt;5,I24&lt;1,I24&gt;5,H24&lt;&gt;INT(H24),I24&lt;&gt;INT(I24)),"",H24*I24)))</x:f>
      </x:c>
      <x:c r="K24" t="str">
        <x:f>IF(A24="","",IF(NOT(ISNUMBER(J24)),"REVISAR ESCALA",IF(J24&gt;=20,"CRÍTICO",IF(J24&gt;=12,"ALTO",IF(J24&gt;=6,"MODERADO","BAIXO")))))</x:f>
      </x:c>
      <x:c r="L24" s="13"/>
      <x:c r="M24" s="13"/>
      <x:c r="N24" s="14"/>
      <x:c r="O24" s="13"/>
      <x:c r="P24" s="14"/>
      <x:c r="Q24" s="13"/>
      <x:c r="R24" s="13"/>
    </x:row>
    <x:row r="25">
      <x:c r="A25" s="13"/>
      <x:c r="B25" s="13"/>
      <x:c r="C25" s="14"/>
      <x:c r="D25" s="13"/>
      <x:c r="E25" s="13"/>
      <x:c r="F25" s="13"/>
      <x:c r="G25" s="13"/>
      <x:c r="H25" s="13"/>
      <x:c r="I25" s="13"/>
      <x:c r="J25" t="str">
        <x:f>IF(A25="","",IF(COUNT(H25:I25)&lt;&gt;2,"",IF(OR(H25&lt;1,H25&gt;5,I25&lt;1,I25&gt;5,H25&lt;&gt;INT(H25),I25&lt;&gt;INT(I25)),"",H25*I25)))</x:f>
      </x:c>
      <x:c r="K25" t="str">
        <x:f>IF(A25="","",IF(NOT(ISNUMBER(J25)),"REVISAR ESCALA",IF(J25&gt;=20,"CRÍTICO",IF(J25&gt;=12,"ALTO",IF(J25&gt;=6,"MODERADO","BAIXO")))))</x:f>
      </x:c>
      <x:c r="L25" s="13"/>
      <x:c r="M25" s="13"/>
      <x:c r="N25" s="14"/>
      <x:c r="O25" s="13"/>
      <x:c r="P25" s="14"/>
      <x:c r="Q25" s="13"/>
      <x:c r="R25" s="13"/>
    </x:row>
    <x:row r="26">
      <x:c r="A26" s="13"/>
      <x:c r="B26" s="13"/>
      <x:c r="C26" s="14"/>
      <x:c r="D26" s="13"/>
      <x:c r="E26" s="13"/>
      <x:c r="F26" s="13"/>
      <x:c r="G26" s="13"/>
      <x:c r="H26" s="13"/>
      <x:c r="I26" s="13"/>
      <x:c r="J26" t="str">
        <x:f>IF(A26="","",IF(COUNT(H26:I26)&lt;&gt;2,"",IF(OR(H26&lt;1,H26&gt;5,I26&lt;1,I26&gt;5,H26&lt;&gt;INT(H26),I26&lt;&gt;INT(I26)),"",H26*I26)))</x:f>
      </x:c>
      <x:c r="K26" t="str">
        <x:f>IF(A26="","",IF(NOT(ISNUMBER(J26)),"REVISAR ESCALA",IF(J26&gt;=20,"CRÍTICO",IF(J26&gt;=12,"ALTO",IF(J26&gt;=6,"MODERADO","BAIXO")))))</x:f>
      </x:c>
      <x:c r="L26" s="13"/>
      <x:c r="M26" s="13"/>
      <x:c r="N26" s="14"/>
      <x:c r="O26" s="13"/>
      <x:c r="P26" s="14"/>
      <x:c r="Q26" s="13"/>
      <x:c r="R26" s="13"/>
    </x:row>
    <x:row r="27">
      <x:c r="A27" s="13"/>
      <x:c r="B27" s="13"/>
      <x:c r="C27" s="14"/>
      <x:c r="D27" s="13"/>
      <x:c r="E27" s="13"/>
      <x:c r="F27" s="13"/>
      <x:c r="G27" s="13"/>
      <x:c r="H27" s="13"/>
      <x:c r="I27" s="13"/>
      <x:c r="J27" t="str">
        <x:f>IF(A27="","",IF(COUNT(H27:I27)&lt;&gt;2,"",IF(OR(H27&lt;1,H27&gt;5,I27&lt;1,I27&gt;5,H27&lt;&gt;INT(H27),I27&lt;&gt;INT(I27)),"",H27*I27)))</x:f>
      </x:c>
      <x:c r="K27" t="str">
        <x:f>IF(A27="","",IF(NOT(ISNUMBER(J27)),"REVISAR ESCALA",IF(J27&gt;=20,"CRÍTICO",IF(J27&gt;=12,"ALTO",IF(J27&gt;=6,"MODERADO","BAIXO")))))</x:f>
      </x:c>
      <x:c r="L27" s="13"/>
      <x:c r="M27" s="13"/>
      <x:c r="N27" s="14"/>
      <x:c r="O27" s="13"/>
      <x:c r="P27" s="14"/>
      <x:c r="Q27" s="13"/>
      <x:c r="R27" s="13"/>
    </x:row>
    <x:row r="28">
      <x:c r="A28" s="13"/>
      <x:c r="B28" s="13"/>
      <x:c r="C28" s="14"/>
      <x:c r="D28" s="13"/>
      <x:c r="E28" s="13"/>
      <x:c r="F28" s="13"/>
      <x:c r="G28" s="13"/>
      <x:c r="H28" s="13"/>
      <x:c r="I28" s="13"/>
      <x:c r="J28" t="str">
        <x:f>IF(A28="","",IF(COUNT(H28:I28)&lt;&gt;2,"",IF(OR(H28&lt;1,H28&gt;5,I28&lt;1,I28&gt;5,H28&lt;&gt;INT(H28),I28&lt;&gt;INT(I28)),"",H28*I28)))</x:f>
      </x:c>
      <x:c r="K28" t="str">
        <x:f>IF(A28="","",IF(NOT(ISNUMBER(J28)),"REVISAR ESCALA",IF(J28&gt;=20,"CRÍTICO",IF(J28&gt;=12,"ALTO",IF(J28&gt;=6,"MODERADO","BAIXO")))))</x:f>
      </x:c>
      <x:c r="L28" s="13"/>
      <x:c r="M28" s="13"/>
      <x:c r="N28" s="14"/>
      <x:c r="O28" s="13"/>
      <x:c r="P28" s="14"/>
      <x:c r="Q28" s="13"/>
      <x:c r="R28" s="13"/>
    </x:row>
    <x:row r="29">
      <x:c r="A29" s="13"/>
      <x:c r="B29" s="13"/>
      <x:c r="C29" s="14"/>
      <x:c r="D29" s="13"/>
      <x:c r="E29" s="13"/>
      <x:c r="F29" s="13"/>
      <x:c r="G29" s="13"/>
      <x:c r="H29" s="13"/>
      <x:c r="I29" s="13"/>
      <x:c r="J29" t="str">
        <x:f>IF(A29="","",IF(COUNT(H29:I29)&lt;&gt;2,"",IF(OR(H29&lt;1,H29&gt;5,I29&lt;1,I29&gt;5,H29&lt;&gt;INT(H29),I29&lt;&gt;INT(I29)),"",H29*I29)))</x:f>
      </x:c>
      <x:c r="K29" t="str">
        <x:f>IF(A29="","",IF(NOT(ISNUMBER(J29)),"REVISAR ESCALA",IF(J29&gt;=20,"CRÍTICO",IF(J29&gt;=12,"ALTO",IF(J29&gt;=6,"MODERADO","BAIXO")))))</x:f>
      </x:c>
      <x:c r="L29" s="13"/>
      <x:c r="M29" s="13"/>
      <x:c r="N29" s="14"/>
      <x:c r="O29" s="13"/>
      <x:c r="P29" s="14"/>
      <x:c r="Q29" s="13"/>
      <x:c r="R29" s="13"/>
    </x:row>
    <x:row r="30">
      <x:c r="A30" s="13"/>
      <x:c r="B30" s="13"/>
      <x:c r="C30" s="14"/>
      <x:c r="D30" s="13"/>
      <x:c r="E30" s="13"/>
      <x:c r="F30" s="13"/>
      <x:c r="G30" s="13"/>
      <x:c r="H30" s="13"/>
      <x:c r="I30" s="13"/>
      <x:c r="J30" t="str">
        <x:f>IF(A30="","",IF(COUNT(H30:I30)&lt;&gt;2,"",IF(OR(H30&lt;1,H30&gt;5,I30&lt;1,I30&gt;5,H30&lt;&gt;INT(H30),I30&lt;&gt;INT(I30)),"",H30*I30)))</x:f>
      </x:c>
      <x:c r="K30" t="str">
        <x:f>IF(A30="","",IF(NOT(ISNUMBER(J30)),"REVISAR ESCALA",IF(J30&gt;=20,"CRÍTICO",IF(J30&gt;=12,"ALTO",IF(J30&gt;=6,"MODERADO","BAIXO")))))</x:f>
      </x:c>
      <x:c r="L30" s="13"/>
      <x:c r="M30" s="13"/>
      <x:c r="N30" s="14"/>
      <x:c r="O30" s="13"/>
      <x:c r="P30" s="14"/>
      <x:c r="Q30" s="13"/>
      <x:c r="R30" s="13"/>
    </x:row>
    <x:row r="31">
      <x:c r="A31" s="13"/>
      <x:c r="B31" s="13"/>
      <x:c r="C31" s="14"/>
      <x:c r="D31" s="13"/>
      <x:c r="E31" s="13"/>
      <x:c r="F31" s="13"/>
      <x:c r="G31" s="13"/>
      <x:c r="H31" s="13"/>
      <x:c r="I31" s="13"/>
      <x:c r="J31" t="str">
        <x:f>IF(A31="","",IF(COUNT(H31:I31)&lt;&gt;2,"",IF(OR(H31&lt;1,H31&gt;5,I31&lt;1,I31&gt;5,H31&lt;&gt;INT(H31),I31&lt;&gt;INT(I31)),"",H31*I31)))</x:f>
      </x:c>
      <x:c r="K31" t="str">
        <x:f>IF(A31="","",IF(NOT(ISNUMBER(J31)),"REVISAR ESCALA",IF(J31&gt;=20,"CRÍTICO",IF(J31&gt;=12,"ALTO",IF(J31&gt;=6,"MODERADO","BAIXO")))))</x:f>
      </x:c>
      <x:c r="L31" s="13"/>
      <x:c r="M31" s="13"/>
      <x:c r="N31" s="14"/>
      <x:c r="O31" s="13"/>
      <x:c r="P31" s="14"/>
      <x:c r="Q31" s="13"/>
      <x:c r="R31" s="13"/>
    </x:row>
    <x:row r="32">
      <x:c r="A32" s="13"/>
      <x:c r="B32" s="13"/>
      <x:c r="C32" s="14"/>
      <x:c r="D32" s="13"/>
      <x:c r="E32" s="13"/>
      <x:c r="F32" s="13"/>
      <x:c r="G32" s="13"/>
      <x:c r="H32" s="13"/>
      <x:c r="I32" s="13"/>
      <x:c r="J32" t="str">
        <x:f>IF(A32="","",IF(COUNT(H32:I32)&lt;&gt;2,"",IF(OR(H32&lt;1,H32&gt;5,I32&lt;1,I32&gt;5,H32&lt;&gt;INT(H32),I32&lt;&gt;INT(I32)),"",H32*I32)))</x:f>
      </x:c>
      <x:c r="K32" t="str">
        <x:f>IF(A32="","",IF(NOT(ISNUMBER(J32)),"REVISAR ESCALA",IF(J32&gt;=20,"CRÍTICO",IF(J32&gt;=12,"ALTO",IF(J32&gt;=6,"MODERADO","BAIXO")))))</x:f>
      </x:c>
      <x:c r="L32" s="13"/>
      <x:c r="M32" s="13"/>
      <x:c r="N32" s="14"/>
      <x:c r="O32" s="13"/>
      <x:c r="P32" s="14"/>
      <x:c r="Q32" s="13"/>
      <x:c r="R32" s="13"/>
    </x:row>
    <x:row r="33">
      <x:c r="A33" s="13"/>
      <x:c r="B33" s="13"/>
      <x:c r="C33" s="14"/>
      <x:c r="D33" s="13"/>
      <x:c r="E33" s="13"/>
      <x:c r="F33" s="13"/>
      <x:c r="G33" s="13"/>
      <x:c r="H33" s="13"/>
      <x:c r="I33" s="13"/>
      <x:c r="J33" t="str">
        <x:f>IF(A33="","",IF(COUNT(H33:I33)&lt;&gt;2,"",IF(OR(H33&lt;1,H33&gt;5,I33&lt;1,I33&gt;5,H33&lt;&gt;INT(H33),I33&lt;&gt;INT(I33)),"",H33*I33)))</x:f>
      </x:c>
      <x:c r="K33" t="str">
        <x:f>IF(A33="","",IF(NOT(ISNUMBER(J33)),"REVISAR ESCALA",IF(J33&gt;=20,"CRÍTICO",IF(J33&gt;=12,"ALTO",IF(J33&gt;=6,"MODERADO","BAIXO")))))</x:f>
      </x:c>
      <x:c r="L33" s="13"/>
      <x:c r="M33" s="13"/>
      <x:c r="N33" s="14"/>
      <x:c r="O33" s="13"/>
      <x:c r="P33" s="14"/>
      <x:c r="Q33" s="13"/>
      <x:c r="R33" s="13"/>
    </x:row>
    <x:row r="34">
      <x:c r="A34" s="13"/>
      <x:c r="B34" s="13"/>
      <x:c r="C34" s="14"/>
      <x:c r="D34" s="13"/>
      <x:c r="E34" s="13"/>
      <x:c r="F34" s="13"/>
      <x:c r="G34" s="13"/>
      <x:c r="H34" s="13"/>
      <x:c r="I34" s="13"/>
      <x:c r="J34" t="str">
        <x:f>IF(A34="","",IF(COUNT(H34:I34)&lt;&gt;2,"",IF(OR(H34&lt;1,H34&gt;5,I34&lt;1,I34&gt;5,H34&lt;&gt;INT(H34),I34&lt;&gt;INT(I34)),"",H34*I34)))</x:f>
      </x:c>
      <x:c r="K34" t="str">
        <x:f>IF(A34="","",IF(NOT(ISNUMBER(J34)),"REVISAR ESCALA",IF(J34&gt;=20,"CRÍTICO",IF(J34&gt;=12,"ALTO",IF(J34&gt;=6,"MODERADO","BAIXO")))))</x:f>
      </x:c>
      <x:c r="L34" s="13"/>
      <x:c r="M34" s="13"/>
      <x:c r="N34" s="14"/>
      <x:c r="O34" s="13"/>
      <x:c r="P34" s="14"/>
      <x:c r="Q34" s="13"/>
      <x:c r="R34" s="13"/>
    </x:row>
    <x:row r="35">
      <x:c r="A35" s="13"/>
      <x:c r="B35" s="13"/>
      <x:c r="C35" s="14"/>
      <x:c r="D35" s="13"/>
      <x:c r="E35" s="13"/>
      <x:c r="F35" s="13"/>
      <x:c r="G35" s="13"/>
      <x:c r="H35" s="13"/>
      <x:c r="I35" s="13"/>
      <x:c r="J35" t="str">
        <x:f>IF(A35="","",IF(COUNT(H35:I35)&lt;&gt;2,"",IF(OR(H35&lt;1,H35&gt;5,I35&lt;1,I35&gt;5,H35&lt;&gt;INT(H35),I35&lt;&gt;INT(I35)),"",H35*I35)))</x:f>
      </x:c>
      <x:c r="K35" t="str">
        <x:f>IF(A35="","",IF(NOT(ISNUMBER(J35)),"REVISAR ESCALA",IF(J35&gt;=20,"CRÍTICO",IF(J35&gt;=12,"ALTO",IF(J35&gt;=6,"MODERADO","BAIXO")))))</x:f>
      </x:c>
      <x:c r="L35" s="13"/>
      <x:c r="M35" s="13"/>
      <x:c r="N35" s="14"/>
      <x:c r="O35" s="13"/>
      <x:c r="P35" s="14"/>
      <x:c r="Q35" s="13"/>
      <x:c r="R35" s="13"/>
    </x:row>
    <x:row r="36">
      <x:c r="A36" s="13"/>
      <x:c r="B36" s="13"/>
      <x:c r="C36" s="14"/>
      <x:c r="D36" s="13"/>
      <x:c r="E36" s="13"/>
      <x:c r="F36" s="13"/>
      <x:c r="G36" s="13"/>
      <x:c r="H36" s="13"/>
      <x:c r="I36" s="13"/>
      <x:c r="J36" t="str">
        <x:f>IF(A36="","",IF(COUNT(H36:I36)&lt;&gt;2,"",IF(OR(H36&lt;1,H36&gt;5,I36&lt;1,I36&gt;5,H36&lt;&gt;INT(H36),I36&lt;&gt;INT(I36)),"",H36*I36)))</x:f>
      </x:c>
      <x:c r="K36" t="str">
        <x:f>IF(A36="","",IF(NOT(ISNUMBER(J36)),"REVISAR ESCALA",IF(J36&gt;=20,"CRÍTICO",IF(J36&gt;=12,"ALTO",IF(J36&gt;=6,"MODERADO","BAIXO")))))</x:f>
      </x:c>
      <x:c r="L36" s="13"/>
      <x:c r="M36" s="13"/>
      <x:c r="N36" s="14"/>
      <x:c r="O36" s="13"/>
      <x:c r="P36" s="14"/>
      <x:c r="Q36" s="13"/>
      <x:c r="R36" s="13"/>
    </x:row>
    <x:row r="37">
      <x:c r="A37" s="13"/>
      <x:c r="B37" s="13"/>
      <x:c r="C37" s="14"/>
      <x:c r="D37" s="13"/>
      <x:c r="E37" s="13"/>
      <x:c r="F37" s="13"/>
      <x:c r="G37" s="13"/>
      <x:c r="H37" s="13"/>
      <x:c r="I37" s="13"/>
      <x:c r="J37" t="str">
        <x:f>IF(A37="","",IF(COUNT(H37:I37)&lt;&gt;2,"",IF(OR(H37&lt;1,H37&gt;5,I37&lt;1,I37&gt;5,H37&lt;&gt;INT(H37),I37&lt;&gt;INT(I37)),"",H37*I37)))</x:f>
      </x:c>
      <x:c r="K37" t="str">
        <x:f>IF(A37="","",IF(NOT(ISNUMBER(J37)),"REVISAR ESCALA",IF(J37&gt;=20,"CRÍTICO",IF(J37&gt;=12,"ALTO",IF(J37&gt;=6,"MODERADO","BAIXO")))))</x:f>
      </x:c>
      <x:c r="L37" s="13"/>
      <x:c r="M37" s="13"/>
      <x:c r="N37" s="14"/>
      <x:c r="O37" s="13"/>
      <x:c r="P37" s="14"/>
      <x:c r="Q37" s="13"/>
      <x:c r="R37" s="13"/>
    </x:row>
    <x:row r="38">
      <x:c r="A38" s="13"/>
      <x:c r="B38" s="13"/>
      <x:c r="C38" s="14"/>
      <x:c r="D38" s="13"/>
      <x:c r="E38" s="13"/>
      <x:c r="F38" s="13"/>
      <x:c r="G38" s="13"/>
      <x:c r="H38" s="13"/>
      <x:c r="I38" s="13"/>
      <x:c r="J38" t="str">
        <x:f>IF(A38="","",IF(COUNT(H38:I38)&lt;&gt;2,"",IF(OR(H38&lt;1,H38&gt;5,I38&lt;1,I38&gt;5,H38&lt;&gt;INT(H38),I38&lt;&gt;INT(I38)),"",H38*I38)))</x:f>
      </x:c>
      <x:c r="K38" t="str">
        <x:f>IF(A38="","",IF(NOT(ISNUMBER(J38)),"REVISAR ESCALA",IF(J38&gt;=20,"CRÍTICO",IF(J38&gt;=12,"ALTO",IF(J38&gt;=6,"MODERADO","BAIXO")))))</x:f>
      </x:c>
      <x:c r="L38" s="13"/>
      <x:c r="M38" s="13"/>
      <x:c r="N38" s="14"/>
      <x:c r="O38" s="13"/>
      <x:c r="P38" s="14"/>
      <x:c r="Q38" s="13"/>
      <x:c r="R38" s="13"/>
    </x:row>
    <x:row r="39">
      <x:c r="A39" s="13"/>
      <x:c r="B39" s="13"/>
      <x:c r="C39" s="14"/>
      <x:c r="D39" s="13"/>
      <x:c r="E39" s="13"/>
      <x:c r="F39" s="13"/>
      <x:c r="G39" s="13"/>
      <x:c r="H39" s="13"/>
      <x:c r="I39" s="13"/>
      <x:c r="J39" t="str">
        <x:f>IF(A39="","",IF(COUNT(H39:I39)&lt;&gt;2,"",IF(OR(H39&lt;1,H39&gt;5,I39&lt;1,I39&gt;5,H39&lt;&gt;INT(H39),I39&lt;&gt;INT(I39)),"",H39*I39)))</x:f>
      </x:c>
      <x:c r="K39" t="str">
        <x:f>IF(A39="","",IF(NOT(ISNUMBER(J39)),"REVISAR ESCALA",IF(J39&gt;=20,"CRÍTICO",IF(J39&gt;=12,"ALTO",IF(J39&gt;=6,"MODERADO","BAIXO")))))</x:f>
      </x:c>
      <x:c r="L39" s="13"/>
      <x:c r="M39" s="13"/>
      <x:c r="N39" s="14"/>
      <x:c r="O39" s="13"/>
      <x:c r="P39" s="14"/>
      <x:c r="Q39" s="13"/>
      <x:c r="R39" s="13"/>
    </x:row>
    <x:row r="40">
      <x:c r="A40" s="13"/>
      <x:c r="B40" s="13"/>
      <x:c r="C40" s="14"/>
      <x:c r="D40" s="13"/>
      <x:c r="E40" s="13"/>
      <x:c r="F40" s="13"/>
      <x:c r="G40" s="13"/>
      <x:c r="H40" s="13"/>
      <x:c r="I40" s="13"/>
      <x:c r="J40" t="str">
        <x:f>IF(A40="","",IF(COUNT(H40:I40)&lt;&gt;2,"",IF(OR(H40&lt;1,H40&gt;5,I40&lt;1,I40&gt;5,H40&lt;&gt;INT(H40),I40&lt;&gt;INT(I40)),"",H40*I40)))</x:f>
      </x:c>
      <x:c r="K40" t="str">
        <x:f>IF(A40="","",IF(NOT(ISNUMBER(J40)),"REVISAR ESCALA",IF(J40&gt;=20,"CRÍTICO",IF(J40&gt;=12,"ALTO",IF(J40&gt;=6,"MODERADO","BAIXO")))))</x:f>
      </x:c>
      <x:c r="L40" s="13"/>
      <x:c r="M40" s="13"/>
      <x:c r="N40" s="14"/>
      <x:c r="O40" s="13"/>
      <x:c r="P40" s="14"/>
      <x:c r="Q40" s="13"/>
      <x:c r="R40" s="13"/>
    </x:row>
    <x:row r="41">
      <x:c r="A41" s="13"/>
      <x:c r="B41" s="13"/>
      <x:c r="C41" s="14"/>
      <x:c r="D41" s="13"/>
      <x:c r="E41" s="13"/>
      <x:c r="F41" s="13"/>
      <x:c r="G41" s="13"/>
      <x:c r="H41" s="13"/>
      <x:c r="I41" s="13"/>
      <x:c r="J41" t="str">
        <x:f>IF(A41="","",IF(COUNT(H41:I41)&lt;&gt;2,"",IF(OR(H41&lt;1,H41&gt;5,I41&lt;1,I41&gt;5,H41&lt;&gt;INT(H41),I41&lt;&gt;INT(I41)),"",H41*I41)))</x:f>
      </x:c>
      <x:c r="K41" t="str">
        <x:f>IF(A41="","",IF(NOT(ISNUMBER(J41)),"REVISAR ESCALA",IF(J41&gt;=20,"CRÍTICO",IF(J41&gt;=12,"ALTO",IF(J41&gt;=6,"MODERADO","BAIXO")))))</x:f>
      </x:c>
      <x:c r="L41" s="13"/>
      <x:c r="M41" s="13"/>
      <x:c r="N41" s="14"/>
      <x:c r="O41" s="13"/>
      <x:c r="P41" s="14"/>
      <x:c r="Q41" s="13"/>
      <x:c r="R41" s="13"/>
    </x:row>
    <x:row r="42">
      <x:c r="A42" s="13"/>
      <x:c r="B42" s="13"/>
      <x:c r="C42" s="14"/>
      <x:c r="D42" s="13"/>
      <x:c r="E42" s="13"/>
      <x:c r="F42" s="13"/>
      <x:c r="G42" s="13"/>
      <x:c r="H42" s="13"/>
      <x:c r="I42" s="13"/>
      <x:c r="J42" t="str">
        <x:f>IF(A42="","",IF(COUNT(H42:I42)&lt;&gt;2,"",IF(OR(H42&lt;1,H42&gt;5,I42&lt;1,I42&gt;5,H42&lt;&gt;INT(H42),I42&lt;&gt;INT(I42)),"",H42*I42)))</x:f>
      </x:c>
      <x:c r="K42" t="str">
        <x:f>IF(A42="","",IF(NOT(ISNUMBER(J42)),"REVISAR ESCALA",IF(J42&gt;=20,"CRÍTICO",IF(J42&gt;=12,"ALTO",IF(J42&gt;=6,"MODERADO","BAIXO")))))</x:f>
      </x:c>
      <x:c r="L42" s="13"/>
      <x:c r="M42" s="13"/>
      <x:c r="N42" s="14"/>
      <x:c r="O42" s="13"/>
      <x:c r="P42" s="14"/>
      <x:c r="Q42" s="13"/>
      <x:c r="R42" s="13"/>
    </x:row>
    <x:row r="43">
      <x:c r="A43" s="13"/>
      <x:c r="B43" s="13"/>
      <x:c r="C43" s="14"/>
      <x:c r="D43" s="13"/>
      <x:c r="E43" s="13"/>
      <x:c r="F43" s="13"/>
      <x:c r="G43" s="13"/>
      <x:c r="H43" s="13"/>
      <x:c r="I43" s="13"/>
      <x:c r="J43" t="str">
        <x:f>IF(A43="","",IF(COUNT(H43:I43)&lt;&gt;2,"",IF(OR(H43&lt;1,H43&gt;5,I43&lt;1,I43&gt;5,H43&lt;&gt;INT(H43),I43&lt;&gt;INT(I43)),"",H43*I43)))</x:f>
      </x:c>
      <x:c r="K43" t="str">
        <x:f>IF(A43="","",IF(NOT(ISNUMBER(J43)),"REVISAR ESCALA",IF(J43&gt;=20,"CRÍTICO",IF(J43&gt;=12,"ALTO",IF(J43&gt;=6,"MODERADO","BAIXO")))))</x:f>
      </x:c>
      <x:c r="L43" s="13"/>
      <x:c r="M43" s="13"/>
      <x:c r="N43" s="14"/>
      <x:c r="O43" s="13"/>
      <x:c r="P43" s="14"/>
      <x:c r="Q43" s="13"/>
      <x:c r="R43" s="13"/>
    </x:row>
    <x:row r="44">
      <x:c r="A44" s="13"/>
      <x:c r="B44" s="13"/>
      <x:c r="C44" s="14"/>
      <x:c r="D44" s="13"/>
      <x:c r="E44" s="13"/>
      <x:c r="F44" s="13"/>
      <x:c r="G44" s="13"/>
      <x:c r="H44" s="13"/>
      <x:c r="I44" s="13"/>
      <x:c r="J44" t="str">
        <x:f>IF(A44="","",IF(COUNT(H44:I44)&lt;&gt;2,"",IF(OR(H44&lt;1,H44&gt;5,I44&lt;1,I44&gt;5,H44&lt;&gt;INT(H44),I44&lt;&gt;INT(I44)),"",H44*I44)))</x:f>
      </x:c>
      <x:c r="K44" t="str">
        <x:f>IF(A44="","",IF(NOT(ISNUMBER(J44)),"REVISAR ESCALA",IF(J44&gt;=20,"CRÍTICO",IF(J44&gt;=12,"ALTO",IF(J44&gt;=6,"MODERADO","BAIXO")))))</x:f>
      </x:c>
      <x:c r="L44" s="13"/>
      <x:c r="M44" s="13"/>
      <x:c r="N44" s="14"/>
      <x:c r="O44" s="13"/>
      <x:c r="P44" s="14"/>
      <x:c r="Q44" s="13"/>
      <x:c r="R44" s="13"/>
    </x:row>
    <x:row r="45">
      <x:c r="A45" s="13"/>
      <x:c r="B45" s="13"/>
      <x:c r="C45" s="14"/>
      <x:c r="D45" s="13"/>
      <x:c r="E45" s="13"/>
      <x:c r="F45" s="13"/>
      <x:c r="G45" s="13"/>
      <x:c r="H45" s="13"/>
      <x:c r="I45" s="13"/>
      <x:c r="J45" t="str">
        <x:f>IF(A45="","",IF(COUNT(H45:I45)&lt;&gt;2,"",IF(OR(H45&lt;1,H45&gt;5,I45&lt;1,I45&gt;5,H45&lt;&gt;INT(H45),I45&lt;&gt;INT(I45)),"",H45*I45)))</x:f>
      </x:c>
      <x:c r="K45" t="str">
        <x:f>IF(A45="","",IF(NOT(ISNUMBER(J45)),"REVISAR ESCALA",IF(J45&gt;=20,"CRÍTICO",IF(J45&gt;=12,"ALTO",IF(J45&gt;=6,"MODERADO","BAIXO")))))</x:f>
      </x:c>
      <x:c r="L45" s="13"/>
      <x:c r="M45" s="13"/>
      <x:c r="N45" s="14"/>
      <x:c r="O45" s="13"/>
      <x:c r="P45" s="14"/>
      <x:c r="Q45" s="13"/>
      <x:c r="R45" s="13"/>
    </x:row>
    <x:row r="46">
      <x:c r="A46" s="13"/>
      <x:c r="B46" s="13"/>
      <x:c r="C46" s="14"/>
      <x:c r="D46" s="13"/>
      <x:c r="E46" s="13"/>
      <x:c r="F46" s="13"/>
      <x:c r="G46" s="13"/>
      <x:c r="H46" s="13"/>
      <x:c r="I46" s="13"/>
      <x:c r="J46" t="str">
        <x:f>IF(A46="","",IF(COUNT(H46:I46)&lt;&gt;2,"",IF(OR(H46&lt;1,H46&gt;5,I46&lt;1,I46&gt;5,H46&lt;&gt;INT(H46),I46&lt;&gt;INT(I46)),"",H46*I46)))</x:f>
      </x:c>
      <x:c r="K46" t="str">
        <x:f>IF(A46="","",IF(NOT(ISNUMBER(J46)),"REVISAR ESCALA",IF(J46&gt;=20,"CRÍTICO",IF(J46&gt;=12,"ALTO",IF(J46&gt;=6,"MODERADO","BAIXO")))))</x:f>
      </x:c>
      <x:c r="L46" s="13"/>
      <x:c r="M46" s="13"/>
      <x:c r="N46" s="14"/>
      <x:c r="O46" s="13"/>
      <x:c r="P46" s="14"/>
      <x:c r="Q46" s="13"/>
      <x:c r="R46" s="13"/>
    </x:row>
    <x:row r="47">
      <x:c r="A47" s="13"/>
      <x:c r="B47" s="13"/>
      <x:c r="C47" s="14"/>
      <x:c r="D47" s="13"/>
      <x:c r="E47" s="13"/>
      <x:c r="F47" s="13"/>
      <x:c r="G47" s="13"/>
      <x:c r="H47" s="13"/>
      <x:c r="I47" s="13"/>
      <x:c r="J47" t="str">
        <x:f>IF(A47="","",IF(COUNT(H47:I47)&lt;&gt;2,"",IF(OR(H47&lt;1,H47&gt;5,I47&lt;1,I47&gt;5,H47&lt;&gt;INT(H47),I47&lt;&gt;INT(I47)),"",H47*I47)))</x:f>
      </x:c>
      <x:c r="K47" t="str">
        <x:f>IF(A47="","",IF(NOT(ISNUMBER(J47)),"REVISAR ESCALA",IF(J47&gt;=20,"CRÍTICO",IF(J47&gt;=12,"ALTO",IF(J47&gt;=6,"MODERADO","BAIXO")))))</x:f>
      </x:c>
      <x:c r="L47" s="13"/>
      <x:c r="M47" s="13"/>
      <x:c r="N47" s="14"/>
      <x:c r="O47" s="13"/>
      <x:c r="P47" s="14"/>
      <x:c r="Q47" s="13"/>
      <x:c r="R47" s="13"/>
    </x:row>
    <x:row r="48">
      <x:c r="A48" s="13"/>
      <x:c r="B48" s="13"/>
      <x:c r="C48" s="14"/>
      <x:c r="D48" s="13"/>
      <x:c r="E48" s="13"/>
      <x:c r="F48" s="13"/>
      <x:c r="G48" s="13"/>
      <x:c r="H48" s="13"/>
      <x:c r="I48" s="13"/>
      <x:c r="J48" t="str">
        <x:f>IF(A48="","",IF(COUNT(H48:I48)&lt;&gt;2,"",IF(OR(H48&lt;1,H48&gt;5,I48&lt;1,I48&gt;5,H48&lt;&gt;INT(H48),I48&lt;&gt;INT(I48)),"",H48*I48)))</x:f>
      </x:c>
      <x:c r="K48" t="str">
        <x:f>IF(A48="","",IF(NOT(ISNUMBER(J48)),"REVISAR ESCALA",IF(J48&gt;=20,"CRÍTICO",IF(J48&gt;=12,"ALTO",IF(J48&gt;=6,"MODERADO","BAIXO")))))</x:f>
      </x:c>
      <x:c r="L48" s="13"/>
      <x:c r="M48" s="13"/>
      <x:c r="N48" s="14"/>
      <x:c r="O48" s="13"/>
      <x:c r="P48" s="14"/>
      <x:c r="Q48" s="13"/>
      <x:c r="R48" s="13"/>
    </x:row>
    <x:row r="49">
      <x:c r="A49" s="13"/>
      <x:c r="B49" s="13"/>
      <x:c r="C49" s="14"/>
      <x:c r="D49" s="13"/>
      <x:c r="E49" s="13"/>
      <x:c r="F49" s="13"/>
      <x:c r="G49" s="13"/>
      <x:c r="H49" s="13"/>
      <x:c r="I49" s="13"/>
      <x:c r="J49" t="str">
        <x:f>IF(A49="","",IF(COUNT(H49:I49)&lt;&gt;2,"",IF(OR(H49&lt;1,H49&gt;5,I49&lt;1,I49&gt;5,H49&lt;&gt;INT(H49),I49&lt;&gt;INT(I49)),"",H49*I49)))</x:f>
      </x:c>
      <x:c r="K49" t="str">
        <x:f>IF(A49="","",IF(NOT(ISNUMBER(J49)),"REVISAR ESCALA",IF(J49&gt;=20,"CRÍTICO",IF(J49&gt;=12,"ALTO",IF(J49&gt;=6,"MODERADO","BAIXO")))))</x:f>
      </x:c>
      <x:c r="L49" s="13"/>
      <x:c r="M49" s="13"/>
      <x:c r="N49" s="14"/>
      <x:c r="O49" s="13"/>
      <x:c r="P49" s="14"/>
      <x:c r="Q49" s="13"/>
      <x:c r="R49" s="13"/>
    </x:row>
    <x:row r="50">
      <x:c r="A50" s="13"/>
      <x:c r="B50" s="13"/>
      <x:c r="C50" s="14"/>
      <x:c r="D50" s="13"/>
      <x:c r="E50" s="13"/>
      <x:c r="F50" s="13"/>
      <x:c r="G50" s="13"/>
      <x:c r="H50" s="13"/>
      <x:c r="I50" s="13"/>
      <x:c r="J50" t="str">
        <x:f>IF(A50="","",IF(COUNT(H50:I50)&lt;&gt;2,"",IF(OR(H50&lt;1,H50&gt;5,I50&lt;1,I50&gt;5,H50&lt;&gt;INT(H50),I50&lt;&gt;INT(I50)),"",H50*I50)))</x:f>
      </x:c>
      <x:c r="K50" t="str">
        <x:f>IF(A50="","",IF(NOT(ISNUMBER(J50)),"REVISAR ESCALA",IF(J50&gt;=20,"CRÍTICO",IF(J50&gt;=12,"ALTO",IF(J50&gt;=6,"MODERADO","BAIXO")))))</x:f>
      </x:c>
      <x:c r="L50" s="13"/>
      <x:c r="M50" s="13"/>
      <x:c r="N50" s="14"/>
      <x:c r="O50" s="13"/>
      <x:c r="P50" s="14"/>
      <x:c r="Q50" s="13"/>
      <x:c r="R50" s="13"/>
    </x:row>
    <x:row r="51">
      <x:c r="A51" s="13"/>
      <x:c r="B51" s="13"/>
      <x:c r="C51" s="14"/>
      <x:c r="D51" s="13"/>
      <x:c r="E51" s="13"/>
      <x:c r="F51" s="13"/>
      <x:c r="G51" s="13"/>
      <x:c r="H51" s="13"/>
      <x:c r="I51" s="13"/>
      <x:c r="J51" t="str">
        <x:f>IF(A51="","",IF(COUNT(H51:I51)&lt;&gt;2,"",IF(OR(H51&lt;1,H51&gt;5,I51&lt;1,I51&gt;5,H51&lt;&gt;INT(H51),I51&lt;&gt;INT(I51)),"",H51*I51)))</x:f>
      </x:c>
      <x:c r="K51" t="str">
        <x:f>IF(A51="","",IF(NOT(ISNUMBER(J51)),"REVISAR ESCALA",IF(J51&gt;=20,"CRÍTICO",IF(J51&gt;=12,"ALTO",IF(J51&gt;=6,"MODERADO","BAIXO")))))</x:f>
      </x:c>
      <x:c r="L51" s="13"/>
      <x:c r="M51" s="13"/>
      <x:c r="N51" s="14"/>
      <x:c r="O51" s="13"/>
      <x:c r="P51" s="14"/>
      <x:c r="Q51" s="13"/>
      <x:c r="R51" s="13"/>
    </x:row>
    <x:row r="52">
      <x:c r="A52" s="13"/>
      <x:c r="B52" s="13"/>
      <x:c r="C52" s="14"/>
      <x:c r="D52" s="13"/>
      <x:c r="E52" s="13"/>
      <x:c r="F52" s="13"/>
      <x:c r="G52" s="13"/>
      <x:c r="H52" s="13"/>
      <x:c r="I52" s="13"/>
      <x:c r="J52" t="str">
        <x:f>IF(A52="","",IF(COUNT(H52:I52)&lt;&gt;2,"",IF(OR(H52&lt;1,H52&gt;5,I52&lt;1,I52&gt;5,H52&lt;&gt;INT(H52),I52&lt;&gt;INT(I52)),"",H52*I52)))</x:f>
      </x:c>
      <x:c r="K52" t="str">
        <x:f>IF(A52="","",IF(NOT(ISNUMBER(J52)),"REVISAR ESCALA",IF(J52&gt;=20,"CRÍTICO",IF(J52&gt;=12,"ALTO",IF(J52&gt;=6,"MODERADO","BAIXO")))))</x:f>
      </x:c>
      <x:c r="L52" s="13"/>
      <x:c r="M52" s="13"/>
      <x:c r="N52" s="14"/>
      <x:c r="O52" s="13"/>
      <x:c r="P52" s="14"/>
      <x:c r="Q52" s="13"/>
      <x:c r="R52" s="13"/>
    </x:row>
    <x:row r="53">
      <x:c r="A53" s="13"/>
      <x:c r="B53" s="13"/>
      <x:c r="C53" s="14"/>
      <x:c r="D53" s="13"/>
      <x:c r="E53" s="13"/>
      <x:c r="F53" s="13"/>
      <x:c r="G53" s="13"/>
      <x:c r="H53" s="13"/>
      <x:c r="I53" s="13"/>
      <x:c r="J53" t="str">
        <x:f>IF(A53="","",IF(COUNT(H53:I53)&lt;&gt;2,"",IF(OR(H53&lt;1,H53&gt;5,I53&lt;1,I53&gt;5,H53&lt;&gt;INT(H53),I53&lt;&gt;INT(I53)),"",H53*I53)))</x:f>
      </x:c>
      <x:c r="K53" t="str">
        <x:f>IF(A53="","",IF(NOT(ISNUMBER(J53)),"REVISAR ESCALA",IF(J53&gt;=20,"CRÍTICO",IF(J53&gt;=12,"ALTO",IF(J53&gt;=6,"MODERADO","BAIXO")))))</x:f>
      </x:c>
      <x:c r="L53" s="13"/>
      <x:c r="M53" s="13"/>
      <x:c r="N53" s="14"/>
      <x:c r="O53" s="13"/>
      <x:c r="P53" s="14"/>
      <x:c r="Q53" s="13"/>
      <x:c r="R53" s="13"/>
    </x:row>
    <x:row r="54">
      <x:c r="A54" s="13"/>
      <x:c r="B54" s="13"/>
      <x:c r="C54" s="14"/>
      <x:c r="D54" s="13"/>
      <x:c r="E54" s="13"/>
      <x:c r="F54" s="13"/>
      <x:c r="G54" s="13"/>
      <x:c r="H54" s="13"/>
      <x:c r="I54" s="13"/>
      <x:c r="J54" t="str">
        <x:f>IF(A54="","",IF(COUNT(H54:I54)&lt;&gt;2,"",IF(OR(H54&lt;1,H54&gt;5,I54&lt;1,I54&gt;5,H54&lt;&gt;INT(H54),I54&lt;&gt;INT(I54)),"",H54*I54)))</x:f>
      </x:c>
      <x:c r="K54" t="str">
        <x:f>IF(A54="","",IF(NOT(ISNUMBER(J54)),"REVISAR ESCALA",IF(J54&gt;=20,"CRÍTICO",IF(J54&gt;=12,"ALTO",IF(J54&gt;=6,"MODERADO","BAIXO")))))</x:f>
      </x:c>
      <x:c r="L54" s="13"/>
      <x:c r="M54" s="13"/>
      <x:c r="N54" s="14"/>
      <x:c r="O54" s="13"/>
      <x:c r="P54" s="14"/>
      <x:c r="Q54" s="13"/>
      <x:c r="R54" s="13"/>
    </x:row>
    <x:row r="55">
      <x:c r="A55" s="13"/>
      <x:c r="B55" s="13"/>
      <x:c r="C55" s="14"/>
      <x:c r="D55" s="13"/>
      <x:c r="E55" s="13"/>
      <x:c r="F55" s="13"/>
      <x:c r="G55" s="13"/>
      <x:c r="H55" s="13"/>
      <x:c r="I55" s="13"/>
      <x:c r="J55" t="str">
        <x:f>IF(A55="","",IF(COUNT(H55:I55)&lt;&gt;2,"",IF(OR(H55&lt;1,H55&gt;5,I55&lt;1,I55&gt;5,H55&lt;&gt;INT(H55),I55&lt;&gt;INT(I55)),"",H55*I55)))</x:f>
      </x:c>
      <x:c r="K55" t="str">
        <x:f>IF(A55="","",IF(NOT(ISNUMBER(J55)),"REVISAR ESCALA",IF(J55&gt;=20,"CRÍTICO",IF(J55&gt;=12,"ALTO",IF(J55&gt;=6,"MODERADO","BAIXO")))))</x:f>
      </x:c>
      <x:c r="L55" s="13"/>
      <x:c r="M55" s="13"/>
      <x:c r="N55" s="14"/>
      <x:c r="O55" s="13"/>
      <x:c r="P55" s="14"/>
      <x:c r="Q55" s="13"/>
      <x:c r="R55" s="13"/>
    </x:row>
    <x:row r="56">
      <x:c r="A56" s="13"/>
      <x:c r="B56" s="13"/>
      <x:c r="C56" s="14"/>
      <x:c r="D56" s="13"/>
      <x:c r="E56" s="13"/>
      <x:c r="F56" s="13"/>
      <x:c r="G56" s="13"/>
      <x:c r="H56" s="13"/>
      <x:c r="I56" s="13"/>
      <x:c r="J56" t="str">
        <x:f>IF(A56="","",IF(COUNT(H56:I56)&lt;&gt;2,"",IF(OR(H56&lt;1,H56&gt;5,I56&lt;1,I56&gt;5,H56&lt;&gt;INT(H56),I56&lt;&gt;INT(I56)),"",H56*I56)))</x:f>
      </x:c>
      <x:c r="K56" t="str">
        <x:f>IF(A56="","",IF(NOT(ISNUMBER(J56)),"REVISAR ESCALA",IF(J56&gt;=20,"CRÍTICO",IF(J56&gt;=12,"ALTO",IF(J56&gt;=6,"MODERADO","BAIXO")))))</x:f>
      </x:c>
      <x:c r="L56" s="13"/>
      <x:c r="M56" s="13"/>
      <x:c r="N56" s="14"/>
      <x:c r="O56" s="13"/>
      <x:c r="P56" s="14"/>
      <x:c r="Q56" s="13"/>
      <x:c r="R56" s="13"/>
    </x:row>
    <x:row r="57">
      <x:c r="A57" s="13"/>
      <x:c r="B57" s="13"/>
      <x:c r="C57" s="14"/>
      <x:c r="D57" s="13"/>
      <x:c r="E57" s="13"/>
      <x:c r="F57" s="13"/>
      <x:c r="G57" s="13"/>
      <x:c r="H57" s="13"/>
      <x:c r="I57" s="13"/>
      <x:c r="J57" t="str">
        <x:f>IF(A57="","",IF(COUNT(H57:I57)&lt;&gt;2,"",IF(OR(H57&lt;1,H57&gt;5,I57&lt;1,I57&gt;5,H57&lt;&gt;INT(H57),I57&lt;&gt;INT(I57)),"",H57*I57)))</x:f>
      </x:c>
      <x:c r="K57" t="str">
        <x:f>IF(A57="","",IF(NOT(ISNUMBER(J57)),"REVISAR ESCALA",IF(J57&gt;=20,"CRÍTICO",IF(J57&gt;=12,"ALTO",IF(J57&gt;=6,"MODERADO","BAIXO")))))</x:f>
      </x:c>
      <x:c r="L57" s="13"/>
      <x:c r="M57" s="13"/>
      <x:c r="N57" s="14"/>
      <x:c r="O57" s="13"/>
      <x:c r="P57" s="14"/>
      <x:c r="Q57" s="13"/>
      <x:c r="R57" s="13"/>
    </x:row>
    <x:row r="58">
      <x:c r="A58" s="13"/>
      <x:c r="B58" s="13"/>
      <x:c r="C58" s="14"/>
      <x:c r="D58" s="13"/>
      <x:c r="E58" s="13"/>
      <x:c r="F58" s="13"/>
      <x:c r="G58" s="13"/>
      <x:c r="H58" s="13"/>
      <x:c r="I58" s="13"/>
      <x:c r="J58" t="str">
        <x:f>IF(A58="","",IF(COUNT(H58:I58)&lt;&gt;2,"",IF(OR(H58&lt;1,H58&gt;5,I58&lt;1,I58&gt;5,H58&lt;&gt;INT(H58),I58&lt;&gt;INT(I58)),"",H58*I58)))</x:f>
      </x:c>
      <x:c r="K58" t="str">
        <x:f>IF(A58="","",IF(NOT(ISNUMBER(J58)),"REVISAR ESCALA",IF(J58&gt;=20,"CRÍTICO",IF(J58&gt;=12,"ALTO",IF(J58&gt;=6,"MODERADO","BAIXO")))))</x:f>
      </x:c>
      <x:c r="L58" s="13"/>
      <x:c r="M58" s="13"/>
      <x:c r="N58" s="14"/>
      <x:c r="O58" s="13"/>
      <x:c r="P58" s="14"/>
      <x:c r="Q58" s="13"/>
      <x:c r="R58" s="13"/>
    </x:row>
    <x:row r="59">
      <x:c r="A59" s="13"/>
      <x:c r="B59" s="13"/>
      <x:c r="C59" s="14"/>
      <x:c r="D59" s="13"/>
      <x:c r="E59" s="13"/>
      <x:c r="F59" s="13"/>
      <x:c r="G59" s="13"/>
      <x:c r="H59" s="13"/>
      <x:c r="I59" s="13"/>
      <x:c r="J59" t="str">
        <x:f>IF(A59="","",IF(COUNT(H59:I59)&lt;&gt;2,"",IF(OR(H59&lt;1,H59&gt;5,I59&lt;1,I59&gt;5,H59&lt;&gt;INT(H59),I59&lt;&gt;INT(I59)),"",H59*I59)))</x:f>
      </x:c>
      <x:c r="K59" t="str">
        <x:f>IF(A59="","",IF(NOT(ISNUMBER(J59)),"REVISAR ESCALA",IF(J59&gt;=20,"CRÍTICO",IF(J59&gt;=12,"ALTO",IF(J59&gt;=6,"MODERADO","BAIXO")))))</x:f>
      </x:c>
      <x:c r="L59" s="13"/>
      <x:c r="M59" s="13"/>
      <x:c r="N59" s="14"/>
      <x:c r="O59" s="13"/>
      <x:c r="P59" s="14"/>
      <x:c r="Q59" s="13"/>
      <x:c r="R59" s="13"/>
    </x:row>
    <x:row r="60">
      <x:c r="A60" s="13"/>
      <x:c r="B60" s="13"/>
      <x:c r="C60" s="14"/>
      <x:c r="D60" s="13"/>
      <x:c r="E60" s="13"/>
      <x:c r="F60" s="13"/>
      <x:c r="G60" s="13"/>
      <x:c r="H60" s="13"/>
      <x:c r="I60" s="13"/>
      <x:c r="J60" t="str">
        <x:f>IF(A60="","",IF(COUNT(H60:I60)&lt;&gt;2,"",IF(OR(H60&lt;1,H60&gt;5,I60&lt;1,I60&gt;5,H60&lt;&gt;INT(H60),I60&lt;&gt;INT(I60)),"",H60*I60)))</x:f>
      </x:c>
      <x:c r="K60" t="str">
        <x:f>IF(A60="","",IF(NOT(ISNUMBER(J60)),"REVISAR ESCALA",IF(J60&gt;=20,"CRÍTICO",IF(J60&gt;=12,"ALTO",IF(J60&gt;=6,"MODERADO","BAIXO")))))</x:f>
      </x:c>
      <x:c r="L60" s="13"/>
      <x:c r="M60" s="13"/>
      <x:c r="N60" s="14"/>
      <x:c r="O60" s="13"/>
      <x:c r="P60" s="14"/>
      <x:c r="Q60" s="13"/>
      <x:c r="R60" s="13"/>
    </x:row>
    <x:row r="61">
      <x:c r="A61" s="13"/>
      <x:c r="B61" s="13"/>
      <x:c r="C61" s="14"/>
      <x:c r="D61" s="13"/>
      <x:c r="E61" s="13"/>
      <x:c r="F61" s="13"/>
      <x:c r="G61" s="13"/>
      <x:c r="H61" s="13"/>
      <x:c r="I61" s="13"/>
      <x:c r="J61" t="str">
        <x:f>IF(A61="","",IF(COUNT(H61:I61)&lt;&gt;2,"",IF(OR(H61&lt;1,H61&gt;5,I61&lt;1,I61&gt;5,H61&lt;&gt;INT(H61),I61&lt;&gt;INT(I61)),"",H61*I61)))</x:f>
      </x:c>
      <x:c r="K61" t="str">
        <x:f>IF(A61="","",IF(NOT(ISNUMBER(J61)),"REVISAR ESCALA",IF(J61&gt;=20,"CRÍTICO",IF(J61&gt;=12,"ALTO",IF(J61&gt;=6,"MODERADO","BAIXO")))))</x:f>
      </x:c>
      <x:c r="L61" s="13"/>
      <x:c r="M61" s="13"/>
      <x:c r="N61" s="14"/>
      <x:c r="O61" s="13"/>
      <x:c r="P61" s="14"/>
      <x:c r="Q61" s="13"/>
      <x:c r="R61" s="13"/>
    </x:row>
    <x:row r="62">
      <x:c r="A62" s="13"/>
      <x:c r="B62" s="13"/>
      <x:c r="C62" s="14"/>
      <x:c r="D62" s="13"/>
      <x:c r="E62" s="13"/>
      <x:c r="F62" s="13"/>
      <x:c r="G62" s="13"/>
      <x:c r="H62" s="13"/>
      <x:c r="I62" s="13"/>
      <x:c r="J62" t="str">
        <x:f>IF(A62="","",IF(COUNT(H62:I62)&lt;&gt;2,"",IF(OR(H62&lt;1,H62&gt;5,I62&lt;1,I62&gt;5,H62&lt;&gt;INT(H62),I62&lt;&gt;INT(I62)),"",H62*I62)))</x:f>
      </x:c>
      <x:c r="K62" t="str">
        <x:f>IF(A62="","",IF(NOT(ISNUMBER(J62)),"REVISAR ESCALA",IF(J62&gt;=20,"CRÍTICO",IF(J62&gt;=12,"ALTO",IF(J62&gt;=6,"MODERADO","BAIXO")))))</x:f>
      </x:c>
      <x:c r="L62" s="13"/>
      <x:c r="M62" s="13"/>
      <x:c r="N62" s="14"/>
      <x:c r="O62" s="13"/>
      <x:c r="P62" s="14"/>
      <x:c r="Q62" s="13"/>
      <x:c r="R62" s="13"/>
    </x:row>
    <x:row r="63">
      <x:c r="A63" s="13"/>
      <x:c r="B63" s="13"/>
      <x:c r="C63" s="14"/>
      <x:c r="D63" s="13"/>
      <x:c r="E63" s="13"/>
      <x:c r="F63" s="13"/>
      <x:c r="G63" s="13"/>
      <x:c r="H63" s="13"/>
      <x:c r="I63" s="13"/>
      <x:c r="J63" t="str">
        <x:f>IF(A63="","",IF(COUNT(H63:I63)&lt;&gt;2,"",IF(OR(H63&lt;1,H63&gt;5,I63&lt;1,I63&gt;5,H63&lt;&gt;INT(H63),I63&lt;&gt;INT(I63)),"",H63*I63)))</x:f>
      </x:c>
      <x:c r="K63" t="str">
        <x:f>IF(A63="","",IF(NOT(ISNUMBER(J63)),"REVISAR ESCALA",IF(J63&gt;=20,"CRÍTICO",IF(J63&gt;=12,"ALTO",IF(J63&gt;=6,"MODERADO","BAIXO")))))</x:f>
      </x:c>
      <x:c r="L63" s="13"/>
      <x:c r="M63" s="13"/>
      <x:c r="N63" s="14"/>
      <x:c r="O63" s="13"/>
      <x:c r="P63" s="14"/>
      <x:c r="Q63" s="13"/>
      <x:c r="R63" s="13"/>
    </x:row>
    <x:row r="64">
      <x:c r="A64" s="13"/>
      <x:c r="B64" s="13"/>
      <x:c r="C64" s="14"/>
      <x:c r="D64" s="13"/>
      <x:c r="E64" s="13"/>
      <x:c r="F64" s="13"/>
      <x:c r="G64" s="13"/>
      <x:c r="H64" s="13"/>
      <x:c r="I64" s="13"/>
      <x:c r="J64" t="str">
        <x:f>IF(A64="","",IF(COUNT(H64:I64)&lt;&gt;2,"",IF(OR(H64&lt;1,H64&gt;5,I64&lt;1,I64&gt;5,H64&lt;&gt;INT(H64),I64&lt;&gt;INT(I64)),"",H64*I64)))</x:f>
      </x:c>
      <x:c r="K64" t="str">
        <x:f>IF(A64="","",IF(NOT(ISNUMBER(J64)),"REVISAR ESCALA",IF(J64&gt;=20,"CRÍTICO",IF(J64&gt;=12,"ALTO",IF(J64&gt;=6,"MODERADO","BAIXO")))))</x:f>
      </x:c>
      <x:c r="L64" s="13"/>
      <x:c r="M64" s="13"/>
      <x:c r="N64" s="14"/>
      <x:c r="O64" s="13"/>
      <x:c r="P64" s="14"/>
      <x:c r="Q64" s="13"/>
      <x:c r="R64" s="13"/>
    </x:row>
    <x:row r="65">
      <x:c r="A65" s="13"/>
      <x:c r="B65" s="13"/>
      <x:c r="C65" s="14"/>
      <x:c r="D65" s="13"/>
      <x:c r="E65" s="13"/>
      <x:c r="F65" s="13"/>
      <x:c r="G65" s="13"/>
      <x:c r="H65" s="13"/>
      <x:c r="I65" s="13"/>
      <x:c r="J65" t="str">
        <x:f>IF(A65="","",IF(COUNT(H65:I65)&lt;&gt;2,"",IF(OR(H65&lt;1,H65&gt;5,I65&lt;1,I65&gt;5,H65&lt;&gt;INT(H65),I65&lt;&gt;INT(I65)),"",H65*I65)))</x:f>
      </x:c>
      <x:c r="K65" t="str">
        <x:f>IF(A65="","",IF(NOT(ISNUMBER(J65)),"REVISAR ESCALA",IF(J65&gt;=20,"CRÍTICO",IF(J65&gt;=12,"ALTO",IF(J65&gt;=6,"MODERADO","BAIXO")))))</x:f>
      </x:c>
      <x:c r="L65" s="13"/>
      <x:c r="M65" s="13"/>
      <x:c r="N65" s="14"/>
      <x:c r="O65" s="13"/>
      <x:c r="P65" s="14"/>
      <x:c r="Q65" s="13"/>
      <x:c r="R65" s="13"/>
    </x:row>
    <x:row r="66">
      <x:c r="A66" s="13"/>
      <x:c r="B66" s="13"/>
      <x:c r="C66" s="14"/>
      <x:c r="D66" s="13"/>
      <x:c r="E66" s="13"/>
      <x:c r="F66" s="13"/>
      <x:c r="G66" s="13"/>
      <x:c r="H66" s="13"/>
      <x:c r="I66" s="13"/>
      <x:c r="J66" t="str">
        <x:f>IF(A66="","",IF(COUNT(H66:I66)&lt;&gt;2,"",IF(OR(H66&lt;1,H66&gt;5,I66&lt;1,I66&gt;5,H66&lt;&gt;INT(H66),I66&lt;&gt;INT(I66)),"",H66*I66)))</x:f>
      </x:c>
      <x:c r="K66" t="str">
        <x:f>IF(A66="","",IF(NOT(ISNUMBER(J66)),"REVISAR ESCALA",IF(J66&gt;=20,"CRÍTICO",IF(J66&gt;=12,"ALTO",IF(J66&gt;=6,"MODERADO","BAIXO")))))</x:f>
      </x:c>
      <x:c r="L66" s="13"/>
      <x:c r="M66" s="13"/>
      <x:c r="N66" s="14"/>
      <x:c r="O66" s="13"/>
      <x:c r="P66" s="14"/>
      <x:c r="Q66" s="13"/>
      <x:c r="R66" s="13"/>
    </x:row>
    <x:row r="67">
      <x:c r="A67" s="13"/>
      <x:c r="B67" s="13"/>
      <x:c r="C67" s="14"/>
      <x:c r="D67" s="13"/>
      <x:c r="E67" s="13"/>
      <x:c r="F67" s="13"/>
      <x:c r="G67" s="13"/>
      <x:c r="H67" s="13"/>
      <x:c r="I67" s="13"/>
      <x:c r="J67" t="str">
        <x:f>IF(A67="","",IF(COUNT(H67:I67)&lt;&gt;2,"",IF(OR(H67&lt;1,H67&gt;5,I67&lt;1,I67&gt;5,H67&lt;&gt;INT(H67),I67&lt;&gt;INT(I67)),"",H67*I67)))</x:f>
      </x:c>
      <x:c r="K67" t="str">
        <x:f>IF(A67="","",IF(NOT(ISNUMBER(J67)),"REVISAR ESCALA",IF(J67&gt;=20,"CRÍTICO",IF(J67&gt;=12,"ALTO",IF(J67&gt;=6,"MODERADO","BAIXO")))))</x:f>
      </x:c>
      <x:c r="L67" s="13"/>
      <x:c r="M67" s="13"/>
      <x:c r="N67" s="14"/>
      <x:c r="O67" s="13"/>
      <x:c r="P67" s="14"/>
      <x:c r="Q67" s="13"/>
      <x:c r="R67" s="13"/>
    </x:row>
    <x:row r="68">
      <x:c r="A68" s="13"/>
      <x:c r="B68" s="13"/>
      <x:c r="C68" s="14"/>
      <x:c r="D68" s="13"/>
      <x:c r="E68" s="13"/>
      <x:c r="F68" s="13"/>
      <x:c r="G68" s="13"/>
      <x:c r="H68" s="13"/>
      <x:c r="I68" s="13"/>
      <x:c r="J68" t="str">
        <x:f>IF(A68="","",IF(COUNT(H68:I68)&lt;&gt;2,"",IF(OR(H68&lt;1,H68&gt;5,I68&lt;1,I68&gt;5,H68&lt;&gt;INT(H68),I68&lt;&gt;INT(I68)),"",H68*I68)))</x:f>
      </x:c>
      <x:c r="K68" t="str">
        <x:f>IF(A68="","",IF(NOT(ISNUMBER(J68)),"REVISAR ESCALA",IF(J68&gt;=20,"CRÍTICO",IF(J68&gt;=12,"ALTO",IF(J68&gt;=6,"MODERADO","BAIXO")))))</x:f>
      </x:c>
      <x:c r="L68" s="13"/>
      <x:c r="M68" s="13"/>
      <x:c r="N68" s="14"/>
      <x:c r="O68" s="13"/>
      <x:c r="P68" s="14"/>
      <x:c r="Q68" s="13"/>
      <x:c r="R68" s="13"/>
    </x:row>
    <x:row r="69">
      <x:c r="A69" s="13"/>
      <x:c r="B69" s="13"/>
      <x:c r="C69" s="14"/>
      <x:c r="D69" s="13"/>
      <x:c r="E69" s="13"/>
      <x:c r="F69" s="13"/>
      <x:c r="G69" s="13"/>
      <x:c r="H69" s="13"/>
      <x:c r="I69" s="13"/>
      <x:c r="J69" t="str">
        <x:f>IF(A69="","",IF(COUNT(H69:I69)&lt;&gt;2,"",IF(OR(H69&lt;1,H69&gt;5,I69&lt;1,I69&gt;5,H69&lt;&gt;INT(H69),I69&lt;&gt;INT(I69)),"",H69*I69)))</x:f>
      </x:c>
      <x:c r="K69" t="str">
        <x:f>IF(A69="","",IF(NOT(ISNUMBER(J69)),"REVISAR ESCALA",IF(J69&gt;=20,"CRÍTICO",IF(J69&gt;=12,"ALTO",IF(J69&gt;=6,"MODERADO","BAIXO")))))</x:f>
      </x:c>
      <x:c r="L69" s="13"/>
      <x:c r="M69" s="13"/>
      <x:c r="N69" s="14"/>
      <x:c r="O69" s="13"/>
      <x:c r="P69" s="14"/>
      <x:c r="Q69" s="13"/>
      <x:c r="R69" s="13"/>
    </x:row>
    <x:row r="70">
      <x:c r="A70" s="13"/>
      <x:c r="B70" s="13"/>
      <x:c r="C70" s="14"/>
      <x:c r="D70" s="13"/>
      <x:c r="E70" s="13"/>
      <x:c r="F70" s="13"/>
      <x:c r="G70" s="13"/>
      <x:c r="H70" s="13"/>
      <x:c r="I70" s="13"/>
      <x:c r="J70" t="str">
        <x:f>IF(A70="","",IF(COUNT(H70:I70)&lt;&gt;2,"",IF(OR(H70&lt;1,H70&gt;5,I70&lt;1,I70&gt;5,H70&lt;&gt;INT(H70),I70&lt;&gt;INT(I70)),"",H70*I70)))</x:f>
      </x:c>
      <x:c r="K70" t="str">
        <x:f>IF(A70="","",IF(NOT(ISNUMBER(J70)),"REVISAR ESCALA",IF(J70&gt;=20,"CRÍTICO",IF(J70&gt;=12,"ALTO",IF(J70&gt;=6,"MODERADO","BAIXO")))))</x:f>
      </x:c>
      <x:c r="L70" s="13"/>
      <x:c r="M70" s="13"/>
      <x:c r="N70" s="14"/>
      <x:c r="O70" s="13"/>
      <x:c r="P70" s="14"/>
      <x:c r="Q70" s="13"/>
      <x:c r="R70" s="13"/>
    </x:row>
    <x:row r="71">
      <x:c r="A71" s="13"/>
      <x:c r="B71" s="13"/>
      <x:c r="C71" s="14"/>
      <x:c r="D71" s="13"/>
      <x:c r="E71" s="13"/>
      <x:c r="F71" s="13"/>
      <x:c r="G71" s="13"/>
      <x:c r="H71" s="13"/>
      <x:c r="I71" s="13"/>
      <x:c r="J71" t="str">
        <x:f>IF(A71="","",IF(COUNT(H71:I71)&lt;&gt;2,"",IF(OR(H71&lt;1,H71&gt;5,I71&lt;1,I71&gt;5,H71&lt;&gt;INT(H71),I71&lt;&gt;INT(I71)),"",H71*I71)))</x:f>
      </x:c>
      <x:c r="K71" t="str">
        <x:f>IF(A71="","",IF(NOT(ISNUMBER(J71)),"REVISAR ESCALA",IF(J71&gt;=20,"CRÍTICO",IF(J71&gt;=12,"ALTO",IF(J71&gt;=6,"MODERADO","BAIXO")))))</x:f>
      </x:c>
      <x:c r="L71" s="13"/>
      <x:c r="M71" s="13"/>
      <x:c r="N71" s="14"/>
      <x:c r="O71" s="13"/>
      <x:c r="P71" s="14"/>
      <x:c r="Q71" s="13"/>
      <x:c r="R71" s="13"/>
    </x:row>
    <x:row r="72">
      <x:c r="A72" s="13"/>
      <x:c r="B72" s="13"/>
      <x:c r="C72" s="14"/>
      <x:c r="D72" s="13"/>
      <x:c r="E72" s="13"/>
      <x:c r="F72" s="13"/>
      <x:c r="G72" s="13"/>
      <x:c r="H72" s="13"/>
      <x:c r="I72" s="13"/>
      <x:c r="J72" t="str">
        <x:f>IF(A72="","",IF(COUNT(H72:I72)&lt;&gt;2,"",IF(OR(H72&lt;1,H72&gt;5,I72&lt;1,I72&gt;5,H72&lt;&gt;INT(H72),I72&lt;&gt;INT(I72)),"",H72*I72)))</x:f>
      </x:c>
      <x:c r="K72" t="str">
        <x:f>IF(A72="","",IF(NOT(ISNUMBER(J72)),"REVISAR ESCALA",IF(J72&gt;=20,"CRÍTICO",IF(J72&gt;=12,"ALTO",IF(J72&gt;=6,"MODERADO","BAIXO")))))</x:f>
      </x:c>
      <x:c r="L72" s="13"/>
      <x:c r="M72" s="13"/>
      <x:c r="N72" s="14"/>
      <x:c r="O72" s="13"/>
      <x:c r="P72" s="14"/>
      <x:c r="Q72" s="13"/>
      <x:c r="R72" s="13"/>
    </x:row>
    <x:row r="73">
      <x:c r="A73" s="13"/>
      <x:c r="B73" s="13"/>
      <x:c r="C73" s="14"/>
      <x:c r="D73" s="13"/>
      <x:c r="E73" s="13"/>
      <x:c r="F73" s="13"/>
      <x:c r="G73" s="13"/>
      <x:c r="H73" s="13"/>
      <x:c r="I73" s="13"/>
      <x:c r="J73" t="str">
        <x:f>IF(A73="","",IF(COUNT(H73:I73)&lt;&gt;2,"",IF(OR(H73&lt;1,H73&gt;5,I73&lt;1,I73&gt;5,H73&lt;&gt;INT(H73),I73&lt;&gt;INT(I73)),"",H73*I73)))</x:f>
      </x:c>
      <x:c r="K73" t="str">
        <x:f>IF(A73="","",IF(NOT(ISNUMBER(J73)),"REVISAR ESCALA",IF(J73&gt;=20,"CRÍTICO",IF(J73&gt;=12,"ALTO",IF(J73&gt;=6,"MODERADO","BAIXO")))))</x:f>
      </x:c>
      <x:c r="L73" s="13"/>
      <x:c r="M73" s="13"/>
      <x:c r="N73" s="14"/>
      <x:c r="O73" s="13"/>
      <x:c r="P73" s="14"/>
      <x:c r="Q73" s="13"/>
      <x:c r="R73" s="13"/>
    </x:row>
    <x:row r="74">
      <x:c r="A74" s="13"/>
      <x:c r="B74" s="13"/>
      <x:c r="C74" s="14"/>
      <x:c r="D74" s="13"/>
      <x:c r="E74" s="13"/>
      <x:c r="F74" s="13"/>
      <x:c r="G74" s="13"/>
      <x:c r="H74" s="13"/>
      <x:c r="I74" s="13"/>
      <x:c r="J74" t="str">
        <x:f>IF(A74="","",IF(COUNT(H74:I74)&lt;&gt;2,"",IF(OR(H74&lt;1,H74&gt;5,I74&lt;1,I74&gt;5,H74&lt;&gt;INT(H74),I74&lt;&gt;INT(I74)),"",H74*I74)))</x:f>
      </x:c>
      <x:c r="K74" t="str">
        <x:f>IF(A74="","",IF(NOT(ISNUMBER(J74)),"REVISAR ESCALA",IF(J74&gt;=20,"CRÍTICO",IF(J74&gt;=12,"ALTO",IF(J74&gt;=6,"MODERADO","BAIXO")))))</x:f>
      </x:c>
      <x:c r="L74" s="13"/>
      <x:c r="M74" s="13"/>
      <x:c r="N74" s="14"/>
      <x:c r="O74" s="13"/>
      <x:c r="P74" s="14"/>
      <x:c r="Q74" s="13"/>
      <x:c r="R74" s="13"/>
    </x:row>
    <x:row r="75">
      <x:c r="A75" s="13"/>
      <x:c r="B75" s="13"/>
      <x:c r="C75" s="14"/>
      <x:c r="D75" s="13"/>
      <x:c r="E75" s="13"/>
      <x:c r="F75" s="13"/>
      <x:c r="G75" s="13"/>
      <x:c r="H75" s="13"/>
      <x:c r="I75" s="13"/>
      <x:c r="J75" t="str">
        <x:f>IF(A75="","",IF(COUNT(H75:I75)&lt;&gt;2,"",IF(OR(H75&lt;1,H75&gt;5,I75&lt;1,I75&gt;5,H75&lt;&gt;INT(H75),I75&lt;&gt;INT(I75)),"",H75*I75)))</x:f>
      </x:c>
      <x:c r="K75" t="str">
        <x:f>IF(A75="","",IF(NOT(ISNUMBER(J75)),"REVISAR ESCALA",IF(J75&gt;=20,"CRÍTICO",IF(J75&gt;=12,"ALTO",IF(J75&gt;=6,"MODERADO","BAIXO")))))</x:f>
      </x:c>
      <x:c r="L75" s="13"/>
      <x:c r="M75" s="13"/>
      <x:c r="N75" s="14"/>
      <x:c r="O75" s="13"/>
      <x:c r="P75" s="14"/>
      <x:c r="Q75" s="13"/>
      <x:c r="R75" s="13"/>
    </x:row>
    <x:row r="76">
      <x:c r="A76" s="13"/>
      <x:c r="B76" s="13"/>
      <x:c r="C76" s="14"/>
      <x:c r="D76" s="13"/>
      <x:c r="E76" s="13"/>
      <x:c r="F76" s="13"/>
      <x:c r="G76" s="13"/>
      <x:c r="H76" s="13"/>
      <x:c r="I76" s="13"/>
      <x:c r="J76" t="str">
        <x:f>IF(A76="","",IF(COUNT(H76:I76)&lt;&gt;2,"",IF(OR(H76&lt;1,H76&gt;5,I76&lt;1,I76&gt;5,H76&lt;&gt;INT(H76),I76&lt;&gt;INT(I76)),"",H76*I76)))</x:f>
      </x:c>
      <x:c r="K76" t="str">
        <x:f>IF(A76="","",IF(NOT(ISNUMBER(J76)),"REVISAR ESCALA",IF(J76&gt;=20,"CRÍTICO",IF(J76&gt;=12,"ALTO",IF(J76&gt;=6,"MODERADO","BAIXO")))))</x:f>
      </x:c>
      <x:c r="L76" s="13"/>
      <x:c r="M76" s="13"/>
      <x:c r="N76" s="14"/>
      <x:c r="O76" s="13"/>
      <x:c r="P76" s="14"/>
      <x:c r="Q76" s="13"/>
      <x:c r="R76" s="13"/>
    </x:row>
    <x:row r="77">
      <x:c r="A77" s="13"/>
      <x:c r="B77" s="13"/>
      <x:c r="C77" s="14"/>
      <x:c r="D77" s="13"/>
      <x:c r="E77" s="13"/>
      <x:c r="F77" s="13"/>
      <x:c r="G77" s="13"/>
      <x:c r="H77" s="13"/>
      <x:c r="I77" s="13"/>
      <x:c r="J77" t="str">
        <x:f>IF(A77="","",IF(COUNT(H77:I77)&lt;&gt;2,"",IF(OR(H77&lt;1,H77&gt;5,I77&lt;1,I77&gt;5,H77&lt;&gt;INT(H77),I77&lt;&gt;INT(I77)),"",H77*I77)))</x:f>
      </x:c>
      <x:c r="K77" t="str">
        <x:f>IF(A77="","",IF(NOT(ISNUMBER(J77)),"REVISAR ESCALA",IF(J77&gt;=20,"CRÍTICO",IF(J77&gt;=12,"ALTO",IF(J77&gt;=6,"MODERADO","BAIXO")))))</x:f>
      </x:c>
      <x:c r="L77" s="13"/>
      <x:c r="M77" s="13"/>
      <x:c r="N77" s="14"/>
      <x:c r="O77" s="13"/>
      <x:c r="P77" s="14"/>
      <x:c r="Q77" s="13"/>
      <x:c r="R77" s="13"/>
    </x:row>
    <x:row r="78">
      <x:c r="A78" s="13"/>
      <x:c r="B78" s="13"/>
      <x:c r="C78" s="14"/>
      <x:c r="D78" s="13"/>
      <x:c r="E78" s="13"/>
      <x:c r="F78" s="13"/>
      <x:c r="G78" s="13"/>
      <x:c r="H78" s="13"/>
      <x:c r="I78" s="13"/>
      <x:c r="J78" t="str">
        <x:f>IF(A78="","",IF(COUNT(H78:I78)&lt;&gt;2,"",IF(OR(H78&lt;1,H78&gt;5,I78&lt;1,I78&gt;5,H78&lt;&gt;INT(H78),I78&lt;&gt;INT(I78)),"",H78*I78)))</x:f>
      </x:c>
      <x:c r="K78" t="str">
        <x:f>IF(A78="","",IF(NOT(ISNUMBER(J78)),"REVISAR ESCALA",IF(J78&gt;=20,"CRÍTICO",IF(J78&gt;=12,"ALTO",IF(J78&gt;=6,"MODERADO","BAIXO")))))</x:f>
      </x:c>
      <x:c r="L78" s="13"/>
      <x:c r="M78" s="13"/>
      <x:c r="N78" s="14"/>
      <x:c r="O78" s="13"/>
      <x:c r="P78" s="14"/>
      <x:c r="Q78" s="13"/>
      <x:c r="R78" s="13"/>
    </x:row>
    <x:row r="79">
      <x:c r="A79" s="13"/>
      <x:c r="B79" s="13"/>
      <x:c r="C79" s="14"/>
      <x:c r="D79" s="13"/>
      <x:c r="E79" s="13"/>
      <x:c r="F79" s="13"/>
      <x:c r="G79" s="13"/>
      <x:c r="H79" s="13"/>
      <x:c r="I79" s="13"/>
      <x:c r="J79" t="str">
        <x:f>IF(A79="","",IF(COUNT(H79:I79)&lt;&gt;2,"",IF(OR(H79&lt;1,H79&gt;5,I79&lt;1,I79&gt;5,H79&lt;&gt;INT(H79),I79&lt;&gt;INT(I79)),"",H79*I79)))</x:f>
      </x:c>
      <x:c r="K79" t="str">
        <x:f>IF(A79="","",IF(NOT(ISNUMBER(J79)),"REVISAR ESCALA",IF(J79&gt;=20,"CRÍTICO",IF(J79&gt;=12,"ALTO",IF(J79&gt;=6,"MODERADO","BAIXO")))))</x:f>
      </x:c>
      <x:c r="L79" s="13"/>
      <x:c r="M79" s="13"/>
      <x:c r="N79" s="14"/>
      <x:c r="O79" s="13"/>
      <x:c r="P79" s="14"/>
      <x:c r="Q79" s="13"/>
      <x:c r="R79" s="13"/>
    </x:row>
    <x:row r="80">
      <x:c r="A80" s="13"/>
      <x:c r="B80" s="13"/>
      <x:c r="C80" s="14"/>
      <x:c r="D80" s="13"/>
      <x:c r="E80" s="13"/>
      <x:c r="F80" s="13"/>
      <x:c r="G80" s="13"/>
      <x:c r="H80" s="13"/>
      <x:c r="I80" s="13"/>
      <x:c r="J80" t="str">
        <x:f>IF(A80="","",IF(COUNT(H80:I80)&lt;&gt;2,"",IF(OR(H80&lt;1,H80&gt;5,I80&lt;1,I80&gt;5,H80&lt;&gt;INT(H80),I80&lt;&gt;INT(I80)),"",H80*I80)))</x:f>
      </x:c>
      <x:c r="K80" t="str">
        <x:f>IF(A80="","",IF(NOT(ISNUMBER(J80)),"REVISAR ESCALA",IF(J80&gt;=20,"CRÍTICO",IF(J80&gt;=12,"ALTO",IF(J80&gt;=6,"MODERADO","BAIXO")))))</x:f>
      </x:c>
      <x:c r="L80" s="13"/>
      <x:c r="M80" s="13"/>
      <x:c r="N80" s="14"/>
      <x:c r="O80" s="13"/>
      <x:c r="P80" s="14"/>
      <x:c r="Q80" s="13"/>
      <x:c r="R80" s="13"/>
    </x:row>
    <x:row r="81">
      <x:c r="A81" s="13"/>
      <x:c r="B81" s="13"/>
      <x:c r="C81" s="14"/>
      <x:c r="D81" s="13"/>
      <x:c r="E81" s="13"/>
      <x:c r="F81" s="13"/>
      <x:c r="G81" s="13"/>
      <x:c r="H81" s="13"/>
      <x:c r="I81" s="13"/>
      <x:c r="J81" t="str">
        <x:f>IF(A81="","",IF(COUNT(H81:I81)&lt;&gt;2,"",IF(OR(H81&lt;1,H81&gt;5,I81&lt;1,I81&gt;5,H81&lt;&gt;INT(H81),I81&lt;&gt;INT(I81)),"",H81*I81)))</x:f>
      </x:c>
      <x:c r="K81" t="str">
        <x:f>IF(A81="","",IF(NOT(ISNUMBER(J81)),"REVISAR ESCALA",IF(J81&gt;=20,"CRÍTICO",IF(J81&gt;=12,"ALTO",IF(J81&gt;=6,"MODERADO","BAIXO")))))</x:f>
      </x:c>
      <x:c r="L81" s="13"/>
      <x:c r="M81" s="13"/>
      <x:c r="N81" s="14"/>
      <x:c r="O81" s="13"/>
      <x:c r="P81" s="14"/>
      <x:c r="Q81" s="13"/>
      <x:c r="R81" s="13"/>
    </x:row>
    <x:row r="82">
      <x:c r="A82" s="13"/>
      <x:c r="B82" s="13"/>
      <x:c r="C82" s="14"/>
      <x:c r="D82" s="13"/>
      <x:c r="E82" s="13"/>
      <x:c r="F82" s="13"/>
      <x:c r="G82" s="13"/>
      <x:c r="H82" s="13"/>
      <x:c r="I82" s="13"/>
      <x:c r="J82" t="str">
        <x:f>IF(A82="","",IF(COUNT(H82:I82)&lt;&gt;2,"",IF(OR(H82&lt;1,H82&gt;5,I82&lt;1,I82&gt;5,H82&lt;&gt;INT(H82),I82&lt;&gt;INT(I82)),"",H82*I82)))</x:f>
      </x:c>
      <x:c r="K82" t="str">
        <x:f>IF(A82="","",IF(NOT(ISNUMBER(J82)),"REVISAR ESCALA",IF(J82&gt;=20,"CRÍTICO",IF(J82&gt;=12,"ALTO",IF(J82&gt;=6,"MODERADO","BAIXO")))))</x:f>
      </x:c>
      <x:c r="L82" s="13"/>
      <x:c r="M82" s="13"/>
      <x:c r="N82" s="14"/>
      <x:c r="O82" s="13"/>
      <x:c r="P82" s="14"/>
      <x:c r="Q82" s="13"/>
      <x:c r="R82" s="13"/>
    </x:row>
    <x:row r="83">
      <x:c r="A83" s="13"/>
      <x:c r="B83" s="13"/>
      <x:c r="C83" s="14"/>
      <x:c r="D83" s="13"/>
      <x:c r="E83" s="13"/>
      <x:c r="F83" s="13"/>
      <x:c r="G83" s="13"/>
      <x:c r="H83" s="13"/>
      <x:c r="I83" s="13"/>
      <x:c r="J83" t="str">
        <x:f>IF(A83="","",IF(COUNT(H83:I83)&lt;&gt;2,"",IF(OR(H83&lt;1,H83&gt;5,I83&lt;1,I83&gt;5,H83&lt;&gt;INT(H83),I83&lt;&gt;INT(I83)),"",H83*I83)))</x:f>
      </x:c>
      <x:c r="K83" t="str">
        <x:f>IF(A83="","",IF(NOT(ISNUMBER(J83)),"REVISAR ESCALA",IF(J83&gt;=20,"CRÍTICO",IF(J83&gt;=12,"ALTO",IF(J83&gt;=6,"MODERADO","BAIXO")))))</x:f>
      </x:c>
      <x:c r="L83" s="13"/>
      <x:c r="M83" s="13"/>
      <x:c r="N83" s="14"/>
      <x:c r="O83" s="13"/>
      <x:c r="P83" s="14"/>
      <x:c r="Q83" s="13"/>
      <x:c r="R83" s="13"/>
    </x:row>
    <x:row r="84">
      <x:c r="A84" s="13"/>
      <x:c r="B84" s="13"/>
      <x:c r="C84" s="14"/>
      <x:c r="D84" s="13"/>
      <x:c r="E84" s="13"/>
      <x:c r="F84" s="13"/>
      <x:c r="G84" s="13"/>
      <x:c r="H84" s="13"/>
      <x:c r="I84" s="13"/>
      <x:c r="J84" t="str">
        <x:f>IF(A84="","",IF(COUNT(H84:I84)&lt;&gt;2,"",IF(OR(H84&lt;1,H84&gt;5,I84&lt;1,I84&gt;5,H84&lt;&gt;INT(H84),I84&lt;&gt;INT(I84)),"",H84*I84)))</x:f>
      </x:c>
      <x:c r="K84" t="str">
        <x:f>IF(A84="","",IF(NOT(ISNUMBER(J84)),"REVISAR ESCALA",IF(J84&gt;=20,"CRÍTICO",IF(J84&gt;=12,"ALTO",IF(J84&gt;=6,"MODERADO","BAIXO")))))</x:f>
      </x:c>
      <x:c r="L84" s="13"/>
      <x:c r="M84" s="13"/>
      <x:c r="N84" s="14"/>
      <x:c r="O84" s="13"/>
      <x:c r="P84" s="14"/>
      <x:c r="Q84" s="13"/>
      <x:c r="R84" s="13"/>
    </x:row>
    <x:row r="85">
      <x:c r="A85" s="13"/>
      <x:c r="B85" s="13"/>
      <x:c r="C85" s="14"/>
      <x:c r="D85" s="13"/>
      <x:c r="E85" s="13"/>
      <x:c r="F85" s="13"/>
      <x:c r="G85" s="13"/>
      <x:c r="H85" s="13"/>
      <x:c r="I85" s="13"/>
      <x:c r="J85" t="str">
        <x:f>IF(A85="","",IF(COUNT(H85:I85)&lt;&gt;2,"",IF(OR(H85&lt;1,H85&gt;5,I85&lt;1,I85&gt;5,H85&lt;&gt;INT(H85),I85&lt;&gt;INT(I85)),"",H85*I85)))</x:f>
      </x:c>
      <x:c r="K85" t="str">
        <x:f>IF(A85="","",IF(NOT(ISNUMBER(J85)),"REVISAR ESCALA",IF(J85&gt;=20,"CRÍTICO",IF(J85&gt;=12,"ALTO",IF(J85&gt;=6,"MODERADO","BAIXO")))))</x:f>
      </x:c>
      <x:c r="L85" s="13"/>
      <x:c r="M85" s="13"/>
      <x:c r="N85" s="14"/>
      <x:c r="O85" s="13"/>
      <x:c r="P85" s="14"/>
      <x:c r="Q85" s="13"/>
      <x:c r="R85" s="13"/>
    </x:row>
    <x:row r="86">
      <x:c r="A86" s="13"/>
      <x:c r="B86" s="13"/>
      <x:c r="C86" s="14"/>
      <x:c r="D86" s="13"/>
      <x:c r="E86" s="13"/>
      <x:c r="F86" s="13"/>
      <x:c r="G86" s="13"/>
      <x:c r="H86" s="13"/>
      <x:c r="I86" s="13"/>
      <x:c r="J86" t="str">
        <x:f>IF(A86="","",IF(COUNT(H86:I86)&lt;&gt;2,"",IF(OR(H86&lt;1,H86&gt;5,I86&lt;1,I86&gt;5,H86&lt;&gt;INT(H86),I86&lt;&gt;INT(I86)),"",H86*I86)))</x:f>
      </x:c>
      <x:c r="K86" t="str">
        <x:f>IF(A86="","",IF(NOT(ISNUMBER(J86)),"REVISAR ESCALA",IF(J86&gt;=20,"CRÍTICO",IF(J86&gt;=12,"ALTO",IF(J86&gt;=6,"MODERADO","BAIXO")))))</x:f>
      </x:c>
      <x:c r="L86" s="13"/>
      <x:c r="M86" s="13"/>
      <x:c r="N86" s="14"/>
      <x:c r="O86" s="13"/>
      <x:c r="P86" s="14"/>
      <x:c r="Q86" s="13"/>
      <x:c r="R86" s="13"/>
    </x:row>
    <x:row r="87">
      <x:c r="A87" s="13"/>
      <x:c r="B87" s="13"/>
      <x:c r="C87" s="14"/>
      <x:c r="D87" s="13"/>
      <x:c r="E87" s="13"/>
      <x:c r="F87" s="13"/>
      <x:c r="G87" s="13"/>
      <x:c r="H87" s="13"/>
      <x:c r="I87" s="13"/>
      <x:c r="J87" t="str">
        <x:f>IF(A87="","",IF(COUNT(H87:I87)&lt;&gt;2,"",IF(OR(H87&lt;1,H87&gt;5,I87&lt;1,I87&gt;5,H87&lt;&gt;INT(H87),I87&lt;&gt;INT(I87)),"",H87*I87)))</x:f>
      </x:c>
      <x:c r="K87" t="str">
        <x:f>IF(A87="","",IF(NOT(ISNUMBER(J87)),"REVISAR ESCALA",IF(J87&gt;=20,"CRÍTICO",IF(J87&gt;=12,"ALTO",IF(J87&gt;=6,"MODERADO","BAIXO")))))</x:f>
      </x:c>
      <x:c r="L87" s="13"/>
      <x:c r="M87" s="13"/>
      <x:c r="N87" s="14"/>
      <x:c r="O87" s="13"/>
      <x:c r="P87" s="14"/>
      <x:c r="Q87" s="13"/>
      <x:c r="R87" s="13"/>
    </x:row>
    <x:row r="88">
      <x:c r="A88" s="13"/>
      <x:c r="B88" s="13"/>
      <x:c r="C88" s="14"/>
      <x:c r="D88" s="13"/>
      <x:c r="E88" s="13"/>
      <x:c r="F88" s="13"/>
      <x:c r="G88" s="13"/>
      <x:c r="H88" s="13"/>
      <x:c r="I88" s="13"/>
      <x:c r="J88" t="str">
        <x:f>IF(A88="","",IF(COUNT(H88:I88)&lt;&gt;2,"",IF(OR(H88&lt;1,H88&gt;5,I88&lt;1,I88&gt;5,H88&lt;&gt;INT(H88),I88&lt;&gt;INT(I88)),"",H88*I88)))</x:f>
      </x:c>
      <x:c r="K88" t="str">
        <x:f>IF(A88="","",IF(NOT(ISNUMBER(J88)),"REVISAR ESCALA",IF(J88&gt;=20,"CRÍTICO",IF(J88&gt;=12,"ALTO",IF(J88&gt;=6,"MODERADO","BAIXO")))))</x:f>
      </x:c>
      <x:c r="L88" s="13"/>
      <x:c r="M88" s="13"/>
      <x:c r="N88" s="14"/>
      <x:c r="O88" s="13"/>
      <x:c r="P88" s="14"/>
      <x:c r="Q88" s="13"/>
      <x:c r="R88" s="13"/>
    </x:row>
    <x:row r="89">
      <x:c r="A89" s="13"/>
      <x:c r="B89" s="13"/>
      <x:c r="C89" s="14"/>
      <x:c r="D89" s="13"/>
      <x:c r="E89" s="13"/>
      <x:c r="F89" s="13"/>
      <x:c r="G89" s="13"/>
      <x:c r="H89" s="13"/>
      <x:c r="I89" s="13"/>
      <x:c r="J89" t="str">
        <x:f>IF(A89="","",IF(COUNT(H89:I89)&lt;&gt;2,"",IF(OR(H89&lt;1,H89&gt;5,I89&lt;1,I89&gt;5,H89&lt;&gt;INT(H89),I89&lt;&gt;INT(I89)),"",H89*I89)))</x:f>
      </x:c>
      <x:c r="K89" t="str">
        <x:f>IF(A89="","",IF(NOT(ISNUMBER(J89)),"REVISAR ESCALA",IF(J89&gt;=20,"CRÍTICO",IF(J89&gt;=12,"ALTO",IF(J89&gt;=6,"MODERADO","BAIXO")))))</x:f>
      </x:c>
      <x:c r="L89" s="13"/>
      <x:c r="M89" s="13"/>
      <x:c r="N89" s="14"/>
      <x:c r="O89" s="13"/>
      <x:c r="P89" s="14"/>
      <x:c r="Q89" s="13"/>
      <x:c r="R89" s="13"/>
    </x:row>
    <x:row r="90">
      <x:c r="A90" s="13"/>
      <x:c r="B90" s="13"/>
      <x:c r="C90" s="14"/>
      <x:c r="D90" s="13"/>
      <x:c r="E90" s="13"/>
      <x:c r="F90" s="13"/>
      <x:c r="G90" s="13"/>
      <x:c r="H90" s="13"/>
      <x:c r="I90" s="13"/>
      <x:c r="J90" t="str">
        <x:f>IF(A90="","",IF(COUNT(H90:I90)&lt;&gt;2,"",IF(OR(H90&lt;1,H90&gt;5,I90&lt;1,I90&gt;5,H90&lt;&gt;INT(H90),I90&lt;&gt;INT(I90)),"",H90*I90)))</x:f>
      </x:c>
      <x:c r="K90" t="str">
        <x:f>IF(A90="","",IF(NOT(ISNUMBER(J90)),"REVISAR ESCALA",IF(J90&gt;=20,"CRÍTICO",IF(J90&gt;=12,"ALTO",IF(J90&gt;=6,"MODERADO","BAIXO")))))</x:f>
      </x:c>
      <x:c r="L90" s="13"/>
      <x:c r="M90" s="13"/>
      <x:c r="N90" s="14"/>
      <x:c r="O90" s="13"/>
      <x:c r="P90" s="14"/>
      <x:c r="Q90" s="13"/>
      <x:c r="R90" s="13"/>
    </x:row>
    <x:row r="91">
      <x:c r="A91" s="13"/>
      <x:c r="B91" s="13"/>
      <x:c r="C91" s="14"/>
      <x:c r="D91" s="13"/>
      <x:c r="E91" s="13"/>
      <x:c r="F91" s="13"/>
      <x:c r="G91" s="13"/>
      <x:c r="H91" s="13"/>
      <x:c r="I91" s="13"/>
      <x:c r="J91" t="str">
        <x:f>IF(A91="","",IF(COUNT(H91:I91)&lt;&gt;2,"",IF(OR(H91&lt;1,H91&gt;5,I91&lt;1,I91&gt;5,H91&lt;&gt;INT(H91),I91&lt;&gt;INT(I91)),"",H91*I91)))</x:f>
      </x:c>
      <x:c r="K91" t="str">
        <x:f>IF(A91="","",IF(NOT(ISNUMBER(J91)),"REVISAR ESCALA",IF(J91&gt;=20,"CRÍTICO",IF(J91&gt;=12,"ALTO",IF(J91&gt;=6,"MODERADO","BAIXO")))))</x:f>
      </x:c>
      <x:c r="L91" s="13"/>
      <x:c r="M91" s="13"/>
      <x:c r="N91" s="14"/>
      <x:c r="O91" s="13"/>
      <x:c r="P91" s="14"/>
      <x:c r="Q91" s="13"/>
      <x:c r="R91" s="13"/>
    </x:row>
    <x:row r="92">
      <x:c r="A92" s="13"/>
      <x:c r="B92" s="13"/>
      <x:c r="C92" s="14"/>
      <x:c r="D92" s="13"/>
      <x:c r="E92" s="13"/>
      <x:c r="F92" s="13"/>
      <x:c r="G92" s="13"/>
      <x:c r="H92" s="13"/>
      <x:c r="I92" s="13"/>
      <x:c r="J92" t="str">
        <x:f>IF(A92="","",IF(COUNT(H92:I92)&lt;&gt;2,"",IF(OR(H92&lt;1,H92&gt;5,I92&lt;1,I92&gt;5,H92&lt;&gt;INT(H92),I92&lt;&gt;INT(I92)),"",H92*I92)))</x:f>
      </x:c>
      <x:c r="K92" t="str">
        <x:f>IF(A92="","",IF(NOT(ISNUMBER(J92)),"REVISAR ESCALA",IF(J92&gt;=20,"CRÍTICO",IF(J92&gt;=12,"ALTO",IF(J92&gt;=6,"MODERADO","BAIXO")))))</x:f>
      </x:c>
      <x:c r="L92" s="13"/>
      <x:c r="M92" s="13"/>
      <x:c r="N92" s="14"/>
      <x:c r="O92" s="13"/>
      <x:c r="P92" s="14"/>
      <x:c r="Q92" s="13"/>
      <x:c r="R92" s="13"/>
    </x:row>
    <x:row r="93">
      <x:c r="A93" s="13"/>
      <x:c r="B93" s="13"/>
      <x:c r="C93" s="14"/>
      <x:c r="D93" s="13"/>
      <x:c r="E93" s="13"/>
      <x:c r="F93" s="13"/>
      <x:c r="G93" s="13"/>
      <x:c r="H93" s="13"/>
      <x:c r="I93" s="13"/>
      <x:c r="J93" t="str">
        <x:f>IF(A93="","",IF(COUNT(H93:I93)&lt;&gt;2,"",IF(OR(H93&lt;1,H93&gt;5,I93&lt;1,I93&gt;5,H93&lt;&gt;INT(H93),I93&lt;&gt;INT(I93)),"",H93*I93)))</x:f>
      </x:c>
      <x:c r="K93" t="str">
        <x:f>IF(A93="","",IF(NOT(ISNUMBER(J93)),"REVISAR ESCALA",IF(J93&gt;=20,"CRÍTICO",IF(J93&gt;=12,"ALTO",IF(J93&gt;=6,"MODERADO","BAIXO")))))</x:f>
      </x:c>
      <x:c r="L93" s="13"/>
      <x:c r="M93" s="13"/>
      <x:c r="N93" s="14"/>
      <x:c r="O93" s="13"/>
      <x:c r="P93" s="14"/>
      <x:c r="Q93" s="13"/>
      <x:c r="R93" s="13"/>
    </x:row>
    <x:row r="94">
      <x:c r="A94" s="13"/>
      <x:c r="B94" s="13"/>
      <x:c r="C94" s="14"/>
      <x:c r="D94" s="13"/>
      <x:c r="E94" s="13"/>
      <x:c r="F94" s="13"/>
      <x:c r="G94" s="13"/>
      <x:c r="H94" s="13"/>
      <x:c r="I94" s="13"/>
      <x:c r="J94" t="str">
        <x:f>IF(A94="","",IF(COUNT(H94:I94)&lt;&gt;2,"",IF(OR(H94&lt;1,H94&gt;5,I94&lt;1,I94&gt;5,H94&lt;&gt;INT(H94),I94&lt;&gt;INT(I94)),"",H94*I94)))</x:f>
      </x:c>
      <x:c r="K94" t="str">
        <x:f>IF(A94="","",IF(NOT(ISNUMBER(J94)),"REVISAR ESCALA",IF(J94&gt;=20,"CRÍTICO",IF(J94&gt;=12,"ALTO",IF(J94&gt;=6,"MODERADO","BAIXO")))))</x:f>
      </x:c>
      <x:c r="L94" s="13"/>
      <x:c r="M94" s="13"/>
      <x:c r="N94" s="14"/>
      <x:c r="O94" s="13"/>
      <x:c r="P94" s="14"/>
      <x:c r="Q94" s="13"/>
      <x:c r="R94" s="13"/>
    </x:row>
    <x:row r="95">
      <x:c r="A95" s="13"/>
      <x:c r="B95" s="13"/>
      <x:c r="C95" s="14"/>
      <x:c r="D95" s="13"/>
      <x:c r="E95" s="13"/>
      <x:c r="F95" s="13"/>
      <x:c r="G95" s="13"/>
      <x:c r="H95" s="13"/>
      <x:c r="I95" s="13"/>
      <x:c r="J95" t="str">
        <x:f>IF(A95="","",IF(COUNT(H95:I95)&lt;&gt;2,"",IF(OR(H95&lt;1,H95&gt;5,I95&lt;1,I95&gt;5,H95&lt;&gt;INT(H95),I95&lt;&gt;INT(I95)),"",H95*I95)))</x:f>
      </x:c>
      <x:c r="K95" t="str">
        <x:f>IF(A95="","",IF(NOT(ISNUMBER(J95)),"REVISAR ESCALA",IF(J95&gt;=20,"CRÍTICO",IF(J95&gt;=12,"ALTO",IF(J95&gt;=6,"MODERADO","BAIXO")))))</x:f>
      </x:c>
      <x:c r="L95" s="13"/>
      <x:c r="M95" s="13"/>
      <x:c r="N95" s="14"/>
      <x:c r="O95" s="13"/>
      <x:c r="P95" s="14"/>
      <x:c r="Q95" s="13"/>
      <x:c r="R95" s="13"/>
    </x:row>
    <x:row r="96">
      <x:c r="A96" s="13"/>
      <x:c r="B96" s="13"/>
      <x:c r="C96" s="14"/>
      <x:c r="D96" s="13"/>
      <x:c r="E96" s="13"/>
      <x:c r="F96" s="13"/>
      <x:c r="G96" s="13"/>
      <x:c r="H96" s="13"/>
      <x:c r="I96" s="13"/>
      <x:c r="J96" t="str">
        <x:f>IF(A96="","",IF(COUNT(H96:I96)&lt;&gt;2,"",IF(OR(H96&lt;1,H96&gt;5,I96&lt;1,I96&gt;5,H96&lt;&gt;INT(H96),I96&lt;&gt;INT(I96)),"",H96*I96)))</x:f>
      </x:c>
      <x:c r="K96" t="str">
        <x:f>IF(A96="","",IF(NOT(ISNUMBER(J96)),"REVISAR ESCALA",IF(J96&gt;=20,"CRÍTICO",IF(J96&gt;=12,"ALTO",IF(J96&gt;=6,"MODERADO","BAIXO")))))</x:f>
      </x:c>
      <x:c r="L96" s="13"/>
      <x:c r="M96" s="13"/>
      <x:c r="N96" s="14"/>
      <x:c r="O96" s="13"/>
      <x:c r="P96" s="14"/>
      <x:c r="Q96" s="13"/>
      <x:c r="R96" s="13"/>
    </x:row>
    <x:row r="97">
      <x:c r="A97" s="13"/>
      <x:c r="B97" s="13"/>
      <x:c r="C97" s="14"/>
      <x:c r="D97" s="13"/>
      <x:c r="E97" s="13"/>
      <x:c r="F97" s="13"/>
      <x:c r="G97" s="13"/>
      <x:c r="H97" s="13"/>
      <x:c r="I97" s="13"/>
      <x:c r="J97" t="str">
        <x:f>IF(A97="","",IF(COUNT(H97:I97)&lt;&gt;2,"",IF(OR(H97&lt;1,H97&gt;5,I97&lt;1,I97&gt;5,H97&lt;&gt;INT(H97),I97&lt;&gt;INT(I97)),"",H97*I97)))</x:f>
      </x:c>
      <x:c r="K97" t="str">
        <x:f>IF(A97="","",IF(NOT(ISNUMBER(J97)),"REVISAR ESCALA",IF(J97&gt;=20,"CRÍTICO",IF(J97&gt;=12,"ALTO",IF(J97&gt;=6,"MODERADO","BAIXO")))))</x:f>
      </x:c>
      <x:c r="L97" s="13"/>
      <x:c r="M97" s="13"/>
      <x:c r="N97" s="14"/>
      <x:c r="O97" s="13"/>
      <x:c r="P97" s="14"/>
      <x:c r="Q97" s="13"/>
      <x:c r="R97" s="13"/>
    </x:row>
    <x:row r="98">
      <x:c r="A98" s="13"/>
      <x:c r="B98" s="13"/>
      <x:c r="C98" s="14"/>
      <x:c r="D98" s="13"/>
      <x:c r="E98" s="13"/>
      <x:c r="F98" s="13"/>
      <x:c r="G98" s="13"/>
      <x:c r="H98" s="13"/>
      <x:c r="I98" s="13"/>
      <x:c r="J98" t="str">
        <x:f>IF(A98="","",IF(COUNT(H98:I98)&lt;&gt;2,"",IF(OR(H98&lt;1,H98&gt;5,I98&lt;1,I98&gt;5,H98&lt;&gt;INT(H98),I98&lt;&gt;INT(I98)),"",H98*I98)))</x:f>
      </x:c>
      <x:c r="K98" t="str">
        <x:f>IF(A98="","",IF(NOT(ISNUMBER(J98)),"REVISAR ESCALA",IF(J98&gt;=20,"CRÍTICO",IF(J98&gt;=12,"ALTO",IF(J98&gt;=6,"MODERADO","BAIXO")))))</x:f>
      </x:c>
      <x:c r="L98" s="13"/>
      <x:c r="M98" s="13"/>
      <x:c r="N98" s="14"/>
      <x:c r="O98" s="13"/>
      <x:c r="P98" s="14"/>
      <x:c r="Q98" s="13"/>
      <x:c r="R98" s="13"/>
    </x:row>
    <x:row r="99">
      <x:c r="A99" s="13"/>
      <x:c r="B99" s="13"/>
      <x:c r="C99" s="14"/>
      <x:c r="D99" s="13"/>
      <x:c r="E99" s="13"/>
      <x:c r="F99" s="13"/>
      <x:c r="G99" s="13"/>
      <x:c r="H99" s="13"/>
      <x:c r="I99" s="13"/>
      <x:c r="J99" t="str">
        <x:f>IF(A99="","",IF(COUNT(H99:I99)&lt;&gt;2,"",IF(OR(H99&lt;1,H99&gt;5,I99&lt;1,I99&gt;5,H99&lt;&gt;INT(H99),I99&lt;&gt;INT(I99)),"",H99*I99)))</x:f>
      </x:c>
      <x:c r="K99" t="str">
        <x:f>IF(A99="","",IF(NOT(ISNUMBER(J99)),"REVISAR ESCALA",IF(J99&gt;=20,"CRÍTICO",IF(J99&gt;=12,"ALTO",IF(J99&gt;=6,"MODERADO","BAIXO")))))</x:f>
      </x:c>
      <x:c r="L99" s="13"/>
      <x:c r="M99" s="13"/>
      <x:c r="N99" s="14"/>
      <x:c r="O99" s="13"/>
      <x:c r="P99" s="14"/>
      <x:c r="Q99" s="13"/>
      <x:c r="R99" s="13"/>
    </x:row>
    <x:row r="100">
      <x:c r="A100" s="13"/>
      <x:c r="B100" s="13"/>
      <x:c r="C100" s="14"/>
      <x:c r="D100" s="13"/>
      <x:c r="E100" s="13"/>
      <x:c r="F100" s="13"/>
      <x:c r="G100" s="13"/>
      <x:c r="H100" s="13"/>
      <x:c r="I100" s="13"/>
      <x:c r="J100" t="str">
        <x:f>IF(A100="","",IF(COUNT(H100:I100)&lt;&gt;2,"",IF(OR(H100&lt;1,H100&gt;5,I100&lt;1,I100&gt;5,H100&lt;&gt;INT(H100),I100&lt;&gt;INT(I100)),"",H100*I100)))</x:f>
      </x:c>
      <x:c r="K100" t="str">
        <x:f>IF(A100="","",IF(NOT(ISNUMBER(J100)),"REVISAR ESCALA",IF(J100&gt;=20,"CRÍTICO",IF(J100&gt;=12,"ALTO",IF(J100&gt;=6,"MODERADO","BAIXO")))))</x:f>
      </x:c>
      <x:c r="L100" s="13"/>
      <x:c r="M100" s="13"/>
      <x:c r="N100" s="14"/>
      <x:c r="O100" s="13"/>
      <x:c r="P100" s="14"/>
      <x:c r="Q100" s="13"/>
      <x:c r="R100" s="13"/>
    </x:row>
    <x:row r="101">
      <x:c r="A101" s="13"/>
      <x:c r="B101" s="13"/>
      <x:c r="C101" s="14"/>
      <x:c r="D101" s="13"/>
      <x:c r="E101" s="13"/>
      <x:c r="F101" s="13"/>
      <x:c r="G101" s="13"/>
      <x:c r="H101" s="13"/>
      <x:c r="I101" s="13"/>
      <x:c r="J101" t="str">
        <x:f>IF(A101="","",IF(COUNT(H101:I101)&lt;&gt;2,"",IF(OR(H101&lt;1,H101&gt;5,I101&lt;1,I101&gt;5,H101&lt;&gt;INT(H101),I101&lt;&gt;INT(I101)),"",H101*I101)))</x:f>
      </x:c>
      <x:c r="K101" t="str">
        <x:f>IF(A101="","",IF(NOT(ISNUMBER(J101)),"REVISAR ESCALA",IF(J101&gt;=20,"CRÍTICO",IF(J101&gt;=12,"ALTO",IF(J101&gt;=6,"MODERADO","BAIXO")))))</x:f>
      </x:c>
      <x:c r="L101" s="13"/>
      <x:c r="M101" s="13"/>
      <x:c r="N101" s="14"/>
      <x:c r="O101" s="13"/>
      <x:c r="P101" s="14"/>
      <x:c r="Q101" s="13"/>
      <x:c r="R101" s="13"/>
    </x:row>
    <x:row r="102">
      <x:c r="A102" s="13"/>
      <x:c r="B102" s="13"/>
      <x:c r="C102" s="14"/>
      <x:c r="D102" s="13"/>
      <x:c r="E102" s="13"/>
      <x:c r="F102" s="13"/>
      <x:c r="G102" s="13"/>
      <x:c r="H102" s="13"/>
      <x:c r="I102" s="13"/>
      <x:c r="J102" t="str">
        <x:f>IF(A102="","",IF(COUNT(H102:I102)&lt;&gt;2,"",IF(OR(H102&lt;1,H102&gt;5,I102&lt;1,I102&gt;5,H102&lt;&gt;INT(H102),I102&lt;&gt;INT(I102)),"",H102*I102)))</x:f>
      </x:c>
      <x:c r="K102" t="str">
        <x:f>IF(A102="","",IF(NOT(ISNUMBER(J102)),"REVISAR ESCALA",IF(J102&gt;=20,"CRÍTICO",IF(J102&gt;=12,"ALTO",IF(J102&gt;=6,"MODERADO","BAIXO")))))</x:f>
      </x:c>
      <x:c r="L102" s="13"/>
      <x:c r="M102" s="13"/>
      <x:c r="N102" s="14"/>
      <x:c r="O102" s="13"/>
      <x:c r="P102" s="14"/>
      <x:c r="Q102" s="13"/>
      <x:c r="R102" s="13"/>
    </x:row>
    <x:row r="103">
      <x:c r="A103" s="13"/>
      <x:c r="B103" s="13"/>
      <x:c r="C103" s="14"/>
      <x:c r="D103" s="13"/>
      <x:c r="E103" s="13"/>
      <x:c r="F103" s="13"/>
      <x:c r="G103" s="13"/>
      <x:c r="H103" s="13"/>
      <x:c r="I103" s="13"/>
      <x:c r="J103" t="str">
        <x:f>IF(A103="","",IF(COUNT(H103:I103)&lt;&gt;2,"",IF(OR(H103&lt;1,H103&gt;5,I103&lt;1,I103&gt;5,H103&lt;&gt;INT(H103),I103&lt;&gt;INT(I103)),"",H103*I103)))</x:f>
      </x:c>
      <x:c r="K103" t="str">
        <x:f>IF(A103="","",IF(NOT(ISNUMBER(J103)),"REVISAR ESCALA",IF(J103&gt;=20,"CRÍTICO",IF(J103&gt;=12,"ALTO",IF(J103&gt;=6,"MODERADO","BAIXO")))))</x:f>
      </x:c>
      <x:c r="L103" s="13"/>
      <x:c r="M103" s="13"/>
      <x:c r="N103" s="14"/>
      <x:c r="O103" s="13"/>
      <x:c r="P103" s="14"/>
      <x:c r="Q103" s="13"/>
      <x:c r="R103" s="13"/>
    </x:row>
    <x:row r="104">
      <x:c r="A104" s="13"/>
      <x:c r="B104" s="13"/>
      <x:c r="C104" s="14"/>
      <x:c r="D104" s="13"/>
      <x:c r="E104" s="13"/>
      <x:c r="F104" s="13"/>
      <x:c r="G104" s="13"/>
      <x:c r="H104" s="13"/>
      <x:c r="I104" s="13"/>
      <x:c r="J104" t="str">
        <x:f>IF(A104="","",IF(COUNT(H104:I104)&lt;&gt;2,"",IF(OR(H104&lt;1,H104&gt;5,I104&lt;1,I104&gt;5,H104&lt;&gt;INT(H104),I104&lt;&gt;INT(I104)),"",H104*I104)))</x:f>
      </x:c>
      <x:c r="K104" t="str">
        <x:f>IF(A104="","",IF(NOT(ISNUMBER(J104)),"REVISAR ESCALA",IF(J104&gt;=20,"CRÍTICO",IF(J104&gt;=12,"ALTO",IF(J104&gt;=6,"MODERADO","BAIXO")))))</x:f>
      </x:c>
      <x:c r="L104" s="13"/>
      <x:c r="M104" s="13"/>
      <x:c r="N104" s="14"/>
      <x:c r="O104" s="13"/>
      <x:c r="P104" s="14"/>
      <x:c r="Q104" s="13"/>
      <x:c r="R104" s="13"/>
    </x:row>
    <x:row r="105">
      <x:c r="A105" s="13"/>
      <x:c r="B105" s="13"/>
      <x:c r="C105" s="14"/>
      <x:c r="D105" s="13"/>
      <x:c r="E105" s="13"/>
      <x:c r="F105" s="13"/>
      <x:c r="G105" s="13"/>
      <x:c r="H105" s="13"/>
      <x:c r="I105" s="13"/>
      <x:c r="J105" t="str">
        <x:f>IF(A105="","",IF(COUNT(H105:I105)&lt;&gt;2,"",IF(OR(H105&lt;1,H105&gt;5,I105&lt;1,I105&gt;5,H105&lt;&gt;INT(H105),I105&lt;&gt;INT(I105)),"",H105*I105)))</x:f>
      </x:c>
      <x:c r="K105" t="str">
        <x:f>IF(A105="","",IF(NOT(ISNUMBER(J105)),"REVISAR ESCALA",IF(J105&gt;=20,"CRÍTICO",IF(J105&gt;=12,"ALTO",IF(J105&gt;=6,"MODERADO","BAIXO")))))</x:f>
      </x:c>
      <x:c r="L105" s="13"/>
      <x:c r="M105" s="13"/>
      <x:c r="N105" s="14"/>
      <x:c r="O105" s="13"/>
      <x:c r="P105" s="14"/>
      <x:c r="Q105" s="13"/>
      <x:c r="R105" s="13"/>
    </x:row>
    <x:row r="106">
      <x:c r="A106" s="13"/>
      <x:c r="B106" s="13"/>
      <x:c r="C106" s="14"/>
      <x:c r="D106" s="13"/>
      <x:c r="E106" s="13"/>
      <x:c r="F106" s="13"/>
      <x:c r="G106" s="13"/>
      <x:c r="H106" s="13"/>
      <x:c r="I106" s="13"/>
      <x:c r="J106" t="str">
        <x:f>IF(A106="","",IF(COUNT(H106:I106)&lt;&gt;2,"",IF(OR(H106&lt;1,H106&gt;5,I106&lt;1,I106&gt;5,H106&lt;&gt;INT(H106),I106&lt;&gt;INT(I106)),"",H106*I106)))</x:f>
      </x:c>
      <x:c r="K106" t="str">
        <x:f>IF(A106="","",IF(NOT(ISNUMBER(J106)),"REVISAR ESCALA",IF(J106&gt;=20,"CRÍTICO",IF(J106&gt;=12,"ALTO",IF(J106&gt;=6,"MODERADO","BAIXO")))))</x:f>
      </x:c>
      <x:c r="L106" s="13"/>
      <x:c r="M106" s="13"/>
      <x:c r="N106" s="14"/>
      <x:c r="O106" s="13"/>
      <x:c r="P106" s="14"/>
      <x:c r="Q106" s="13"/>
      <x:c r="R106" s="13"/>
    </x:row>
    <x:row r="107">
      <x:c r="A107" s="13"/>
      <x:c r="B107" s="13"/>
      <x:c r="C107" s="14"/>
      <x:c r="D107" s="13"/>
      <x:c r="E107" s="13"/>
      <x:c r="F107" s="13"/>
      <x:c r="G107" s="13"/>
      <x:c r="H107" s="13"/>
      <x:c r="I107" s="13"/>
      <x:c r="J107" t="str">
        <x:f>IF(A107="","",IF(COUNT(H107:I107)&lt;&gt;2,"",IF(OR(H107&lt;1,H107&gt;5,I107&lt;1,I107&gt;5,H107&lt;&gt;INT(H107),I107&lt;&gt;INT(I107)),"",H107*I107)))</x:f>
      </x:c>
      <x:c r="K107" t="str">
        <x:f>IF(A107="","",IF(NOT(ISNUMBER(J107)),"REVISAR ESCALA",IF(J107&gt;=20,"CRÍTICO",IF(J107&gt;=12,"ALTO",IF(J107&gt;=6,"MODERADO","BAIXO")))))</x:f>
      </x:c>
      <x:c r="L107" s="13"/>
      <x:c r="M107" s="13"/>
      <x:c r="N107" s="14"/>
      <x:c r="O107" s="13"/>
      <x:c r="P107" s="14"/>
      <x:c r="Q107" s="13"/>
      <x:c r="R107" s="13"/>
    </x:row>
    <x:row r="108">
      <x:c r="A108" s="13"/>
      <x:c r="B108" s="13"/>
      <x:c r="C108" s="14"/>
      <x:c r="D108" s="13"/>
      <x:c r="E108" s="13"/>
      <x:c r="F108" s="13"/>
      <x:c r="G108" s="13"/>
      <x:c r="H108" s="13"/>
      <x:c r="I108" s="13"/>
      <x:c r="J108" t="str">
        <x:f>IF(A108="","",IF(COUNT(H108:I108)&lt;&gt;2,"",IF(OR(H108&lt;1,H108&gt;5,I108&lt;1,I108&gt;5,H108&lt;&gt;INT(H108),I108&lt;&gt;INT(I108)),"",H108*I108)))</x:f>
      </x:c>
      <x:c r="K108" t="str">
        <x:f>IF(A108="","",IF(NOT(ISNUMBER(J108)),"REVISAR ESCALA",IF(J108&gt;=20,"CRÍTICO",IF(J108&gt;=12,"ALTO",IF(J108&gt;=6,"MODERADO","BAIXO")))))</x:f>
      </x:c>
      <x:c r="L108" s="13"/>
      <x:c r="M108" s="13"/>
      <x:c r="N108" s="14"/>
      <x:c r="O108" s="13"/>
      <x:c r="P108" s="14"/>
      <x:c r="Q108" s="13"/>
      <x:c r="R108" s="13"/>
    </x:row>
    <x:row r="109">
      <x:c r="A109" s="13"/>
      <x:c r="B109" s="13"/>
      <x:c r="C109" s="14"/>
      <x:c r="D109" s="13"/>
      <x:c r="E109" s="13"/>
      <x:c r="F109" s="13"/>
      <x:c r="G109" s="13"/>
      <x:c r="H109" s="13"/>
      <x:c r="I109" s="13"/>
      <x:c r="J109" t="str">
        <x:f>IF(A109="","",IF(COUNT(H109:I109)&lt;&gt;2,"",IF(OR(H109&lt;1,H109&gt;5,I109&lt;1,I109&gt;5,H109&lt;&gt;INT(H109),I109&lt;&gt;INT(I109)),"",H109*I109)))</x:f>
      </x:c>
      <x:c r="K109" t="str">
        <x:f>IF(A109="","",IF(NOT(ISNUMBER(J109)),"REVISAR ESCALA",IF(J109&gt;=20,"CRÍTICO",IF(J109&gt;=12,"ALTO",IF(J109&gt;=6,"MODERADO","BAIXO")))))</x:f>
      </x:c>
      <x:c r="L109" s="13"/>
      <x:c r="M109" s="13"/>
      <x:c r="N109" s="14"/>
      <x:c r="O109" s="13"/>
      <x:c r="P109" s="14"/>
      <x:c r="Q109" s="13"/>
      <x:c r="R109" s="13"/>
    </x:row>
    <x:row r="110">
      <x:c r="A110" s="13"/>
      <x:c r="B110" s="13"/>
      <x:c r="C110" s="14"/>
      <x:c r="D110" s="13"/>
      <x:c r="E110" s="13"/>
      <x:c r="F110" s="13"/>
      <x:c r="G110" s="13"/>
      <x:c r="H110" s="13"/>
      <x:c r="I110" s="13"/>
      <x:c r="J110" t="str">
        <x:f>IF(A110="","",IF(COUNT(H110:I110)&lt;&gt;2,"",IF(OR(H110&lt;1,H110&gt;5,I110&lt;1,I110&gt;5,H110&lt;&gt;INT(H110),I110&lt;&gt;INT(I110)),"",H110*I110)))</x:f>
      </x:c>
      <x:c r="K110" t="str">
        <x:f>IF(A110="","",IF(NOT(ISNUMBER(J110)),"REVISAR ESCALA",IF(J110&gt;=20,"CRÍTICO",IF(J110&gt;=12,"ALTO",IF(J110&gt;=6,"MODERADO","BAIXO")))))</x:f>
      </x:c>
      <x:c r="L110" s="13"/>
      <x:c r="M110" s="13"/>
      <x:c r="N110" s="14"/>
      <x:c r="O110" s="13"/>
      <x:c r="P110" s="14"/>
      <x:c r="Q110" s="13"/>
      <x:c r="R110" s="13"/>
    </x:row>
    <x:row r="111">
      <x:c r="A111" s="13"/>
      <x:c r="B111" s="13"/>
      <x:c r="C111" s="14"/>
      <x:c r="D111" s="13"/>
      <x:c r="E111" s="13"/>
      <x:c r="F111" s="13"/>
      <x:c r="G111" s="13"/>
      <x:c r="H111" s="13"/>
      <x:c r="I111" s="13"/>
      <x:c r="J111" t="str">
        <x:f>IF(A111="","",IF(COUNT(H111:I111)&lt;&gt;2,"",IF(OR(H111&lt;1,H111&gt;5,I111&lt;1,I111&gt;5,H111&lt;&gt;INT(H111),I111&lt;&gt;INT(I111)),"",H111*I111)))</x:f>
      </x:c>
      <x:c r="K111" t="str">
        <x:f>IF(A111="","",IF(NOT(ISNUMBER(J111)),"REVISAR ESCALA",IF(J111&gt;=20,"CRÍTICO",IF(J111&gt;=12,"ALTO",IF(J111&gt;=6,"MODERADO","BAIXO")))))</x:f>
      </x:c>
      <x:c r="L111" s="13"/>
      <x:c r="M111" s="13"/>
      <x:c r="N111" s="14"/>
      <x:c r="O111" s="13"/>
      <x:c r="P111" s="14"/>
      <x:c r="Q111" s="13"/>
      <x:c r="R111" s="13"/>
    </x:row>
    <x:row r="112">
      <x:c r="A112" s="13"/>
      <x:c r="B112" s="13"/>
      <x:c r="C112" s="14"/>
      <x:c r="D112" s="13"/>
      <x:c r="E112" s="13"/>
      <x:c r="F112" s="13"/>
      <x:c r="G112" s="13"/>
      <x:c r="H112" s="13"/>
      <x:c r="I112" s="13"/>
      <x:c r="J112" t="str">
        <x:f>IF(A112="","",IF(COUNT(H112:I112)&lt;&gt;2,"",IF(OR(H112&lt;1,H112&gt;5,I112&lt;1,I112&gt;5,H112&lt;&gt;INT(H112),I112&lt;&gt;INT(I112)),"",H112*I112)))</x:f>
      </x:c>
      <x:c r="K112" t="str">
        <x:f>IF(A112="","",IF(NOT(ISNUMBER(J112)),"REVISAR ESCALA",IF(J112&gt;=20,"CRÍTICO",IF(J112&gt;=12,"ALTO",IF(J112&gt;=6,"MODERADO","BAIXO")))))</x:f>
      </x:c>
      <x:c r="L112" s="13"/>
      <x:c r="M112" s="13"/>
      <x:c r="N112" s="14"/>
      <x:c r="O112" s="13"/>
      <x:c r="P112" s="14"/>
      <x:c r="Q112" s="13"/>
      <x:c r="R112" s="13"/>
    </x:row>
    <x:row r="113">
      <x:c r="A113" s="13"/>
      <x:c r="B113" s="13"/>
      <x:c r="C113" s="14"/>
      <x:c r="D113" s="13"/>
      <x:c r="E113" s="13"/>
      <x:c r="F113" s="13"/>
      <x:c r="G113" s="13"/>
      <x:c r="H113" s="13"/>
      <x:c r="I113" s="13"/>
      <x:c r="J113" t="str">
        <x:f>IF(A113="","",IF(COUNT(H113:I113)&lt;&gt;2,"",IF(OR(H113&lt;1,H113&gt;5,I113&lt;1,I113&gt;5,H113&lt;&gt;INT(H113),I113&lt;&gt;INT(I113)),"",H113*I113)))</x:f>
      </x:c>
      <x:c r="K113" t="str">
        <x:f>IF(A113="","",IF(NOT(ISNUMBER(J113)),"REVISAR ESCALA",IF(J113&gt;=20,"CRÍTICO",IF(J113&gt;=12,"ALTO",IF(J113&gt;=6,"MODERADO","BAIXO")))))</x:f>
      </x:c>
      <x:c r="L113" s="13"/>
      <x:c r="M113" s="13"/>
      <x:c r="N113" s="14"/>
      <x:c r="O113" s="13"/>
      <x:c r="P113" s="14"/>
      <x:c r="Q113" s="13"/>
      <x:c r="R113" s="13"/>
    </x:row>
    <x:row r="114">
      <x:c r="A114" s="13"/>
      <x:c r="B114" s="13"/>
      <x:c r="C114" s="14"/>
      <x:c r="D114" s="13"/>
      <x:c r="E114" s="13"/>
      <x:c r="F114" s="13"/>
      <x:c r="G114" s="13"/>
      <x:c r="H114" s="13"/>
      <x:c r="I114" s="13"/>
      <x:c r="J114" t="str">
        <x:f>IF(A114="","",IF(COUNT(H114:I114)&lt;&gt;2,"",IF(OR(H114&lt;1,H114&gt;5,I114&lt;1,I114&gt;5,H114&lt;&gt;INT(H114),I114&lt;&gt;INT(I114)),"",H114*I114)))</x:f>
      </x:c>
      <x:c r="K114" t="str">
        <x:f>IF(A114="","",IF(NOT(ISNUMBER(J114)),"REVISAR ESCALA",IF(J114&gt;=20,"CRÍTICO",IF(J114&gt;=12,"ALTO",IF(J114&gt;=6,"MODERADO","BAIXO")))))</x:f>
      </x:c>
      <x:c r="L114" s="13"/>
      <x:c r="M114" s="13"/>
      <x:c r="N114" s="14"/>
      <x:c r="O114" s="13"/>
      <x:c r="P114" s="14"/>
      <x:c r="Q114" s="13"/>
      <x:c r="R114" s="13"/>
    </x:row>
    <x:row r="115">
      <x:c r="A115" s="13"/>
      <x:c r="B115" s="13"/>
      <x:c r="C115" s="14"/>
      <x:c r="D115" s="13"/>
      <x:c r="E115" s="13"/>
      <x:c r="F115" s="13"/>
      <x:c r="G115" s="13"/>
      <x:c r="H115" s="13"/>
      <x:c r="I115" s="13"/>
      <x:c r="J115" t="str">
        <x:f>IF(A115="","",IF(COUNT(H115:I115)&lt;&gt;2,"",IF(OR(H115&lt;1,H115&gt;5,I115&lt;1,I115&gt;5,H115&lt;&gt;INT(H115),I115&lt;&gt;INT(I115)),"",H115*I115)))</x:f>
      </x:c>
      <x:c r="K115" t="str">
        <x:f>IF(A115="","",IF(NOT(ISNUMBER(J115)),"REVISAR ESCALA",IF(J115&gt;=20,"CRÍTICO",IF(J115&gt;=12,"ALTO",IF(J115&gt;=6,"MODERADO","BAIXO")))))</x:f>
      </x:c>
      <x:c r="L115" s="13"/>
      <x:c r="M115" s="13"/>
      <x:c r="N115" s="14"/>
      <x:c r="O115" s="13"/>
      <x:c r="P115" s="14"/>
      <x:c r="Q115" s="13"/>
      <x:c r="R115" s="13"/>
    </x:row>
    <x:row r="116">
      <x:c r="A116" s="13"/>
      <x:c r="B116" s="13"/>
      <x:c r="C116" s="14"/>
      <x:c r="D116" s="13"/>
      <x:c r="E116" s="13"/>
      <x:c r="F116" s="13"/>
      <x:c r="G116" s="13"/>
      <x:c r="H116" s="13"/>
      <x:c r="I116" s="13"/>
      <x:c r="J116" t="str">
        <x:f>IF(A116="","",IF(COUNT(H116:I116)&lt;&gt;2,"",IF(OR(H116&lt;1,H116&gt;5,I116&lt;1,I116&gt;5,H116&lt;&gt;INT(H116),I116&lt;&gt;INT(I116)),"",H116*I116)))</x:f>
      </x:c>
      <x:c r="K116" t="str">
        <x:f>IF(A116="","",IF(NOT(ISNUMBER(J116)),"REVISAR ESCALA",IF(J116&gt;=20,"CRÍTICO",IF(J116&gt;=12,"ALTO",IF(J116&gt;=6,"MODERADO","BAIXO")))))</x:f>
      </x:c>
      <x:c r="L116" s="13"/>
      <x:c r="M116" s="13"/>
      <x:c r="N116" s="14"/>
      <x:c r="O116" s="13"/>
      <x:c r="P116" s="14"/>
      <x:c r="Q116" s="13"/>
      <x:c r="R116" s="13"/>
    </x:row>
    <x:row r="117">
      <x:c r="A117" s="13"/>
      <x:c r="B117" s="13"/>
      <x:c r="C117" s="14"/>
      <x:c r="D117" s="13"/>
      <x:c r="E117" s="13"/>
      <x:c r="F117" s="13"/>
      <x:c r="G117" s="13"/>
      <x:c r="H117" s="13"/>
      <x:c r="I117" s="13"/>
      <x:c r="J117" t="str">
        <x:f>IF(A117="","",IF(COUNT(H117:I117)&lt;&gt;2,"",IF(OR(H117&lt;1,H117&gt;5,I117&lt;1,I117&gt;5,H117&lt;&gt;INT(H117),I117&lt;&gt;INT(I117)),"",H117*I117)))</x:f>
      </x:c>
      <x:c r="K117" t="str">
        <x:f>IF(A117="","",IF(NOT(ISNUMBER(J117)),"REVISAR ESCALA",IF(J117&gt;=20,"CRÍTICO",IF(J117&gt;=12,"ALTO",IF(J117&gt;=6,"MODERADO","BAIXO")))))</x:f>
      </x:c>
      <x:c r="L117" s="13"/>
      <x:c r="M117" s="13"/>
      <x:c r="N117" s="14"/>
      <x:c r="O117" s="13"/>
      <x:c r="P117" s="14"/>
      <x:c r="Q117" s="13"/>
      <x:c r="R117" s="13"/>
    </x:row>
    <x:row r="118">
      <x:c r="A118" s="13"/>
      <x:c r="B118" s="13"/>
      <x:c r="C118" s="14"/>
      <x:c r="D118" s="13"/>
      <x:c r="E118" s="13"/>
      <x:c r="F118" s="13"/>
      <x:c r="G118" s="13"/>
      <x:c r="H118" s="13"/>
      <x:c r="I118" s="13"/>
      <x:c r="J118" t="str">
        <x:f>IF(A118="","",IF(COUNT(H118:I118)&lt;&gt;2,"",IF(OR(H118&lt;1,H118&gt;5,I118&lt;1,I118&gt;5,H118&lt;&gt;INT(H118),I118&lt;&gt;INT(I118)),"",H118*I118)))</x:f>
      </x:c>
      <x:c r="K118" t="str">
        <x:f>IF(A118="","",IF(NOT(ISNUMBER(J118)),"REVISAR ESCALA",IF(J118&gt;=20,"CRÍTICO",IF(J118&gt;=12,"ALTO",IF(J118&gt;=6,"MODERADO","BAIXO")))))</x:f>
      </x:c>
      <x:c r="L118" s="13"/>
      <x:c r="M118" s="13"/>
      <x:c r="N118" s="14"/>
      <x:c r="O118" s="13"/>
      <x:c r="P118" s="14"/>
      <x:c r="Q118" s="13"/>
      <x:c r="R118" s="13"/>
    </x:row>
    <x:row r="119">
      <x:c r="A119" s="13"/>
      <x:c r="B119" s="13"/>
      <x:c r="C119" s="14"/>
      <x:c r="D119" s="13"/>
      <x:c r="E119" s="13"/>
      <x:c r="F119" s="13"/>
      <x:c r="G119" s="13"/>
      <x:c r="H119" s="13"/>
      <x:c r="I119" s="13"/>
      <x:c r="J119" t="str">
        <x:f>IF(A119="","",IF(COUNT(H119:I119)&lt;&gt;2,"",IF(OR(H119&lt;1,H119&gt;5,I119&lt;1,I119&gt;5,H119&lt;&gt;INT(H119),I119&lt;&gt;INT(I119)),"",H119*I119)))</x:f>
      </x:c>
      <x:c r="K119" t="str">
        <x:f>IF(A119="","",IF(NOT(ISNUMBER(J119)),"REVISAR ESCALA",IF(J119&gt;=20,"CRÍTICO",IF(J119&gt;=12,"ALTO",IF(J119&gt;=6,"MODERADO","BAIXO")))))</x:f>
      </x:c>
      <x:c r="L119" s="13"/>
      <x:c r="M119" s="13"/>
      <x:c r="N119" s="14"/>
      <x:c r="O119" s="13"/>
      <x:c r="P119" s="14"/>
      <x:c r="Q119" s="13"/>
      <x:c r="R119" s="13"/>
    </x:row>
    <x:row r="120">
      <x:c r="A120" s="13"/>
      <x:c r="B120" s="13"/>
      <x:c r="C120" s="14"/>
      <x:c r="D120" s="13"/>
      <x:c r="E120" s="13"/>
      <x:c r="F120" s="13"/>
      <x:c r="G120" s="13"/>
      <x:c r="H120" s="13"/>
      <x:c r="I120" s="13"/>
      <x:c r="J120" t="str">
        <x:f>IF(A120="","",IF(COUNT(H120:I120)&lt;&gt;2,"",IF(OR(H120&lt;1,H120&gt;5,I120&lt;1,I120&gt;5,H120&lt;&gt;INT(H120),I120&lt;&gt;INT(I120)),"",H120*I120)))</x:f>
      </x:c>
      <x:c r="K120" t="str">
        <x:f>IF(A120="","",IF(NOT(ISNUMBER(J120)),"REVISAR ESCALA",IF(J120&gt;=20,"CRÍTICO",IF(J120&gt;=12,"ALTO",IF(J120&gt;=6,"MODERADO","BAIXO")))))</x:f>
      </x:c>
      <x:c r="L120" s="13"/>
      <x:c r="M120" s="13"/>
      <x:c r="N120" s="14"/>
      <x:c r="O120" s="13"/>
      <x:c r="P120" s="14"/>
      <x:c r="Q120" s="13"/>
      <x:c r="R120" s="13"/>
    </x:row>
    <x:row r="121">
      <x:c r="A121" s="13"/>
      <x:c r="B121" s="13"/>
      <x:c r="C121" s="14"/>
      <x:c r="D121" s="13"/>
      <x:c r="E121" s="13"/>
      <x:c r="F121" s="13"/>
      <x:c r="G121" s="13"/>
      <x:c r="H121" s="13"/>
      <x:c r="I121" s="13"/>
      <x:c r="J121" t="str">
        <x:f>IF(A121="","",IF(COUNT(H121:I121)&lt;&gt;2,"",IF(OR(H121&lt;1,H121&gt;5,I121&lt;1,I121&gt;5,H121&lt;&gt;INT(H121),I121&lt;&gt;INT(I121)),"",H121*I121)))</x:f>
      </x:c>
      <x:c r="K121" t="str">
        <x:f>IF(A121="","",IF(NOT(ISNUMBER(J121)),"REVISAR ESCALA",IF(J121&gt;=20,"CRÍTICO",IF(J121&gt;=12,"ALTO",IF(J121&gt;=6,"MODERADO","BAIXO")))))</x:f>
      </x:c>
      <x:c r="L121" s="13"/>
      <x:c r="M121" s="13"/>
      <x:c r="N121" s="14"/>
      <x:c r="O121" s="13"/>
      <x:c r="P121" s="14"/>
      <x:c r="Q121" s="13"/>
      <x:c r="R121" s="13"/>
    </x:row>
    <x:row r="122">
      <x:c r="A122" s="13"/>
      <x:c r="B122" s="13"/>
      <x:c r="C122" s="14"/>
      <x:c r="D122" s="13"/>
      <x:c r="E122" s="13"/>
      <x:c r="F122" s="13"/>
      <x:c r="G122" s="13"/>
      <x:c r="H122" s="13"/>
      <x:c r="I122" s="13"/>
      <x:c r="J122" t="str">
        <x:f>IF(A122="","",IF(COUNT(H122:I122)&lt;&gt;2,"",IF(OR(H122&lt;1,H122&gt;5,I122&lt;1,I122&gt;5,H122&lt;&gt;INT(H122),I122&lt;&gt;INT(I122)),"",H122*I122)))</x:f>
      </x:c>
      <x:c r="K122" t="str">
        <x:f>IF(A122="","",IF(NOT(ISNUMBER(J122)),"REVISAR ESCALA",IF(J122&gt;=20,"CRÍTICO",IF(J122&gt;=12,"ALTO",IF(J122&gt;=6,"MODERADO","BAIXO")))))</x:f>
      </x:c>
      <x:c r="L122" s="13"/>
      <x:c r="M122" s="13"/>
      <x:c r="N122" s="14"/>
      <x:c r="O122" s="13"/>
      <x:c r="P122" s="14"/>
      <x:c r="Q122" s="13"/>
      <x:c r="R122" s="13"/>
    </x:row>
    <x:row r="123">
      <x:c r="A123" s="13"/>
      <x:c r="B123" s="13"/>
      <x:c r="C123" s="14"/>
      <x:c r="D123" s="13"/>
      <x:c r="E123" s="13"/>
      <x:c r="F123" s="13"/>
      <x:c r="G123" s="13"/>
      <x:c r="H123" s="13"/>
      <x:c r="I123" s="13"/>
      <x:c r="J123" t="str">
        <x:f>IF(A123="","",IF(COUNT(H123:I123)&lt;&gt;2,"",IF(OR(H123&lt;1,H123&gt;5,I123&lt;1,I123&gt;5,H123&lt;&gt;INT(H123),I123&lt;&gt;INT(I123)),"",H123*I123)))</x:f>
      </x:c>
      <x:c r="K123" t="str">
        <x:f>IF(A123="","",IF(NOT(ISNUMBER(J123)),"REVISAR ESCALA",IF(J123&gt;=20,"CRÍTICO",IF(J123&gt;=12,"ALTO",IF(J123&gt;=6,"MODERADO","BAIXO")))))</x:f>
      </x:c>
      <x:c r="L123" s="13"/>
      <x:c r="M123" s="13"/>
      <x:c r="N123" s="14"/>
      <x:c r="O123" s="13"/>
      <x:c r="P123" s="14"/>
      <x:c r="Q123" s="13"/>
      <x:c r="R123" s="13"/>
    </x:row>
    <x:row r="124">
      <x:c r="A124" s="13"/>
      <x:c r="B124" s="13"/>
      <x:c r="C124" s="14"/>
      <x:c r="D124" s="13"/>
      <x:c r="E124" s="13"/>
      <x:c r="F124" s="13"/>
      <x:c r="G124" s="13"/>
      <x:c r="H124" s="13"/>
      <x:c r="I124" s="13"/>
      <x:c r="J124" t="str">
        <x:f>IF(A124="","",IF(COUNT(H124:I124)&lt;&gt;2,"",IF(OR(H124&lt;1,H124&gt;5,I124&lt;1,I124&gt;5,H124&lt;&gt;INT(H124),I124&lt;&gt;INT(I124)),"",H124*I124)))</x:f>
      </x:c>
      <x:c r="K124" t="str">
        <x:f>IF(A124="","",IF(NOT(ISNUMBER(J124)),"REVISAR ESCALA",IF(J124&gt;=20,"CRÍTICO",IF(J124&gt;=12,"ALTO",IF(J124&gt;=6,"MODERADO","BAIXO")))))</x:f>
      </x:c>
      <x:c r="L124" s="13"/>
      <x:c r="M124" s="13"/>
      <x:c r="N124" s="14"/>
      <x:c r="O124" s="13"/>
      <x:c r="P124" s="14"/>
      <x:c r="Q124" s="13"/>
      <x:c r="R124" s="13"/>
    </x:row>
    <x:row r="125">
      <x:c r="A125" s="13"/>
      <x:c r="B125" s="13"/>
      <x:c r="C125" s="14"/>
      <x:c r="D125" s="13"/>
      <x:c r="E125" s="13"/>
      <x:c r="F125" s="13"/>
      <x:c r="G125" s="13"/>
      <x:c r="H125" s="13"/>
      <x:c r="I125" s="13"/>
      <x:c r="J125" t="str">
        <x:f>IF(A125="","",IF(COUNT(H125:I125)&lt;&gt;2,"",IF(OR(H125&lt;1,H125&gt;5,I125&lt;1,I125&gt;5,H125&lt;&gt;INT(H125),I125&lt;&gt;INT(I125)),"",H125*I125)))</x:f>
      </x:c>
      <x:c r="K125" t="str">
        <x:f>IF(A125="","",IF(NOT(ISNUMBER(J125)),"REVISAR ESCALA",IF(J125&gt;=20,"CRÍTICO",IF(J125&gt;=12,"ALTO",IF(J125&gt;=6,"MODERADO","BAIXO")))))</x:f>
      </x:c>
      <x:c r="L125" s="13"/>
      <x:c r="M125" s="13"/>
      <x:c r="N125" s="14"/>
      <x:c r="O125" s="13"/>
      <x:c r="P125" s="14"/>
      <x:c r="Q125" s="13"/>
      <x:c r="R125" s="13"/>
    </x:row>
    <x:row r="126">
      <x:c r="A126" s="13"/>
      <x:c r="B126" s="13"/>
      <x:c r="C126" s="14"/>
      <x:c r="D126" s="13"/>
      <x:c r="E126" s="13"/>
      <x:c r="F126" s="13"/>
      <x:c r="G126" s="13"/>
      <x:c r="H126" s="13"/>
      <x:c r="I126" s="13"/>
      <x:c r="J126" t="str">
        <x:f>IF(A126="","",IF(COUNT(H126:I126)&lt;&gt;2,"",IF(OR(H126&lt;1,H126&gt;5,I126&lt;1,I126&gt;5,H126&lt;&gt;INT(H126),I126&lt;&gt;INT(I126)),"",H126*I126)))</x:f>
      </x:c>
      <x:c r="K126" t="str">
        <x:f>IF(A126="","",IF(NOT(ISNUMBER(J126)),"REVISAR ESCALA",IF(J126&gt;=20,"CRÍTICO",IF(J126&gt;=12,"ALTO",IF(J126&gt;=6,"MODERADO","BAIXO")))))</x:f>
      </x:c>
      <x:c r="L126" s="13"/>
      <x:c r="M126" s="13"/>
      <x:c r="N126" s="14"/>
      <x:c r="O126" s="13"/>
      <x:c r="P126" s="14"/>
      <x:c r="Q126" s="13"/>
      <x:c r="R126" s="13"/>
    </x:row>
    <x:row r="127">
      <x:c r="A127" s="13"/>
      <x:c r="B127" s="13"/>
      <x:c r="C127" s="14"/>
      <x:c r="D127" s="13"/>
      <x:c r="E127" s="13"/>
      <x:c r="F127" s="13"/>
      <x:c r="G127" s="13"/>
      <x:c r="H127" s="13"/>
      <x:c r="I127" s="13"/>
      <x:c r="J127" t="str">
        <x:f>IF(A127="","",IF(COUNT(H127:I127)&lt;&gt;2,"",IF(OR(H127&lt;1,H127&gt;5,I127&lt;1,I127&gt;5,H127&lt;&gt;INT(H127),I127&lt;&gt;INT(I127)),"",H127*I127)))</x:f>
      </x:c>
      <x:c r="K127" t="str">
        <x:f>IF(A127="","",IF(NOT(ISNUMBER(J127)),"REVISAR ESCALA",IF(J127&gt;=20,"CRÍTICO",IF(J127&gt;=12,"ALTO",IF(J127&gt;=6,"MODERADO","BAIXO")))))</x:f>
      </x:c>
      <x:c r="L127" s="13"/>
      <x:c r="M127" s="13"/>
      <x:c r="N127" s="14"/>
      <x:c r="O127" s="13"/>
      <x:c r="P127" s="14"/>
      <x:c r="Q127" s="13"/>
      <x:c r="R127" s="13"/>
    </x:row>
    <x:row r="128">
      <x:c r="A128" s="13"/>
      <x:c r="B128" s="13"/>
      <x:c r="C128" s="14"/>
      <x:c r="D128" s="13"/>
      <x:c r="E128" s="13"/>
      <x:c r="F128" s="13"/>
      <x:c r="G128" s="13"/>
      <x:c r="H128" s="13"/>
      <x:c r="I128" s="13"/>
      <x:c r="J128" t="str">
        <x:f>IF(A128="","",IF(COUNT(H128:I128)&lt;&gt;2,"",IF(OR(H128&lt;1,H128&gt;5,I128&lt;1,I128&gt;5,H128&lt;&gt;INT(H128),I128&lt;&gt;INT(I128)),"",H128*I128)))</x:f>
      </x:c>
      <x:c r="K128" t="str">
        <x:f>IF(A128="","",IF(NOT(ISNUMBER(J128)),"REVISAR ESCALA",IF(J128&gt;=20,"CRÍTICO",IF(J128&gt;=12,"ALTO",IF(J128&gt;=6,"MODERADO","BAIXO")))))</x:f>
      </x:c>
      <x:c r="L128" s="13"/>
      <x:c r="M128" s="13"/>
      <x:c r="N128" s="14"/>
      <x:c r="O128" s="13"/>
      <x:c r="P128" s="14"/>
      <x:c r="Q128" s="13"/>
      <x:c r="R128" s="13"/>
    </x:row>
    <x:row r="129">
      <x:c r="A129" s="13"/>
      <x:c r="B129" s="13"/>
      <x:c r="C129" s="14"/>
      <x:c r="D129" s="13"/>
      <x:c r="E129" s="13"/>
      <x:c r="F129" s="13"/>
      <x:c r="G129" s="13"/>
      <x:c r="H129" s="13"/>
      <x:c r="I129" s="13"/>
      <x:c r="J129" t="str">
        <x:f>IF(A129="","",IF(COUNT(H129:I129)&lt;&gt;2,"",IF(OR(H129&lt;1,H129&gt;5,I129&lt;1,I129&gt;5,H129&lt;&gt;INT(H129),I129&lt;&gt;INT(I129)),"",H129*I129)))</x:f>
      </x:c>
      <x:c r="K129" t="str">
        <x:f>IF(A129="","",IF(NOT(ISNUMBER(J129)),"REVISAR ESCALA",IF(J129&gt;=20,"CRÍTICO",IF(J129&gt;=12,"ALTO",IF(J129&gt;=6,"MODERADO","BAIXO")))))</x:f>
      </x:c>
      <x:c r="L129" s="13"/>
      <x:c r="M129" s="13"/>
      <x:c r="N129" s="14"/>
      <x:c r="O129" s="13"/>
      <x:c r="P129" s="14"/>
      <x:c r="Q129" s="13"/>
      <x:c r="R129" s="13"/>
    </x:row>
    <x:row r="130">
      <x:c r="A130" s="13"/>
      <x:c r="B130" s="13"/>
      <x:c r="C130" s="14"/>
      <x:c r="D130" s="13"/>
      <x:c r="E130" s="13"/>
      <x:c r="F130" s="13"/>
      <x:c r="G130" s="13"/>
      <x:c r="H130" s="13"/>
      <x:c r="I130" s="13"/>
      <x:c r="J130" t="str">
        <x:f>IF(A130="","",IF(COUNT(H130:I130)&lt;&gt;2,"",IF(OR(H130&lt;1,H130&gt;5,I130&lt;1,I130&gt;5,H130&lt;&gt;INT(H130),I130&lt;&gt;INT(I130)),"",H130*I130)))</x:f>
      </x:c>
      <x:c r="K130" t="str">
        <x:f>IF(A130="","",IF(NOT(ISNUMBER(J130)),"REVISAR ESCALA",IF(J130&gt;=20,"CRÍTICO",IF(J130&gt;=12,"ALTO",IF(J130&gt;=6,"MODERADO","BAIXO")))))</x:f>
      </x:c>
      <x:c r="L130" s="13"/>
      <x:c r="M130" s="13"/>
      <x:c r="N130" s="14"/>
      <x:c r="O130" s="13"/>
      <x:c r="P130" s="14"/>
      <x:c r="Q130" s="13"/>
      <x:c r="R130" s="13"/>
    </x:row>
    <x:row r="131">
      <x:c r="A131" s="13"/>
      <x:c r="B131" s="13"/>
      <x:c r="C131" s="14"/>
      <x:c r="D131" s="13"/>
      <x:c r="E131" s="13"/>
      <x:c r="F131" s="13"/>
      <x:c r="G131" s="13"/>
      <x:c r="H131" s="13"/>
      <x:c r="I131" s="13"/>
      <x:c r="J131" t="str">
        <x:f>IF(A131="","",IF(COUNT(H131:I131)&lt;&gt;2,"",IF(OR(H131&lt;1,H131&gt;5,I131&lt;1,I131&gt;5,H131&lt;&gt;INT(H131),I131&lt;&gt;INT(I131)),"",H131*I131)))</x:f>
      </x:c>
      <x:c r="K131" t="str">
        <x:f>IF(A131="","",IF(NOT(ISNUMBER(J131)),"REVISAR ESCALA",IF(J131&gt;=20,"CRÍTICO",IF(J131&gt;=12,"ALTO",IF(J131&gt;=6,"MODERADO","BAIXO")))))</x:f>
      </x:c>
      <x:c r="L131" s="13"/>
      <x:c r="M131" s="13"/>
      <x:c r="N131" s="14"/>
      <x:c r="O131" s="13"/>
      <x:c r="P131" s="14"/>
      <x:c r="Q131" s="13"/>
      <x:c r="R131" s="13"/>
    </x:row>
    <x:row r="132">
      <x:c r="A132" s="13"/>
      <x:c r="B132" s="13"/>
      <x:c r="C132" s="14"/>
      <x:c r="D132" s="13"/>
      <x:c r="E132" s="13"/>
      <x:c r="F132" s="13"/>
      <x:c r="G132" s="13"/>
      <x:c r="H132" s="13"/>
      <x:c r="I132" s="13"/>
      <x:c r="J132" t="str">
        <x:f>IF(A132="","",IF(COUNT(H132:I132)&lt;&gt;2,"",IF(OR(H132&lt;1,H132&gt;5,I132&lt;1,I132&gt;5,H132&lt;&gt;INT(H132),I132&lt;&gt;INT(I132)),"",H132*I132)))</x:f>
      </x:c>
      <x:c r="K132" t="str">
        <x:f>IF(A132="","",IF(NOT(ISNUMBER(J132)),"REVISAR ESCALA",IF(J132&gt;=20,"CRÍTICO",IF(J132&gt;=12,"ALTO",IF(J132&gt;=6,"MODERADO","BAIXO")))))</x:f>
      </x:c>
      <x:c r="L132" s="13"/>
      <x:c r="M132" s="13"/>
      <x:c r="N132" s="14"/>
      <x:c r="O132" s="13"/>
      <x:c r="P132" s="14"/>
      <x:c r="Q132" s="13"/>
      <x:c r="R132" s="13"/>
    </x:row>
    <x:row r="133">
      <x:c r="A133" s="13"/>
      <x:c r="B133" s="13"/>
      <x:c r="C133" s="14"/>
      <x:c r="D133" s="13"/>
      <x:c r="E133" s="13"/>
      <x:c r="F133" s="13"/>
      <x:c r="G133" s="13"/>
      <x:c r="H133" s="13"/>
      <x:c r="I133" s="13"/>
      <x:c r="J133" t="str">
        <x:f>IF(A133="","",IF(COUNT(H133:I133)&lt;&gt;2,"",IF(OR(H133&lt;1,H133&gt;5,I133&lt;1,I133&gt;5,H133&lt;&gt;INT(H133),I133&lt;&gt;INT(I133)),"",H133*I133)))</x:f>
      </x:c>
      <x:c r="K133" t="str">
        <x:f>IF(A133="","",IF(NOT(ISNUMBER(J133)),"REVISAR ESCALA",IF(J133&gt;=20,"CRÍTICO",IF(J133&gt;=12,"ALTO",IF(J133&gt;=6,"MODERADO","BAIXO")))))</x:f>
      </x:c>
      <x:c r="L133" s="13"/>
      <x:c r="M133" s="13"/>
      <x:c r="N133" s="14"/>
      <x:c r="O133" s="13"/>
      <x:c r="P133" s="14"/>
      <x:c r="Q133" s="13"/>
      <x:c r="R133" s="13"/>
    </x:row>
    <x:row r="134">
      <x:c r="A134" s="13"/>
      <x:c r="B134" s="13"/>
      <x:c r="C134" s="14"/>
      <x:c r="D134" s="13"/>
      <x:c r="E134" s="13"/>
      <x:c r="F134" s="13"/>
      <x:c r="G134" s="13"/>
      <x:c r="H134" s="13"/>
      <x:c r="I134" s="13"/>
      <x:c r="J134" t="str">
        <x:f>IF(A134="","",IF(COUNT(H134:I134)&lt;&gt;2,"",IF(OR(H134&lt;1,H134&gt;5,I134&lt;1,I134&gt;5,H134&lt;&gt;INT(H134),I134&lt;&gt;INT(I134)),"",H134*I134)))</x:f>
      </x:c>
      <x:c r="K134" t="str">
        <x:f>IF(A134="","",IF(NOT(ISNUMBER(J134)),"REVISAR ESCALA",IF(J134&gt;=20,"CRÍTICO",IF(J134&gt;=12,"ALTO",IF(J134&gt;=6,"MODERADO","BAIXO")))))</x:f>
      </x:c>
      <x:c r="L134" s="13"/>
      <x:c r="M134" s="13"/>
      <x:c r="N134" s="14"/>
      <x:c r="O134" s="13"/>
      <x:c r="P134" s="14"/>
      <x:c r="Q134" s="13"/>
      <x:c r="R134" s="13"/>
    </x:row>
    <x:row r="135">
      <x:c r="A135" s="13"/>
      <x:c r="B135" s="13"/>
      <x:c r="C135" s="14"/>
      <x:c r="D135" s="13"/>
      <x:c r="E135" s="13"/>
      <x:c r="F135" s="13"/>
      <x:c r="G135" s="13"/>
      <x:c r="H135" s="13"/>
      <x:c r="I135" s="13"/>
      <x:c r="J135" t="str">
        <x:f>IF(A135="","",IF(COUNT(H135:I135)&lt;&gt;2,"",IF(OR(H135&lt;1,H135&gt;5,I135&lt;1,I135&gt;5,H135&lt;&gt;INT(H135),I135&lt;&gt;INT(I135)),"",H135*I135)))</x:f>
      </x:c>
      <x:c r="K135" t="str">
        <x:f>IF(A135="","",IF(NOT(ISNUMBER(J135)),"REVISAR ESCALA",IF(J135&gt;=20,"CRÍTICO",IF(J135&gt;=12,"ALTO",IF(J135&gt;=6,"MODERADO","BAIXO")))))</x:f>
      </x:c>
      <x:c r="L135" s="13"/>
      <x:c r="M135" s="13"/>
      <x:c r="N135" s="14"/>
      <x:c r="O135" s="13"/>
      <x:c r="P135" s="14"/>
      <x:c r="Q135" s="13"/>
      <x:c r="R135" s="13"/>
    </x:row>
    <x:row r="136">
      <x:c r="A136" s="13"/>
      <x:c r="B136" s="13"/>
      <x:c r="C136" s="14"/>
      <x:c r="D136" s="13"/>
      <x:c r="E136" s="13"/>
      <x:c r="F136" s="13"/>
      <x:c r="G136" s="13"/>
      <x:c r="H136" s="13"/>
      <x:c r="I136" s="13"/>
      <x:c r="J136" t="str">
        <x:f>IF(A136="","",IF(COUNT(H136:I136)&lt;&gt;2,"",IF(OR(H136&lt;1,H136&gt;5,I136&lt;1,I136&gt;5,H136&lt;&gt;INT(H136),I136&lt;&gt;INT(I136)),"",H136*I136)))</x:f>
      </x:c>
      <x:c r="K136" t="str">
        <x:f>IF(A136="","",IF(NOT(ISNUMBER(J136)),"REVISAR ESCALA",IF(J136&gt;=20,"CRÍTICO",IF(J136&gt;=12,"ALTO",IF(J136&gt;=6,"MODERADO","BAIXO")))))</x:f>
      </x:c>
      <x:c r="L136" s="13"/>
      <x:c r="M136" s="13"/>
      <x:c r="N136" s="14"/>
      <x:c r="O136" s="13"/>
      <x:c r="P136" s="14"/>
      <x:c r="Q136" s="13"/>
      <x:c r="R136" s="13"/>
    </x:row>
    <x:row r="137">
      <x:c r="A137" s="13"/>
      <x:c r="B137" s="13"/>
      <x:c r="C137" s="14"/>
      <x:c r="D137" s="13"/>
      <x:c r="E137" s="13"/>
      <x:c r="F137" s="13"/>
      <x:c r="G137" s="13"/>
      <x:c r="H137" s="13"/>
      <x:c r="I137" s="13"/>
      <x:c r="J137" t="str">
        <x:f>IF(A137="","",IF(COUNT(H137:I137)&lt;&gt;2,"",IF(OR(H137&lt;1,H137&gt;5,I137&lt;1,I137&gt;5,H137&lt;&gt;INT(H137),I137&lt;&gt;INT(I137)),"",H137*I137)))</x:f>
      </x:c>
      <x:c r="K137" t="str">
        <x:f>IF(A137="","",IF(NOT(ISNUMBER(J137)),"REVISAR ESCALA",IF(J137&gt;=20,"CRÍTICO",IF(J137&gt;=12,"ALTO",IF(J137&gt;=6,"MODERADO","BAIXO")))))</x:f>
      </x:c>
      <x:c r="L137" s="13"/>
      <x:c r="M137" s="13"/>
      <x:c r="N137" s="14"/>
      <x:c r="O137" s="13"/>
      <x:c r="P137" s="14"/>
      <x:c r="Q137" s="13"/>
      <x:c r="R137" s="13"/>
    </x:row>
    <x:row r="138">
      <x:c r="A138" s="13"/>
      <x:c r="B138" s="13"/>
      <x:c r="C138" s="14"/>
      <x:c r="D138" s="13"/>
      <x:c r="E138" s="13"/>
      <x:c r="F138" s="13"/>
      <x:c r="G138" s="13"/>
      <x:c r="H138" s="13"/>
      <x:c r="I138" s="13"/>
      <x:c r="J138" t="str">
        <x:f>IF(A138="","",IF(COUNT(H138:I138)&lt;&gt;2,"",IF(OR(H138&lt;1,H138&gt;5,I138&lt;1,I138&gt;5,H138&lt;&gt;INT(H138),I138&lt;&gt;INT(I138)),"",H138*I138)))</x:f>
      </x:c>
      <x:c r="K138" t="str">
        <x:f>IF(A138="","",IF(NOT(ISNUMBER(J138)),"REVISAR ESCALA",IF(J138&gt;=20,"CRÍTICO",IF(J138&gt;=12,"ALTO",IF(J138&gt;=6,"MODERADO","BAIXO")))))</x:f>
      </x:c>
      <x:c r="L138" s="13"/>
      <x:c r="M138" s="13"/>
      <x:c r="N138" s="14"/>
      <x:c r="O138" s="13"/>
      <x:c r="P138" s="14"/>
      <x:c r="Q138" s="13"/>
      <x:c r="R138" s="13"/>
    </x:row>
    <x:row r="139">
      <x:c r="A139" s="13"/>
      <x:c r="B139" s="13"/>
      <x:c r="C139" s="14"/>
      <x:c r="D139" s="13"/>
      <x:c r="E139" s="13"/>
      <x:c r="F139" s="13"/>
      <x:c r="G139" s="13"/>
      <x:c r="H139" s="13"/>
      <x:c r="I139" s="13"/>
      <x:c r="J139" t="str">
        <x:f>IF(A139="","",IF(COUNT(H139:I139)&lt;&gt;2,"",IF(OR(H139&lt;1,H139&gt;5,I139&lt;1,I139&gt;5,H139&lt;&gt;INT(H139),I139&lt;&gt;INT(I139)),"",H139*I139)))</x:f>
      </x:c>
      <x:c r="K139" t="str">
        <x:f>IF(A139="","",IF(NOT(ISNUMBER(J139)),"REVISAR ESCALA",IF(J139&gt;=20,"CRÍTICO",IF(J139&gt;=12,"ALTO",IF(J139&gt;=6,"MODERADO","BAIXO")))))</x:f>
      </x:c>
      <x:c r="L139" s="13"/>
      <x:c r="M139" s="13"/>
      <x:c r="N139" s="14"/>
      <x:c r="O139" s="13"/>
      <x:c r="P139" s="14"/>
      <x:c r="Q139" s="13"/>
      <x:c r="R139" s="13"/>
    </x:row>
    <x:row r="140">
      <x:c r="A140" s="13"/>
      <x:c r="B140" s="13"/>
      <x:c r="C140" s="14"/>
      <x:c r="D140" s="13"/>
      <x:c r="E140" s="13"/>
      <x:c r="F140" s="13"/>
      <x:c r="G140" s="13"/>
      <x:c r="H140" s="13"/>
      <x:c r="I140" s="13"/>
      <x:c r="J140" t="str">
        <x:f>IF(A140="","",IF(COUNT(H140:I140)&lt;&gt;2,"",IF(OR(H140&lt;1,H140&gt;5,I140&lt;1,I140&gt;5,H140&lt;&gt;INT(H140),I140&lt;&gt;INT(I140)),"",H140*I140)))</x:f>
      </x:c>
      <x:c r="K140" t="str">
        <x:f>IF(A140="","",IF(NOT(ISNUMBER(J140)),"REVISAR ESCALA",IF(J140&gt;=20,"CRÍTICO",IF(J140&gt;=12,"ALTO",IF(J140&gt;=6,"MODERADO","BAIXO")))))</x:f>
      </x:c>
      <x:c r="L140" s="13"/>
      <x:c r="M140" s="13"/>
      <x:c r="N140" s="14"/>
      <x:c r="O140" s="13"/>
      <x:c r="P140" s="14"/>
      <x:c r="Q140" s="13"/>
      <x:c r="R140" s="13"/>
    </x:row>
    <x:row r="141">
      <x:c r="A141" s="13"/>
      <x:c r="B141" s="13"/>
      <x:c r="C141" s="14"/>
      <x:c r="D141" s="13"/>
      <x:c r="E141" s="13"/>
      <x:c r="F141" s="13"/>
      <x:c r="G141" s="13"/>
      <x:c r="H141" s="13"/>
      <x:c r="I141" s="13"/>
      <x:c r="J141" t="str">
        <x:f>IF(A141="","",IF(COUNT(H141:I141)&lt;&gt;2,"",IF(OR(H141&lt;1,H141&gt;5,I141&lt;1,I141&gt;5,H141&lt;&gt;INT(H141),I141&lt;&gt;INT(I141)),"",H141*I141)))</x:f>
      </x:c>
      <x:c r="K141" t="str">
        <x:f>IF(A141="","",IF(NOT(ISNUMBER(J141)),"REVISAR ESCALA",IF(J141&gt;=20,"CRÍTICO",IF(J141&gt;=12,"ALTO",IF(J141&gt;=6,"MODERADO","BAIXO")))))</x:f>
      </x:c>
      <x:c r="L141" s="13"/>
      <x:c r="M141" s="13"/>
      <x:c r="N141" s="14"/>
      <x:c r="O141" s="13"/>
      <x:c r="P141" s="14"/>
      <x:c r="Q141" s="13"/>
      <x:c r="R141" s="13"/>
    </x:row>
    <x:row r="142">
      <x:c r="A142" s="13"/>
      <x:c r="B142" s="13"/>
      <x:c r="C142" s="14"/>
      <x:c r="D142" s="13"/>
      <x:c r="E142" s="13"/>
      <x:c r="F142" s="13"/>
      <x:c r="G142" s="13"/>
      <x:c r="H142" s="13"/>
      <x:c r="I142" s="13"/>
      <x:c r="J142" t="str">
        <x:f>IF(A142="","",IF(COUNT(H142:I142)&lt;&gt;2,"",IF(OR(H142&lt;1,H142&gt;5,I142&lt;1,I142&gt;5,H142&lt;&gt;INT(H142),I142&lt;&gt;INT(I142)),"",H142*I142)))</x:f>
      </x:c>
      <x:c r="K142" t="str">
        <x:f>IF(A142="","",IF(NOT(ISNUMBER(J142)),"REVISAR ESCALA",IF(J142&gt;=20,"CRÍTICO",IF(J142&gt;=12,"ALTO",IF(J142&gt;=6,"MODERADO","BAIXO")))))</x:f>
      </x:c>
      <x:c r="L142" s="13"/>
      <x:c r="M142" s="13"/>
      <x:c r="N142" s="14"/>
      <x:c r="O142" s="13"/>
      <x:c r="P142" s="14"/>
      <x:c r="Q142" s="13"/>
      <x:c r="R142" s="13"/>
    </x:row>
    <x:row r="143">
      <x:c r="A143" s="13"/>
      <x:c r="B143" s="13"/>
      <x:c r="C143" s="14"/>
      <x:c r="D143" s="13"/>
      <x:c r="E143" s="13"/>
      <x:c r="F143" s="13"/>
      <x:c r="G143" s="13"/>
      <x:c r="H143" s="13"/>
      <x:c r="I143" s="13"/>
      <x:c r="J143" t="str">
        <x:f>IF(A143="","",IF(COUNT(H143:I143)&lt;&gt;2,"",IF(OR(H143&lt;1,H143&gt;5,I143&lt;1,I143&gt;5,H143&lt;&gt;INT(H143),I143&lt;&gt;INT(I143)),"",H143*I143)))</x:f>
      </x:c>
      <x:c r="K143" t="str">
        <x:f>IF(A143="","",IF(NOT(ISNUMBER(J143)),"REVISAR ESCALA",IF(J143&gt;=20,"CRÍTICO",IF(J143&gt;=12,"ALTO",IF(J143&gt;=6,"MODERADO","BAIXO")))))</x:f>
      </x:c>
      <x:c r="L143" s="13"/>
      <x:c r="M143" s="13"/>
      <x:c r="N143" s="14"/>
      <x:c r="O143" s="13"/>
      <x:c r="P143" s="14"/>
      <x:c r="Q143" s="13"/>
      <x:c r="R143" s="13"/>
    </x:row>
    <x:row r="144">
      <x:c r="A144" s="13"/>
      <x:c r="B144" s="13"/>
      <x:c r="C144" s="14"/>
      <x:c r="D144" s="13"/>
      <x:c r="E144" s="13"/>
      <x:c r="F144" s="13"/>
      <x:c r="G144" s="13"/>
      <x:c r="H144" s="13"/>
      <x:c r="I144" s="13"/>
      <x:c r="J144" t="str">
        <x:f>IF(A144="","",IF(COUNT(H144:I144)&lt;&gt;2,"",IF(OR(H144&lt;1,H144&gt;5,I144&lt;1,I144&gt;5,H144&lt;&gt;INT(H144),I144&lt;&gt;INT(I144)),"",H144*I144)))</x:f>
      </x:c>
      <x:c r="K144" t="str">
        <x:f>IF(A144="","",IF(NOT(ISNUMBER(J144)),"REVISAR ESCALA",IF(J144&gt;=20,"CRÍTICO",IF(J144&gt;=12,"ALTO",IF(J144&gt;=6,"MODERADO","BAIXO")))))</x:f>
      </x:c>
      <x:c r="L144" s="13"/>
      <x:c r="M144" s="13"/>
      <x:c r="N144" s="14"/>
      <x:c r="O144" s="13"/>
      <x:c r="P144" s="14"/>
      <x:c r="Q144" s="13"/>
      <x:c r="R144" s="13"/>
    </x:row>
    <x:row r="145">
      <x:c r="A145" s="13"/>
      <x:c r="B145" s="13"/>
      <x:c r="C145" s="14"/>
      <x:c r="D145" s="13"/>
      <x:c r="E145" s="13"/>
      <x:c r="F145" s="13"/>
      <x:c r="G145" s="13"/>
      <x:c r="H145" s="13"/>
      <x:c r="I145" s="13"/>
      <x:c r="J145" t="str">
        <x:f>IF(A145="","",IF(COUNT(H145:I145)&lt;&gt;2,"",IF(OR(H145&lt;1,H145&gt;5,I145&lt;1,I145&gt;5,H145&lt;&gt;INT(H145),I145&lt;&gt;INT(I145)),"",H145*I145)))</x:f>
      </x:c>
      <x:c r="K145" t="str">
        <x:f>IF(A145="","",IF(NOT(ISNUMBER(J145)),"REVISAR ESCALA",IF(J145&gt;=20,"CRÍTICO",IF(J145&gt;=12,"ALTO",IF(J145&gt;=6,"MODERADO","BAIXO")))))</x:f>
      </x:c>
      <x:c r="L145" s="13"/>
      <x:c r="M145" s="13"/>
      <x:c r="N145" s="14"/>
      <x:c r="O145" s="13"/>
      <x:c r="P145" s="14"/>
      <x:c r="Q145" s="13"/>
      <x:c r="R145" s="13"/>
    </x:row>
    <x:row r="146">
      <x:c r="A146" s="13"/>
      <x:c r="B146" s="13"/>
      <x:c r="C146" s="14"/>
      <x:c r="D146" s="13"/>
      <x:c r="E146" s="13"/>
      <x:c r="F146" s="13"/>
      <x:c r="G146" s="13"/>
      <x:c r="H146" s="13"/>
      <x:c r="I146" s="13"/>
      <x:c r="J146" t="str">
        <x:f>IF(A146="","",IF(COUNT(H146:I146)&lt;&gt;2,"",IF(OR(H146&lt;1,H146&gt;5,I146&lt;1,I146&gt;5,H146&lt;&gt;INT(H146),I146&lt;&gt;INT(I146)),"",H146*I146)))</x:f>
      </x:c>
      <x:c r="K146" t="str">
        <x:f>IF(A146="","",IF(NOT(ISNUMBER(J146)),"REVISAR ESCALA",IF(J146&gt;=20,"CRÍTICO",IF(J146&gt;=12,"ALTO",IF(J146&gt;=6,"MODERADO","BAIXO")))))</x:f>
      </x:c>
      <x:c r="L146" s="13"/>
      <x:c r="M146" s="13"/>
      <x:c r="N146" s="14"/>
      <x:c r="O146" s="13"/>
      <x:c r="P146" s="14"/>
      <x:c r="Q146" s="13"/>
      <x:c r="R146" s="13"/>
    </x:row>
    <x:row r="147">
      <x:c r="A147" s="13"/>
      <x:c r="B147" s="13"/>
      <x:c r="C147" s="14"/>
      <x:c r="D147" s="13"/>
      <x:c r="E147" s="13"/>
      <x:c r="F147" s="13"/>
      <x:c r="G147" s="13"/>
      <x:c r="H147" s="13"/>
      <x:c r="I147" s="13"/>
      <x:c r="J147" t="str">
        <x:f>IF(A147="","",IF(COUNT(H147:I147)&lt;&gt;2,"",IF(OR(H147&lt;1,H147&gt;5,I147&lt;1,I147&gt;5,H147&lt;&gt;INT(H147),I147&lt;&gt;INT(I147)),"",H147*I147)))</x:f>
      </x:c>
      <x:c r="K147" t="str">
        <x:f>IF(A147="","",IF(NOT(ISNUMBER(J147)),"REVISAR ESCALA",IF(J147&gt;=20,"CRÍTICO",IF(J147&gt;=12,"ALTO",IF(J147&gt;=6,"MODERADO","BAIXO")))))</x:f>
      </x:c>
      <x:c r="L147" s="13"/>
      <x:c r="M147" s="13"/>
      <x:c r="N147" s="14"/>
      <x:c r="O147" s="13"/>
      <x:c r="P147" s="14"/>
      <x:c r="Q147" s="13"/>
      <x:c r="R147" s="13"/>
    </x:row>
    <x:row r="148">
      <x:c r="A148" s="13"/>
      <x:c r="B148" s="13"/>
      <x:c r="C148" s="14"/>
      <x:c r="D148" s="13"/>
      <x:c r="E148" s="13"/>
      <x:c r="F148" s="13"/>
      <x:c r="G148" s="13"/>
      <x:c r="H148" s="13"/>
      <x:c r="I148" s="13"/>
      <x:c r="J148" t="str">
        <x:f>IF(A148="","",IF(COUNT(H148:I148)&lt;&gt;2,"",IF(OR(H148&lt;1,H148&gt;5,I148&lt;1,I148&gt;5,H148&lt;&gt;INT(H148),I148&lt;&gt;INT(I148)),"",H148*I148)))</x:f>
      </x:c>
      <x:c r="K148" t="str">
        <x:f>IF(A148="","",IF(NOT(ISNUMBER(J148)),"REVISAR ESCALA",IF(J148&gt;=20,"CRÍTICO",IF(J148&gt;=12,"ALTO",IF(J148&gt;=6,"MODERADO","BAIXO")))))</x:f>
      </x:c>
      <x:c r="L148" s="13"/>
      <x:c r="M148" s="13"/>
      <x:c r="N148" s="14"/>
      <x:c r="O148" s="13"/>
      <x:c r="P148" s="14"/>
      <x:c r="Q148" s="13"/>
      <x:c r="R148" s="13"/>
    </x:row>
    <x:row r="149">
      <x:c r="A149" s="13"/>
      <x:c r="B149" s="13"/>
      <x:c r="C149" s="14"/>
      <x:c r="D149" s="13"/>
      <x:c r="E149" s="13"/>
      <x:c r="F149" s="13"/>
      <x:c r="G149" s="13"/>
      <x:c r="H149" s="13"/>
      <x:c r="I149" s="13"/>
      <x:c r="J149" t="str">
        <x:f>IF(A149="","",IF(COUNT(H149:I149)&lt;&gt;2,"",IF(OR(H149&lt;1,H149&gt;5,I149&lt;1,I149&gt;5,H149&lt;&gt;INT(H149),I149&lt;&gt;INT(I149)),"",H149*I149)))</x:f>
      </x:c>
      <x:c r="K149" t="str">
        <x:f>IF(A149="","",IF(NOT(ISNUMBER(J149)),"REVISAR ESCALA",IF(J149&gt;=20,"CRÍTICO",IF(J149&gt;=12,"ALTO",IF(J149&gt;=6,"MODERADO","BAIXO")))))</x:f>
      </x:c>
      <x:c r="L149" s="13"/>
      <x:c r="M149" s="13"/>
      <x:c r="N149" s="14"/>
      <x:c r="O149" s="13"/>
      <x:c r="P149" s="14"/>
      <x:c r="Q149" s="13"/>
      <x:c r="R149" s="13"/>
    </x:row>
    <x:row r="150">
      <x:c r="A150" s="13"/>
      <x:c r="B150" s="13"/>
      <x:c r="C150" s="14"/>
      <x:c r="D150" s="13"/>
      <x:c r="E150" s="13"/>
      <x:c r="F150" s="13"/>
      <x:c r="G150" s="13"/>
      <x:c r="H150" s="13"/>
      <x:c r="I150" s="13"/>
      <x:c r="J150" t="str">
        <x:f>IF(A150="","",IF(COUNT(H150:I150)&lt;&gt;2,"",IF(OR(H150&lt;1,H150&gt;5,I150&lt;1,I150&gt;5,H150&lt;&gt;INT(H150),I150&lt;&gt;INT(I150)),"",H150*I150)))</x:f>
      </x:c>
      <x:c r="K150" t="str">
        <x:f>IF(A150="","",IF(NOT(ISNUMBER(J150)),"REVISAR ESCALA",IF(J150&gt;=20,"CRÍTICO",IF(J150&gt;=12,"ALTO",IF(J150&gt;=6,"MODERADO","BAIXO")))))</x:f>
      </x:c>
      <x:c r="L150" s="13"/>
      <x:c r="M150" s="13"/>
      <x:c r="N150" s="14"/>
      <x:c r="O150" s="13"/>
      <x:c r="P150" s="14"/>
      <x:c r="Q150" s="13"/>
      <x:c r="R150" s="13"/>
    </x:row>
    <x:row r="151">
      <x:c r="A151" s="13"/>
      <x:c r="B151" s="13"/>
      <x:c r="C151" s="14"/>
      <x:c r="D151" s="13"/>
      <x:c r="E151" s="13"/>
      <x:c r="F151" s="13"/>
      <x:c r="G151" s="13"/>
      <x:c r="H151" s="13"/>
      <x:c r="I151" s="13"/>
      <x:c r="J151" t="str">
        <x:f>IF(A151="","",IF(COUNT(H151:I151)&lt;&gt;2,"",IF(OR(H151&lt;1,H151&gt;5,I151&lt;1,I151&gt;5,H151&lt;&gt;INT(H151),I151&lt;&gt;INT(I151)),"",H151*I151)))</x:f>
      </x:c>
      <x:c r="K151" t="str">
        <x:f>IF(A151="","",IF(NOT(ISNUMBER(J151)),"REVISAR ESCALA",IF(J151&gt;=20,"CRÍTICO",IF(J151&gt;=12,"ALTO",IF(J151&gt;=6,"MODERADO","BAIXO")))))</x:f>
      </x:c>
      <x:c r="L151" s="13"/>
      <x:c r="M151" s="13"/>
      <x:c r="N151" s="14"/>
      <x:c r="O151" s="13"/>
      <x:c r="P151" s="14"/>
      <x:c r="Q151" s="13"/>
      <x:c r="R151" s="13"/>
    </x:row>
    <x:row r="152">
      <x:c r="A152" s="13"/>
      <x:c r="B152" s="13"/>
      <x:c r="C152" s="14"/>
      <x:c r="D152" s="13"/>
      <x:c r="E152" s="13"/>
      <x:c r="F152" s="13"/>
      <x:c r="G152" s="13"/>
      <x:c r="H152" s="13"/>
      <x:c r="I152" s="13"/>
      <x:c r="J152" t="str">
        <x:f>IF(A152="","",IF(COUNT(H152:I152)&lt;&gt;2,"",IF(OR(H152&lt;1,H152&gt;5,I152&lt;1,I152&gt;5,H152&lt;&gt;INT(H152),I152&lt;&gt;INT(I152)),"",H152*I152)))</x:f>
      </x:c>
      <x:c r="K152" t="str">
        <x:f>IF(A152="","",IF(NOT(ISNUMBER(J152)),"REVISAR ESCALA",IF(J152&gt;=20,"CRÍTICO",IF(J152&gt;=12,"ALTO",IF(J152&gt;=6,"MODERADO","BAIXO")))))</x:f>
      </x:c>
      <x:c r="L152" s="13"/>
      <x:c r="M152" s="13"/>
      <x:c r="N152" s="14"/>
      <x:c r="O152" s="13"/>
      <x:c r="P152" s="14"/>
      <x:c r="Q152" s="13"/>
      <x:c r="R152" s="13"/>
    </x:row>
    <x:row r="153">
      <x:c r="A153" s="13"/>
      <x:c r="B153" s="13"/>
      <x:c r="C153" s="14"/>
      <x:c r="D153" s="13"/>
      <x:c r="E153" s="13"/>
      <x:c r="F153" s="13"/>
      <x:c r="G153" s="13"/>
      <x:c r="H153" s="13"/>
      <x:c r="I153" s="13"/>
      <x:c r="J153" t="str">
        <x:f>IF(A153="","",IF(COUNT(H153:I153)&lt;&gt;2,"",IF(OR(H153&lt;1,H153&gt;5,I153&lt;1,I153&gt;5,H153&lt;&gt;INT(H153),I153&lt;&gt;INT(I153)),"",H153*I153)))</x:f>
      </x:c>
      <x:c r="K153" t="str">
        <x:f>IF(A153="","",IF(NOT(ISNUMBER(J153)),"REVISAR ESCALA",IF(J153&gt;=20,"CRÍTICO",IF(J153&gt;=12,"ALTO",IF(J153&gt;=6,"MODERADO","BAIXO")))))</x:f>
      </x:c>
      <x:c r="L153" s="13"/>
      <x:c r="M153" s="13"/>
      <x:c r="N153" s="14"/>
      <x:c r="O153" s="13"/>
      <x:c r="P153" s="14"/>
      <x:c r="Q153" s="13"/>
      <x:c r="R153" s="13"/>
    </x:row>
    <x:row r="154">
      <x:c r="A154" s="13"/>
      <x:c r="B154" s="13"/>
      <x:c r="C154" s="14"/>
      <x:c r="D154" s="13"/>
      <x:c r="E154" s="13"/>
      <x:c r="F154" s="13"/>
      <x:c r="G154" s="13"/>
      <x:c r="H154" s="13"/>
      <x:c r="I154" s="13"/>
      <x:c r="J154" t="str">
        <x:f>IF(A154="","",IF(COUNT(H154:I154)&lt;&gt;2,"",IF(OR(H154&lt;1,H154&gt;5,I154&lt;1,I154&gt;5,H154&lt;&gt;INT(H154),I154&lt;&gt;INT(I154)),"",H154*I154)))</x:f>
      </x:c>
      <x:c r="K154" t="str">
        <x:f>IF(A154="","",IF(NOT(ISNUMBER(J154)),"REVISAR ESCALA",IF(J154&gt;=20,"CRÍTICO",IF(J154&gt;=12,"ALTO",IF(J154&gt;=6,"MODERADO","BAIXO")))))</x:f>
      </x:c>
      <x:c r="L154" s="13"/>
      <x:c r="M154" s="13"/>
      <x:c r="N154" s="14"/>
      <x:c r="O154" s="13"/>
      <x:c r="P154" s="14"/>
      <x:c r="Q154" s="13"/>
      <x:c r="R154" s="13"/>
    </x:row>
    <x:row r="155">
      <x:c r="A155" s="13"/>
      <x:c r="B155" s="13"/>
      <x:c r="C155" s="14"/>
      <x:c r="D155" s="13"/>
      <x:c r="E155" s="13"/>
      <x:c r="F155" s="13"/>
      <x:c r="G155" s="13"/>
      <x:c r="H155" s="13"/>
      <x:c r="I155" s="13"/>
      <x:c r="J155" t="str">
        <x:f>IF(A155="","",IF(COUNT(H155:I155)&lt;&gt;2,"",IF(OR(H155&lt;1,H155&gt;5,I155&lt;1,I155&gt;5,H155&lt;&gt;INT(H155),I155&lt;&gt;INT(I155)),"",H155*I155)))</x:f>
      </x:c>
      <x:c r="K155" t="str">
        <x:f>IF(A155="","",IF(NOT(ISNUMBER(J155)),"REVISAR ESCALA",IF(J155&gt;=20,"CRÍTICO",IF(J155&gt;=12,"ALTO",IF(J155&gt;=6,"MODERADO","BAIXO")))))</x:f>
      </x:c>
      <x:c r="L155" s="13"/>
      <x:c r="M155" s="13"/>
      <x:c r="N155" s="14"/>
      <x:c r="O155" s="13"/>
      <x:c r="P155" s="14"/>
      <x:c r="Q155" s="13"/>
      <x:c r="R155" s="13"/>
    </x:row>
    <x:row r="156">
      <x:c r="A156" s="13"/>
      <x:c r="B156" s="13"/>
      <x:c r="C156" s="14"/>
      <x:c r="D156" s="13"/>
      <x:c r="E156" s="13"/>
      <x:c r="F156" s="13"/>
      <x:c r="G156" s="13"/>
      <x:c r="H156" s="13"/>
      <x:c r="I156" s="13"/>
      <x:c r="J156" t="str">
        <x:f>IF(A156="","",IF(COUNT(H156:I156)&lt;&gt;2,"",IF(OR(H156&lt;1,H156&gt;5,I156&lt;1,I156&gt;5,H156&lt;&gt;INT(H156),I156&lt;&gt;INT(I156)),"",H156*I156)))</x:f>
      </x:c>
      <x:c r="K156" t="str">
        <x:f>IF(A156="","",IF(NOT(ISNUMBER(J156)),"REVISAR ESCALA",IF(J156&gt;=20,"CRÍTICO",IF(J156&gt;=12,"ALTO",IF(J156&gt;=6,"MODERADO","BAIXO")))))</x:f>
      </x:c>
      <x:c r="L156" s="13"/>
      <x:c r="M156" s="13"/>
      <x:c r="N156" s="14"/>
      <x:c r="O156" s="13"/>
      <x:c r="P156" s="14"/>
      <x:c r="Q156" s="13"/>
      <x:c r="R156" s="13"/>
    </x:row>
    <x:row r="157">
      <x:c r="A157" s="13"/>
      <x:c r="B157" s="13"/>
      <x:c r="C157" s="14"/>
      <x:c r="D157" s="13"/>
      <x:c r="E157" s="13"/>
      <x:c r="F157" s="13"/>
      <x:c r="G157" s="13"/>
      <x:c r="H157" s="13"/>
      <x:c r="I157" s="13"/>
      <x:c r="J157" t="str">
        <x:f>IF(A157="","",IF(COUNT(H157:I157)&lt;&gt;2,"",IF(OR(H157&lt;1,H157&gt;5,I157&lt;1,I157&gt;5,H157&lt;&gt;INT(H157),I157&lt;&gt;INT(I157)),"",H157*I157)))</x:f>
      </x:c>
      <x:c r="K157" t="str">
        <x:f>IF(A157="","",IF(NOT(ISNUMBER(J157)),"REVISAR ESCALA",IF(J157&gt;=20,"CRÍTICO",IF(J157&gt;=12,"ALTO",IF(J157&gt;=6,"MODERADO","BAIXO")))))</x:f>
      </x:c>
      <x:c r="L157" s="13"/>
      <x:c r="M157" s="13"/>
      <x:c r="N157" s="14"/>
      <x:c r="O157" s="13"/>
      <x:c r="P157" s="14"/>
      <x:c r="Q157" s="13"/>
      <x:c r="R157" s="13"/>
    </x:row>
    <x:row r="158">
      <x:c r="A158" s="13"/>
      <x:c r="B158" s="13"/>
      <x:c r="C158" s="14"/>
      <x:c r="D158" s="13"/>
      <x:c r="E158" s="13"/>
      <x:c r="F158" s="13"/>
      <x:c r="G158" s="13"/>
      <x:c r="H158" s="13"/>
      <x:c r="I158" s="13"/>
      <x:c r="J158" t="str">
        <x:f>IF(A158="","",IF(COUNT(H158:I158)&lt;&gt;2,"",IF(OR(H158&lt;1,H158&gt;5,I158&lt;1,I158&gt;5,H158&lt;&gt;INT(H158),I158&lt;&gt;INT(I158)),"",H158*I158)))</x:f>
      </x:c>
      <x:c r="K158" t="str">
        <x:f>IF(A158="","",IF(NOT(ISNUMBER(J158)),"REVISAR ESCALA",IF(J158&gt;=20,"CRÍTICO",IF(J158&gt;=12,"ALTO",IF(J158&gt;=6,"MODERADO","BAIXO")))))</x:f>
      </x:c>
      <x:c r="L158" s="13"/>
      <x:c r="M158" s="13"/>
      <x:c r="N158" s="14"/>
      <x:c r="O158" s="13"/>
      <x:c r="P158" s="14"/>
      <x:c r="Q158" s="13"/>
      <x:c r="R158" s="13"/>
    </x:row>
    <x:row r="159">
      <x:c r="A159" s="13"/>
      <x:c r="B159" s="13"/>
      <x:c r="C159" s="14"/>
      <x:c r="D159" s="13"/>
      <x:c r="E159" s="13"/>
      <x:c r="F159" s="13"/>
      <x:c r="G159" s="13"/>
      <x:c r="H159" s="13"/>
      <x:c r="I159" s="13"/>
      <x:c r="J159" t="str">
        <x:f>IF(A159="","",IF(COUNT(H159:I159)&lt;&gt;2,"",IF(OR(H159&lt;1,H159&gt;5,I159&lt;1,I159&gt;5,H159&lt;&gt;INT(H159),I159&lt;&gt;INT(I159)),"",H159*I159)))</x:f>
      </x:c>
      <x:c r="K159" t="str">
        <x:f>IF(A159="","",IF(NOT(ISNUMBER(J159)),"REVISAR ESCALA",IF(J159&gt;=20,"CRÍTICO",IF(J159&gt;=12,"ALTO",IF(J159&gt;=6,"MODERADO","BAIXO")))))</x:f>
      </x:c>
      <x:c r="L159" s="13"/>
      <x:c r="M159" s="13"/>
      <x:c r="N159" s="14"/>
      <x:c r="O159" s="13"/>
      <x:c r="P159" s="14"/>
      <x:c r="Q159" s="13"/>
      <x:c r="R159" s="13"/>
    </x:row>
    <x:row r="160">
      <x:c r="A160" s="13"/>
      <x:c r="B160" s="13"/>
      <x:c r="C160" s="14"/>
      <x:c r="D160" s="13"/>
      <x:c r="E160" s="13"/>
      <x:c r="F160" s="13"/>
      <x:c r="G160" s="13"/>
      <x:c r="H160" s="13"/>
      <x:c r="I160" s="13"/>
      <x:c r="J160" t="str">
        <x:f>IF(A160="","",IF(COUNT(H160:I160)&lt;&gt;2,"",IF(OR(H160&lt;1,H160&gt;5,I160&lt;1,I160&gt;5,H160&lt;&gt;INT(H160),I160&lt;&gt;INT(I160)),"",H160*I160)))</x:f>
      </x:c>
      <x:c r="K160" t="str">
        <x:f>IF(A160="","",IF(NOT(ISNUMBER(J160)),"REVISAR ESCALA",IF(J160&gt;=20,"CRÍTICO",IF(J160&gt;=12,"ALTO",IF(J160&gt;=6,"MODERADO","BAIXO")))))</x:f>
      </x:c>
      <x:c r="L160" s="13"/>
      <x:c r="M160" s="13"/>
      <x:c r="N160" s="14"/>
      <x:c r="O160" s="13"/>
      <x:c r="P160" s="14"/>
      <x:c r="Q160" s="13"/>
      <x:c r="R160" s="13"/>
    </x:row>
    <x:row r="161">
      <x:c r="A161" s="13"/>
      <x:c r="B161" s="13"/>
      <x:c r="C161" s="14"/>
      <x:c r="D161" s="13"/>
      <x:c r="E161" s="13"/>
      <x:c r="F161" s="13"/>
      <x:c r="G161" s="13"/>
      <x:c r="H161" s="13"/>
      <x:c r="I161" s="13"/>
      <x:c r="J161" t="str">
        <x:f>IF(A161="","",IF(COUNT(H161:I161)&lt;&gt;2,"",IF(OR(H161&lt;1,H161&gt;5,I161&lt;1,I161&gt;5,H161&lt;&gt;INT(H161),I161&lt;&gt;INT(I161)),"",H161*I161)))</x:f>
      </x:c>
      <x:c r="K161" t="str">
        <x:f>IF(A161="","",IF(NOT(ISNUMBER(J161)),"REVISAR ESCALA",IF(J161&gt;=20,"CRÍTICO",IF(J161&gt;=12,"ALTO",IF(J161&gt;=6,"MODERADO","BAIXO")))))</x:f>
      </x:c>
      <x:c r="L161" s="13"/>
      <x:c r="M161" s="13"/>
      <x:c r="N161" s="14"/>
      <x:c r="O161" s="13"/>
      <x:c r="P161" s="14"/>
      <x:c r="Q161" s="13"/>
      <x:c r="R161" s="13"/>
    </x:row>
    <x:row r="162">
      <x:c r="A162" s="13"/>
      <x:c r="B162" s="13"/>
      <x:c r="C162" s="14"/>
      <x:c r="D162" s="13"/>
      <x:c r="E162" s="13"/>
      <x:c r="F162" s="13"/>
      <x:c r="G162" s="13"/>
      <x:c r="H162" s="13"/>
      <x:c r="I162" s="13"/>
      <x:c r="J162" t="str">
        <x:f>IF(A162="","",IF(COUNT(H162:I162)&lt;&gt;2,"",IF(OR(H162&lt;1,H162&gt;5,I162&lt;1,I162&gt;5,H162&lt;&gt;INT(H162),I162&lt;&gt;INT(I162)),"",H162*I162)))</x:f>
      </x:c>
      <x:c r="K162" t="str">
        <x:f>IF(A162="","",IF(NOT(ISNUMBER(J162)),"REVISAR ESCALA",IF(J162&gt;=20,"CRÍTICO",IF(J162&gt;=12,"ALTO",IF(J162&gt;=6,"MODERADO","BAIXO")))))</x:f>
      </x:c>
      <x:c r="L162" s="13"/>
      <x:c r="M162" s="13"/>
      <x:c r="N162" s="14"/>
      <x:c r="O162" s="13"/>
      <x:c r="P162" s="14"/>
      <x:c r="Q162" s="13"/>
      <x:c r="R162" s="13"/>
    </x:row>
    <x:row r="163">
      <x:c r="A163" s="13"/>
      <x:c r="B163" s="13"/>
      <x:c r="C163" s="14"/>
      <x:c r="D163" s="13"/>
      <x:c r="E163" s="13"/>
      <x:c r="F163" s="13"/>
      <x:c r="G163" s="13"/>
      <x:c r="H163" s="13"/>
      <x:c r="I163" s="13"/>
      <x:c r="J163" t="str">
        <x:f>IF(A163="","",IF(COUNT(H163:I163)&lt;&gt;2,"",IF(OR(H163&lt;1,H163&gt;5,I163&lt;1,I163&gt;5,H163&lt;&gt;INT(H163),I163&lt;&gt;INT(I163)),"",H163*I163)))</x:f>
      </x:c>
      <x:c r="K163" t="str">
        <x:f>IF(A163="","",IF(NOT(ISNUMBER(J163)),"REVISAR ESCALA",IF(J163&gt;=20,"CRÍTICO",IF(J163&gt;=12,"ALTO",IF(J163&gt;=6,"MODERADO","BAIXO")))))</x:f>
      </x:c>
      <x:c r="L163" s="13"/>
      <x:c r="M163" s="13"/>
      <x:c r="N163" s="14"/>
      <x:c r="O163" s="13"/>
      <x:c r="P163" s="14"/>
      <x:c r="Q163" s="13"/>
      <x:c r="R163" s="13"/>
    </x:row>
    <x:row r="164">
      <x:c r="A164" s="13"/>
      <x:c r="B164" s="13"/>
      <x:c r="C164" s="14"/>
      <x:c r="D164" s="13"/>
      <x:c r="E164" s="13"/>
      <x:c r="F164" s="13"/>
      <x:c r="G164" s="13"/>
      <x:c r="H164" s="13"/>
      <x:c r="I164" s="13"/>
      <x:c r="J164" t="str">
        <x:f>IF(A164="","",IF(COUNT(H164:I164)&lt;&gt;2,"",IF(OR(H164&lt;1,H164&gt;5,I164&lt;1,I164&gt;5,H164&lt;&gt;INT(H164),I164&lt;&gt;INT(I164)),"",H164*I164)))</x:f>
      </x:c>
      <x:c r="K164" t="str">
        <x:f>IF(A164="","",IF(NOT(ISNUMBER(J164)),"REVISAR ESCALA",IF(J164&gt;=20,"CRÍTICO",IF(J164&gt;=12,"ALTO",IF(J164&gt;=6,"MODERADO","BAIXO")))))</x:f>
      </x:c>
      <x:c r="L164" s="13"/>
      <x:c r="M164" s="13"/>
      <x:c r="N164" s="14"/>
      <x:c r="O164" s="13"/>
      <x:c r="P164" s="14"/>
      <x:c r="Q164" s="13"/>
      <x:c r="R164" s="13"/>
    </x:row>
    <x:row r="165">
      <x:c r="A165" s="13"/>
      <x:c r="B165" s="13"/>
      <x:c r="C165" s="14"/>
      <x:c r="D165" s="13"/>
      <x:c r="E165" s="13"/>
      <x:c r="F165" s="13"/>
      <x:c r="G165" s="13"/>
      <x:c r="H165" s="13"/>
      <x:c r="I165" s="13"/>
      <x:c r="J165" t="str">
        <x:f>IF(A165="","",IF(COUNT(H165:I165)&lt;&gt;2,"",IF(OR(H165&lt;1,H165&gt;5,I165&lt;1,I165&gt;5,H165&lt;&gt;INT(H165),I165&lt;&gt;INT(I165)),"",H165*I165)))</x:f>
      </x:c>
      <x:c r="K165" t="str">
        <x:f>IF(A165="","",IF(NOT(ISNUMBER(J165)),"REVISAR ESCALA",IF(J165&gt;=20,"CRÍTICO",IF(J165&gt;=12,"ALTO",IF(J165&gt;=6,"MODERADO","BAIXO")))))</x:f>
      </x:c>
      <x:c r="L165" s="13"/>
      <x:c r="M165" s="13"/>
      <x:c r="N165" s="14"/>
      <x:c r="O165" s="13"/>
      <x:c r="P165" s="14"/>
      <x:c r="Q165" s="13"/>
      <x:c r="R165" s="13"/>
    </x:row>
    <x:row r="166">
      <x:c r="A166" s="13"/>
      <x:c r="B166" s="13"/>
      <x:c r="C166" s="14"/>
      <x:c r="D166" s="13"/>
      <x:c r="E166" s="13"/>
      <x:c r="F166" s="13"/>
      <x:c r="G166" s="13"/>
      <x:c r="H166" s="13"/>
      <x:c r="I166" s="13"/>
      <x:c r="J166" t="str">
        <x:f>IF(A166="","",IF(COUNT(H166:I166)&lt;&gt;2,"",IF(OR(H166&lt;1,H166&gt;5,I166&lt;1,I166&gt;5,H166&lt;&gt;INT(H166),I166&lt;&gt;INT(I166)),"",H166*I166)))</x:f>
      </x:c>
      <x:c r="K166" t="str">
        <x:f>IF(A166="","",IF(NOT(ISNUMBER(J166)),"REVISAR ESCALA",IF(J166&gt;=20,"CRÍTICO",IF(J166&gt;=12,"ALTO",IF(J166&gt;=6,"MODERADO","BAIXO")))))</x:f>
      </x:c>
      <x:c r="L166" s="13"/>
      <x:c r="M166" s="13"/>
      <x:c r="N166" s="14"/>
      <x:c r="O166" s="13"/>
      <x:c r="P166" s="14"/>
      <x:c r="Q166" s="13"/>
      <x:c r="R166" s="13"/>
    </x:row>
    <x:row r="167">
      <x:c r="A167" s="13"/>
      <x:c r="B167" s="13"/>
      <x:c r="C167" s="14"/>
      <x:c r="D167" s="13"/>
      <x:c r="E167" s="13"/>
      <x:c r="F167" s="13"/>
      <x:c r="G167" s="13"/>
      <x:c r="H167" s="13"/>
      <x:c r="I167" s="13"/>
      <x:c r="J167" t="str">
        <x:f>IF(A167="","",IF(COUNT(H167:I167)&lt;&gt;2,"",IF(OR(H167&lt;1,H167&gt;5,I167&lt;1,I167&gt;5,H167&lt;&gt;INT(H167),I167&lt;&gt;INT(I167)),"",H167*I167)))</x:f>
      </x:c>
      <x:c r="K167" t="str">
        <x:f>IF(A167="","",IF(NOT(ISNUMBER(J167)),"REVISAR ESCALA",IF(J167&gt;=20,"CRÍTICO",IF(J167&gt;=12,"ALTO",IF(J167&gt;=6,"MODERADO","BAIXO")))))</x:f>
      </x:c>
      <x:c r="L167" s="13"/>
      <x:c r="M167" s="13"/>
      <x:c r="N167" s="14"/>
      <x:c r="O167" s="13"/>
      <x:c r="P167" s="14"/>
      <x:c r="Q167" s="13"/>
      <x:c r="R167" s="13"/>
    </x:row>
    <x:row r="168">
      <x:c r="A168" s="13"/>
      <x:c r="B168" s="13"/>
      <x:c r="C168" s="14"/>
      <x:c r="D168" s="13"/>
      <x:c r="E168" s="13"/>
      <x:c r="F168" s="13"/>
      <x:c r="G168" s="13"/>
      <x:c r="H168" s="13"/>
      <x:c r="I168" s="13"/>
      <x:c r="J168" t="str">
        <x:f>IF(A168="","",IF(COUNT(H168:I168)&lt;&gt;2,"",IF(OR(H168&lt;1,H168&gt;5,I168&lt;1,I168&gt;5,H168&lt;&gt;INT(H168),I168&lt;&gt;INT(I168)),"",H168*I168)))</x:f>
      </x:c>
      <x:c r="K168" t="str">
        <x:f>IF(A168="","",IF(NOT(ISNUMBER(J168)),"REVISAR ESCALA",IF(J168&gt;=20,"CRÍTICO",IF(J168&gt;=12,"ALTO",IF(J168&gt;=6,"MODERADO","BAIXO")))))</x:f>
      </x:c>
      <x:c r="L168" s="13"/>
      <x:c r="M168" s="13"/>
      <x:c r="N168" s="14"/>
      <x:c r="O168" s="13"/>
      <x:c r="P168" s="14"/>
      <x:c r="Q168" s="13"/>
      <x:c r="R168" s="13"/>
    </x:row>
    <x:row r="169">
      <x:c r="A169" s="13"/>
      <x:c r="B169" s="13"/>
      <x:c r="C169" s="14"/>
      <x:c r="D169" s="13"/>
      <x:c r="E169" s="13"/>
      <x:c r="F169" s="13"/>
      <x:c r="G169" s="13"/>
      <x:c r="H169" s="13"/>
      <x:c r="I169" s="13"/>
      <x:c r="J169" t="str">
        <x:f>IF(A169="","",IF(COUNT(H169:I169)&lt;&gt;2,"",IF(OR(H169&lt;1,H169&gt;5,I169&lt;1,I169&gt;5,H169&lt;&gt;INT(H169),I169&lt;&gt;INT(I169)),"",H169*I169)))</x:f>
      </x:c>
      <x:c r="K169" t="str">
        <x:f>IF(A169="","",IF(NOT(ISNUMBER(J169)),"REVISAR ESCALA",IF(J169&gt;=20,"CRÍTICO",IF(J169&gt;=12,"ALTO",IF(J169&gt;=6,"MODERADO","BAIXO")))))</x:f>
      </x:c>
      <x:c r="L169" s="13"/>
      <x:c r="M169" s="13"/>
      <x:c r="N169" s="14"/>
      <x:c r="O169" s="13"/>
      <x:c r="P169" s="14"/>
      <x:c r="Q169" s="13"/>
      <x:c r="R169" s="13"/>
    </x:row>
    <x:row r="170">
      <x:c r="A170" s="13"/>
      <x:c r="B170" s="13"/>
      <x:c r="C170" s="14"/>
      <x:c r="D170" s="13"/>
      <x:c r="E170" s="13"/>
      <x:c r="F170" s="13"/>
      <x:c r="G170" s="13"/>
      <x:c r="H170" s="13"/>
      <x:c r="I170" s="13"/>
      <x:c r="J170" t="str">
        <x:f>IF(A170="","",IF(COUNT(H170:I170)&lt;&gt;2,"",IF(OR(H170&lt;1,H170&gt;5,I170&lt;1,I170&gt;5,H170&lt;&gt;INT(H170),I170&lt;&gt;INT(I170)),"",H170*I170)))</x:f>
      </x:c>
      <x:c r="K170" t="str">
        <x:f>IF(A170="","",IF(NOT(ISNUMBER(J170)),"REVISAR ESCALA",IF(J170&gt;=20,"CRÍTICO",IF(J170&gt;=12,"ALTO",IF(J170&gt;=6,"MODERADO","BAIXO")))))</x:f>
      </x:c>
      <x:c r="L170" s="13"/>
      <x:c r="M170" s="13"/>
      <x:c r="N170" s="14"/>
      <x:c r="O170" s="13"/>
      <x:c r="P170" s="14"/>
      <x:c r="Q170" s="13"/>
      <x:c r="R170" s="13"/>
    </x:row>
    <x:row r="171">
      <x:c r="A171" s="13"/>
      <x:c r="B171" s="13"/>
      <x:c r="C171" s="14"/>
      <x:c r="D171" s="13"/>
      <x:c r="E171" s="13"/>
      <x:c r="F171" s="13"/>
      <x:c r="G171" s="13"/>
      <x:c r="H171" s="13"/>
      <x:c r="I171" s="13"/>
      <x:c r="J171" t="str">
        <x:f>IF(A171="","",IF(COUNT(H171:I171)&lt;&gt;2,"",IF(OR(H171&lt;1,H171&gt;5,I171&lt;1,I171&gt;5,H171&lt;&gt;INT(H171),I171&lt;&gt;INT(I171)),"",H171*I171)))</x:f>
      </x:c>
      <x:c r="K171" t="str">
        <x:f>IF(A171="","",IF(NOT(ISNUMBER(J171)),"REVISAR ESCALA",IF(J171&gt;=20,"CRÍTICO",IF(J171&gt;=12,"ALTO",IF(J171&gt;=6,"MODERADO","BAIXO")))))</x:f>
      </x:c>
      <x:c r="L171" s="13"/>
      <x:c r="M171" s="13"/>
      <x:c r="N171" s="14"/>
      <x:c r="O171" s="13"/>
      <x:c r="P171" s="14"/>
      <x:c r="Q171" s="13"/>
      <x:c r="R171" s="13"/>
    </x:row>
    <x:row r="172">
      <x:c r="A172" s="13"/>
      <x:c r="B172" s="13"/>
      <x:c r="C172" s="14"/>
      <x:c r="D172" s="13"/>
      <x:c r="E172" s="13"/>
      <x:c r="F172" s="13"/>
      <x:c r="G172" s="13"/>
      <x:c r="H172" s="13"/>
      <x:c r="I172" s="13"/>
      <x:c r="J172" t="str">
        <x:f>IF(A172="","",IF(COUNT(H172:I172)&lt;&gt;2,"",IF(OR(H172&lt;1,H172&gt;5,I172&lt;1,I172&gt;5,H172&lt;&gt;INT(H172),I172&lt;&gt;INT(I172)),"",H172*I172)))</x:f>
      </x:c>
      <x:c r="K172" t="str">
        <x:f>IF(A172="","",IF(NOT(ISNUMBER(J172)),"REVISAR ESCALA",IF(J172&gt;=20,"CRÍTICO",IF(J172&gt;=12,"ALTO",IF(J172&gt;=6,"MODERADO","BAIXO")))))</x:f>
      </x:c>
      <x:c r="L172" s="13"/>
      <x:c r="M172" s="13"/>
      <x:c r="N172" s="14"/>
      <x:c r="O172" s="13"/>
      <x:c r="P172" s="14"/>
      <x:c r="Q172" s="13"/>
      <x:c r="R172" s="13"/>
    </x:row>
    <x:row r="173">
      <x:c r="A173" s="13"/>
      <x:c r="B173" s="13"/>
      <x:c r="C173" s="14"/>
      <x:c r="D173" s="13"/>
      <x:c r="E173" s="13"/>
      <x:c r="F173" s="13"/>
      <x:c r="G173" s="13"/>
      <x:c r="H173" s="13"/>
      <x:c r="I173" s="13"/>
      <x:c r="J173" t="str">
        <x:f>IF(A173="","",IF(COUNT(H173:I173)&lt;&gt;2,"",IF(OR(H173&lt;1,H173&gt;5,I173&lt;1,I173&gt;5,H173&lt;&gt;INT(H173),I173&lt;&gt;INT(I173)),"",H173*I173)))</x:f>
      </x:c>
      <x:c r="K173" t="str">
        <x:f>IF(A173="","",IF(NOT(ISNUMBER(J173)),"REVISAR ESCALA",IF(J173&gt;=20,"CRÍTICO",IF(J173&gt;=12,"ALTO",IF(J173&gt;=6,"MODERADO","BAIXO")))))</x:f>
      </x:c>
      <x:c r="L173" s="13"/>
      <x:c r="M173" s="13"/>
      <x:c r="N173" s="14"/>
      <x:c r="O173" s="13"/>
      <x:c r="P173" s="14"/>
      <x:c r="Q173" s="13"/>
      <x:c r="R173" s="13"/>
    </x:row>
    <x:row r="174">
      <x:c r="A174" s="13"/>
      <x:c r="B174" s="13"/>
      <x:c r="C174" s="14"/>
      <x:c r="D174" s="13"/>
      <x:c r="E174" s="13"/>
      <x:c r="F174" s="13"/>
      <x:c r="G174" s="13"/>
      <x:c r="H174" s="13"/>
      <x:c r="I174" s="13"/>
      <x:c r="J174" t="str">
        <x:f>IF(A174="","",IF(COUNT(H174:I174)&lt;&gt;2,"",IF(OR(H174&lt;1,H174&gt;5,I174&lt;1,I174&gt;5,H174&lt;&gt;INT(H174),I174&lt;&gt;INT(I174)),"",H174*I174)))</x:f>
      </x:c>
      <x:c r="K174" t="str">
        <x:f>IF(A174="","",IF(NOT(ISNUMBER(J174)),"REVISAR ESCALA",IF(J174&gt;=20,"CRÍTICO",IF(J174&gt;=12,"ALTO",IF(J174&gt;=6,"MODERADO","BAIXO")))))</x:f>
      </x:c>
      <x:c r="L174" s="13"/>
      <x:c r="M174" s="13"/>
      <x:c r="N174" s="14"/>
      <x:c r="O174" s="13"/>
      <x:c r="P174" s="14"/>
      <x:c r="Q174" s="13"/>
      <x:c r="R174" s="13"/>
    </x:row>
    <x:row r="175">
      <x:c r="A175" s="13"/>
      <x:c r="B175" s="13"/>
      <x:c r="C175" s="14"/>
      <x:c r="D175" s="13"/>
      <x:c r="E175" s="13"/>
      <x:c r="F175" s="13"/>
      <x:c r="G175" s="13"/>
      <x:c r="H175" s="13"/>
      <x:c r="I175" s="13"/>
      <x:c r="J175" t="str">
        <x:f>IF(A175="","",IF(COUNT(H175:I175)&lt;&gt;2,"",IF(OR(H175&lt;1,H175&gt;5,I175&lt;1,I175&gt;5,H175&lt;&gt;INT(H175),I175&lt;&gt;INT(I175)),"",H175*I175)))</x:f>
      </x:c>
      <x:c r="K175" t="str">
        <x:f>IF(A175="","",IF(NOT(ISNUMBER(J175)),"REVISAR ESCALA",IF(J175&gt;=20,"CRÍTICO",IF(J175&gt;=12,"ALTO",IF(J175&gt;=6,"MODERADO","BAIXO")))))</x:f>
      </x:c>
      <x:c r="L175" s="13"/>
      <x:c r="M175" s="13"/>
      <x:c r="N175" s="14"/>
      <x:c r="O175" s="13"/>
      <x:c r="P175" s="14"/>
      <x:c r="Q175" s="13"/>
      <x:c r="R175" s="13"/>
    </x:row>
    <x:row r="176">
      <x:c r="A176" s="13"/>
      <x:c r="B176" s="13"/>
      <x:c r="C176" s="14"/>
      <x:c r="D176" s="13"/>
      <x:c r="E176" s="13"/>
      <x:c r="F176" s="13"/>
      <x:c r="G176" s="13"/>
      <x:c r="H176" s="13"/>
      <x:c r="I176" s="13"/>
      <x:c r="J176" t="str">
        <x:f>IF(A176="","",IF(COUNT(H176:I176)&lt;&gt;2,"",IF(OR(H176&lt;1,H176&gt;5,I176&lt;1,I176&gt;5,H176&lt;&gt;INT(H176),I176&lt;&gt;INT(I176)),"",H176*I176)))</x:f>
      </x:c>
      <x:c r="K176" t="str">
        <x:f>IF(A176="","",IF(NOT(ISNUMBER(J176)),"REVISAR ESCALA",IF(J176&gt;=20,"CRÍTICO",IF(J176&gt;=12,"ALTO",IF(J176&gt;=6,"MODERADO","BAIXO")))))</x:f>
      </x:c>
      <x:c r="L176" s="13"/>
      <x:c r="M176" s="13"/>
      <x:c r="N176" s="14"/>
      <x:c r="O176" s="13"/>
      <x:c r="P176" s="14"/>
      <x:c r="Q176" s="13"/>
      <x:c r="R176" s="13"/>
    </x:row>
    <x:row r="177">
      <x:c r="A177" s="13"/>
      <x:c r="B177" s="13"/>
      <x:c r="C177" s="14"/>
      <x:c r="D177" s="13"/>
      <x:c r="E177" s="13"/>
      <x:c r="F177" s="13"/>
      <x:c r="G177" s="13"/>
      <x:c r="H177" s="13"/>
      <x:c r="I177" s="13"/>
      <x:c r="J177" t="str">
        <x:f>IF(A177="","",IF(COUNT(H177:I177)&lt;&gt;2,"",IF(OR(H177&lt;1,H177&gt;5,I177&lt;1,I177&gt;5,H177&lt;&gt;INT(H177),I177&lt;&gt;INT(I177)),"",H177*I177)))</x:f>
      </x:c>
      <x:c r="K177" t="str">
        <x:f>IF(A177="","",IF(NOT(ISNUMBER(J177)),"REVISAR ESCALA",IF(J177&gt;=20,"CRÍTICO",IF(J177&gt;=12,"ALTO",IF(J177&gt;=6,"MODERADO","BAIXO")))))</x:f>
      </x:c>
      <x:c r="L177" s="13"/>
      <x:c r="M177" s="13"/>
      <x:c r="N177" s="14"/>
      <x:c r="O177" s="13"/>
      <x:c r="P177" s="14"/>
      <x:c r="Q177" s="13"/>
      <x:c r="R177" s="13"/>
    </x:row>
    <x:row r="178">
      <x:c r="A178" s="13"/>
      <x:c r="B178" s="13"/>
      <x:c r="C178" s="14"/>
      <x:c r="D178" s="13"/>
      <x:c r="E178" s="13"/>
      <x:c r="F178" s="13"/>
      <x:c r="G178" s="13"/>
      <x:c r="H178" s="13"/>
      <x:c r="I178" s="13"/>
      <x:c r="J178" t="str">
        <x:f>IF(A178="","",IF(COUNT(H178:I178)&lt;&gt;2,"",IF(OR(H178&lt;1,H178&gt;5,I178&lt;1,I178&gt;5,H178&lt;&gt;INT(H178),I178&lt;&gt;INT(I178)),"",H178*I178)))</x:f>
      </x:c>
      <x:c r="K178" t="str">
        <x:f>IF(A178="","",IF(NOT(ISNUMBER(J178)),"REVISAR ESCALA",IF(J178&gt;=20,"CRÍTICO",IF(J178&gt;=12,"ALTO",IF(J178&gt;=6,"MODERADO","BAIXO")))))</x:f>
      </x:c>
      <x:c r="L178" s="13"/>
      <x:c r="M178" s="13"/>
      <x:c r="N178" s="14"/>
      <x:c r="O178" s="13"/>
      <x:c r="P178" s="14"/>
      <x:c r="Q178" s="13"/>
      <x:c r="R178" s="13"/>
    </x:row>
    <x:row r="179">
      <x:c r="A179" s="13"/>
      <x:c r="B179" s="13"/>
      <x:c r="C179" s="14"/>
      <x:c r="D179" s="13"/>
      <x:c r="E179" s="13"/>
      <x:c r="F179" s="13"/>
      <x:c r="G179" s="13"/>
      <x:c r="H179" s="13"/>
      <x:c r="I179" s="13"/>
      <x:c r="J179" t="str">
        <x:f>IF(A179="","",IF(COUNT(H179:I179)&lt;&gt;2,"",IF(OR(H179&lt;1,H179&gt;5,I179&lt;1,I179&gt;5,H179&lt;&gt;INT(H179),I179&lt;&gt;INT(I179)),"",H179*I179)))</x:f>
      </x:c>
      <x:c r="K179" t="str">
        <x:f>IF(A179="","",IF(NOT(ISNUMBER(J179)),"REVISAR ESCALA",IF(J179&gt;=20,"CRÍTICO",IF(J179&gt;=12,"ALTO",IF(J179&gt;=6,"MODERADO","BAIXO")))))</x:f>
      </x:c>
      <x:c r="L179" s="13"/>
      <x:c r="M179" s="13"/>
      <x:c r="N179" s="14"/>
      <x:c r="O179" s="13"/>
      <x:c r="P179" s="14"/>
      <x:c r="Q179" s="13"/>
      <x:c r="R179" s="13"/>
    </x:row>
    <x:row r="180">
      <x:c r="A180" s="13"/>
      <x:c r="B180" s="13"/>
      <x:c r="C180" s="14"/>
      <x:c r="D180" s="13"/>
      <x:c r="E180" s="13"/>
      <x:c r="F180" s="13"/>
      <x:c r="G180" s="13"/>
      <x:c r="H180" s="13"/>
      <x:c r="I180" s="13"/>
      <x:c r="J180" t="str">
        <x:f>IF(A180="","",IF(COUNT(H180:I180)&lt;&gt;2,"",IF(OR(H180&lt;1,H180&gt;5,I180&lt;1,I180&gt;5,H180&lt;&gt;INT(H180),I180&lt;&gt;INT(I180)),"",H180*I180)))</x:f>
      </x:c>
      <x:c r="K180" t="str">
        <x:f>IF(A180="","",IF(NOT(ISNUMBER(J180)),"REVISAR ESCALA",IF(J180&gt;=20,"CRÍTICO",IF(J180&gt;=12,"ALTO",IF(J180&gt;=6,"MODERADO","BAIXO")))))</x:f>
      </x:c>
      <x:c r="L180" s="13"/>
      <x:c r="M180" s="13"/>
      <x:c r="N180" s="14"/>
      <x:c r="O180" s="13"/>
      <x:c r="P180" s="14"/>
      <x:c r="Q180" s="13"/>
      <x:c r="R180" s="13"/>
    </x:row>
    <x:row r="181">
      <x:c r="A181" s="13"/>
      <x:c r="B181" s="13"/>
      <x:c r="C181" s="14"/>
      <x:c r="D181" s="13"/>
      <x:c r="E181" s="13"/>
      <x:c r="F181" s="13"/>
      <x:c r="G181" s="13"/>
      <x:c r="H181" s="13"/>
      <x:c r="I181" s="13"/>
      <x:c r="J181" t="str">
        <x:f>IF(A181="","",IF(COUNT(H181:I181)&lt;&gt;2,"",IF(OR(H181&lt;1,H181&gt;5,I181&lt;1,I181&gt;5,H181&lt;&gt;INT(H181),I181&lt;&gt;INT(I181)),"",H181*I181)))</x:f>
      </x:c>
      <x:c r="K181" t="str">
        <x:f>IF(A181="","",IF(NOT(ISNUMBER(J181)),"REVISAR ESCALA",IF(J181&gt;=20,"CRÍTICO",IF(J181&gt;=12,"ALTO",IF(J181&gt;=6,"MODERADO","BAIXO")))))</x:f>
      </x:c>
      <x:c r="L181" s="13"/>
      <x:c r="M181" s="13"/>
      <x:c r="N181" s="14"/>
      <x:c r="O181" s="13"/>
      <x:c r="P181" s="14"/>
      <x:c r="Q181" s="13"/>
      <x:c r="R181" s="13"/>
    </x:row>
    <x:row r="182">
      <x:c r="A182" s="13"/>
      <x:c r="B182" s="13"/>
      <x:c r="C182" s="14"/>
      <x:c r="D182" s="13"/>
      <x:c r="E182" s="13"/>
      <x:c r="F182" s="13"/>
      <x:c r="G182" s="13"/>
      <x:c r="H182" s="13"/>
      <x:c r="I182" s="13"/>
      <x:c r="J182" t="str">
        <x:f>IF(A182="","",IF(COUNT(H182:I182)&lt;&gt;2,"",IF(OR(H182&lt;1,H182&gt;5,I182&lt;1,I182&gt;5,H182&lt;&gt;INT(H182),I182&lt;&gt;INT(I182)),"",H182*I182)))</x:f>
      </x:c>
      <x:c r="K182" t="str">
        <x:f>IF(A182="","",IF(NOT(ISNUMBER(J182)),"REVISAR ESCALA",IF(J182&gt;=20,"CRÍTICO",IF(J182&gt;=12,"ALTO",IF(J182&gt;=6,"MODERADO","BAIXO")))))</x:f>
      </x:c>
      <x:c r="L182" s="13"/>
      <x:c r="M182" s="13"/>
      <x:c r="N182" s="14"/>
      <x:c r="O182" s="13"/>
      <x:c r="P182" s="14"/>
      <x:c r="Q182" s="13"/>
      <x:c r="R182" s="13"/>
    </x:row>
    <x:row r="183">
      <x:c r="A183" s="13"/>
      <x:c r="B183" s="13"/>
      <x:c r="C183" s="14"/>
      <x:c r="D183" s="13"/>
      <x:c r="E183" s="13"/>
      <x:c r="F183" s="13"/>
      <x:c r="G183" s="13"/>
      <x:c r="H183" s="13"/>
      <x:c r="I183" s="13"/>
      <x:c r="J183" t="str">
        <x:f>IF(A183="","",IF(COUNT(H183:I183)&lt;&gt;2,"",IF(OR(H183&lt;1,H183&gt;5,I183&lt;1,I183&gt;5,H183&lt;&gt;INT(H183),I183&lt;&gt;INT(I183)),"",H183*I183)))</x:f>
      </x:c>
      <x:c r="K183" t="str">
        <x:f>IF(A183="","",IF(NOT(ISNUMBER(J183)),"REVISAR ESCALA",IF(J183&gt;=20,"CRÍTICO",IF(J183&gt;=12,"ALTO",IF(J183&gt;=6,"MODERADO","BAIXO")))))</x:f>
      </x:c>
      <x:c r="L183" s="13"/>
      <x:c r="M183" s="13"/>
      <x:c r="N183" s="14"/>
      <x:c r="O183" s="13"/>
      <x:c r="P183" s="14"/>
      <x:c r="Q183" s="13"/>
      <x:c r="R183" s="13"/>
    </x:row>
    <x:row r="184">
      <x:c r="A184" s="13"/>
      <x:c r="B184" s="13"/>
      <x:c r="C184" s="14"/>
      <x:c r="D184" s="13"/>
      <x:c r="E184" s="13"/>
      <x:c r="F184" s="13"/>
      <x:c r="G184" s="13"/>
      <x:c r="H184" s="13"/>
      <x:c r="I184" s="13"/>
      <x:c r="J184" t="str">
        <x:f>IF(A184="","",IF(COUNT(H184:I184)&lt;&gt;2,"",IF(OR(H184&lt;1,H184&gt;5,I184&lt;1,I184&gt;5,H184&lt;&gt;INT(H184),I184&lt;&gt;INT(I184)),"",H184*I184)))</x:f>
      </x:c>
      <x:c r="K184" t="str">
        <x:f>IF(A184="","",IF(NOT(ISNUMBER(J184)),"REVISAR ESCALA",IF(J184&gt;=20,"CRÍTICO",IF(J184&gt;=12,"ALTO",IF(J184&gt;=6,"MODERADO","BAIXO")))))</x:f>
      </x:c>
      <x:c r="L184" s="13"/>
      <x:c r="M184" s="13"/>
      <x:c r="N184" s="14"/>
      <x:c r="O184" s="13"/>
      <x:c r="P184" s="14"/>
      <x:c r="Q184" s="13"/>
      <x:c r="R184" s="13"/>
    </x:row>
    <x:row r="185">
      <x:c r="A185" s="13"/>
      <x:c r="B185" s="13"/>
      <x:c r="C185" s="14"/>
      <x:c r="D185" s="13"/>
      <x:c r="E185" s="13"/>
      <x:c r="F185" s="13"/>
      <x:c r="G185" s="13"/>
      <x:c r="H185" s="13"/>
      <x:c r="I185" s="13"/>
      <x:c r="J185" t="str">
        <x:f>IF(A185="","",IF(COUNT(H185:I185)&lt;&gt;2,"",IF(OR(H185&lt;1,H185&gt;5,I185&lt;1,I185&gt;5,H185&lt;&gt;INT(H185),I185&lt;&gt;INT(I185)),"",H185*I185)))</x:f>
      </x:c>
      <x:c r="K185" t="str">
        <x:f>IF(A185="","",IF(NOT(ISNUMBER(J185)),"REVISAR ESCALA",IF(J185&gt;=20,"CRÍTICO",IF(J185&gt;=12,"ALTO",IF(J185&gt;=6,"MODERADO","BAIXO")))))</x:f>
      </x:c>
      <x:c r="L185" s="13"/>
      <x:c r="M185" s="13"/>
      <x:c r="N185" s="14"/>
      <x:c r="O185" s="13"/>
      <x:c r="P185" s="14"/>
      <x:c r="Q185" s="13"/>
      <x:c r="R185" s="13"/>
    </x:row>
    <x:row r="186">
      <x:c r="A186" s="13"/>
      <x:c r="B186" s="13"/>
      <x:c r="C186" s="14"/>
      <x:c r="D186" s="13"/>
      <x:c r="E186" s="13"/>
      <x:c r="F186" s="13"/>
      <x:c r="G186" s="13"/>
      <x:c r="H186" s="13"/>
      <x:c r="I186" s="13"/>
      <x:c r="J186" t="str">
        <x:f>IF(A186="","",IF(COUNT(H186:I186)&lt;&gt;2,"",IF(OR(H186&lt;1,H186&gt;5,I186&lt;1,I186&gt;5,H186&lt;&gt;INT(H186),I186&lt;&gt;INT(I186)),"",H186*I186)))</x:f>
      </x:c>
      <x:c r="K186" t="str">
        <x:f>IF(A186="","",IF(NOT(ISNUMBER(J186)),"REVISAR ESCALA",IF(J186&gt;=20,"CRÍTICO",IF(J186&gt;=12,"ALTO",IF(J186&gt;=6,"MODERADO","BAIXO")))))</x:f>
      </x:c>
      <x:c r="L186" s="13"/>
      <x:c r="M186" s="13"/>
      <x:c r="N186" s="14"/>
      <x:c r="O186" s="13"/>
      <x:c r="P186" s="14"/>
      <x:c r="Q186" s="13"/>
      <x:c r="R186" s="13"/>
    </x:row>
    <x:row r="187">
      <x:c r="A187" s="13"/>
      <x:c r="B187" s="13"/>
      <x:c r="C187" s="14"/>
      <x:c r="D187" s="13"/>
      <x:c r="E187" s="13"/>
      <x:c r="F187" s="13"/>
      <x:c r="G187" s="13"/>
      <x:c r="H187" s="13"/>
      <x:c r="I187" s="13"/>
      <x:c r="J187" t="str">
        <x:f>IF(A187="","",IF(COUNT(H187:I187)&lt;&gt;2,"",IF(OR(H187&lt;1,H187&gt;5,I187&lt;1,I187&gt;5,H187&lt;&gt;INT(H187),I187&lt;&gt;INT(I187)),"",H187*I187)))</x:f>
      </x:c>
      <x:c r="K187" t="str">
        <x:f>IF(A187="","",IF(NOT(ISNUMBER(J187)),"REVISAR ESCALA",IF(J187&gt;=20,"CRÍTICO",IF(J187&gt;=12,"ALTO",IF(J187&gt;=6,"MODERADO","BAIXO")))))</x:f>
      </x:c>
      <x:c r="L187" s="13"/>
      <x:c r="M187" s="13"/>
      <x:c r="N187" s="14"/>
      <x:c r="O187" s="13"/>
      <x:c r="P187" s="14"/>
      <x:c r="Q187" s="13"/>
      <x:c r="R187" s="13"/>
    </x:row>
    <x:row r="188">
      <x:c r="A188" s="13"/>
      <x:c r="B188" s="13"/>
      <x:c r="C188" s="14"/>
      <x:c r="D188" s="13"/>
      <x:c r="E188" s="13"/>
      <x:c r="F188" s="13"/>
      <x:c r="G188" s="13"/>
      <x:c r="H188" s="13"/>
      <x:c r="I188" s="13"/>
      <x:c r="J188" t="str">
        <x:f>IF(A188="","",IF(COUNT(H188:I188)&lt;&gt;2,"",IF(OR(H188&lt;1,H188&gt;5,I188&lt;1,I188&gt;5,H188&lt;&gt;INT(H188),I188&lt;&gt;INT(I188)),"",H188*I188)))</x:f>
      </x:c>
      <x:c r="K188" t="str">
        <x:f>IF(A188="","",IF(NOT(ISNUMBER(J188)),"REVISAR ESCALA",IF(J188&gt;=20,"CRÍTICO",IF(J188&gt;=12,"ALTO",IF(J188&gt;=6,"MODERADO","BAIXO")))))</x:f>
      </x:c>
      <x:c r="L188" s="13"/>
      <x:c r="M188" s="13"/>
      <x:c r="N188" s="14"/>
      <x:c r="O188" s="13"/>
      <x:c r="P188" s="14"/>
      <x:c r="Q188" s="13"/>
      <x:c r="R188" s="13"/>
    </x:row>
    <x:row r="189">
      <x:c r="A189" s="13"/>
      <x:c r="B189" s="13"/>
      <x:c r="C189" s="14"/>
      <x:c r="D189" s="13"/>
      <x:c r="E189" s="13"/>
      <x:c r="F189" s="13"/>
      <x:c r="G189" s="13"/>
      <x:c r="H189" s="13"/>
      <x:c r="I189" s="13"/>
      <x:c r="J189" t="str">
        <x:f>IF(A189="","",IF(COUNT(H189:I189)&lt;&gt;2,"",IF(OR(H189&lt;1,H189&gt;5,I189&lt;1,I189&gt;5,H189&lt;&gt;INT(H189),I189&lt;&gt;INT(I189)),"",H189*I189)))</x:f>
      </x:c>
      <x:c r="K189" t="str">
        <x:f>IF(A189="","",IF(NOT(ISNUMBER(J189)),"REVISAR ESCALA",IF(J189&gt;=20,"CRÍTICO",IF(J189&gt;=12,"ALTO",IF(J189&gt;=6,"MODERADO","BAIXO")))))</x:f>
      </x:c>
      <x:c r="L189" s="13"/>
      <x:c r="M189" s="13"/>
      <x:c r="N189" s="14"/>
      <x:c r="O189" s="13"/>
      <x:c r="P189" s="14"/>
      <x:c r="Q189" s="13"/>
      <x:c r="R189" s="13"/>
    </x:row>
    <x:row r="190">
      <x:c r="A190" s="13"/>
      <x:c r="B190" s="13"/>
      <x:c r="C190" s="14"/>
      <x:c r="D190" s="13"/>
      <x:c r="E190" s="13"/>
      <x:c r="F190" s="13"/>
      <x:c r="G190" s="13"/>
      <x:c r="H190" s="13"/>
      <x:c r="I190" s="13"/>
      <x:c r="J190" t="str">
        <x:f>IF(A190="","",IF(COUNT(H190:I190)&lt;&gt;2,"",IF(OR(H190&lt;1,H190&gt;5,I190&lt;1,I190&gt;5,H190&lt;&gt;INT(H190),I190&lt;&gt;INT(I190)),"",H190*I190)))</x:f>
      </x:c>
      <x:c r="K190" t="str">
        <x:f>IF(A190="","",IF(NOT(ISNUMBER(J190)),"REVISAR ESCALA",IF(J190&gt;=20,"CRÍTICO",IF(J190&gt;=12,"ALTO",IF(J190&gt;=6,"MODERADO","BAIXO")))))</x:f>
      </x:c>
      <x:c r="L190" s="13"/>
      <x:c r="M190" s="13"/>
      <x:c r="N190" s="14"/>
      <x:c r="O190" s="13"/>
      <x:c r="P190" s="14"/>
      <x:c r="Q190" s="13"/>
      <x:c r="R190" s="13"/>
    </x:row>
    <x:row r="191">
      <x:c r="A191" s="13"/>
      <x:c r="B191" s="13"/>
      <x:c r="C191" s="14"/>
      <x:c r="D191" s="13"/>
      <x:c r="E191" s="13"/>
      <x:c r="F191" s="13"/>
      <x:c r="G191" s="13"/>
      <x:c r="H191" s="13"/>
      <x:c r="I191" s="13"/>
      <x:c r="J191" t="str">
        <x:f>IF(A191="","",IF(COUNT(H191:I191)&lt;&gt;2,"",IF(OR(H191&lt;1,H191&gt;5,I191&lt;1,I191&gt;5,H191&lt;&gt;INT(H191),I191&lt;&gt;INT(I191)),"",H191*I191)))</x:f>
      </x:c>
      <x:c r="K191" t="str">
        <x:f>IF(A191="","",IF(NOT(ISNUMBER(J191)),"REVISAR ESCALA",IF(J191&gt;=20,"CRÍTICO",IF(J191&gt;=12,"ALTO",IF(J191&gt;=6,"MODERADO","BAIXO")))))</x:f>
      </x:c>
      <x:c r="L191" s="13"/>
      <x:c r="M191" s="13"/>
      <x:c r="N191" s="14"/>
      <x:c r="O191" s="13"/>
      <x:c r="P191" s="14"/>
      <x:c r="Q191" s="13"/>
      <x:c r="R191" s="13"/>
    </x:row>
    <x:row r="192">
      <x:c r="A192" s="13"/>
      <x:c r="B192" s="13"/>
      <x:c r="C192" s="14"/>
      <x:c r="D192" s="13"/>
      <x:c r="E192" s="13"/>
      <x:c r="F192" s="13"/>
      <x:c r="G192" s="13"/>
      <x:c r="H192" s="13"/>
      <x:c r="I192" s="13"/>
      <x:c r="J192" t="str">
        <x:f>IF(A192="","",IF(COUNT(H192:I192)&lt;&gt;2,"",IF(OR(H192&lt;1,H192&gt;5,I192&lt;1,I192&gt;5,H192&lt;&gt;INT(H192),I192&lt;&gt;INT(I192)),"",H192*I192)))</x:f>
      </x:c>
      <x:c r="K192" t="str">
        <x:f>IF(A192="","",IF(NOT(ISNUMBER(J192)),"REVISAR ESCALA",IF(J192&gt;=20,"CRÍTICO",IF(J192&gt;=12,"ALTO",IF(J192&gt;=6,"MODERADO","BAIXO")))))</x:f>
      </x:c>
      <x:c r="L192" s="13"/>
      <x:c r="M192" s="13"/>
      <x:c r="N192" s="14"/>
      <x:c r="O192" s="13"/>
      <x:c r="P192" s="14"/>
      <x:c r="Q192" s="13"/>
      <x:c r="R192" s="13"/>
    </x:row>
    <x:row r="193">
      <x:c r="A193" s="13"/>
      <x:c r="B193" s="13"/>
      <x:c r="C193" s="14"/>
      <x:c r="D193" s="13"/>
      <x:c r="E193" s="13"/>
      <x:c r="F193" s="13"/>
      <x:c r="G193" s="13"/>
      <x:c r="H193" s="13"/>
      <x:c r="I193" s="13"/>
      <x:c r="J193" t="str">
        <x:f>IF(A193="","",IF(COUNT(H193:I193)&lt;&gt;2,"",IF(OR(H193&lt;1,H193&gt;5,I193&lt;1,I193&gt;5,H193&lt;&gt;INT(H193),I193&lt;&gt;INT(I193)),"",H193*I193)))</x:f>
      </x:c>
      <x:c r="K193" t="str">
        <x:f>IF(A193="","",IF(NOT(ISNUMBER(J193)),"REVISAR ESCALA",IF(J193&gt;=20,"CRÍTICO",IF(J193&gt;=12,"ALTO",IF(J193&gt;=6,"MODERADO","BAIXO")))))</x:f>
      </x:c>
      <x:c r="L193" s="13"/>
      <x:c r="M193" s="13"/>
      <x:c r="N193" s="14"/>
      <x:c r="O193" s="13"/>
      <x:c r="P193" s="14"/>
      <x:c r="Q193" s="13"/>
      <x:c r="R193" s="13"/>
    </x:row>
    <x:row r="194">
      <x:c r="A194" s="13"/>
      <x:c r="B194" s="13"/>
      <x:c r="C194" s="14"/>
      <x:c r="D194" s="13"/>
      <x:c r="E194" s="13"/>
      <x:c r="F194" s="13"/>
      <x:c r="G194" s="13"/>
      <x:c r="H194" s="13"/>
      <x:c r="I194" s="13"/>
      <x:c r="J194" t="str">
        <x:f>IF(A194="","",IF(COUNT(H194:I194)&lt;&gt;2,"",IF(OR(H194&lt;1,H194&gt;5,I194&lt;1,I194&gt;5,H194&lt;&gt;INT(H194),I194&lt;&gt;INT(I194)),"",H194*I194)))</x:f>
      </x:c>
      <x:c r="K194" t="str">
        <x:f>IF(A194="","",IF(NOT(ISNUMBER(J194)),"REVISAR ESCALA",IF(J194&gt;=20,"CRÍTICO",IF(J194&gt;=12,"ALTO",IF(J194&gt;=6,"MODERADO","BAIXO")))))</x:f>
      </x:c>
      <x:c r="L194" s="13"/>
      <x:c r="M194" s="13"/>
      <x:c r="N194" s="14"/>
      <x:c r="O194" s="13"/>
      <x:c r="P194" s="14"/>
      <x:c r="Q194" s="13"/>
      <x:c r="R194" s="13"/>
    </x:row>
    <x:row r="195">
      <x:c r="A195" s="13"/>
      <x:c r="B195" s="13"/>
      <x:c r="C195" s="14"/>
      <x:c r="D195" s="13"/>
      <x:c r="E195" s="13"/>
      <x:c r="F195" s="13"/>
      <x:c r="G195" s="13"/>
      <x:c r="H195" s="13"/>
      <x:c r="I195" s="13"/>
      <x:c r="J195" t="str">
        <x:f>IF(A195="","",IF(COUNT(H195:I195)&lt;&gt;2,"",IF(OR(H195&lt;1,H195&gt;5,I195&lt;1,I195&gt;5,H195&lt;&gt;INT(H195),I195&lt;&gt;INT(I195)),"",H195*I195)))</x:f>
      </x:c>
      <x:c r="K195" t="str">
        <x:f>IF(A195="","",IF(NOT(ISNUMBER(J195)),"REVISAR ESCALA",IF(J195&gt;=20,"CRÍTICO",IF(J195&gt;=12,"ALTO",IF(J195&gt;=6,"MODERADO","BAIXO")))))</x:f>
      </x:c>
      <x:c r="L195" s="13"/>
      <x:c r="M195" s="13"/>
      <x:c r="N195" s="14"/>
      <x:c r="O195" s="13"/>
      <x:c r="P195" s="14"/>
      <x:c r="Q195" s="13"/>
      <x:c r="R195" s="13"/>
    </x:row>
    <x:row r="196">
      <x:c r="A196" s="13"/>
      <x:c r="B196" s="13"/>
      <x:c r="C196" s="14"/>
      <x:c r="D196" s="13"/>
      <x:c r="E196" s="13"/>
      <x:c r="F196" s="13"/>
      <x:c r="G196" s="13"/>
      <x:c r="H196" s="13"/>
      <x:c r="I196" s="13"/>
      <x:c r="J196" t="str">
        <x:f>IF(A196="","",IF(COUNT(H196:I196)&lt;&gt;2,"",IF(OR(H196&lt;1,H196&gt;5,I196&lt;1,I196&gt;5,H196&lt;&gt;INT(H196),I196&lt;&gt;INT(I196)),"",H196*I196)))</x:f>
      </x:c>
      <x:c r="K196" t="str">
        <x:f>IF(A196="","",IF(NOT(ISNUMBER(J196)),"REVISAR ESCALA",IF(J196&gt;=20,"CRÍTICO",IF(J196&gt;=12,"ALTO",IF(J196&gt;=6,"MODERADO","BAIXO")))))</x:f>
      </x:c>
      <x:c r="L196" s="13"/>
      <x:c r="M196" s="13"/>
      <x:c r="N196" s="14"/>
      <x:c r="O196" s="13"/>
      <x:c r="P196" s="14"/>
      <x:c r="Q196" s="13"/>
      <x:c r="R196" s="13"/>
    </x:row>
    <x:row r="197">
      <x:c r="A197" s="13"/>
      <x:c r="B197" s="13"/>
      <x:c r="C197" s="14"/>
      <x:c r="D197" s="13"/>
      <x:c r="E197" s="13"/>
      <x:c r="F197" s="13"/>
      <x:c r="G197" s="13"/>
      <x:c r="H197" s="13"/>
      <x:c r="I197" s="13"/>
      <x:c r="J197" t="str">
        <x:f>IF(A197="","",IF(COUNT(H197:I197)&lt;&gt;2,"",IF(OR(H197&lt;1,H197&gt;5,I197&lt;1,I197&gt;5,H197&lt;&gt;INT(H197),I197&lt;&gt;INT(I197)),"",H197*I197)))</x:f>
      </x:c>
      <x:c r="K197" t="str">
        <x:f>IF(A197="","",IF(NOT(ISNUMBER(J197)),"REVISAR ESCALA",IF(J197&gt;=20,"CRÍTICO",IF(J197&gt;=12,"ALTO",IF(J197&gt;=6,"MODERADO","BAIXO")))))</x:f>
      </x:c>
      <x:c r="L197" s="13"/>
      <x:c r="M197" s="13"/>
      <x:c r="N197" s="14"/>
      <x:c r="O197" s="13"/>
      <x:c r="P197" s="14"/>
      <x:c r="Q197" s="13"/>
      <x:c r="R197" s="13"/>
    </x:row>
    <x:row r="198">
      <x:c r="A198" s="13"/>
      <x:c r="B198" s="13"/>
      <x:c r="C198" s="14"/>
      <x:c r="D198" s="13"/>
      <x:c r="E198" s="13"/>
      <x:c r="F198" s="13"/>
      <x:c r="G198" s="13"/>
      <x:c r="H198" s="13"/>
      <x:c r="I198" s="13"/>
      <x:c r="J198" t="str">
        <x:f>IF(A198="","",IF(COUNT(H198:I198)&lt;&gt;2,"",IF(OR(H198&lt;1,H198&gt;5,I198&lt;1,I198&gt;5,H198&lt;&gt;INT(H198),I198&lt;&gt;INT(I198)),"",H198*I198)))</x:f>
      </x:c>
      <x:c r="K198" t="str">
        <x:f>IF(A198="","",IF(NOT(ISNUMBER(J198)),"REVISAR ESCALA",IF(J198&gt;=20,"CRÍTICO",IF(J198&gt;=12,"ALTO",IF(J198&gt;=6,"MODERADO","BAIXO")))))</x:f>
      </x:c>
      <x:c r="L198" s="13"/>
      <x:c r="M198" s="13"/>
      <x:c r="N198" s="14"/>
      <x:c r="O198" s="13"/>
      <x:c r="P198" s="14"/>
      <x:c r="Q198" s="13"/>
      <x:c r="R198" s="13"/>
    </x:row>
    <x:row r="199">
      <x:c r="A199" s="13"/>
      <x:c r="B199" s="13"/>
      <x:c r="C199" s="14"/>
      <x:c r="D199" s="13"/>
      <x:c r="E199" s="13"/>
      <x:c r="F199" s="13"/>
      <x:c r="G199" s="13"/>
      <x:c r="H199" s="13"/>
      <x:c r="I199" s="13"/>
      <x:c r="J199" t="str">
        <x:f>IF(A199="","",IF(COUNT(H199:I199)&lt;&gt;2,"",IF(OR(H199&lt;1,H199&gt;5,I199&lt;1,I199&gt;5,H199&lt;&gt;INT(H199),I199&lt;&gt;INT(I199)),"",H199*I199)))</x:f>
      </x:c>
      <x:c r="K199" t="str">
        <x:f>IF(A199="","",IF(NOT(ISNUMBER(J199)),"REVISAR ESCALA",IF(J199&gt;=20,"CRÍTICO",IF(J199&gt;=12,"ALTO",IF(J199&gt;=6,"MODERADO","BAIXO")))))</x:f>
      </x:c>
      <x:c r="L199" s="13"/>
      <x:c r="M199" s="13"/>
      <x:c r="N199" s="14"/>
      <x:c r="O199" s="13"/>
      <x:c r="P199" s="14"/>
      <x:c r="Q199" s="13"/>
      <x:c r="R199" s="13"/>
    </x:row>
    <x:row r="200">
      <x:c r="A200" s="13"/>
      <x:c r="B200" s="13"/>
      <x:c r="C200" s="14"/>
      <x:c r="D200" s="13"/>
      <x:c r="E200" s="13"/>
      <x:c r="F200" s="13"/>
      <x:c r="G200" s="13"/>
      <x:c r="H200" s="13"/>
      <x:c r="I200" s="13"/>
      <x:c r="J200" t="str">
        <x:f>IF(A200="","",IF(COUNT(H200:I200)&lt;&gt;2,"",IF(OR(H200&lt;1,H200&gt;5,I200&lt;1,I200&gt;5,H200&lt;&gt;INT(H200),I200&lt;&gt;INT(I200)),"",H200*I200)))</x:f>
      </x:c>
      <x:c r="K200" t="str">
        <x:f>IF(A200="","",IF(NOT(ISNUMBER(J200)),"REVISAR ESCALA",IF(J200&gt;=20,"CRÍTICO",IF(J200&gt;=12,"ALTO",IF(J200&gt;=6,"MODERADO","BAIXO")))))</x:f>
      </x:c>
      <x:c r="L200" s="13"/>
      <x:c r="M200" s="13"/>
      <x:c r="N200" s="14"/>
      <x:c r="O200" s="13"/>
      <x:c r="P200" s="14"/>
      <x:c r="Q200" s="13"/>
      <x:c r="R200" s="13"/>
    </x:row>
    <x:row r="201">
      <x:c r="A201" s="13"/>
      <x:c r="B201" s="13"/>
      <x:c r="C201" s="14"/>
      <x:c r="D201" s="13"/>
      <x:c r="E201" s="13"/>
      <x:c r="F201" s="13"/>
      <x:c r="G201" s="13"/>
      <x:c r="H201" s="13"/>
      <x:c r="I201" s="13"/>
      <x:c r="J201" t="str">
        <x:f>IF(A201="","",IF(COUNT(H201:I201)&lt;&gt;2,"",IF(OR(H201&lt;1,H201&gt;5,I201&lt;1,I201&gt;5,H201&lt;&gt;INT(H201),I201&lt;&gt;INT(I201)),"",H201*I201)))</x:f>
      </x:c>
      <x:c r="K201" t="str">
        <x:f>IF(A201="","",IF(NOT(ISNUMBER(J201)),"REVISAR ESCALA",IF(J201&gt;=20,"CRÍTICO",IF(J201&gt;=12,"ALTO",IF(J201&gt;=6,"MODERADO","BAIXO")))))</x:f>
      </x:c>
      <x:c r="L201" s="13"/>
      <x:c r="M201" s="13"/>
      <x:c r="N201" s="14"/>
      <x:c r="O201" s="13"/>
      <x:c r="P201" s="14"/>
      <x:c r="Q201" s="13"/>
      <x:c r="R201" s="13"/>
    </x:row>
    <x:row r="202">
      <x:c r="A202" s="13"/>
      <x:c r="B202" s="13"/>
      <x:c r="C202" s="14"/>
      <x:c r="D202" s="13"/>
      <x:c r="E202" s="13"/>
      <x:c r="F202" s="13"/>
      <x:c r="G202" s="13"/>
      <x:c r="H202" s="13"/>
      <x:c r="I202" s="13"/>
      <x:c r="J202" t="str">
        <x:f>IF(A202="","",IF(COUNT(H202:I202)&lt;&gt;2,"",IF(OR(H202&lt;1,H202&gt;5,I202&lt;1,I202&gt;5,H202&lt;&gt;INT(H202),I202&lt;&gt;INT(I202)),"",H202*I202)))</x:f>
      </x:c>
      <x:c r="K202" t="str">
        <x:f>IF(A202="","",IF(NOT(ISNUMBER(J202)),"REVISAR ESCALA",IF(J202&gt;=20,"CRÍTICO",IF(J202&gt;=12,"ALTO",IF(J202&gt;=6,"MODERADO","BAIXO")))))</x:f>
      </x:c>
      <x:c r="L202" s="13"/>
      <x:c r="M202" s="13"/>
      <x:c r="N202" s="14"/>
      <x:c r="O202" s="13"/>
      <x:c r="P202" s="14"/>
      <x:c r="Q202" s="13"/>
      <x:c r="R202" s="13"/>
    </x:row>
    <x:row r="203">
      <x:c r="A203" s="13"/>
      <x:c r="B203" s="13"/>
      <x:c r="C203" s="14"/>
      <x:c r="D203" s="13"/>
      <x:c r="E203" s="13"/>
      <x:c r="F203" s="13"/>
      <x:c r="G203" s="13"/>
      <x:c r="H203" s="13"/>
      <x:c r="I203" s="13"/>
      <x:c r="J203" t="str">
        <x:f>IF(A203="","",IF(COUNT(H203:I203)&lt;&gt;2,"",IF(OR(H203&lt;1,H203&gt;5,I203&lt;1,I203&gt;5,H203&lt;&gt;INT(H203),I203&lt;&gt;INT(I203)),"",H203*I203)))</x:f>
      </x:c>
      <x:c r="K203" t="str">
        <x:f>IF(A203="","",IF(NOT(ISNUMBER(J203)),"REVISAR ESCALA",IF(J203&gt;=20,"CRÍTICO",IF(J203&gt;=12,"ALTO",IF(J203&gt;=6,"MODERADO","BAIXO")))))</x:f>
      </x:c>
      <x:c r="L203" s="13"/>
      <x:c r="M203" s="13"/>
      <x:c r="N203" s="14"/>
      <x:c r="O203" s="13"/>
      <x:c r="P203" s="14"/>
      <x:c r="Q203" s="13"/>
      <x:c r="R203" s="13"/>
    </x:row>
    <x:row r="204">
      <x:c r="A204" s="13"/>
      <x:c r="B204" s="13"/>
      <x:c r="C204" s="14"/>
      <x:c r="D204" s="13"/>
      <x:c r="E204" s="13"/>
      <x:c r="F204" s="13"/>
      <x:c r="G204" s="13"/>
      <x:c r="H204" s="13"/>
      <x:c r="I204" s="13"/>
      <x:c r="J204" t="str">
        <x:f>IF(A204="","",IF(COUNT(H204:I204)&lt;&gt;2,"",IF(OR(H204&lt;1,H204&gt;5,I204&lt;1,I204&gt;5,H204&lt;&gt;INT(H204),I204&lt;&gt;INT(I204)),"",H204*I204)))</x:f>
      </x:c>
      <x:c r="K204" t="str">
        <x:f>IF(A204="","",IF(NOT(ISNUMBER(J204)),"REVISAR ESCALA",IF(J204&gt;=20,"CRÍTICO",IF(J204&gt;=12,"ALTO",IF(J204&gt;=6,"MODERADO","BAIXO")))))</x:f>
      </x:c>
      <x:c r="L204" s="13"/>
      <x:c r="M204" s="13"/>
      <x:c r="N204" s="14"/>
      <x:c r="O204" s="13"/>
      <x:c r="P204" s="14"/>
      <x:c r="Q204" s="13"/>
      <x:c r="R204" s="13"/>
    </x:row>
  </x:sheetData>
  <x:mergeCells>
    <x:mergeCell ref="A1:R1"/>
    <x:mergeCell ref="A2:R2"/>
  </x:mergeCells>
  <x:conditionalFormatting sqref="K5:K204">
    <x:cfRule type="containsText" dxfId="3" priority="1" operator="containsText" text="CRÍTICO"/>
    <x:cfRule type="containsText" dxfId="4" priority="2" operator="containsText" text="ALTO"/>
    <x:cfRule type="containsText" dxfId="5" priority="3" operator="containsText" text="MODERADO"/>
    <x:cfRule type="containsText" dxfId="6" priority="4" operator="containsText" text="BAIXO"/>
  </x:conditionalFormatting>
  <x:dataValidations count="3">
    <x:dataValidation operator="between" sqref="H5:I204">
      <x:formula1>1</x:formula1>
      <x:formula2>5</x:formula2>
    </x:dataValidation>
    <x:dataValidation type="list" sqref="O5:O204">
      <x:formula1>"Aberto,Em tratamento,Encerrado,Aceito"</x:formula1>
    </x:dataValidation>
    <x:dataValidation type="list" sqref="Q5:Q204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35cedf3583427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8" hidden="0" customWidth="1"/>
    <x:col min="4" max="4" width="40" hidden="0" customWidth="1"/>
    <x:col min="5" max="5" width="20" hidden="0" customWidth="1"/>
    <x:col min="6" max="6" width="14" hidden="0" customWidth="1"/>
    <x:col min="7" max="7" width="14" hidden="0" customWidth="1"/>
    <x:col min="8" max="8" width="13" hidden="0" customWidth="1"/>
    <x:col min="9" max="9" width="17" hidden="0" customWidth="1"/>
    <x:col min="10" max="10" width="14" hidden="0" customWidth="1"/>
    <x:col min="11" max="11" width="16" hidden="0" customWidth="1"/>
    <x:col min="12" max="12" width="15" hidden="0" customWidth="1"/>
    <x:col min="13" max="13" width="15" hidden="0" customWidth="1"/>
    <x:col min="14" max="14" width="16" hidden="0" customWidth="1"/>
    <x:col min="15" max="15" width="14" hidden="0" customWidth="1"/>
    <x:col min="16" max="16" width="19" hidden="0" customWidth="1"/>
    <x:col min="17" max="17" width="32" hidden="0" customWidth="1"/>
  </x:cols>
  <x:sheetData>
    <x:row r="1" ht="34" customHeight="1">
      <x:c r="A1" s="3" t="str">
        <x:v>PLANO DE AÇÃO CORRETIVA</x:v>
      </x:c>
      <x:c r="B1" s="3" t="str">
        <x:v>PLANO DE AÇÃO CORRETIVA</x:v>
      </x:c>
      <x:c r="C1" s="3" t="str">
        <x:v>PLANO DE AÇÃO CORRETIVA</x:v>
      </x:c>
      <x:c r="D1" s="3" t="str">
        <x:v>PLANO DE AÇÃO CORRETIVA</x:v>
      </x:c>
      <x:c r="E1" s="3" t="str">
        <x:v>PLANO DE AÇÃO CORRETIVA</x:v>
      </x:c>
      <x:c r="F1" s="3" t="str">
        <x:v>PLANO DE AÇÃO CORRETIVA</x:v>
      </x:c>
      <x:c r="G1" s="3" t="str">
        <x:v>PLANO DE AÇÃO CORRETIVA</x:v>
      </x:c>
      <x:c r="H1" s="3" t="str">
        <x:v>PLANO DE AÇÃO CORRETIVA</x:v>
      </x:c>
      <x:c r="I1" s="3" t="str">
        <x:v>PLANO DE AÇÃO CORRETIVA</x:v>
      </x:c>
      <x:c r="J1" s="3" t="str">
        <x:v>PLANO DE AÇÃO CORRETIVA</x:v>
      </x:c>
      <x:c r="K1" s="3" t="str">
        <x:v>PLANO DE AÇÃO CORRETIVA</x:v>
      </x:c>
      <x:c r="L1" s="3" t="str">
        <x:v>PLANO DE AÇÃO CORRETIVA</x:v>
      </x:c>
      <x:c r="M1" s="3" t="str">
        <x:v>PLANO DE AÇÃO CORRETIVA</x:v>
      </x:c>
      <x:c r="N1" s="3" t="str">
        <x:v>PLANO DE AÇÃO CORRETIVA</x:v>
      </x:c>
      <x:c r="O1" s="3" t="str">
        <x:v>PLANO DE AÇÃO CORRETIVA</x:v>
      </x:c>
      <x:c r="P1" s="3" t="str">
        <x:v>PLANO DE AÇÃO CORRETIVA</x:v>
      </x:c>
      <x:c r="Q1" s="3" t="str">
        <x:v>PLANO DE AÇÃO CORRETIVA</x:v>
      </x:c>
    </x:row>
    <x:row r="2">
      <x:c r="A2" s="6" t="str">
        <x:v>Converta cada desvio em ação verificável. O arquivo calcula atraso, duração, variação de custo e situação do prazo.</x:v>
      </x:c>
      <x:c r="B2" s="6" t="str">
        <x:v>Converta cada desvio em ação verificável. O arquivo calcula atraso, duração, variação de custo e situação do prazo.</x:v>
      </x:c>
      <x:c r="C2" s="6" t="str">
        <x:v>Converta cada desvio em ação verificável. O arquivo calcula atraso, duração, variação de custo e situação do prazo.</x:v>
      </x:c>
      <x:c r="D2" s="6" t="str">
        <x:v>Converta cada desvio em ação verificável. O arquivo calcula atraso, duração, variação de custo e situação do prazo.</x:v>
      </x:c>
      <x:c r="E2" s="6" t="str">
        <x:v>Converta cada desvio em ação verificável. O arquivo calcula atraso, duração, variação de custo e situação do prazo.</x:v>
      </x:c>
      <x:c r="F2" s="6" t="str">
        <x:v>Converta cada desvio em ação verificável. O arquivo calcula atraso, duração, variação de custo e situação do prazo.</x:v>
      </x:c>
      <x:c r="G2" s="6" t="str">
        <x:v>Converta cada desvio em ação verificável. O arquivo calcula atraso, duração, variação de custo e situação do prazo.</x:v>
      </x:c>
      <x:c r="H2" s="6" t="str">
        <x:v>Converta cada desvio em ação verificável. O arquivo calcula atraso, duração, variação de custo e situação do prazo.</x:v>
      </x:c>
      <x:c r="I2" s="6" t="str">
        <x:v>Converta cada desvio em ação verificável. O arquivo calcula atraso, duração, variação de custo e situação do prazo.</x:v>
      </x:c>
      <x:c r="J2" s="6" t="str">
        <x:v>Converta cada desvio em ação verificável. O arquivo calcula atraso, duração, variação de custo e situação do prazo.</x:v>
      </x:c>
      <x:c r="K2" s="6" t="str">
        <x:v>Converta cada desvio em ação verificável. O arquivo calcula atraso, duração, variação de custo e situação do prazo.</x:v>
      </x:c>
      <x:c r="L2" s="6" t="str">
        <x:v>Converta cada desvio em ação verificável. O arquivo calcula atraso, duração, variação de custo e situação do prazo.</x:v>
      </x:c>
      <x:c r="M2" s="6" t="str">
        <x:v>Converta cada desvio em ação verificável. O arquivo calcula atraso, duração, variação de custo e situação do prazo.</x:v>
      </x:c>
      <x:c r="N2" s="6" t="str">
        <x:v>Converta cada desvio em ação verificável. O arquivo calcula atraso, duração, variação de custo e situação do prazo.</x:v>
      </x:c>
      <x:c r="O2" s="6" t="str">
        <x:v>Converta cada desvio em ação verificável. O arquivo calcula atraso, duração, variação de custo e situação do prazo.</x:v>
      </x:c>
      <x:c r="P2" s="6" t="str">
        <x:v>Converta cada desvio em ação verificável. O arquivo calcula atraso, duração, variação de custo e situação do prazo.</x:v>
      </x:c>
      <x:c r="Q2" s="6" t="str">
        <x:v>Converta cada desvio em ação verificável. O arquivo calcula atraso, duração, variação de custo e situação do prazo.</x:v>
      </x:c>
    </x:row>
    <x:row r="4" ht="38" customHeight="1">
      <x:c r="A4" s="12" t="str">
        <x:v>ID ação</x:v>
      </x:c>
      <x:c r="B4" s="12" t="str">
        <x:v>ID desvio</x:v>
      </x:c>
      <x:c r="C4" s="12" t="str">
        <x:v>Área</x:v>
      </x:c>
      <x:c r="D4" s="12" t="str">
        <x:v>Ação corretiva</x:v>
      </x:c>
      <x:c r="E4" s="12" t="str">
        <x:v>Responsável</x:v>
      </x:c>
      <x:c r="F4" s="12" t="str">
        <x:v>Data abertura</x:v>
      </x:c>
      <x:c r="G4" s="12" t="str">
        <x:v>Prazo</x:v>
      </x:c>
      <x:c r="H4" s="12" t="str">
        <x:v>Prioridade</x:v>
      </x:c>
      <x:c r="I4" s="12" t="str">
        <x:v>Status</x:v>
      </x:c>
      <x:c r="J4" s="12" t="str">
        <x:v>% conclusão</x:v>
      </x:c>
      <x:c r="K4" s="12" t="str">
        <x:v>Data conclusão</x:v>
      </x:c>
      <x:c r="L4" s="12" t="str">
        <x:v>Custo previsto</x:v>
      </x:c>
      <x:c r="M4" s="12" t="str">
        <x:v>Custo real</x:v>
      </x:c>
      <x:c r="N4" s="12" t="str">
        <x:v>Variação custo</x:v>
      </x:c>
      <x:c r="O4" s="12" t="str">
        <x:v>Dias em atraso</x:v>
      </x:c>
      <x:c r="P4" s="12" t="str">
        <x:v>Situação</x:v>
      </x:c>
      <x:c r="Q4" s="12" t="str">
        <x:v>Verificação de eficácia</x:v>
      </x:c>
    </x:row>
    <x:row r="5">
      <x:c r="A5" s="13" t="str">
        <x:v>AC-001</x:v>
      </x:c>
      <x:c r="B5" s="13" t="str">
        <x:v>DSV-001</x:v>
      </x:c>
      <x:c r="C5" s="13" t="str">
        <x:v>Produção</x:v>
      </x:c>
      <x:c r="D5" s="13" t="str">
        <x:v>Reparar intertravamento e testar parada segura</x:v>
      </x:c>
      <x:c r="E5" s="13" t="str">
        <x:v>Carlos Silva</x:v>
      </x:c>
      <x:c r="F5" s="14" t="n">
        <x:v>46267</x:v>
      </x:c>
      <x:c r="G5" s="14" t="n">
        <x:v>46269</x:v>
      </x:c>
      <x:c r="H5" s="13" t="str">
        <x:v>Crítica</x:v>
      </x:c>
      <x:c r="I5" s="13" t="str">
        <x:v>Concluída</x:v>
      </x:c>
      <x:c r="J5" s="16" t="n">
        <x:v>1</x:v>
      </x:c>
      <x:c r="K5" s="14" t="n">
        <x:v>46269</x:v>
      </x:c>
      <x:c r="L5" s="17" t="n">
        <x:v>2800</x:v>
      </x:c>
      <x:c r="M5" s="17" t="n">
        <x:v>2650</x:v>
      </x:c>
      <x:c r="N5" s="18" t="n">
        <x:f>IF(A5="","",IF(COUNT(L5:M5)=2,M5-L5,""))</x:f>
        <x:v>-150</x:v>
      </x:c>
      <x:c r="O5" t="n">
        <x:f>IF(A5="","",IF(P5="ATRASADA",Dashboard!$B$3-G5,IF(LEFT(P5,7)="REVISAR","",0)))</x:f>
        <x:v>0</x:v>
      </x:c>
      <x:c r="P5" t="str">
        <x:f>IF(A5="","",IF(COUNT(F5:G5)&lt;&gt;2,"REVISAR DATAS",IF(OR(F5&lt;=0,G5&lt;F5,NOT(ISNUMBER(Dashboard!$B$3))),"REVISAR DATAS",IF(COUNTIF(Listas!$F$4:$F$7,I5)&lt;&gt;1,"REVISAR STATUS",IF(OR(NOT(ISNUMBER(J5)),J5&lt;0,J5&gt;1),"REVISAR PROGRESSO",IF(I5="Concluída",IF(OR(NOT(ISNUMBER(K5)),K5&lt;F5,K5&gt;Dashboard!$B$3,J5&lt;&gt;1,LEN(Q5)=0,Q5="Pendente"),"REVISAR CONCLUSÃO","CONCLUÍDA"),IF(I5="Cancelada","CANCELADA",IF(G5&lt;Dashboard!$B$3,"ATRASADA",IF(G5-Dashboard!$B$3&lt;=7,"VENCE EM 7 DIAS","NO PRAZO")))))))))</x:f>
        <x:v>CONCLUÍDA</x:v>
      </x:c>
      <x:c r="Q5" s="13" t="str">
        <x:v>Teste funcional aprovado</x:v>
      </x:c>
    </x:row>
    <x:row r="6">
      <x:c r="A6" s="13" t="str">
        <x:v>AC-002</x:v>
      </x:c>
      <x:c r="B6" s="13" t="str">
        <x:v>DSV-002</x:v>
      </x:c>
      <x:c r="C6" s="13" t="str">
        <x:v>Produção</x:v>
      </x:c>
      <x:c r="D6" s="13" t="str">
        <x:v>Implantar rotina de liberação de corredores por turno</x:v>
      </x:c>
      <x:c r="E6" s="13" t="str">
        <x:v>Marina Alves</x:v>
      </x:c>
      <x:c r="F6" s="14" t="n">
        <x:v>46267</x:v>
      </x:c>
      <x:c r="G6" s="14" t="n">
        <x:v>46273</x:v>
      </x:c>
      <x:c r="H6" s="13" t="str">
        <x:v>Média</x:v>
      </x:c>
      <x:c r="I6" s="13" t="str">
        <x:v>Concluída</x:v>
      </x:c>
      <x:c r="J6" s="16" t="n">
        <x:v>1</x:v>
      </x:c>
      <x:c r="K6" s="14" t="n">
        <x:v>46272</x:v>
      </x:c>
      <x:c r="L6" s="17" t="n">
        <x:v>0</x:v>
      </x:c>
      <x:c r="M6" s="17" t="n">
        <x:v>0</x:v>
      </x:c>
      <x:c r="N6" s="18" t="n">
        <x:f>IF(A6="","",IF(COUNT(L6:M6)=2,M6-L6,""))</x:f>
        <x:v>0</x:v>
      </x:c>
      <x:c r="O6" t="n">
        <x:f>IF(A6="","",IF(P6="ATRASADA",Dashboard!$B$3-G6,IF(LEFT(P6,7)="REVISAR","",0)))</x:f>
        <x:v>0</x:v>
      </x:c>
      <x:c r="P6" t="str">
        <x:f>IF(A6="","",IF(COUNT(F6:G6)&lt;&gt;2,"REVISAR DATAS",IF(OR(F6&lt;=0,G6&lt;F6,NOT(ISNUMBER(Dashboard!$B$3))),"REVISAR DATAS",IF(COUNTIF(Listas!$F$4:$F$7,I6)&lt;&gt;1,"REVISAR STATUS",IF(OR(NOT(ISNUMBER(J6)),J6&lt;0,J6&gt;1),"REVISAR PROGRESSO",IF(I6="Concluída",IF(OR(NOT(ISNUMBER(K6)),K6&lt;F6,K6&gt;Dashboard!$B$3,J6&lt;&gt;1,LEN(Q6)=0,Q6="Pendente"),"REVISAR CONCLUSÃO","CONCLUÍDA"),IF(I6="Cancelada","CANCELADA",IF(G6&lt;Dashboard!$B$3,"ATRASADA",IF(G6-Dashboard!$B$3&lt;=7,"VENCE EM 7 DIAS","NO PRAZO")))))))))</x:f>
        <x:v>CONCLUÍDA</x:v>
      </x:c>
      <x:c r="Q6" s="13" t="str">
        <x:v>Sem obstrução por 7 dias</x:v>
      </x:c>
    </x:row>
    <x:row r="7">
      <x:c r="A7" s="13" t="str">
        <x:v>AC-003</x:v>
      </x:c>
      <x:c r="B7" s="13" t="str">
        <x:v>DSV-003</x:v>
      </x:c>
      <x:c r="C7" s="13" t="str">
        <x:v>Almoxarifado</x:v>
      </x:c>
      <x:c r="D7" s="13" t="str">
        <x:v>Revisar carga, sinalizar limites e treinar conferentes</x:v>
      </x:c>
      <x:c r="E7" s="13" t="str">
        <x:v>Paulo Reis</x:v>
      </x:c>
      <x:c r="F7" s="14" t="n">
        <x:v>46270</x:v>
      </x:c>
      <x:c r="G7" s="14" t="n">
        <x:v>46280</x:v>
      </x:c>
      <x:c r="H7" s="13" t="str">
        <x:v>Alta</x:v>
      </x:c>
      <x:c r="I7" s="13" t="str">
        <x:v>Em andamento</x:v>
      </x:c>
      <x:c r="J7" s="16" t="n">
        <x:v>0.75</x:v>
      </x:c>
      <x:c r="K7" s="14"/>
      <x:c r="L7" s="17" t="n">
        <x:v>1200</x:v>
      </x:c>
      <x:c r="M7" s="17" t="n">
        <x:v>900</x:v>
      </x:c>
      <x:c r="N7" s="18" t="n">
        <x:f>IF(A7="","",IF(COUNT(L7:M7)=2,M7-L7,""))</x:f>
        <x:v>-300</x:v>
      </x:c>
      <x:c r="O7" t="n">
        <x:f>IF(A7="","",IF(P7="ATRASADA",Dashboard!$B$3-G7,IF(LEFT(P7,7)="REVISAR","",0)))</x:f>
        <x:v>22</x:v>
      </x:c>
      <x:c r="P7" t="str">
        <x:f>IF(A7="","",IF(COUNT(F7:G7)&lt;&gt;2,"REVISAR DATAS",IF(OR(F7&lt;=0,G7&lt;F7,NOT(ISNUMBER(Dashboard!$B$3))),"REVISAR DATAS",IF(COUNTIF(Listas!$F$4:$F$7,I7)&lt;&gt;1,"REVISAR STATUS",IF(OR(NOT(ISNUMBER(J7)),J7&lt;0,J7&gt;1),"REVISAR PROGRESSO",IF(I7="Concluída",IF(OR(NOT(ISNUMBER(K7)),K7&lt;F7,K7&gt;Dashboard!$B$3,J7&lt;&gt;1,LEN(Q7)=0,Q7="Pendente"),"REVISAR CONCLUSÃO","CONCLUÍDA"),IF(I7="Cancelada","CANCELADA",IF(G7&lt;Dashboard!$B$3,"ATRASADA",IF(G7-Dashboard!$B$3&lt;=7,"VENCE EM 7 DIAS","NO PRAZO")))))))))</x:f>
        <x:v>ATRASADA</x:v>
      </x:c>
      <x:c r="Q7" s="13" t="str">
        <x:v>Pendente</x:v>
      </x:c>
    </x:row>
    <x:row r="8">
      <x:c r="A8" s="13" t="str">
        <x:v>AC-004</x:v>
      </x:c>
      <x:c r="B8" s="13" t="str">
        <x:v>DSV-004</x:v>
      </x:c>
      <x:c r="C8" s="13" t="str">
        <x:v>Almoxarifado</x:v>
      </x:c>
      <x:c r="D8" s="13" t="str">
        <x:v>Completar segregação física da rota de pedestres</x:v>
      </x:c>
      <x:c r="E8" s="13" t="str">
        <x:v>Marina Alves</x:v>
      </x:c>
      <x:c r="F8" s="14" t="n">
        <x:v>46270</x:v>
      </x:c>
      <x:c r="G8" s="14" t="n">
        <x:v>46287</x:v>
      </x:c>
      <x:c r="H8" s="13" t="str">
        <x:v>Alta</x:v>
      </x:c>
      <x:c r="I8" s="13" t="str">
        <x:v>Em andamento</x:v>
      </x:c>
      <x:c r="J8" s="16" t="n">
        <x:v>0.6</x:v>
      </x:c>
      <x:c r="K8" s="14"/>
      <x:c r="L8" s="17" t="n">
        <x:v>3500</x:v>
      </x:c>
      <x:c r="M8" s="17" t="n">
        <x:v>2100</x:v>
      </x:c>
      <x:c r="N8" s="18" t="n">
        <x:f>IF(A8="","",IF(COUNT(L8:M8)=2,M8-L8,""))</x:f>
        <x:v>-1400</x:v>
      </x:c>
      <x:c r="O8" t="n">
        <x:f>IF(A8="","",IF(P8="ATRASADA",Dashboard!$B$3-G8,IF(LEFT(P8,7)="REVISAR","",0)))</x:f>
        <x:v>15</x:v>
      </x:c>
      <x:c r="P8" t="str">
        <x:f>IF(A8="","",IF(COUNT(F8:G8)&lt;&gt;2,"REVISAR DATAS",IF(OR(F8&lt;=0,G8&lt;F8,NOT(ISNUMBER(Dashboard!$B$3))),"REVISAR DATAS",IF(COUNTIF(Listas!$F$4:$F$7,I8)&lt;&gt;1,"REVISAR STATUS",IF(OR(NOT(ISNUMBER(J8)),J8&lt;0,J8&gt;1),"REVISAR PROGRESSO",IF(I8="Concluída",IF(OR(NOT(ISNUMBER(K8)),K8&lt;F8,K8&gt;Dashboard!$B$3,J8&lt;&gt;1,LEN(Q8)=0,Q8="Pendente"),"REVISAR CONCLUSÃO","CONCLUÍDA"),IF(I8="Cancelada","CANCELADA",IF(G8&lt;Dashboard!$B$3,"ATRASADA",IF(G8-Dashboard!$B$3&lt;=7,"VENCE EM 7 DIAS","NO PRAZO")))))))))</x:f>
        <x:v>ATRASADA</x:v>
      </x:c>
      <x:c r="Q8" s="13" t="str">
        <x:v>Pendente</x:v>
      </x:c>
    </x:row>
    <x:row r="9">
      <x:c r="A9" s="13" t="str">
        <x:v>AC-005</x:v>
      </x:c>
      <x:c r="B9" s="13" t="str">
        <x:v>DSV-005</x:v>
      </x:c>
      <x:c r="C9" s="13" t="str">
        <x:v>Manutenção</x:v>
      </x:c>
      <x:c r="D9" s="13" t="str">
        <x:v>Criar procedimento específico e mapa de energias da prensa</x:v>
      </x:c>
      <x:c r="E9" s="13" t="str">
        <x:v>João Mendes</x:v>
      </x:c>
      <x:c r="F9" s="14" t="n">
        <x:v>46274</x:v>
      </x:c>
      <x:c r="G9" s="14" t="n">
        <x:v>46279</x:v>
      </x:c>
      <x:c r="H9" s="13" t="str">
        <x:v>Crítica</x:v>
      </x:c>
      <x:c r="I9" s="13" t="str">
        <x:v>Em andamento</x:v>
      </x:c>
      <x:c r="J9" s="16" t="n">
        <x:v>0.8</x:v>
      </x:c>
      <x:c r="K9" s="14"/>
      <x:c r="L9" s="17" t="n">
        <x:v>800</x:v>
      </x:c>
      <x:c r="M9" s="17" t="n">
        <x:v>620</x:v>
      </x:c>
      <x:c r="N9" s="18" t="n">
        <x:f>IF(A9="","",IF(COUNT(L9:M9)=2,M9-L9,""))</x:f>
        <x:v>-180</x:v>
      </x:c>
      <x:c r="O9" t="n">
        <x:f>IF(A9="","",IF(P9="ATRASADA",Dashboard!$B$3-G9,IF(LEFT(P9,7)="REVISAR","",0)))</x:f>
        <x:v>23</x:v>
      </x:c>
      <x:c r="P9" t="str">
        <x:f>IF(A9="","",IF(COUNT(F9:G9)&lt;&gt;2,"REVISAR DATAS",IF(OR(F9&lt;=0,G9&lt;F9,NOT(ISNUMBER(Dashboard!$B$3))),"REVISAR DATAS",IF(COUNTIF(Listas!$F$4:$F$7,I9)&lt;&gt;1,"REVISAR STATUS",IF(OR(NOT(ISNUMBER(J9)),J9&lt;0,J9&gt;1),"REVISAR PROGRESSO",IF(I9="Concluída",IF(OR(NOT(ISNUMBER(K9)),K9&lt;F9,K9&gt;Dashboard!$B$3,J9&lt;&gt;1,LEN(Q9)=0,Q9="Pendente"),"REVISAR CONCLUSÃO","CONCLUÍDA"),IF(I9="Cancelada","CANCELADA",IF(G9&lt;Dashboard!$B$3,"ATRASADA",IF(G9-Dashboard!$B$3&lt;=7,"VENCE EM 7 DIAS","NO PRAZO")))))))))</x:f>
        <x:v>ATRASADA</x:v>
      </x:c>
      <x:c r="Q9" s="13" t="str">
        <x:v>Pendente</x:v>
      </x:c>
    </x:row>
    <x:row r="10">
      <x:c r="A10" s="13" t="str">
        <x:v>AC-006</x:v>
      </x:c>
      <x:c r="B10" s="13" t="str">
        <x:v>DSV-006</x:v>
      </x:c>
      <x:c r="C10" s="13" t="str">
        <x:v>Manutenção</x:v>
      </x:c>
      <x:c r="D10" s="13" t="str">
        <x:v>Implementar checklist de inspeção pré-uso de ferramentas</x:v>
      </x:c>
      <x:c r="E10" s="13" t="str">
        <x:v>João Mendes</x:v>
      </x:c>
      <x:c r="F10" s="14" t="n">
        <x:v>46274</x:v>
      </x:c>
      <x:c r="G10" s="14" t="n">
        <x:v>46281</x:v>
      </x:c>
      <x:c r="H10" s="13" t="str">
        <x:v>Alta</x:v>
      </x:c>
      <x:c r="I10" s="13" t="str">
        <x:v>Concluída</x:v>
      </x:c>
      <x:c r="J10" s="16" t="n">
        <x:v>1</x:v>
      </x:c>
      <x:c r="K10" s="14" t="n">
        <x:v>46280</x:v>
      </x:c>
      <x:c r="L10" s="17" t="n">
        <x:v>150</x:v>
      </x:c>
      <x:c r="M10" s="17" t="n">
        <x:v>140</x:v>
      </x:c>
      <x:c r="N10" s="18" t="n">
        <x:f>IF(A10="","",IF(COUNT(L10:M10)=2,M10-L10,""))</x:f>
        <x:v>-10</x:v>
      </x:c>
      <x:c r="O10" t="n">
        <x:f>IF(A10="","",IF(P10="ATRASADA",Dashboard!$B$3-G10,IF(LEFT(P10,7)="REVISAR","",0)))</x:f>
        <x:v>0</x:v>
      </x:c>
      <x:c r="P10" t="str">
        <x:f>IF(A10="","",IF(COUNT(F10:G10)&lt;&gt;2,"REVISAR DATAS",IF(OR(F10&lt;=0,G10&lt;F10,NOT(ISNUMBER(Dashboard!$B$3))),"REVISAR DATAS",IF(COUNTIF(Listas!$F$4:$F$7,I10)&lt;&gt;1,"REVISAR STATUS",IF(OR(NOT(ISNUMBER(J10)),J10&lt;0,J10&gt;1),"REVISAR PROGRESSO",IF(I10="Concluída",IF(OR(NOT(ISNUMBER(K10)),K10&lt;F10,K10&gt;Dashboard!$B$3,J10&lt;&gt;1,LEN(Q10)=0,Q10="Pendente"),"REVISAR CONCLUSÃO","CONCLUÍDA"),IF(I10="Cancelada","CANCELADA",IF(G10&lt;Dashboard!$B$3,"ATRASADA",IF(G10-Dashboard!$B$3&lt;=7,"VENCE EM 7 DIAS","NO PRAZO")))))))))</x:f>
        <x:v>CONCLUÍDA</x:v>
      </x:c>
      <x:c r="Q10" s="13" t="str">
        <x:v>Amostra de 10 ferramentas conforme</x:v>
      </x:c>
    </x:row>
    <x:row r="11">
      <x:c r="A11" s="13" t="str">
        <x:v>AC-007</x:v>
      </x:c>
      <x:c r="B11" s="13" t="str">
        <x:v>DSV-007</x:v>
      </x:c>
      <x:c r="C11" s="13" t="str">
        <x:v>Manutenção</x:v>
      </x:c>
      <x:c r="D11" s="13" t="str">
        <x:v>Definir estoque mínimo e ponto de reposição de EPI</x:v>
      </x:c>
      <x:c r="E11" s="13" t="str">
        <x:v>Fernanda Costa</x:v>
      </x:c>
      <x:c r="F11" s="14" t="n">
        <x:v>46274</x:v>
      </x:c>
      <x:c r="G11" s="14" t="n">
        <x:v>46285</x:v>
      </x:c>
      <x:c r="H11" s="13" t="str">
        <x:v>Alta</x:v>
      </x:c>
      <x:c r="I11" s="13" t="str">
        <x:v>Pendente</x:v>
      </x:c>
      <x:c r="J11" s="16" t="n">
        <x:v>0.2</x:v>
      </x:c>
      <x:c r="K11" s="14"/>
      <x:c r="L11" s="17" t="n">
        <x:v>900</x:v>
      </x:c>
      <x:c r="M11" s="17" t="n">
        <x:v>0</x:v>
      </x:c>
      <x:c r="N11" s="18" t="n">
        <x:f>IF(A11="","",IF(COUNT(L11:M11)=2,M11-L11,""))</x:f>
        <x:v>-900</x:v>
      </x:c>
      <x:c r="O11" t="n">
        <x:f>IF(A11="","",IF(P11="ATRASADA",Dashboard!$B$3-G11,IF(LEFT(P11,7)="REVISAR","",0)))</x:f>
        <x:v>17</x:v>
      </x:c>
      <x:c r="P11" t="str">
        <x:f>IF(A11="","",IF(COUNT(F11:G11)&lt;&gt;2,"REVISAR DATAS",IF(OR(F11&lt;=0,G11&lt;F11,NOT(ISNUMBER(Dashboard!$B$3))),"REVISAR DATAS",IF(COUNTIF(Listas!$F$4:$F$7,I11)&lt;&gt;1,"REVISAR STATUS",IF(OR(NOT(ISNUMBER(J11)),J11&lt;0,J11&gt;1),"REVISAR PROGRESSO",IF(I11="Concluída",IF(OR(NOT(ISNUMBER(K11)),K11&lt;F11,K11&gt;Dashboard!$B$3,J11&lt;&gt;1,LEN(Q11)=0,Q11="Pendente"),"REVISAR CONCLUSÃO","CONCLUÍDA"),IF(I11="Cancelada","CANCELADA",IF(G11&lt;Dashboard!$B$3,"ATRASADA",IF(G11-Dashboard!$B$3&lt;=7,"VENCE EM 7 DIAS","NO PRAZO")))))))))</x:f>
        <x:v>ATRASADA</x:v>
      </x:c>
      <x:c r="Q11" s="13" t="str">
        <x:v>Pendente</x:v>
      </x:c>
    </x:row>
    <x:row r="12">
      <x:c r="A12" s="13" t="str">
        <x:v>AC-008</x:v>
      </x:c>
      <x:c r="B12" s="13" t="str">
        <x:v>DSV-008</x:v>
      </x:c>
      <x:c r="C12" s="13" t="str">
        <x:v>Administrativo</x:v>
      </x:c>
      <x:c r="D12" s="13" t="str">
        <x:v>Ajustar estação e incluir verificação ergonômica</x:v>
      </x:c>
      <x:c r="E12" s="13" t="str">
        <x:v>Luciana Moraes</x:v>
      </x:c>
      <x:c r="F12" s="14" t="n">
        <x:v>46277</x:v>
      </x:c>
      <x:c r="G12" s="14" t="n">
        <x:v>46285</x:v>
      </x:c>
      <x:c r="H12" s="13" t="str">
        <x:v>Baixa</x:v>
      </x:c>
      <x:c r="I12" s="13" t="str">
        <x:v>Concluída</x:v>
      </x:c>
      <x:c r="J12" s="16" t="n">
        <x:v>1</x:v>
      </x:c>
      <x:c r="K12" s="14" t="n">
        <x:v>46283</x:v>
      </x:c>
      <x:c r="L12" s="17" t="n">
        <x:v>250</x:v>
      </x:c>
      <x:c r="M12" s="17" t="n">
        <x:v>220</x:v>
      </x:c>
      <x:c r="N12" s="18" t="n">
        <x:f>IF(A12="","",IF(COUNT(L12:M12)=2,M12-L12,""))</x:f>
        <x:v>-30</x:v>
      </x:c>
      <x:c r="O12" t="n">
        <x:f>IF(A12="","",IF(P12="ATRASADA",Dashboard!$B$3-G12,IF(LEFT(P12,7)="REVISAR","",0)))</x:f>
        <x:v>0</x:v>
      </x:c>
      <x:c r="P12" t="str">
        <x:f>IF(A12="","",IF(COUNT(F12:G12)&lt;&gt;2,"REVISAR DATAS",IF(OR(F12&lt;=0,G12&lt;F12,NOT(ISNUMBER(Dashboard!$B$3))),"REVISAR DATAS",IF(COUNTIF(Listas!$F$4:$F$7,I12)&lt;&gt;1,"REVISAR STATUS",IF(OR(NOT(ISNUMBER(J12)),J12&lt;0,J12&gt;1),"REVISAR PROGRESSO",IF(I12="Concluída",IF(OR(NOT(ISNUMBER(K12)),K12&lt;F12,K12&gt;Dashboard!$B$3,J12&lt;&gt;1,LEN(Q12)=0,Q12="Pendente"),"REVISAR CONCLUSÃO","CONCLUÍDA"),IF(I12="Cancelada","CANCELADA",IF(G12&lt;Dashboard!$B$3,"ATRASADA",IF(G12-Dashboard!$B$3&lt;=7,"VENCE EM 7 DIAS","NO PRAZO")))))))))</x:f>
        <x:v>CONCLUÍDA</x:v>
      </x:c>
      <x:c r="Q12" s="13" t="str">
        <x:v>Usuário confirmou conforto</x:v>
      </x:c>
    </x:row>
    <x:row r="13">
      <x:c r="A13" s="13" t="str">
        <x:v>AC-009</x:v>
      </x:c>
      <x:c r="B13" s="13" t="str">
        <x:v>DSV-009</x:v>
      </x:c>
      <x:c r="C13" s="13" t="str">
        <x:v>Expedição</x:v>
      </x:c>
      <x:c r="D13" s="13" t="str">
        <x:v>Substituir proteção da doca e liberar após teste</x:v>
      </x:c>
      <x:c r="E13" s="13" t="str">
        <x:v>Rafael Dias</x:v>
      </x:c>
      <x:c r="F13" s="14" t="n">
        <x:v>46281</x:v>
      </x:c>
      <x:c r="G13" s="14" t="n">
        <x:v>46283</x:v>
      </x:c>
      <x:c r="H13" s="13" t="str">
        <x:v>Crítica</x:v>
      </x:c>
      <x:c r="I13" s="13" t="str">
        <x:v>Em andamento</x:v>
      </x:c>
      <x:c r="J13" s="16" t="n">
        <x:v>0.7</x:v>
      </x:c>
      <x:c r="K13" s="14"/>
      <x:c r="L13" s="17" t="n">
        <x:v>4800</x:v>
      </x:c>
      <x:c r="M13" s="17" t="n">
        <x:v>3200</x:v>
      </x:c>
      <x:c r="N13" s="18" t="n">
        <x:f>IF(A13="","",IF(COUNT(L13:M13)=2,M13-L13,""))</x:f>
        <x:v>-1600</x:v>
      </x:c>
      <x:c r="O13" t="n">
        <x:f>IF(A13="","",IF(P13="ATRASADA",Dashboard!$B$3-G13,IF(LEFT(P13,7)="REVISAR","",0)))</x:f>
        <x:v>19</x:v>
      </x:c>
      <x:c r="P13" t="str">
        <x:f>IF(A13="","",IF(COUNT(F13:G13)&lt;&gt;2,"REVISAR DATAS",IF(OR(F13&lt;=0,G13&lt;F13,NOT(ISNUMBER(Dashboard!$B$3))),"REVISAR DATAS",IF(COUNTIF(Listas!$F$4:$F$7,I13)&lt;&gt;1,"REVISAR STATUS",IF(OR(NOT(ISNUMBER(J13)),J13&lt;0,J13&gt;1),"REVISAR PROGRESSO",IF(I13="Concluída",IF(OR(NOT(ISNUMBER(K13)),K13&lt;F13,K13&gt;Dashboard!$B$3,J13&lt;&gt;1,LEN(Q13)=0,Q13="Pendente"),"REVISAR CONCLUSÃO","CONCLUÍDA"),IF(I13="Cancelada","CANCELADA",IF(G13&lt;Dashboard!$B$3,"ATRASADA",IF(G13-Dashboard!$B$3&lt;=7,"VENCE EM 7 DIAS","NO PRAZO")))))))))</x:f>
        <x:v>ATRASADA</x:v>
      </x:c>
      <x:c r="Q13" s="13" t="str">
        <x:v>Pendente</x:v>
      </x:c>
    </x:row>
    <x:row r="14">
      <x:c r="A14" s="13" t="str">
        <x:v>AC-010</x:v>
      </x:c>
      <x:c r="B14" s="13" t="str">
        <x:v>DSV-010</x:v>
      </x:c>
      <x:c r="C14" s="13" t="str">
        <x:v>Expedição</x:v>
      </x:c>
      <x:c r="D14" s="13" t="str">
        <x:v>Reforçar padrão de estacionamento seguro e auditar</x:v>
      </x:c>
      <x:c r="E14" s="13" t="str">
        <x:v>Rafael Dias</x:v>
      </x:c>
      <x:c r="F14" s="14" t="n">
        <x:v>46281</x:v>
      </x:c>
      <x:c r="G14" s="14" t="n">
        <x:v>46288</x:v>
      </x:c>
      <x:c r="H14" s="13" t="str">
        <x:v>Alta</x:v>
      </x:c>
      <x:c r="I14" s="13" t="str">
        <x:v>Pendente</x:v>
      </x:c>
      <x:c r="J14" s="16" t="n">
        <x:v>0.3</x:v>
      </x:c>
      <x:c r="K14" s="14"/>
      <x:c r="L14" s="17" t="n">
        <x:v>0</x:v>
      </x:c>
      <x:c r="M14" s="17" t="n">
        <x:v>0</x:v>
      </x:c>
      <x:c r="N14" s="18" t="n">
        <x:f>IF(A14="","",IF(COUNT(L14:M14)=2,M14-L14,""))</x:f>
        <x:v>0</x:v>
      </x:c>
      <x:c r="O14" t="n">
        <x:f>IF(A14="","",IF(P14="ATRASADA",Dashboard!$B$3-G14,IF(LEFT(P14,7)="REVISAR","",0)))</x:f>
        <x:v>14</x:v>
      </x:c>
      <x:c r="P14" t="str">
        <x:f>IF(A14="","",IF(COUNT(F14:G14)&lt;&gt;2,"REVISAR DATAS",IF(OR(F14&lt;=0,G14&lt;F14,NOT(ISNUMBER(Dashboard!$B$3))),"REVISAR DATAS",IF(COUNTIF(Listas!$F$4:$F$7,I14)&lt;&gt;1,"REVISAR STATUS",IF(OR(NOT(ISNUMBER(J14)),J14&lt;0,J14&gt;1),"REVISAR PROGRESSO",IF(I14="Concluída",IF(OR(NOT(ISNUMBER(K14)),K14&lt;F14,K14&gt;Dashboard!$B$3,J14&lt;&gt;1,LEN(Q14)=0,Q14="Pendente"),"REVISAR CONCLUSÃO","CONCLUÍDA"),IF(I14="Cancelada","CANCELADA",IF(G14&lt;Dashboard!$B$3,"ATRASADA",IF(G14-Dashboard!$B$3&lt;=7,"VENCE EM 7 DIAS","NO PRAZO")))))))))</x:f>
        <x:v>ATRASADA</x:v>
      </x:c>
      <x:c r="Q14" s="13" t="str">
        <x:v>Pendente</x:v>
      </x:c>
    </x:row>
    <x:row r="15">
      <x:c r="A15" s="13" t="str">
        <x:v>AC-011</x:v>
      </x:c>
      <x:c r="B15" s="13" t="str">
        <x:v>DSV-011</x:v>
      </x:c>
      <x:c r="C15" s="13" t="str">
        <x:v>Expedição</x:v>
      </x:c>
      <x:c r="D15" s="13" t="str">
        <x:v>Repintar faixa e revisar demarcações da área</x:v>
      </x:c>
      <x:c r="E15" s="13" t="str">
        <x:v>Marina Alves</x:v>
      </x:c>
      <x:c r="F15" s="14" t="n">
        <x:v>46281</x:v>
      </x:c>
      <x:c r="G15" s="14" t="n">
        <x:v>46293</x:v>
      </x:c>
      <x:c r="H15" s="13" t="str">
        <x:v>Média</x:v>
      </x:c>
      <x:c r="I15" s="13" t="str">
        <x:v>Pendente</x:v>
      </x:c>
      <x:c r="J15" s="16" t="n">
        <x:v>0.1</x:v>
      </x:c>
      <x:c r="K15" s="14"/>
      <x:c r="L15" s="17" t="n">
        <x:v>1800</x:v>
      </x:c>
      <x:c r="M15" s="17" t="n">
        <x:v>0</x:v>
      </x:c>
      <x:c r="N15" s="18" t="n">
        <x:f>IF(A15="","",IF(COUNT(L15:M15)=2,M15-L15,""))</x:f>
        <x:v>-1800</x:v>
      </x:c>
      <x:c r="O15" t="n">
        <x:f>IF(A15="","",IF(P15="ATRASADA",Dashboard!$B$3-G15,IF(LEFT(P15,7)="REVISAR","",0)))</x:f>
        <x:v>9</x:v>
      </x:c>
      <x:c r="P15" t="str">
        <x:f>IF(A15="","",IF(COUNT(F15:G15)&lt;&gt;2,"REVISAR DATAS",IF(OR(F15&lt;=0,G15&lt;F15,NOT(ISNUMBER(Dashboard!$B$3))),"REVISAR DATAS",IF(COUNTIF(Listas!$F$4:$F$7,I15)&lt;&gt;1,"REVISAR STATUS",IF(OR(NOT(ISNUMBER(J15)),J15&lt;0,J15&gt;1),"REVISAR PROGRESSO",IF(I15="Concluída",IF(OR(NOT(ISNUMBER(K15)),K15&lt;F15,K15&gt;Dashboard!$B$3,J15&lt;&gt;1,LEN(Q15)=0,Q15="Pendente"),"REVISAR CONCLUSÃO","CONCLUÍDA"),IF(I15="Cancelada","CANCELADA",IF(G15&lt;Dashboard!$B$3,"ATRASADA",IF(G15-Dashboard!$B$3&lt;=7,"VENCE EM 7 DIAS","NO PRAZO")))))))))</x:f>
        <x:v>ATRASADA</x:v>
      </x:c>
      <x:c r="Q15" s="13" t="str">
        <x:v>Pendente</x:v>
      </x:c>
    </x:row>
    <x:row r="16">
      <x:c r="A16" s="13" t="str">
        <x:v>AC-012</x:v>
      </x:c>
      <x:c r="B16" s="13" t="str">
        <x:v>DSV-012</x:v>
      </x:c>
      <x:c r="C16" s="13" t="str">
        <x:v>Laboratório</x:v>
      </x:c>
      <x:c r="D16" s="13" t="str">
        <x:v>Padronizar rótulos secundários e realizar conferência</x:v>
      </x:c>
      <x:c r="E16" s="13" t="str">
        <x:v>Carla Nunes</x:v>
      </x:c>
      <x:c r="F16" s="14" t="n">
        <x:v>46285</x:v>
      </x:c>
      <x:c r="G16" s="14" t="n">
        <x:v>46290</x:v>
      </x:c>
      <x:c r="H16" s="13" t="str">
        <x:v>Alta</x:v>
      </x:c>
      <x:c r="I16" s="13" t="str">
        <x:v>Em andamento</x:v>
      </x:c>
      <x:c r="J16" s="16" t="n">
        <x:v>0.5</x:v>
      </x:c>
      <x:c r="K16" s="14"/>
      <x:c r="L16" s="17" t="n">
        <x:v>300</x:v>
      </x:c>
      <x:c r="M16" s="17" t="n">
        <x:v>150</x:v>
      </x:c>
      <x:c r="N16" s="18" t="n">
        <x:f>IF(A16="","",IF(COUNT(L16:M16)=2,M16-L16,""))</x:f>
        <x:v>-150</x:v>
      </x:c>
      <x:c r="O16" t="n">
        <x:f>IF(A16="","",IF(P16="ATRASADA",Dashboard!$B$3-G16,IF(LEFT(P16,7)="REVISAR","",0)))</x:f>
        <x:v>12</x:v>
      </x:c>
      <x:c r="P16" t="str">
        <x:f>IF(A16="","",IF(COUNT(F16:G16)&lt;&gt;2,"REVISAR DATAS",IF(OR(F16&lt;=0,G16&lt;F16,NOT(ISNUMBER(Dashboard!$B$3))),"REVISAR DATAS",IF(COUNTIF(Listas!$F$4:$F$7,I16)&lt;&gt;1,"REVISAR STATUS",IF(OR(NOT(ISNUMBER(J16)),J16&lt;0,J16&gt;1),"REVISAR PROGRESSO",IF(I16="Concluída",IF(OR(NOT(ISNUMBER(K16)),K16&lt;F16,K16&gt;Dashboard!$B$3,J16&lt;&gt;1,LEN(Q16)=0,Q16="Pendente"),"REVISAR CONCLUSÃO","CONCLUÍDA"),IF(I16="Cancelada","CANCELADA",IF(G16&lt;Dashboard!$B$3,"ATRASADA",IF(G16-Dashboard!$B$3&lt;=7,"VENCE EM 7 DIAS","NO PRAZO")))))))))</x:f>
        <x:v>ATRASADA</x:v>
      </x:c>
      <x:c r="Q16" s="13" t="str">
        <x:v>Pendente</x:v>
      </x:c>
    </x:row>
    <x:row r="17">
      <x:c r="A17" s="13"/>
      <x:c r="B17" s="13"/>
      <x:c r="C17" s="13"/>
      <x:c r="D17" s="13"/>
      <x:c r="E17" s="13"/>
      <x:c r="F17" s="14"/>
      <x:c r="G17" s="14"/>
      <x:c r="H17" s="13"/>
      <x:c r="I17" s="13"/>
      <x:c r="J17" s="16"/>
      <x:c r="K17" s="14"/>
      <x:c r="L17" s="17"/>
      <x:c r="M17" s="17"/>
      <x:c r="N17" s="18" t="str">
        <x:f>IF(A17="","",IF(COUNT(L17:M17)=2,M17-L17,""))</x:f>
      </x:c>
      <x:c r="O17" t="str">
        <x:f>IF(A17="","",IF(P17="ATRASADA",Dashboard!$B$3-G17,IF(LEFT(P17,7)="REVISAR","",0)))</x:f>
      </x:c>
      <x:c r="P17" t="str">
        <x:f>IF(A17="","",IF(COUNT(F17:G17)&lt;&gt;2,"REVISAR DATAS",IF(OR(F17&lt;=0,G17&lt;F17,NOT(ISNUMBER(Dashboard!$B$3))),"REVISAR DATAS",IF(COUNTIF(Listas!$F$4:$F$7,I17)&lt;&gt;1,"REVISAR STATUS",IF(OR(NOT(ISNUMBER(J17)),J17&lt;0,J17&gt;1),"REVISAR PROGRESSO",IF(I17="Concluída",IF(OR(NOT(ISNUMBER(K17)),K17&lt;F17,K17&gt;Dashboard!$B$3,J17&lt;&gt;1,LEN(Q17)=0,Q17="Pendente"),"REVISAR CONCLUSÃO","CONCLUÍDA"),IF(I17="Cancelada","CANCELADA",IF(G17&lt;Dashboard!$B$3,"ATRASADA",IF(G17-Dashboard!$B$3&lt;=7,"VENCE EM 7 DIAS","NO PRAZO")))))))))</x:f>
      </x:c>
      <x:c r="Q17" s="13"/>
    </x:row>
    <x:row r="18">
      <x:c r="A18" s="13"/>
      <x:c r="B18" s="13"/>
      <x:c r="C18" s="13"/>
      <x:c r="D18" s="13"/>
      <x:c r="E18" s="13"/>
      <x:c r="F18" s="14"/>
      <x:c r="G18" s="14"/>
      <x:c r="H18" s="13"/>
      <x:c r="I18" s="13"/>
      <x:c r="J18" s="16"/>
      <x:c r="K18" s="14"/>
      <x:c r="L18" s="17"/>
      <x:c r="M18" s="17"/>
      <x:c r="N18" s="18" t="str">
        <x:f>IF(A18="","",IF(COUNT(L18:M18)=2,M18-L18,""))</x:f>
      </x:c>
      <x:c r="O18" t="str">
        <x:f>IF(A18="","",IF(P18="ATRASADA",Dashboard!$B$3-G18,IF(LEFT(P18,7)="REVISAR","",0)))</x:f>
      </x:c>
      <x:c r="P18" t="str">
        <x:f>IF(A18="","",IF(COUNT(F18:G18)&lt;&gt;2,"REVISAR DATAS",IF(OR(F18&lt;=0,G18&lt;F18,NOT(ISNUMBER(Dashboard!$B$3))),"REVISAR DATAS",IF(COUNTIF(Listas!$F$4:$F$7,I18)&lt;&gt;1,"REVISAR STATUS",IF(OR(NOT(ISNUMBER(J18)),J18&lt;0,J18&gt;1),"REVISAR PROGRESSO",IF(I18="Concluída",IF(OR(NOT(ISNUMBER(K18)),K18&lt;F18,K18&gt;Dashboard!$B$3,J18&lt;&gt;1,LEN(Q18)=0,Q18="Pendente"),"REVISAR CONCLUSÃO","CONCLUÍDA"),IF(I18="Cancelada","CANCELADA",IF(G18&lt;Dashboard!$B$3,"ATRASADA",IF(G18-Dashboard!$B$3&lt;=7,"VENCE EM 7 DIAS","NO PRAZO")))))))))</x:f>
      </x:c>
      <x:c r="Q18" s="13"/>
    </x:row>
    <x:row r="19">
      <x:c r="A19" s="13"/>
      <x:c r="B19" s="13"/>
      <x:c r="C19" s="13"/>
      <x:c r="D19" s="13"/>
      <x:c r="E19" s="13"/>
      <x:c r="F19" s="14"/>
      <x:c r="G19" s="14"/>
      <x:c r="H19" s="13"/>
      <x:c r="I19" s="13"/>
      <x:c r="J19" s="16"/>
      <x:c r="K19" s="14"/>
      <x:c r="L19" s="17"/>
      <x:c r="M19" s="17"/>
      <x:c r="N19" s="18" t="str">
        <x:f>IF(A19="","",IF(COUNT(L19:M19)=2,M19-L19,""))</x:f>
      </x:c>
      <x:c r="O19" t="str">
        <x:f>IF(A19="","",IF(P19="ATRASADA",Dashboard!$B$3-G19,IF(LEFT(P19,7)="REVISAR","",0)))</x:f>
      </x:c>
      <x:c r="P19" t="str">
        <x:f>IF(A19="","",IF(COUNT(F19:G19)&lt;&gt;2,"REVISAR DATAS",IF(OR(F19&lt;=0,G19&lt;F19,NOT(ISNUMBER(Dashboard!$B$3))),"REVISAR DATAS",IF(COUNTIF(Listas!$F$4:$F$7,I19)&lt;&gt;1,"REVISAR STATUS",IF(OR(NOT(ISNUMBER(J19)),J19&lt;0,J19&gt;1),"REVISAR PROGRESSO",IF(I19="Concluída",IF(OR(NOT(ISNUMBER(K19)),K19&lt;F19,K19&gt;Dashboard!$B$3,J19&lt;&gt;1,LEN(Q19)=0,Q19="Pendente"),"REVISAR CONCLUSÃO","CONCLUÍDA"),IF(I19="Cancelada","CANCELADA",IF(G19&lt;Dashboard!$B$3,"ATRASADA",IF(G19-Dashboard!$B$3&lt;=7,"VENCE EM 7 DIAS","NO PRAZO")))))))))</x:f>
      </x:c>
      <x:c r="Q19" s="13"/>
    </x:row>
    <x:row r="20">
      <x:c r="A20" s="13"/>
      <x:c r="B20" s="13"/>
      <x:c r="C20" s="13"/>
      <x:c r="D20" s="13"/>
      <x:c r="E20" s="13"/>
      <x:c r="F20" s="14"/>
      <x:c r="G20" s="14"/>
      <x:c r="H20" s="13"/>
      <x:c r="I20" s="13"/>
      <x:c r="J20" s="16"/>
      <x:c r="K20" s="14"/>
      <x:c r="L20" s="17"/>
      <x:c r="M20" s="17"/>
      <x:c r="N20" s="18" t="str">
        <x:f>IF(A20="","",IF(COUNT(L20:M20)=2,M20-L20,""))</x:f>
      </x:c>
      <x:c r="O20" t="str">
        <x:f>IF(A20="","",IF(P20="ATRASADA",Dashboard!$B$3-G20,IF(LEFT(P20,7)="REVISAR","",0)))</x:f>
      </x:c>
      <x:c r="P20" t="str">
        <x:f>IF(A20="","",IF(COUNT(F20:G20)&lt;&gt;2,"REVISAR DATAS",IF(OR(F20&lt;=0,G20&lt;F20,NOT(ISNUMBER(Dashboard!$B$3))),"REVISAR DATAS",IF(COUNTIF(Listas!$F$4:$F$7,I20)&lt;&gt;1,"REVISAR STATUS",IF(OR(NOT(ISNUMBER(J20)),J20&lt;0,J20&gt;1),"REVISAR PROGRESSO",IF(I20="Concluída",IF(OR(NOT(ISNUMBER(K20)),K20&lt;F20,K20&gt;Dashboard!$B$3,J20&lt;&gt;1,LEN(Q20)=0,Q20="Pendente"),"REVISAR CONCLUSÃO","CONCLUÍDA"),IF(I20="Cancelada","CANCELADA",IF(G20&lt;Dashboard!$B$3,"ATRASADA",IF(G20-Dashboard!$B$3&lt;=7,"VENCE EM 7 DIAS","NO PRAZO")))))))))</x:f>
      </x:c>
      <x:c r="Q20" s="13"/>
    </x:row>
    <x:row r="21">
      <x:c r="A21" s="13"/>
      <x:c r="B21" s="13"/>
      <x:c r="C21" s="13"/>
      <x:c r="D21" s="13"/>
      <x:c r="E21" s="13"/>
      <x:c r="F21" s="14"/>
      <x:c r="G21" s="14"/>
      <x:c r="H21" s="13"/>
      <x:c r="I21" s="13"/>
      <x:c r="J21" s="16"/>
      <x:c r="K21" s="14"/>
      <x:c r="L21" s="17"/>
      <x:c r="M21" s="17"/>
      <x:c r="N21" s="18" t="str">
        <x:f>IF(A21="","",IF(COUNT(L21:M21)=2,M21-L21,""))</x:f>
      </x:c>
      <x:c r="O21" t="str">
        <x:f>IF(A21="","",IF(P21="ATRASADA",Dashboard!$B$3-G21,IF(LEFT(P21,7)="REVISAR","",0)))</x:f>
      </x:c>
      <x:c r="P21" t="str">
        <x:f>IF(A21="","",IF(COUNT(F21:G21)&lt;&gt;2,"REVISAR DATAS",IF(OR(F21&lt;=0,G21&lt;F21,NOT(ISNUMBER(Dashboard!$B$3))),"REVISAR DATAS",IF(COUNTIF(Listas!$F$4:$F$7,I21)&lt;&gt;1,"REVISAR STATUS",IF(OR(NOT(ISNUMBER(J21)),J21&lt;0,J21&gt;1),"REVISAR PROGRESSO",IF(I21="Concluída",IF(OR(NOT(ISNUMBER(K21)),K21&lt;F21,K21&gt;Dashboard!$B$3,J21&lt;&gt;1,LEN(Q21)=0,Q21="Pendente"),"REVISAR CONCLUSÃO","CONCLUÍDA"),IF(I21="Cancelada","CANCELADA",IF(G21&lt;Dashboard!$B$3,"ATRASADA",IF(G21-Dashboard!$B$3&lt;=7,"VENCE EM 7 DIAS","NO PRAZO")))))))))</x:f>
      </x:c>
      <x:c r="Q21" s="13"/>
    </x:row>
    <x:row r="22">
      <x:c r="A22" s="13"/>
      <x:c r="B22" s="13"/>
      <x:c r="C22" s="13"/>
      <x:c r="D22" s="13"/>
      <x:c r="E22" s="13"/>
      <x:c r="F22" s="14"/>
      <x:c r="G22" s="14"/>
      <x:c r="H22" s="13"/>
      <x:c r="I22" s="13"/>
      <x:c r="J22" s="16"/>
      <x:c r="K22" s="14"/>
      <x:c r="L22" s="17"/>
      <x:c r="M22" s="17"/>
      <x:c r="N22" s="18" t="str">
        <x:f>IF(A22="","",IF(COUNT(L22:M22)=2,M22-L22,""))</x:f>
      </x:c>
      <x:c r="O22" t="str">
        <x:f>IF(A22="","",IF(P22="ATRASADA",Dashboard!$B$3-G22,IF(LEFT(P22,7)="REVISAR","",0)))</x:f>
      </x:c>
      <x:c r="P22" t="str">
        <x:f>IF(A22="","",IF(COUNT(F22:G22)&lt;&gt;2,"REVISAR DATAS",IF(OR(F22&lt;=0,G22&lt;F22,NOT(ISNUMBER(Dashboard!$B$3))),"REVISAR DATAS",IF(COUNTIF(Listas!$F$4:$F$7,I22)&lt;&gt;1,"REVISAR STATUS",IF(OR(NOT(ISNUMBER(J22)),J22&lt;0,J22&gt;1),"REVISAR PROGRESSO",IF(I22="Concluída",IF(OR(NOT(ISNUMBER(K22)),K22&lt;F22,K22&gt;Dashboard!$B$3,J22&lt;&gt;1,LEN(Q22)=0,Q22="Pendente"),"REVISAR CONCLUSÃO","CONCLUÍDA"),IF(I22="Cancelada","CANCELADA",IF(G22&lt;Dashboard!$B$3,"ATRASADA",IF(G22-Dashboard!$B$3&lt;=7,"VENCE EM 7 DIAS","NO PRAZO")))))))))</x:f>
      </x:c>
      <x:c r="Q22" s="13"/>
    </x:row>
    <x:row r="23">
      <x:c r="A23" s="13"/>
      <x:c r="B23" s="13"/>
      <x:c r="C23" s="13"/>
      <x:c r="D23" s="13"/>
      <x:c r="E23" s="13"/>
      <x:c r="F23" s="14"/>
      <x:c r="G23" s="14"/>
      <x:c r="H23" s="13"/>
      <x:c r="I23" s="13"/>
      <x:c r="J23" s="16"/>
      <x:c r="K23" s="14"/>
      <x:c r="L23" s="17"/>
      <x:c r="M23" s="17"/>
      <x:c r="N23" s="18" t="str">
        <x:f>IF(A23="","",IF(COUNT(L23:M23)=2,M23-L23,""))</x:f>
      </x:c>
      <x:c r="O23" t="str">
        <x:f>IF(A23="","",IF(P23="ATRASADA",Dashboard!$B$3-G23,IF(LEFT(P23,7)="REVISAR","",0)))</x:f>
      </x:c>
      <x:c r="P23" t="str">
        <x:f>IF(A23="","",IF(COUNT(F23:G23)&lt;&gt;2,"REVISAR DATAS",IF(OR(F23&lt;=0,G23&lt;F23,NOT(ISNUMBER(Dashboard!$B$3))),"REVISAR DATAS",IF(COUNTIF(Listas!$F$4:$F$7,I23)&lt;&gt;1,"REVISAR STATUS",IF(OR(NOT(ISNUMBER(J23)),J23&lt;0,J23&gt;1),"REVISAR PROGRESSO",IF(I23="Concluída",IF(OR(NOT(ISNUMBER(K23)),K23&lt;F23,K23&gt;Dashboard!$B$3,J23&lt;&gt;1,LEN(Q23)=0,Q23="Pendente"),"REVISAR CONCLUSÃO","CONCLUÍDA"),IF(I23="Cancelada","CANCELADA",IF(G23&lt;Dashboard!$B$3,"ATRASADA",IF(G23-Dashboard!$B$3&lt;=7,"VENCE EM 7 DIAS","NO PRAZO")))))))))</x:f>
      </x:c>
      <x:c r="Q23" s="13"/>
    </x:row>
    <x:row r="24">
      <x:c r="A24" s="13"/>
      <x:c r="B24" s="13"/>
      <x:c r="C24" s="13"/>
      <x:c r="D24" s="13"/>
      <x:c r="E24" s="13"/>
      <x:c r="F24" s="14"/>
      <x:c r="G24" s="14"/>
      <x:c r="H24" s="13"/>
      <x:c r="I24" s="13"/>
      <x:c r="J24" s="16"/>
      <x:c r="K24" s="14"/>
      <x:c r="L24" s="17"/>
      <x:c r="M24" s="17"/>
      <x:c r="N24" s="18" t="str">
        <x:f>IF(A24="","",IF(COUNT(L24:M24)=2,M24-L24,""))</x:f>
      </x:c>
      <x:c r="O24" t="str">
        <x:f>IF(A24="","",IF(P24="ATRASADA",Dashboard!$B$3-G24,IF(LEFT(P24,7)="REVISAR","",0)))</x:f>
      </x:c>
      <x:c r="P24" t="str">
        <x:f>IF(A24="","",IF(COUNT(F24:G24)&lt;&gt;2,"REVISAR DATAS",IF(OR(F24&lt;=0,G24&lt;F24,NOT(ISNUMBER(Dashboard!$B$3))),"REVISAR DATAS",IF(COUNTIF(Listas!$F$4:$F$7,I24)&lt;&gt;1,"REVISAR STATUS",IF(OR(NOT(ISNUMBER(J24)),J24&lt;0,J24&gt;1),"REVISAR PROGRESSO",IF(I24="Concluída",IF(OR(NOT(ISNUMBER(K24)),K24&lt;F24,K24&gt;Dashboard!$B$3,J24&lt;&gt;1,LEN(Q24)=0,Q24="Pendente"),"REVISAR CONCLUSÃO","CONCLUÍDA"),IF(I24="Cancelada","CANCELADA",IF(G24&lt;Dashboard!$B$3,"ATRASADA",IF(G24-Dashboard!$B$3&lt;=7,"VENCE EM 7 DIAS","NO PRAZO")))))))))</x:f>
      </x:c>
      <x:c r="Q24" s="13"/>
    </x:row>
    <x:row r="25">
      <x:c r="A25" s="13"/>
      <x:c r="B25" s="13"/>
      <x:c r="C25" s="13"/>
      <x:c r="D25" s="13"/>
      <x:c r="E25" s="13"/>
      <x:c r="F25" s="14"/>
      <x:c r="G25" s="14"/>
      <x:c r="H25" s="13"/>
      <x:c r="I25" s="13"/>
      <x:c r="J25" s="16"/>
      <x:c r="K25" s="14"/>
      <x:c r="L25" s="17"/>
      <x:c r="M25" s="17"/>
      <x:c r="N25" s="18" t="str">
        <x:f>IF(A25="","",IF(COUNT(L25:M25)=2,M25-L25,""))</x:f>
      </x:c>
      <x:c r="O25" t="str">
        <x:f>IF(A25="","",IF(P25="ATRASADA",Dashboard!$B$3-G25,IF(LEFT(P25,7)="REVISAR","",0)))</x:f>
      </x:c>
      <x:c r="P25" t="str">
        <x:f>IF(A25="","",IF(COUNT(F25:G25)&lt;&gt;2,"REVISAR DATAS",IF(OR(F25&lt;=0,G25&lt;F25,NOT(ISNUMBER(Dashboard!$B$3))),"REVISAR DATAS",IF(COUNTIF(Listas!$F$4:$F$7,I25)&lt;&gt;1,"REVISAR STATUS",IF(OR(NOT(ISNUMBER(J25)),J25&lt;0,J25&gt;1),"REVISAR PROGRESSO",IF(I25="Concluída",IF(OR(NOT(ISNUMBER(K25)),K25&lt;F25,K25&gt;Dashboard!$B$3,J25&lt;&gt;1,LEN(Q25)=0,Q25="Pendente"),"REVISAR CONCLUSÃO","CONCLUÍDA"),IF(I25="Cancelada","CANCELADA",IF(G25&lt;Dashboard!$B$3,"ATRASADA",IF(G25-Dashboard!$B$3&lt;=7,"VENCE EM 7 DIAS","NO PRAZO")))))))))</x:f>
      </x:c>
      <x:c r="Q25" s="13"/>
    </x:row>
    <x:row r="26">
      <x:c r="A26" s="13"/>
      <x:c r="B26" s="13"/>
      <x:c r="C26" s="13"/>
      <x:c r="D26" s="13"/>
      <x:c r="E26" s="13"/>
      <x:c r="F26" s="14"/>
      <x:c r="G26" s="14"/>
      <x:c r="H26" s="13"/>
      <x:c r="I26" s="13"/>
      <x:c r="J26" s="16"/>
      <x:c r="K26" s="14"/>
      <x:c r="L26" s="17"/>
      <x:c r="M26" s="17"/>
      <x:c r="N26" s="18" t="str">
        <x:f>IF(A26="","",IF(COUNT(L26:M26)=2,M26-L26,""))</x:f>
      </x:c>
      <x:c r="O26" t="str">
        <x:f>IF(A26="","",IF(P26="ATRASADA",Dashboard!$B$3-G26,IF(LEFT(P26,7)="REVISAR","",0)))</x:f>
      </x:c>
      <x:c r="P26" t="str">
        <x:f>IF(A26="","",IF(COUNT(F26:G26)&lt;&gt;2,"REVISAR DATAS",IF(OR(F26&lt;=0,G26&lt;F26,NOT(ISNUMBER(Dashboard!$B$3))),"REVISAR DATAS",IF(COUNTIF(Listas!$F$4:$F$7,I26)&lt;&gt;1,"REVISAR STATUS",IF(OR(NOT(ISNUMBER(J26)),J26&lt;0,J26&gt;1),"REVISAR PROGRESSO",IF(I26="Concluída",IF(OR(NOT(ISNUMBER(K26)),K26&lt;F26,K26&gt;Dashboard!$B$3,J26&lt;&gt;1,LEN(Q26)=0,Q26="Pendente"),"REVISAR CONCLUSÃO","CONCLUÍDA"),IF(I26="Cancelada","CANCELADA",IF(G26&lt;Dashboard!$B$3,"ATRASADA",IF(G26-Dashboard!$B$3&lt;=7,"VENCE EM 7 DIAS","NO PRAZO")))))))))</x:f>
      </x:c>
      <x:c r="Q26" s="13"/>
    </x:row>
    <x:row r="27">
      <x:c r="A27" s="13"/>
      <x:c r="B27" s="13"/>
      <x:c r="C27" s="13"/>
      <x:c r="D27" s="13"/>
      <x:c r="E27" s="13"/>
      <x:c r="F27" s="14"/>
      <x:c r="G27" s="14"/>
      <x:c r="H27" s="13"/>
      <x:c r="I27" s="13"/>
      <x:c r="J27" s="16"/>
      <x:c r="K27" s="14"/>
      <x:c r="L27" s="17"/>
      <x:c r="M27" s="17"/>
      <x:c r="N27" s="18" t="str">
        <x:f>IF(A27="","",IF(COUNT(L27:M27)=2,M27-L27,""))</x:f>
      </x:c>
      <x:c r="O27" t="str">
        <x:f>IF(A27="","",IF(P27="ATRASADA",Dashboard!$B$3-G27,IF(LEFT(P27,7)="REVISAR","",0)))</x:f>
      </x:c>
      <x:c r="P27" t="str">
        <x:f>IF(A27="","",IF(COUNT(F27:G27)&lt;&gt;2,"REVISAR DATAS",IF(OR(F27&lt;=0,G27&lt;F27,NOT(ISNUMBER(Dashboard!$B$3))),"REVISAR DATAS",IF(COUNTIF(Listas!$F$4:$F$7,I27)&lt;&gt;1,"REVISAR STATUS",IF(OR(NOT(ISNUMBER(J27)),J27&lt;0,J27&gt;1),"REVISAR PROGRESSO",IF(I27="Concluída",IF(OR(NOT(ISNUMBER(K27)),K27&lt;F27,K27&gt;Dashboard!$B$3,J27&lt;&gt;1,LEN(Q27)=0,Q27="Pendente"),"REVISAR CONCLUSÃO","CONCLUÍDA"),IF(I27="Cancelada","CANCELADA",IF(G27&lt;Dashboard!$B$3,"ATRASADA",IF(G27-Dashboard!$B$3&lt;=7,"VENCE EM 7 DIAS","NO PRAZO")))))))))</x:f>
      </x:c>
      <x:c r="Q27" s="13"/>
    </x:row>
    <x:row r="28">
      <x:c r="A28" s="13"/>
      <x:c r="B28" s="13"/>
      <x:c r="C28" s="13"/>
      <x:c r="D28" s="13"/>
      <x:c r="E28" s="13"/>
      <x:c r="F28" s="14"/>
      <x:c r="G28" s="14"/>
      <x:c r="H28" s="13"/>
      <x:c r="I28" s="13"/>
      <x:c r="J28" s="16"/>
      <x:c r="K28" s="14"/>
      <x:c r="L28" s="17"/>
      <x:c r="M28" s="17"/>
      <x:c r="N28" s="18" t="str">
        <x:f>IF(A28="","",IF(COUNT(L28:M28)=2,M28-L28,""))</x:f>
      </x:c>
      <x:c r="O28" t="str">
        <x:f>IF(A28="","",IF(P28="ATRASADA",Dashboard!$B$3-G28,IF(LEFT(P28,7)="REVISAR","",0)))</x:f>
      </x:c>
      <x:c r="P28" t="str">
        <x:f>IF(A28="","",IF(COUNT(F28:G28)&lt;&gt;2,"REVISAR DATAS",IF(OR(F28&lt;=0,G28&lt;F28,NOT(ISNUMBER(Dashboard!$B$3))),"REVISAR DATAS",IF(COUNTIF(Listas!$F$4:$F$7,I28)&lt;&gt;1,"REVISAR STATUS",IF(OR(NOT(ISNUMBER(J28)),J28&lt;0,J28&gt;1),"REVISAR PROGRESSO",IF(I28="Concluída",IF(OR(NOT(ISNUMBER(K28)),K28&lt;F28,K28&gt;Dashboard!$B$3,J28&lt;&gt;1,LEN(Q28)=0,Q28="Pendente"),"REVISAR CONCLUSÃO","CONCLUÍDA"),IF(I28="Cancelada","CANCELADA",IF(G28&lt;Dashboard!$B$3,"ATRASADA",IF(G28-Dashboard!$B$3&lt;=7,"VENCE EM 7 DIAS","NO PRAZO")))))))))</x:f>
      </x:c>
      <x:c r="Q28" s="13"/>
    </x:row>
    <x:row r="29">
      <x:c r="A29" s="13"/>
      <x:c r="B29" s="13"/>
      <x:c r="C29" s="13"/>
      <x:c r="D29" s="13"/>
      <x:c r="E29" s="13"/>
      <x:c r="F29" s="14"/>
      <x:c r="G29" s="14"/>
      <x:c r="H29" s="13"/>
      <x:c r="I29" s="13"/>
      <x:c r="J29" s="16"/>
      <x:c r="K29" s="14"/>
      <x:c r="L29" s="17"/>
      <x:c r="M29" s="17"/>
      <x:c r="N29" s="18" t="str">
        <x:f>IF(A29="","",IF(COUNT(L29:M29)=2,M29-L29,""))</x:f>
      </x:c>
      <x:c r="O29" t="str">
        <x:f>IF(A29="","",IF(P29="ATRASADA",Dashboard!$B$3-G29,IF(LEFT(P29,7)="REVISAR","",0)))</x:f>
      </x:c>
      <x:c r="P29" t="str">
        <x:f>IF(A29="","",IF(COUNT(F29:G29)&lt;&gt;2,"REVISAR DATAS",IF(OR(F29&lt;=0,G29&lt;F29,NOT(ISNUMBER(Dashboard!$B$3))),"REVISAR DATAS",IF(COUNTIF(Listas!$F$4:$F$7,I29)&lt;&gt;1,"REVISAR STATUS",IF(OR(NOT(ISNUMBER(J29)),J29&lt;0,J29&gt;1),"REVISAR PROGRESSO",IF(I29="Concluída",IF(OR(NOT(ISNUMBER(K29)),K29&lt;F29,K29&gt;Dashboard!$B$3,J29&lt;&gt;1,LEN(Q29)=0,Q29="Pendente"),"REVISAR CONCLUSÃO","CONCLUÍDA"),IF(I29="Cancelada","CANCELADA",IF(G29&lt;Dashboard!$B$3,"ATRASADA",IF(G29-Dashboard!$B$3&lt;=7,"VENCE EM 7 DIAS","NO PRAZO")))))))))</x:f>
      </x:c>
      <x:c r="Q29" s="13"/>
    </x:row>
    <x:row r="30">
      <x:c r="A30" s="13"/>
      <x:c r="B30" s="13"/>
      <x:c r="C30" s="13"/>
      <x:c r="D30" s="13"/>
      <x:c r="E30" s="13"/>
      <x:c r="F30" s="14"/>
      <x:c r="G30" s="14"/>
      <x:c r="H30" s="13"/>
      <x:c r="I30" s="13"/>
      <x:c r="J30" s="16"/>
      <x:c r="K30" s="14"/>
      <x:c r="L30" s="17"/>
      <x:c r="M30" s="17"/>
      <x:c r="N30" s="18" t="str">
        <x:f>IF(A30="","",IF(COUNT(L30:M30)=2,M30-L30,""))</x:f>
      </x:c>
      <x:c r="O30" t="str">
        <x:f>IF(A30="","",IF(P30="ATRASADA",Dashboard!$B$3-G30,IF(LEFT(P30,7)="REVISAR","",0)))</x:f>
      </x:c>
      <x:c r="P30" t="str">
        <x:f>IF(A30="","",IF(COUNT(F30:G30)&lt;&gt;2,"REVISAR DATAS",IF(OR(F30&lt;=0,G30&lt;F30,NOT(ISNUMBER(Dashboard!$B$3))),"REVISAR DATAS",IF(COUNTIF(Listas!$F$4:$F$7,I30)&lt;&gt;1,"REVISAR STATUS",IF(OR(NOT(ISNUMBER(J30)),J30&lt;0,J30&gt;1),"REVISAR PROGRESSO",IF(I30="Concluída",IF(OR(NOT(ISNUMBER(K30)),K30&lt;F30,K30&gt;Dashboard!$B$3,J30&lt;&gt;1,LEN(Q30)=0,Q30="Pendente"),"REVISAR CONCLUSÃO","CONCLUÍDA"),IF(I30="Cancelada","CANCELADA",IF(G30&lt;Dashboard!$B$3,"ATRASADA",IF(G30-Dashboard!$B$3&lt;=7,"VENCE EM 7 DIAS","NO PRAZO")))))))))</x:f>
      </x:c>
      <x:c r="Q30" s="13"/>
    </x:row>
    <x:row r="31">
      <x:c r="A31" s="13"/>
      <x:c r="B31" s="13"/>
      <x:c r="C31" s="13"/>
      <x:c r="D31" s="13"/>
      <x:c r="E31" s="13"/>
      <x:c r="F31" s="14"/>
      <x:c r="G31" s="14"/>
      <x:c r="H31" s="13"/>
      <x:c r="I31" s="13"/>
      <x:c r="J31" s="16"/>
      <x:c r="K31" s="14"/>
      <x:c r="L31" s="17"/>
      <x:c r="M31" s="17"/>
      <x:c r="N31" s="18" t="str">
        <x:f>IF(A31="","",IF(COUNT(L31:M31)=2,M31-L31,""))</x:f>
      </x:c>
      <x:c r="O31" t="str">
        <x:f>IF(A31="","",IF(P31="ATRASADA",Dashboard!$B$3-G31,IF(LEFT(P31,7)="REVISAR","",0)))</x:f>
      </x:c>
      <x:c r="P31" t="str">
        <x:f>IF(A31="","",IF(COUNT(F31:G31)&lt;&gt;2,"REVISAR DATAS",IF(OR(F31&lt;=0,G31&lt;F31,NOT(ISNUMBER(Dashboard!$B$3))),"REVISAR DATAS",IF(COUNTIF(Listas!$F$4:$F$7,I31)&lt;&gt;1,"REVISAR STATUS",IF(OR(NOT(ISNUMBER(J31)),J31&lt;0,J31&gt;1),"REVISAR PROGRESSO",IF(I31="Concluída",IF(OR(NOT(ISNUMBER(K31)),K31&lt;F31,K31&gt;Dashboard!$B$3,J31&lt;&gt;1,LEN(Q31)=0,Q31="Pendente"),"REVISAR CONCLUSÃO","CONCLUÍDA"),IF(I31="Cancelada","CANCELADA",IF(G31&lt;Dashboard!$B$3,"ATRASADA",IF(G31-Dashboard!$B$3&lt;=7,"VENCE EM 7 DIAS","NO PRAZO")))))))))</x:f>
      </x:c>
      <x:c r="Q31" s="13"/>
    </x:row>
    <x:row r="32">
      <x:c r="A32" s="13"/>
      <x:c r="B32" s="13"/>
      <x:c r="C32" s="13"/>
      <x:c r="D32" s="13"/>
      <x:c r="E32" s="13"/>
      <x:c r="F32" s="14"/>
      <x:c r="G32" s="14"/>
      <x:c r="H32" s="13"/>
      <x:c r="I32" s="13"/>
      <x:c r="J32" s="16"/>
      <x:c r="K32" s="14"/>
      <x:c r="L32" s="17"/>
      <x:c r="M32" s="17"/>
      <x:c r="N32" s="18" t="str">
        <x:f>IF(A32="","",IF(COUNT(L32:M32)=2,M32-L32,""))</x:f>
      </x:c>
      <x:c r="O32" t="str">
        <x:f>IF(A32="","",IF(P32="ATRASADA",Dashboard!$B$3-G32,IF(LEFT(P32,7)="REVISAR","",0)))</x:f>
      </x:c>
      <x:c r="P32" t="str">
        <x:f>IF(A32="","",IF(COUNT(F32:G32)&lt;&gt;2,"REVISAR DATAS",IF(OR(F32&lt;=0,G32&lt;F32,NOT(ISNUMBER(Dashboard!$B$3))),"REVISAR DATAS",IF(COUNTIF(Listas!$F$4:$F$7,I32)&lt;&gt;1,"REVISAR STATUS",IF(OR(NOT(ISNUMBER(J32)),J32&lt;0,J32&gt;1),"REVISAR PROGRESSO",IF(I32="Concluída",IF(OR(NOT(ISNUMBER(K32)),K32&lt;F32,K32&gt;Dashboard!$B$3,J32&lt;&gt;1,LEN(Q32)=0,Q32="Pendente"),"REVISAR CONCLUSÃO","CONCLUÍDA"),IF(I32="Cancelada","CANCELADA",IF(G32&lt;Dashboard!$B$3,"ATRASADA",IF(G32-Dashboard!$B$3&lt;=7,"VENCE EM 7 DIAS","NO PRAZO")))))))))</x:f>
      </x:c>
      <x:c r="Q32" s="13"/>
    </x:row>
    <x:row r="33">
      <x:c r="A33" s="13"/>
      <x:c r="B33" s="13"/>
      <x:c r="C33" s="13"/>
      <x:c r="D33" s="13"/>
      <x:c r="E33" s="13"/>
      <x:c r="F33" s="14"/>
      <x:c r="G33" s="14"/>
      <x:c r="H33" s="13"/>
      <x:c r="I33" s="13"/>
      <x:c r="J33" s="16"/>
      <x:c r="K33" s="14"/>
      <x:c r="L33" s="17"/>
      <x:c r="M33" s="17"/>
      <x:c r="N33" s="18" t="str">
        <x:f>IF(A33="","",IF(COUNT(L33:M33)=2,M33-L33,""))</x:f>
      </x:c>
      <x:c r="O33" t="str">
        <x:f>IF(A33="","",IF(P33="ATRASADA",Dashboard!$B$3-G33,IF(LEFT(P33,7)="REVISAR","",0)))</x:f>
      </x:c>
      <x:c r="P33" t="str">
        <x:f>IF(A33="","",IF(COUNT(F33:G33)&lt;&gt;2,"REVISAR DATAS",IF(OR(F33&lt;=0,G33&lt;F33,NOT(ISNUMBER(Dashboard!$B$3))),"REVISAR DATAS",IF(COUNTIF(Listas!$F$4:$F$7,I33)&lt;&gt;1,"REVISAR STATUS",IF(OR(NOT(ISNUMBER(J33)),J33&lt;0,J33&gt;1),"REVISAR PROGRESSO",IF(I33="Concluída",IF(OR(NOT(ISNUMBER(K33)),K33&lt;F33,K33&gt;Dashboard!$B$3,J33&lt;&gt;1,LEN(Q33)=0,Q33="Pendente"),"REVISAR CONCLUSÃO","CONCLUÍDA"),IF(I33="Cancelada","CANCELADA",IF(G33&lt;Dashboard!$B$3,"ATRASADA",IF(G33-Dashboard!$B$3&lt;=7,"VENCE EM 7 DIAS","NO PRAZO")))))))))</x:f>
      </x:c>
      <x:c r="Q33" s="13"/>
    </x:row>
    <x:row r="34">
      <x:c r="A34" s="13"/>
      <x:c r="B34" s="13"/>
      <x:c r="C34" s="13"/>
      <x:c r="D34" s="13"/>
      <x:c r="E34" s="13"/>
      <x:c r="F34" s="14"/>
      <x:c r="G34" s="14"/>
      <x:c r="H34" s="13"/>
      <x:c r="I34" s="13"/>
      <x:c r="J34" s="16"/>
      <x:c r="K34" s="14"/>
      <x:c r="L34" s="17"/>
      <x:c r="M34" s="17"/>
      <x:c r="N34" s="18" t="str">
        <x:f>IF(A34="","",IF(COUNT(L34:M34)=2,M34-L34,""))</x:f>
      </x:c>
      <x:c r="O34" t="str">
        <x:f>IF(A34="","",IF(P34="ATRASADA",Dashboard!$B$3-G34,IF(LEFT(P34,7)="REVISAR","",0)))</x:f>
      </x:c>
      <x:c r="P34" t="str">
        <x:f>IF(A34="","",IF(COUNT(F34:G34)&lt;&gt;2,"REVISAR DATAS",IF(OR(F34&lt;=0,G34&lt;F34,NOT(ISNUMBER(Dashboard!$B$3))),"REVISAR DATAS",IF(COUNTIF(Listas!$F$4:$F$7,I34)&lt;&gt;1,"REVISAR STATUS",IF(OR(NOT(ISNUMBER(J34)),J34&lt;0,J34&gt;1),"REVISAR PROGRESSO",IF(I34="Concluída",IF(OR(NOT(ISNUMBER(K34)),K34&lt;F34,K34&gt;Dashboard!$B$3,J34&lt;&gt;1,LEN(Q34)=0,Q34="Pendente"),"REVISAR CONCLUSÃO","CONCLUÍDA"),IF(I34="Cancelada","CANCELADA",IF(G34&lt;Dashboard!$B$3,"ATRASADA",IF(G34-Dashboard!$B$3&lt;=7,"VENCE EM 7 DIAS","NO PRAZO")))))))))</x:f>
      </x:c>
      <x:c r="Q34" s="13"/>
    </x:row>
    <x:row r="35">
      <x:c r="A35" s="13"/>
      <x:c r="B35" s="13"/>
      <x:c r="C35" s="13"/>
      <x:c r="D35" s="13"/>
      <x:c r="E35" s="13"/>
      <x:c r="F35" s="14"/>
      <x:c r="G35" s="14"/>
      <x:c r="H35" s="13"/>
      <x:c r="I35" s="13"/>
      <x:c r="J35" s="16"/>
      <x:c r="K35" s="14"/>
      <x:c r="L35" s="17"/>
      <x:c r="M35" s="17"/>
      <x:c r="N35" s="18" t="str">
        <x:f>IF(A35="","",IF(COUNT(L35:M35)=2,M35-L35,""))</x:f>
      </x:c>
      <x:c r="O35" t="str">
        <x:f>IF(A35="","",IF(P35="ATRASADA",Dashboard!$B$3-G35,IF(LEFT(P35,7)="REVISAR","",0)))</x:f>
      </x:c>
      <x:c r="P35" t="str">
        <x:f>IF(A35="","",IF(COUNT(F35:G35)&lt;&gt;2,"REVISAR DATAS",IF(OR(F35&lt;=0,G35&lt;F35,NOT(ISNUMBER(Dashboard!$B$3))),"REVISAR DATAS",IF(COUNTIF(Listas!$F$4:$F$7,I35)&lt;&gt;1,"REVISAR STATUS",IF(OR(NOT(ISNUMBER(J35)),J35&lt;0,J35&gt;1),"REVISAR PROGRESSO",IF(I35="Concluída",IF(OR(NOT(ISNUMBER(K35)),K35&lt;F35,K35&gt;Dashboard!$B$3,J35&lt;&gt;1,LEN(Q35)=0,Q35="Pendente"),"REVISAR CONCLUSÃO","CONCLUÍDA"),IF(I35="Cancelada","CANCELADA",IF(G35&lt;Dashboard!$B$3,"ATRASADA",IF(G35-Dashboard!$B$3&lt;=7,"VENCE EM 7 DIAS","NO PRAZO")))))))))</x:f>
      </x:c>
      <x:c r="Q35" s="13"/>
    </x:row>
    <x:row r="36">
      <x:c r="A36" s="13"/>
      <x:c r="B36" s="13"/>
      <x:c r="C36" s="13"/>
      <x:c r="D36" s="13"/>
      <x:c r="E36" s="13"/>
      <x:c r="F36" s="14"/>
      <x:c r="G36" s="14"/>
      <x:c r="H36" s="13"/>
      <x:c r="I36" s="13"/>
      <x:c r="J36" s="16"/>
      <x:c r="K36" s="14"/>
      <x:c r="L36" s="17"/>
      <x:c r="M36" s="17"/>
      <x:c r="N36" s="18" t="str">
        <x:f>IF(A36="","",IF(COUNT(L36:M36)=2,M36-L36,""))</x:f>
      </x:c>
      <x:c r="O36" t="str">
        <x:f>IF(A36="","",IF(P36="ATRASADA",Dashboard!$B$3-G36,IF(LEFT(P36,7)="REVISAR","",0)))</x:f>
      </x:c>
      <x:c r="P36" t="str">
        <x:f>IF(A36="","",IF(COUNT(F36:G36)&lt;&gt;2,"REVISAR DATAS",IF(OR(F36&lt;=0,G36&lt;F36,NOT(ISNUMBER(Dashboard!$B$3))),"REVISAR DATAS",IF(COUNTIF(Listas!$F$4:$F$7,I36)&lt;&gt;1,"REVISAR STATUS",IF(OR(NOT(ISNUMBER(J36)),J36&lt;0,J36&gt;1),"REVISAR PROGRESSO",IF(I36="Concluída",IF(OR(NOT(ISNUMBER(K36)),K36&lt;F36,K36&gt;Dashboard!$B$3,J36&lt;&gt;1,LEN(Q36)=0,Q36="Pendente"),"REVISAR CONCLUSÃO","CONCLUÍDA"),IF(I36="Cancelada","CANCELADA",IF(G36&lt;Dashboard!$B$3,"ATRASADA",IF(G36-Dashboard!$B$3&lt;=7,"VENCE EM 7 DIAS","NO PRAZO")))))))))</x:f>
      </x:c>
      <x:c r="Q36" s="13"/>
    </x:row>
    <x:row r="37">
      <x:c r="A37" s="13"/>
      <x:c r="B37" s="13"/>
      <x:c r="C37" s="13"/>
      <x:c r="D37" s="13"/>
      <x:c r="E37" s="13"/>
      <x:c r="F37" s="14"/>
      <x:c r="G37" s="14"/>
      <x:c r="H37" s="13"/>
      <x:c r="I37" s="13"/>
      <x:c r="J37" s="16"/>
      <x:c r="K37" s="14"/>
      <x:c r="L37" s="17"/>
      <x:c r="M37" s="17"/>
      <x:c r="N37" s="18" t="str">
        <x:f>IF(A37="","",IF(COUNT(L37:M37)=2,M37-L37,""))</x:f>
      </x:c>
      <x:c r="O37" t="str">
        <x:f>IF(A37="","",IF(P37="ATRASADA",Dashboard!$B$3-G37,IF(LEFT(P37,7)="REVISAR","",0)))</x:f>
      </x:c>
      <x:c r="P37" t="str">
        <x:f>IF(A37="","",IF(COUNT(F37:G37)&lt;&gt;2,"REVISAR DATAS",IF(OR(F37&lt;=0,G37&lt;F37,NOT(ISNUMBER(Dashboard!$B$3))),"REVISAR DATAS",IF(COUNTIF(Listas!$F$4:$F$7,I37)&lt;&gt;1,"REVISAR STATUS",IF(OR(NOT(ISNUMBER(J37)),J37&lt;0,J37&gt;1),"REVISAR PROGRESSO",IF(I37="Concluída",IF(OR(NOT(ISNUMBER(K37)),K37&lt;F37,K37&gt;Dashboard!$B$3,J37&lt;&gt;1,LEN(Q37)=0,Q37="Pendente"),"REVISAR CONCLUSÃO","CONCLUÍDA"),IF(I37="Cancelada","CANCELADA",IF(G37&lt;Dashboard!$B$3,"ATRASADA",IF(G37-Dashboard!$B$3&lt;=7,"VENCE EM 7 DIAS","NO PRAZO")))))))))</x:f>
      </x:c>
      <x:c r="Q37" s="13"/>
    </x:row>
    <x:row r="38">
      <x:c r="A38" s="13"/>
      <x:c r="B38" s="13"/>
      <x:c r="C38" s="13"/>
      <x:c r="D38" s="13"/>
      <x:c r="E38" s="13"/>
      <x:c r="F38" s="14"/>
      <x:c r="G38" s="14"/>
      <x:c r="H38" s="13"/>
      <x:c r="I38" s="13"/>
      <x:c r="J38" s="16"/>
      <x:c r="K38" s="14"/>
      <x:c r="L38" s="17"/>
      <x:c r="M38" s="17"/>
      <x:c r="N38" s="18" t="str">
        <x:f>IF(A38="","",IF(COUNT(L38:M38)=2,M38-L38,""))</x:f>
      </x:c>
      <x:c r="O38" t="str">
        <x:f>IF(A38="","",IF(P38="ATRASADA",Dashboard!$B$3-G38,IF(LEFT(P38,7)="REVISAR","",0)))</x:f>
      </x:c>
      <x:c r="P38" t="str">
        <x:f>IF(A38="","",IF(COUNT(F38:G38)&lt;&gt;2,"REVISAR DATAS",IF(OR(F38&lt;=0,G38&lt;F38,NOT(ISNUMBER(Dashboard!$B$3))),"REVISAR DATAS",IF(COUNTIF(Listas!$F$4:$F$7,I38)&lt;&gt;1,"REVISAR STATUS",IF(OR(NOT(ISNUMBER(J38)),J38&lt;0,J38&gt;1),"REVISAR PROGRESSO",IF(I38="Concluída",IF(OR(NOT(ISNUMBER(K38)),K38&lt;F38,K38&gt;Dashboard!$B$3,J38&lt;&gt;1,LEN(Q38)=0,Q38="Pendente"),"REVISAR CONCLUSÃO","CONCLUÍDA"),IF(I38="Cancelada","CANCELADA",IF(G38&lt;Dashboard!$B$3,"ATRASADA",IF(G38-Dashboard!$B$3&lt;=7,"VENCE EM 7 DIAS","NO PRAZO")))))))))</x:f>
      </x:c>
      <x:c r="Q38" s="13"/>
    </x:row>
    <x:row r="39">
      <x:c r="A39" s="13"/>
      <x:c r="B39" s="13"/>
      <x:c r="C39" s="13"/>
      <x:c r="D39" s="13"/>
      <x:c r="E39" s="13"/>
      <x:c r="F39" s="14"/>
      <x:c r="G39" s="14"/>
      <x:c r="H39" s="13"/>
      <x:c r="I39" s="13"/>
      <x:c r="J39" s="16"/>
      <x:c r="K39" s="14"/>
      <x:c r="L39" s="17"/>
      <x:c r="M39" s="17"/>
      <x:c r="N39" s="18" t="str">
        <x:f>IF(A39="","",IF(COUNT(L39:M39)=2,M39-L39,""))</x:f>
      </x:c>
      <x:c r="O39" t="str">
        <x:f>IF(A39="","",IF(P39="ATRASADA",Dashboard!$B$3-G39,IF(LEFT(P39,7)="REVISAR","",0)))</x:f>
      </x:c>
      <x:c r="P39" t="str">
        <x:f>IF(A39="","",IF(COUNT(F39:G39)&lt;&gt;2,"REVISAR DATAS",IF(OR(F39&lt;=0,G39&lt;F39,NOT(ISNUMBER(Dashboard!$B$3))),"REVISAR DATAS",IF(COUNTIF(Listas!$F$4:$F$7,I39)&lt;&gt;1,"REVISAR STATUS",IF(OR(NOT(ISNUMBER(J39)),J39&lt;0,J39&gt;1),"REVISAR PROGRESSO",IF(I39="Concluída",IF(OR(NOT(ISNUMBER(K39)),K39&lt;F39,K39&gt;Dashboard!$B$3,J39&lt;&gt;1,LEN(Q39)=0,Q39="Pendente"),"REVISAR CONCLUSÃO","CONCLUÍDA"),IF(I39="Cancelada","CANCELADA",IF(G39&lt;Dashboard!$B$3,"ATRASADA",IF(G39-Dashboard!$B$3&lt;=7,"VENCE EM 7 DIAS","NO PRAZO")))))))))</x:f>
      </x:c>
      <x:c r="Q39" s="13"/>
    </x:row>
    <x:row r="40">
      <x:c r="A40" s="13"/>
      <x:c r="B40" s="13"/>
      <x:c r="C40" s="13"/>
      <x:c r="D40" s="13"/>
      <x:c r="E40" s="13"/>
      <x:c r="F40" s="14"/>
      <x:c r="G40" s="14"/>
      <x:c r="H40" s="13"/>
      <x:c r="I40" s="13"/>
      <x:c r="J40" s="16"/>
      <x:c r="K40" s="14"/>
      <x:c r="L40" s="17"/>
      <x:c r="M40" s="17"/>
      <x:c r="N40" s="18" t="str">
        <x:f>IF(A40="","",IF(COUNT(L40:M40)=2,M40-L40,""))</x:f>
      </x:c>
      <x:c r="O40" t="str">
        <x:f>IF(A40="","",IF(P40="ATRASADA",Dashboard!$B$3-G40,IF(LEFT(P40,7)="REVISAR","",0)))</x:f>
      </x:c>
      <x:c r="P40" t="str">
        <x:f>IF(A40="","",IF(COUNT(F40:G40)&lt;&gt;2,"REVISAR DATAS",IF(OR(F40&lt;=0,G40&lt;F40,NOT(ISNUMBER(Dashboard!$B$3))),"REVISAR DATAS",IF(COUNTIF(Listas!$F$4:$F$7,I40)&lt;&gt;1,"REVISAR STATUS",IF(OR(NOT(ISNUMBER(J40)),J40&lt;0,J40&gt;1),"REVISAR PROGRESSO",IF(I40="Concluída",IF(OR(NOT(ISNUMBER(K40)),K40&lt;F40,K40&gt;Dashboard!$B$3,J40&lt;&gt;1,LEN(Q40)=0,Q40="Pendente"),"REVISAR CONCLUSÃO","CONCLUÍDA"),IF(I40="Cancelada","CANCELADA",IF(G40&lt;Dashboard!$B$3,"ATRASADA",IF(G40-Dashboard!$B$3&lt;=7,"VENCE EM 7 DIAS","NO PRAZO")))))))))</x:f>
      </x:c>
      <x:c r="Q40" s="13"/>
    </x:row>
    <x:row r="41">
      <x:c r="A41" s="13"/>
      <x:c r="B41" s="13"/>
      <x:c r="C41" s="13"/>
      <x:c r="D41" s="13"/>
      <x:c r="E41" s="13"/>
      <x:c r="F41" s="14"/>
      <x:c r="G41" s="14"/>
      <x:c r="H41" s="13"/>
      <x:c r="I41" s="13"/>
      <x:c r="J41" s="16"/>
      <x:c r="K41" s="14"/>
      <x:c r="L41" s="17"/>
      <x:c r="M41" s="17"/>
      <x:c r="N41" s="18" t="str">
        <x:f>IF(A41="","",IF(COUNT(L41:M41)=2,M41-L41,""))</x:f>
      </x:c>
      <x:c r="O41" t="str">
        <x:f>IF(A41="","",IF(P41="ATRASADA",Dashboard!$B$3-G41,IF(LEFT(P41,7)="REVISAR","",0)))</x:f>
      </x:c>
      <x:c r="P41" t="str">
        <x:f>IF(A41="","",IF(COUNT(F41:G41)&lt;&gt;2,"REVISAR DATAS",IF(OR(F41&lt;=0,G41&lt;F41,NOT(ISNUMBER(Dashboard!$B$3))),"REVISAR DATAS",IF(COUNTIF(Listas!$F$4:$F$7,I41)&lt;&gt;1,"REVISAR STATUS",IF(OR(NOT(ISNUMBER(J41)),J41&lt;0,J41&gt;1),"REVISAR PROGRESSO",IF(I41="Concluída",IF(OR(NOT(ISNUMBER(K41)),K41&lt;F41,K41&gt;Dashboard!$B$3,J41&lt;&gt;1,LEN(Q41)=0,Q41="Pendente"),"REVISAR CONCLUSÃO","CONCLUÍDA"),IF(I41="Cancelada","CANCELADA",IF(G41&lt;Dashboard!$B$3,"ATRASADA",IF(G41-Dashboard!$B$3&lt;=7,"VENCE EM 7 DIAS","NO PRAZO")))))))))</x:f>
      </x:c>
      <x:c r="Q41" s="13"/>
    </x:row>
    <x:row r="42">
      <x:c r="A42" s="13"/>
      <x:c r="B42" s="13"/>
      <x:c r="C42" s="13"/>
      <x:c r="D42" s="13"/>
      <x:c r="E42" s="13"/>
      <x:c r="F42" s="14"/>
      <x:c r="G42" s="14"/>
      <x:c r="H42" s="13"/>
      <x:c r="I42" s="13"/>
      <x:c r="J42" s="16"/>
      <x:c r="K42" s="14"/>
      <x:c r="L42" s="17"/>
      <x:c r="M42" s="17"/>
      <x:c r="N42" s="18" t="str">
        <x:f>IF(A42="","",IF(COUNT(L42:M42)=2,M42-L42,""))</x:f>
      </x:c>
      <x:c r="O42" t="str">
        <x:f>IF(A42="","",IF(P42="ATRASADA",Dashboard!$B$3-G42,IF(LEFT(P42,7)="REVISAR","",0)))</x:f>
      </x:c>
      <x:c r="P42" t="str">
        <x:f>IF(A42="","",IF(COUNT(F42:G42)&lt;&gt;2,"REVISAR DATAS",IF(OR(F42&lt;=0,G42&lt;F42,NOT(ISNUMBER(Dashboard!$B$3))),"REVISAR DATAS",IF(COUNTIF(Listas!$F$4:$F$7,I42)&lt;&gt;1,"REVISAR STATUS",IF(OR(NOT(ISNUMBER(J42)),J42&lt;0,J42&gt;1),"REVISAR PROGRESSO",IF(I42="Concluída",IF(OR(NOT(ISNUMBER(K42)),K42&lt;F42,K42&gt;Dashboard!$B$3,J42&lt;&gt;1,LEN(Q42)=0,Q42="Pendente"),"REVISAR CONCLUSÃO","CONCLUÍDA"),IF(I42="Cancelada","CANCELADA",IF(G42&lt;Dashboard!$B$3,"ATRASADA",IF(G42-Dashboard!$B$3&lt;=7,"VENCE EM 7 DIAS","NO PRAZO")))))))))</x:f>
      </x:c>
      <x:c r="Q42" s="13"/>
    </x:row>
    <x:row r="43">
      <x:c r="A43" s="13"/>
      <x:c r="B43" s="13"/>
      <x:c r="C43" s="13"/>
      <x:c r="D43" s="13"/>
      <x:c r="E43" s="13"/>
      <x:c r="F43" s="14"/>
      <x:c r="G43" s="14"/>
      <x:c r="H43" s="13"/>
      <x:c r="I43" s="13"/>
      <x:c r="J43" s="16"/>
      <x:c r="K43" s="14"/>
      <x:c r="L43" s="17"/>
      <x:c r="M43" s="17"/>
      <x:c r="N43" s="18" t="str">
        <x:f>IF(A43="","",IF(COUNT(L43:M43)=2,M43-L43,""))</x:f>
      </x:c>
      <x:c r="O43" t="str">
        <x:f>IF(A43="","",IF(P43="ATRASADA",Dashboard!$B$3-G43,IF(LEFT(P43,7)="REVISAR","",0)))</x:f>
      </x:c>
      <x:c r="P43" t="str">
        <x:f>IF(A43="","",IF(COUNT(F43:G43)&lt;&gt;2,"REVISAR DATAS",IF(OR(F43&lt;=0,G43&lt;F43,NOT(ISNUMBER(Dashboard!$B$3))),"REVISAR DATAS",IF(COUNTIF(Listas!$F$4:$F$7,I43)&lt;&gt;1,"REVISAR STATUS",IF(OR(NOT(ISNUMBER(J43)),J43&lt;0,J43&gt;1),"REVISAR PROGRESSO",IF(I43="Concluída",IF(OR(NOT(ISNUMBER(K43)),K43&lt;F43,K43&gt;Dashboard!$B$3,J43&lt;&gt;1,LEN(Q43)=0,Q43="Pendente"),"REVISAR CONCLUSÃO","CONCLUÍDA"),IF(I43="Cancelada","CANCELADA",IF(G43&lt;Dashboard!$B$3,"ATRASADA",IF(G43-Dashboard!$B$3&lt;=7,"VENCE EM 7 DIAS","NO PRAZO")))))))))</x:f>
      </x:c>
      <x:c r="Q43" s="13"/>
    </x:row>
    <x:row r="44">
      <x:c r="A44" s="13"/>
      <x:c r="B44" s="13"/>
      <x:c r="C44" s="13"/>
      <x:c r="D44" s="13"/>
      <x:c r="E44" s="13"/>
      <x:c r="F44" s="14"/>
      <x:c r="G44" s="14"/>
      <x:c r="H44" s="13"/>
      <x:c r="I44" s="13"/>
      <x:c r="J44" s="16"/>
      <x:c r="K44" s="14"/>
      <x:c r="L44" s="17"/>
      <x:c r="M44" s="17"/>
      <x:c r="N44" s="18" t="str">
        <x:f>IF(A44="","",IF(COUNT(L44:M44)=2,M44-L44,""))</x:f>
      </x:c>
      <x:c r="O44" t="str">
        <x:f>IF(A44="","",IF(P44="ATRASADA",Dashboard!$B$3-G44,IF(LEFT(P44,7)="REVISAR","",0)))</x:f>
      </x:c>
      <x:c r="P44" t="str">
        <x:f>IF(A44="","",IF(COUNT(F44:G44)&lt;&gt;2,"REVISAR DATAS",IF(OR(F44&lt;=0,G44&lt;F44,NOT(ISNUMBER(Dashboard!$B$3))),"REVISAR DATAS",IF(COUNTIF(Listas!$F$4:$F$7,I44)&lt;&gt;1,"REVISAR STATUS",IF(OR(NOT(ISNUMBER(J44)),J44&lt;0,J44&gt;1),"REVISAR PROGRESSO",IF(I44="Concluída",IF(OR(NOT(ISNUMBER(K44)),K44&lt;F44,K44&gt;Dashboard!$B$3,J44&lt;&gt;1,LEN(Q44)=0,Q44="Pendente"),"REVISAR CONCLUSÃO","CONCLUÍDA"),IF(I44="Cancelada","CANCELADA",IF(G44&lt;Dashboard!$B$3,"ATRASADA",IF(G44-Dashboard!$B$3&lt;=7,"VENCE EM 7 DIAS","NO PRAZO")))))))))</x:f>
      </x:c>
      <x:c r="Q44" s="13"/>
    </x:row>
    <x:row r="45">
      <x:c r="A45" s="13"/>
      <x:c r="B45" s="13"/>
      <x:c r="C45" s="13"/>
      <x:c r="D45" s="13"/>
      <x:c r="E45" s="13"/>
      <x:c r="F45" s="14"/>
      <x:c r="G45" s="14"/>
      <x:c r="H45" s="13"/>
      <x:c r="I45" s="13"/>
      <x:c r="J45" s="16"/>
      <x:c r="K45" s="14"/>
      <x:c r="L45" s="17"/>
      <x:c r="M45" s="17"/>
      <x:c r="N45" s="18" t="str">
        <x:f>IF(A45="","",IF(COUNT(L45:M45)=2,M45-L45,""))</x:f>
      </x:c>
      <x:c r="O45" t="str">
        <x:f>IF(A45="","",IF(P45="ATRASADA",Dashboard!$B$3-G45,IF(LEFT(P45,7)="REVISAR","",0)))</x:f>
      </x:c>
      <x:c r="P45" t="str">
        <x:f>IF(A45="","",IF(COUNT(F45:G45)&lt;&gt;2,"REVISAR DATAS",IF(OR(F45&lt;=0,G45&lt;F45,NOT(ISNUMBER(Dashboard!$B$3))),"REVISAR DATAS",IF(COUNTIF(Listas!$F$4:$F$7,I45)&lt;&gt;1,"REVISAR STATUS",IF(OR(NOT(ISNUMBER(J45)),J45&lt;0,J45&gt;1),"REVISAR PROGRESSO",IF(I45="Concluída",IF(OR(NOT(ISNUMBER(K45)),K45&lt;F45,K45&gt;Dashboard!$B$3,J45&lt;&gt;1,LEN(Q45)=0,Q45="Pendente"),"REVISAR CONCLUSÃO","CONCLUÍDA"),IF(I45="Cancelada","CANCELADA",IF(G45&lt;Dashboard!$B$3,"ATRASADA",IF(G45-Dashboard!$B$3&lt;=7,"VENCE EM 7 DIAS","NO PRAZO")))))))))</x:f>
      </x:c>
      <x:c r="Q45" s="13"/>
    </x:row>
    <x:row r="46">
      <x:c r="A46" s="13"/>
      <x:c r="B46" s="13"/>
      <x:c r="C46" s="13"/>
      <x:c r="D46" s="13"/>
      <x:c r="E46" s="13"/>
      <x:c r="F46" s="14"/>
      <x:c r="G46" s="14"/>
      <x:c r="H46" s="13"/>
      <x:c r="I46" s="13"/>
      <x:c r="J46" s="16"/>
      <x:c r="K46" s="14"/>
      <x:c r="L46" s="17"/>
      <x:c r="M46" s="17"/>
      <x:c r="N46" s="18" t="str">
        <x:f>IF(A46="","",IF(COUNT(L46:M46)=2,M46-L46,""))</x:f>
      </x:c>
      <x:c r="O46" t="str">
        <x:f>IF(A46="","",IF(P46="ATRASADA",Dashboard!$B$3-G46,IF(LEFT(P46,7)="REVISAR","",0)))</x:f>
      </x:c>
      <x:c r="P46" t="str">
        <x:f>IF(A46="","",IF(COUNT(F46:G46)&lt;&gt;2,"REVISAR DATAS",IF(OR(F46&lt;=0,G46&lt;F46,NOT(ISNUMBER(Dashboard!$B$3))),"REVISAR DATAS",IF(COUNTIF(Listas!$F$4:$F$7,I46)&lt;&gt;1,"REVISAR STATUS",IF(OR(NOT(ISNUMBER(J46)),J46&lt;0,J46&gt;1),"REVISAR PROGRESSO",IF(I46="Concluída",IF(OR(NOT(ISNUMBER(K46)),K46&lt;F46,K46&gt;Dashboard!$B$3,J46&lt;&gt;1,LEN(Q46)=0,Q46="Pendente"),"REVISAR CONCLUSÃO","CONCLUÍDA"),IF(I46="Cancelada","CANCELADA",IF(G46&lt;Dashboard!$B$3,"ATRASADA",IF(G46-Dashboard!$B$3&lt;=7,"VENCE EM 7 DIAS","NO PRAZO")))))))))</x:f>
      </x:c>
      <x:c r="Q46" s="13"/>
    </x:row>
    <x:row r="47">
      <x:c r="A47" s="13"/>
      <x:c r="B47" s="13"/>
      <x:c r="C47" s="13"/>
      <x:c r="D47" s="13"/>
      <x:c r="E47" s="13"/>
      <x:c r="F47" s="14"/>
      <x:c r="G47" s="14"/>
      <x:c r="H47" s="13"/>
      <x:c r="I47" s="13"/>
      <x:c r="J47" s="16"/>
      <x:c r="K47" s="14"/>
      <x:c r="L47" s="17"/>
      <x:c r="M47" s="17"/>
      <x:c r="N47" s="18" t="str">
        <x:f>IF(A47="","",IF(COUNT(L47:M47)=2,M47-L47,""))</x:f>
      </x:c>
      <x:c r="O47" t="str">
        <x:f>IF(A47="","",IF(P47="ATRASADA",Dashboard!$B$3-G47,IF(LEFT(P47,7)="REVISAR","",0)))</x:f>
      </x:c>
      <x:c r="P47" t="str">
        <x:f>IF(A47="","",IF(COUNT(F47:G47)&lt;&gt;2,"REVISAR DATAS",IF(OR(F47&lt;=0,G47&lt;F47,NOT(ISNUMBER(Dashboard!$B$3))),"REVISAR DATAS",IF(COUNTIF(Listas!$F$4:$F$7,I47)&lt;&gt;1,"REVISAR STATUS",IF(OR(NOT(ISNUMBER(J47)),J47&lt;0,J47&gt;1),"REVISAR PROGRESSO",IF(I47="Concluída",IF(OR(NOT(ISNUMBER(K47)),K47&lt;F47,K47&gt;Dashboard!$B$3,J47&lt;&gt;1,LEN(Q47)=0,Q47="Pendente"),"REVISAR CONCLUSÃO","CONCLUÍDA"),IF(I47="Cancelada","CANCELADA",IF(G47&lt;Dashboard!$B$3,"ATRASADA",IF(G47-Dashboard!$B$3&lt;=7,"VENCE EM 7 DIAS","NO PRAZO")))))))))</x:f>
      </x:c>
      <x:c r="Q47" s="13"/>
    </x:row>
    <x:row r="48">
      <x:c r="A48" s="13"/>
      <x:c r="B48" s="13"/>
      <x:c r="C48" s="13"/>
      <x:c r="D48" s="13"/>
      <x:c r="E48" s="13"/>
      <x:c r="F48" s="14"/>
      <x:c r="G48" s="14"/>
      <x:c r="H48" s="13"/>
      <x:c r="I48" s="13"/>
      <x:c r="J48" s="16"/>
      <x:c r="K48" s="14"/>
      <x:c r="L48" s="17"/>
      <x:c r="M48" s="17"/>
      <x:c r="N48" s="18" t="str">
        <x:f>IF(A48="","",IF(COUNT(L48:M48)=2,M48-L48,""))</x:f>
      </x:c>
      <x:c r="O48" t="str">
        <x:f>IF(A48="","",IF(P48="ATRASADA",Dashboard!$B$3-G48,IF(LEFT(P48,7)="REVISAR","",0)))</x:f>
      </x:c>
      <x:c r="P48" t="str">
        <x:f>IF(A48="","",IF(COUNT(F48:G48)&lt;&gt;2,"REVISAR DATAS",IF(OR(F48&lt;=0,G48&lt;F48,NOT(ISNUMBER(Dashboard!$B$3))),"REVISAR DATAS",IF(COUNTIF(Listas!$F$4:$F$7,I48)&lt;&gt;1,"REVISAR STATUS",IF(OR(NOT(ISNUMBER(J48)),J48&lt;0,J48&gt;1),"REVISAR PROGRESSO",IF(I48="Concluída",IF(OR(NOT(ISNUMBER(K48)),K48&lt;F48,K48&gt;Dashboard!$B$3,J48&lt;&gt;1,LEN(Q48)=0,Q48="Pendente"),"REVISAR CONCLUSÃO","CONCLUÍDA"),IF(I48="Cancelada","CANCELADA",IF(G48&lt;Dashboard!$B$3,"ATRASADA",IF(G48-Dashboard!$B$3&lt;=7,"VENCE EM 7 DIAS","NO PRAZO")))))))))</x:f>
      </x:c>
      <x:c r="Q48" s="13"/>
    </x:row>
    <x:row r="49">
      <x:c r="A49" s="13"/>
      <x:c r="B49" s="13"/>
      <x:c r="C49" s="13"/>
      <x:c r="D49" s="13"/>
      <x:c r="E49" s="13"/>
      <x:c r="F49" s="14"/>
      <x:c r="G49" s="14"/>
      <x:c r="H49" s="13"/>
      <x:c r="I49" s="13"/>
      <x:c r="J49" s="16"/>
      <x:c r="K49" s="14"/>
      <x:c r="L49" s="17"/>
      <x:c r="M49" s="17"/>
      <x:c r="N49" s="18" t="str">
        <x:f>IF(A49="","",IF(COUNT(L49:M49)=2,M49-L49,""))</x:f>
      </x:c>
      <x:c r="O49" t="str">
        <x:f>IF(A49="","",IF(P49="ATRASADA",Dashboard!$B$3-G49,IF(LEFT(P49,7)="REVISAR","",0)))</x:f>
      </x:c>
      <x:c r="P49" t="str">
        <x:f>IF(A49="","",IF(COUNT(F49:G49)&lt;&gt;2,"REVISAR DATAS",IF(OR(F49&lt;=0,G49&lt;F49,NOT(ISNUMBER(Dashboard!$B$3))),"REVISAR DATAS",IF(COUNTIF(Listas!$F$4:$F$7,I49)&lt;&gt;1,"REVISAR STATUS",IF(OR(NOT(ISNUMBER(J49)),J49&lt;0,J49&gt;1),"REVISAR PROGRESSO",IF(I49="Concluída",IF(OR(NOT(ISNUMBER(K49)),K49&lt;F49,K49&gt;Dashboard!$B$3,J49&lt;&gt;1,LEN(Q49)=0,Q49="Pendente"),"REVISAR CONCLUSÃO","CONCLUÍDA"),IF(I49="Cancelada","CANCELADA",IF(G49&lt;Dashboard!$B$3,"ATRASADA",IF(G49-Dashboard!$B$3&lt;=7,"VENCE EM 7 DIAS","NO PRAZO")))))))))</x:f>
      </x:c>
      <x:c r="Q49" s="13"/>
    </x:row>
    <x:row r="50">
      <x:c r="A50" s="13"/>
      <x:c r="B50" s="13"/>
      <x:c r="C50" s="13"/>
      <x:c r="D50" s="13"/>
      <x:c r="E50" s="13"/>
      <x:c r="F50" s="14"/>
      <x:c r="G50" s="14"/>
      <x:c r="H50" s="13"/>
      <x:c r="I50" s="13"/>
      <x:c r="J50" s="16"/>
      <x:c r="K50" s="14"/>
      <x:c r="L50" s="17"/>
      <x:c r="M50" s="17"/>
      <x:c r="N50" s="18" t="str">
        <x:f>IF(A50="","",IF(COUNT(L50:M50)=2,M50-L50,""))</x:f>
      </x:c>
      <x:c r="O50" t="str">
        <x:f>IF(A50="","",IF(P50="ATRASADA",Dashboard!$B$3-G50,IF(LEFT(P50,7)="REVISAR","",0)))</x:f>
      </x:c>
      <x:c r="P50" t="str">
        <x:f>IF(A50="","",IF(COUNT(F50:G50)&lt;&gt;2,"REVISAR DATAS",IF(OR(F50&lt;=0,G50&lt;F50,NOT(ISNUMBER(Dashboard!$B$3))),"REVISAR DATAS",IF(COUNTIF(Listas!$F$4:$F$7,I50)&lt;&gt;1,"REVISAR STATUS",IF(OR(NOT(ISNUMBER(J50)),J50&lt;0,J50&gt;1),"REVISAR PROGRESSO",IF(I50="Concluída",IF(OR(NOT(ISNUMBER(K50)),K50&lt;F50,K50&gt;Dashboard!$B$3,J50&lt;&gt;1,LEN(Q50)=0,Q50="Pendente"),"REVISAR CONCLUSÃO","CONCLUÍDA"),IF(I50="Cancelada","CANCELADA",IF(G50&lt;Dashboard!$B$3,"ATRASADA",IF(G50-Dashboard!$B$3&lt;=7,"VENCE EM 7 DIAS","NO PRAZO")))))))))</x:f>
      </x:c>
      <x:c r="Q50" s="13"/>
    </x:row>
    <x:row r="51">
      <x:c r="A51" s="13"/>
      <x:c r="B51" s="13"/>
      <x:c r="C51" s="13"/>
      <x:c r="D51" s="13"/>
      <x:c r="E51" s="13"/>
      <x:c r="F51" s="14"/>
      <x:c r="G51" s="14"/>
      <x:c r="H51" s="13"/>
      <x:c r="I51" s="13"/>
      <x:c r="J51" s="16"/>
      <x:c r="K51" s="14"/>
      <x:c r="L51" s="17"/>
      <x:c r="M51" s="17"/>
      <x:c r="N51" s="18" t="str">
        <x:f>IF(A51="","",IF(COUNT(L51:M51)=2,M51-L51,""))</x:f>
      </x:c>
      <x:c r="O51" t="str">
        <x:f>IF(A51="","",IF(P51="ATRASADA",Dashboard!$B$3-G51,IF(LEFT(P51,7)="REVISAR","",0)))</x:f>
      </x:c>
      <x:c r="P51" t="str">
        <x:f>IF(A51="","",IF(COUNT(F51:G51)&lt;&gt;2,"REVISAR DATAS",IF(OR(F51&lt;=0,G51&lt;F51,NOT(ISNUMBER(Dashboard!$B$3))),"REVISAR DATAS",IF(COUNTIF(Listas!$F$4:$F$7,I51)&lt;&gt;1,"REVISAR STATUS",IF(OR(NOT(ISNUMBER(J51)),J51&lt;0,J51&gt;1),"REVISAR PROGRESSO",IF(I51="Concluída",IF(OR(NOT(ISNUMBER(K51)),K51&lt;F51,K51&gt;Dashboard!$B$3,J51&lt;&gt;1,LEN(Q51)=0,Q51="Pendente"),"REVISAR CONCLUSÃO","CONCLUÍDA"),IF(I51="Cancelada","CANCELADA",IF(G51&lt;Dashboard!$B$3,"ATRASADA",IF(G51-Dashboard!$B$3&lt;=7,"VENCE EM 7 DIAS","NO PRAZO")))))))))</x:f>
      </x:c>
      <x:c r="Q51" s="13"/>
    </x:row>
    <x:row r="52">
      <x:c r="A52" s="13"/>
      <x:c r="B52" s="13"/>
      <x:c r="C52" s="13"/>
      <x:c r="D52" s="13"/>
      <x:c r="E52" s="13"/>
      <x:c r="F52" s="14"/>
      <x:c r="G52" s="14"/>
      <x:c r="H52" s="13"/>
      <x:c r="I52" s="13"/>
      <x:c r="J52" s="16"/>
      <x:c r="K52" s="14"/>
      <x:c r="L52" s="17"/>
      <x:c r="M52" s="17"/>
      <x:c r="N52" s="18" t="str">
        <x:f>IF(A52="","",IF(COUNT(L52:M52)=2,M52-L52,""))</x:f>
      </x:c>
      <x:c r="O52" t="str">
        <x:f>IF(A52="","",IF(P52="ATRASADA",Dashboard!$B$3-G52,IF(LEFT(P52,7)="REVISAR","",0)))</x:f>
      </x:c>
      <x:c r="P52" t="str">
        <x:f>IF(A52="","",IF(COUNT(F52:G52)&lt;&gt;2,"REVISAR DATAS",IF(OR(F52&lt;=0,G52&lt;F52,NOT(ISNUMBER(Dashboard!$B$3))),"REVISAR DATAS",IF(COUNTIF(Listas!$F$4:$F$7,I52)&lt;&gt;1,"REVISAR STATUS",IF(OR(NOT(ISNUMBER(J52)),J52&lt;0,J52&gt;1),"REVISAR PROGRESSO",IF(I52="Concluída",IF(OR(NOT(ISNUMBER(K52)),K52&lt;F52,K52&gt;Dashboard!$B$3,J52&lt;&gt;1,LEN(Q52)=0,Q52="Pendente"),"REVISAR CONCLUSÃO","CONCLUÍDA"),IF(I52="Cancelada","CANCELADA",IF(G52&lt;Dashboard!$B$3,"ATRASADA",IF(G52-Dashboard!$B$3&lt;=7,"VENCE EM 7 DIAS","NO PRAZO")))))))))</x:f>
      </x:c>
      <x:c r="Q52" s="13"/>
    </x:row>
    <x:row r="53">
      <x:c r="A53" s="13"/>
      <x:c r="B53" s="13"/>
      <x:c r="C53" s="13"/>
      <x:c r="D53" s="13"/>
      <x:c r="E53" s="13"/>
      <x:c r="F53" s="14"/>
      <x:c r="G53" s="14"/>
      <x:c r="H53" s="13"/>
      <x:c r="I53" s="13"/>
      <x:c r="J53" s="16"/>
      <x:c r="K53" s="14"/>
      <x:c r="L53" s="17"/>
      <x:c r="M53" s="17"/>
      <x:c r="N53" s="18" t="str">
        <x:f>IF(A53="","",IF(COUNT(L53:M53)=2,M53-L53,""))</x:f>
      </x:c>
      <x:c r="O53" t="str">
        <x:f>IF(A53="","",IF(P53="ATRASADA",Dashboard!$B$3-G53,IF(LEFT(P53,7)="REVISAR","",0)))</x:f>
      </x:c>
      <x:c r="P53" t="str">
        <x:f>IF(A53="","",IF(COUNT(F53:G53)&lt;&gt;2,"REVISAR DATAS",IF(OR(F53&lt;=0,G53&lt;F53,NOT(ISNUMBER(Dashboard!$B$3))),"REVISAR DATAS",IF(COUNTIF(Listas!$F$4:$F$7,I53)&lt;&gt;1,"REVISAR STATUS",IF(OR(NOT(ISNUMBER(J53)),J53&lt;0,J53&gt;1),"REVISAR PROGRESSO",IF(I53="Concluída",IF(OR(NOT(ISNUMBER(K53)),K53&lt;F53,K53&gt;Dashboard!$B$3,J53&lt;&gt;1,LEN(Q53)=0,Q53="Pendente"),"REVISAR CONCLUSÃO","CONCLUÍDA"),IF(I53="Cancelada","CANCELADA",IF(G53&lt;Dashboard!$B$3,"ATRASADA",IF(G53-Dashboard!$B$3&lt;=7,"VENCE EM 7 DIAS","NO PRAZO")))))))))</x:f>
      </x:c>
      <x:c r="Q53" s="13"/>
    </x:row>
    <x:row r="54">
      <x:c r="A54" s="13"/>
      <x:c r="B54" s="13"/>
      <x:c r="C54" s="13"/>
      <x:c r="D54" s="13"/>
      <x:c r="E54" s="13"/>
      <x:c r="F54" s="14"/>
      <x:c r="G54" s="14"/>
      <x:c r="H54" s="13"/>
      <x:c r="I54" s="13"/>
      <x:c r="J54" s="16"/>
      <x:c r="K54" s="14"/>
      <x:c r="L54" s="17"/>
      <x:c r="M54" s="17"/>
      <x:c r="N54" s="18" t="str">
        <x:f>IF(A54="","",IF(COUNT(L54:M54)=2,M54-L54,""))</x:f>
      </x:c>
      <x:c r="O54" t="str">
        <x:f>IF(A54="","",IF(P54="ATRASADA",Dashboard!$B$3-G54,IF(LEFT(P54,7)="REVISAR","",0)))</x:f>
      </x:c>
      <x:c r="P54" t="str">
        <x:f>IF(A54="","",IF(COUNT(F54:G54)&lt;&gt;2,"REVISAR DATAS",IF(OR(F54&lt;=0,G54&lt;F54,NOT(ISNUMBER(Dashboard!$B$3))),"REVISAR DATAS",IF(COUNTIF(Listas!$F$4:$F$7,I54)&lt;&gt;1,"REVISAR STATUS",IF(OR(NOT(ISNUMBER(J54)),J54&lt;0,J54&gt;1),"REVISAR PROGRESSO",IF(I54="Concluída",IF(OR(NOT(ISNUMBER(K54)),K54&lt;F54,K54&gt;Dashboard!$B$3,J54&lt;&gt;1,LEN(Q54)=0,Q54="Pendente"),"REVISAR CONCLUSÃO","CONCLUÍDA"),IF(I54="Cancelada","CANCELADA",IF(G54&lt;Dashboard!$B$3,"ATRASADA",IF(G54-Dashboard!$B$3&lt;=7,"VENCE EM 7 DIAS","NO PRAZO")))))))))</x:f>
      </x:c>
      <x:c r="Q54" s="13"/>
    </x:row>
    <x:row r="55">
      <x:c r="A55" s="13"/>
      <x:c r="B55" s="13"/>
      <x:c r="C55" s="13"/>
      <x:c r="D55" s="13"/>
      <x:c r="E55" s="13"/>
      <x:c r="F55" s="14"/>
      <x:c r="G55" s="14"/>
      <x:c r="H55" s="13"/>
      <x:c r="I55" s="13"/>
      <x:c r="J55" s="16"/>
      <x:c r="K55" s="14"/>
      <x:c r="L55" s="17"/>
      <x:c r="M55" s="17"/>
      <x:c r="N55" s="18" t="str">
        <x:f>IF(A55="","",IF(COUNT(L55:M55)=2,M55-L55,""))</x:f>
      </x:c>
      <x:c r="O55" t="str">
        <x:f>IF(A55="","",IF(P55="ATRASADA",Dashboard!$B$3-G55,IF(LEFT(P55,7)="REVISAR","",0)))</x:f>
      </x:c>
      <x:c r="P55" t="str">
        <x:f>IF(A55="","",IF(COUNT(F55:G55)&lt;&gt;2,"REVISAR DATAS",IF(OR(F55&lt;=0,G55&lt;F55,NOT(ISNUMBER(Dashboard!$B$3))),"REVISAR DATAS",IF(COUNTIF(Listas!$F$4:$F$7,I55)&lt;&gt;1,"REVISAR STATUS",IF(OR(NOT(ISNUMBER(J55)),J55&lt;0,J55&gt;1),"REVISAR PROGRESSO",IF(I55="Concluída",IF(OR(NOT(ISNUMBER(K55)),K55&lt;F55,K55&gt;Dashboard!$B$3,J55&lt;&gt;1,LEN(Q55)=0,Q55="Pendente"),"REVISAR CONCLUSÃO","CONCLUÍDA"),IF(I55="Cancelada","CANCELADA",IF(G55&lt;Dashboard!$B$3,"ATRASADA",IF(G55-Dashboard!$B$3&lt;=7,"VENCE EM 7 DIAS","NO PRAZO")))))))))</x:f>
      </x:c>
      <x:c r="Q55" s="13"/>
    </x:row>
    <x:row r="56">
      <x:c r="A56" s="13"/>
      <x:c r="B56" s="13"/>
      <x:c r="C56" s="13"/>
      <x:c r="D56" s="13"/>
      <x:c r="E56" s="13"/>
      <x:c r="F56" s="14"/>
      <x:c r="G56" s="14"/>
      <x:c r="H56" s="13"/>
      <x:c r="I56" s="13"/>
      <x:c r="J56" s="16"/>
      <x:c r="K56" s="14"/>
      <x:c r="L56" s="17"/>
      <x:c r="M56" s="17"/>
      <x:c r="N56" s="18" t="str">
        <x:f>IF(A56="","",IF(COUNT(L56:M56)=2,M56-L56,""))</x:f>
      </x:c>
      <x:c r="O56" t="str">
        <x:f>IF(A56="","",IF(P56="ATRASADA",Dashboard!$B$3-G56,IF(LEFT(P56,7)="REVISAR","",0)))</x:f>
      </x:c>
      <x:c r="P56" t="str">
        <x:f>IF(A56="","",IF(COUNT(F56:G56)&lt;&gt;2,"REVISAR DATAS",IF(OR(F56&lt;=0,G56&lt;F56,NOT(ISNUMBER(Dashboard!$B$3))),"REVISAR DATAS",IF(COUNTIF(Listas!$F$4:$F$7,I56)&lt;&gt;1,"REVISAR STATUS",IF(OR(NOT(ISNUMBER(J56)),J56&lt;0,J56&gt;1),"REVISAR PROGRESSO",IF(I56="Concluída",IF(OR(NOT(ISNUMBER(K56)),K56&lt;F56,K56&gt;Dashboard!$B$3,J56&lt;&gt;1,LEN(Q56)=0,Q56="Pendente"),"REVISAR CONCLUSÃO","CONCLUÍDA"),IF(I56="Cancelada","CANCELADA",IF(G56&lt;Dashboard!$B$3,"ATRASADA",IF(G56-Dashboard!$B$3&lt;=7,"VENCE EM 7 DIAS","NO PRAZO")))))))))</x:f>
      </x:c>
      <x:c r="Q56" s="13"/>
    </x:row>
    <x:row r="57">
      <x:c r="A57" s="13"/>
      <x:c r="B57" s="13"/>
      <x:c r="C57" s="13"/>
      <x:c r="D57" s="13"/>
      <x:c r="E57" s="13"/>
      <x:c r="F57" s="14"/>
      <x:c r="G57" s="14"/>
      <x:c r="H57" s="13"/>
      <x:c r="I57" s="13"/>
      <x:c r="J57" s="16"/>
      <x:c r="K57" s="14"/>
      <x:c r="L57" s="17"/>
      <x:c r="M57" s="17"/>
      <x:c r="N57" s="18" t="str">
        <x:f>IF(A57="","",IF(COUNT(L57:M57)=2,M57-L57,""))</x:f>
      </x:c>
      <x:c r="O57" t="str">
        <x:f>IF(A57="","",IF(P57="ATRASADA",Dashboard!$B$3-G57,IF(LEFT(P57,7)="REVISAR","",0)))</x:f>
      </x:c>
      <x:c r="P57" t="str">
        <x:f>IF(A57="","",IF(COUNT(F57:G57)&lt;&gt;2,"REVISAR DATAS",IF(OR(F57&lt;=0,G57&lt;F57,NOT(ISNUMBER(Dashboard!$B$3))),"REVISAR DATAS",IF(COUNTIF(Listas!$F$4:$F$7,I57)&lt;&gt;1,"REVISAR STATUS",IF(OR(NOT(ISNUMBER(J57)),J57&lt;0,J57&gt;1),"REVISAR PROGRESSO",IF(I57="Concluída",IF(OR(NOT(ISNUMBER(K57)),K57&lt;F57,K57&gt;Dashboard!$B$3,J57&lt;&gt;1,LEN(Q57)=0,Q57="Pendente"),"REVISAR CONCLUSÃO","CONCLUÍDA"),IF(I57="Cancelada","CANCELADA",IF(G57&lt;Dashboard!$B$3,"ATRASADA",IF(G57-Dashboard!$B$3&lt;=7,"VENCE EM 7 DIAS","NO PRAZO")))))))))</x:f>
      </x:c>
      <x:c r="Q57" s="13"/>
    </x:row>
    <x:row r="58">
      <x:c r="A58" s="13"/>
      <x:c r="B58" s="13"/>
      <x:c r="C58" s="13"/>
      <x:c r="D58" s="13"/>
      <x:c r="E58" s="13"/>
      <x:c r="F58" s="14"/>
      <x:c r="G58" s="14"/>
      <x:c r="H58" s="13"/>
      <x:c r="I58" s="13"/>
      <x:c r="J58" s="16"/>
      <x:c r="K58" s="14"/>
      <x:c r="L58" s="17"/>
      <x:c r="M58" s="17"/>
      <x:c r="N58" s="18" t="str">
        <x:f>IF(A58="","",IF(COUNT(L58:M58)=2,M58-L58,""))</x:f>
      </x:c>
      <x:c r="O58" t="str">
        <x:f>IF(A58="","",IF(P58="ATRASADA",Dashboard!$B$3-G58,IF(LEFT(P58,7)="REVISAR","",0)))</x:f>
      </x:c>
      <x:c r="P58" t="str">
        <x:f>IF(A58="","",IF(COUNT(F58:G58)&lt;&gt;2,"REVISAR DATAS",IF(OR(F58&lt;=0,G58&lt;F58,NOT(ISNUMBER(Dashboard!$B$3))),"REVISAR DATAS",IF(COUNTIF(Listas!$F$4:$F$7,I58)&lt;&gt;1,"REVISAR STATUS",IF(OR(NOT(ISNUMBER(J58)),J58&lt;0,J58&gt;1),"REVISAR PROGRESSO",IF(I58="Concluída",IF(OR(NOT(ISNUMBER(K58)),K58&lt;F58,K58&gt;Dashboard!$B$3,J58&lt;&gt;1,LEN(Q58)=0,Q58="Pendente"),"REVISAR CONCLUSÃO","CONCLUÍDA"),IF(I58="Cancelada","CANCELADA",IF(G58&lt;Dashboard!$B$3,"ATRASADA",IF(G58-Dashboard!$B$3&lt;=7,"VENCE EM 7 DIAS","NO PRAZO")))))))))</x:f>
      </x:c>
      <x:c r="Q58" s="13"/>
    </x:row>
    <x:row r="59">
      <x:c r="A59" s="13"/>
      <x:c r="B59" s="13"/>
      <x:c r="C59" s="13"/>
      <x:c r="D59" s="13"/>
      <x:c r="E59" s="13"/>
      <x:c r="F59" s="14"/>
      <x:c r="G59" s="14"/>
      <x:c r="H59" s="13"/>
      <x:c r="I59" s="13"/>
      <x:c r="J59" s="16"/>
      <x:c r="K59" s="14"/>
      <x:c r="L59" s="17"/>
      <x:c r="M59" s="17"/>
      <x:c r="N59" s="18" t="str">
        <x:f>IF(A59="","",IF(COUNT(L59:M59)=2,M59-L59,""))</x:f>
      </x:c>
      <x:c r="O59" t="str">
        <x:f>IF(A59="","",IF(P59="ATRASADA",Dashboard!$B$3-G59,IF(LEFT(P59,7)="REVISAR","",0)))</x:f>
      </x:c>
      <x:c r="P59" t="str">
        <x:f>IF(A59="","",IF(COUNT(F59:G59)&lt;&gt;2,"REVISAR DATAS",IF(OR(F59&lt;=0,G59&lt;F59,NOT(ISNUMBER(Dashboard!$B$3))),"REVISAR DATAS",IF(COUNTIF(Listas!$F$4:$F$7,I59)&lt;&gt;1,"REVISAR STATUS",IF(OR(NOT(ISNUMBER(J59)),J59&lt;0,J59&gt;1),"REVISAR PROGRESSO",IF(I59="Concluída",IF(OR(NOT(ISNUMBER(K59)),K59&lt;F59,K59&gt;Dashboard!$B$3,J59&lt;&gt;1,LEN(Q59)=0,Q59="Pendente"),"REVISAR CONCLUSÃO","CONCLUÍDA"),IF(I59="Cancelada","CANCELADA",IF(G59&lt;Dashboard!$B$3,"ATRASADA",IF(G59-Dashboard!$B$3&lt;=7,"VENCE EM 7 DIAS","NO PRAZO")))))))))</x:f>
      </x:c>
      <x:c r="Q59" s="13"/>
    </x:row>
    <x:row r="60">
      <x:c r="A60" s="13"/>
      <x:c r="B60" s="13"/>
      <x:c r="C60" s="13"/>
      <x:c r="D60" s="13"/>
      <x:c r="E60" s="13"/>
      <x:c r="F60" s="14"/>
      <x:c r="G60" s="14"/>
      <x:c r="H60" s="13"/>
      <x:c r="I60" s="13"/>
      <x:c r="J60" s="16"/>
      <x:c r="K60" s="14"/>
      <x:c r="L60" s="17"/>
      <x:c r="M60" s="17"/>
      <x:c r="N60" s="18" t="str">
        <x:f>IF(A60="","",IF(COUNT(L60:M60)=2,M60-L60,""))</x:f>
      </x:c>
      <x:c r="O60" t="str">
        <x:f>IF(A60="","",IF(P60="ATRASADA",Dashboard!$B$3-G60,IF(LEFT(P60,7)="REVISAR","",0)))</x:f>
      </x:c>
      <x:c r="P60" t="str">
        <x:f>IF(A60="","",IF(COUNT(F60:G60)&lt;&gt;2,"REVISAR DATAS",IF(OR(F60&lt;=0,G60&lt;F60,NOT(ISNUMBER(Dashboard!$B$3))),"REVISAR DATAS",IF(COUNTIF(Listas!$F$4:$F$7,I60)&lt;&gt;1,"REVISAR STATUS",IF(OR(NOT(ISNUMBER(J60)),J60&lt;0,J60&gt;1),"REVISAR PROGRESSO",IF(I60="Concluída",IF(OR(NOT(ISNUMBER(K60)),K60&lt;F60,K60&gt;Dashboard!$B$3,J60&lt;&gt;1,LEN(Q60)=0,Q60="Pendente"),"REVISAR CONCLUSÃO","CONCLUÍDA"),IF(I60="Cancelada","CANCELADA",IF(G60&lt;Dashboard!$B$3,"ATRASADA",IF(G60-Dashboard!$B$3&lt;=7,"VENCE EM 7 DIAS","NO PRAZO")))))))))</x:f>
      </x:c>
      <x:c r="Q60" s="13"/>
    </x:row>
    <x:row r="61">
      <x:c r="A61" s="13"/>
      <x:c r="B61" s="13"/>
      <x:c r="C61" s="13"/>
      <x:c r="D61" s="13"/>
      <x:c r="E61" s="13"/>
      <x:c r="F61" s="14"/>
      <x:c r="G61" s="14"/>
      <x:c r="H61" s="13"/>
      <x:c r="I61" s="13"/>
      <x:c r="J61" s="16"/>
      <x:c r="K61" s="14"/>
      <x:c r="L61" s="17"/>
      <x:c r="M61" s="17"/>
      <x:c r="N61" s="18" t="str">
        <x:f>IF(A61="","",IF(COUNT(L61:M61)=2,M61-L61,""))</x:f>
      </x:c>
      <x:c r="O61" t="str">
        <x:f>IF(A61="","",IF(P61="ATRASADA",Dashboard!$B$3-G61,IF(LEFT(P61,7)="REVISAR","",0)))</x:f>
      </x:c>
      <x:c r="P61" t="str">
        <x:f>IF(A61="","",IF(COUNT(F61:G61)&lt;&gt;2,"REVISAR DATAS",IF(OR(F61&lt;=0,G61&lt;F61,NOT(ISNUMBER(Dashboard!$B$3))),"REVISAR DATAS",IF(COUNTIF(Listas!$F$4:$F$7,I61)&lt;&gt;1,"REVISAR STATUS",IF(OR(NOT(ISNUMBER(J61)),J61&lt;0,J61&gt;1),"REVISAR PROGRESSO",IF(I61="Concluída",IF(OR(NOT(ISNUMBER(K61)),K61&lt;F61,K61&gt;Dashboard!$B$3,J61&lt;&gt;1,LEN(Q61)=0,Q61="Pendente"),"REVISAR CONCLUSÃO","CONCLUÍDA"),IF(I61="Cancelada","CANCELADA",IF(G61&lt;Dashboard!$B$3,"ATRASADA",IF(G61-Dashboard!$B$3&lt;=7,"VENCE EM 7 DIAS","NO PRAZO")))))))))</x:f>
      </x:c>
      <x:c r="Q61" s="13"/>
    </x:row>
    <x:row r="62">
      <x:c r="A62" s="13"/>
      <x:c r="B62" s="13"/>
      <x:c r="C62" s="13"/>
      <x:c r="D62" s="13"/>
      <x:c r="E62" s="13"/>
      <x:c r="F62" s="14"/>
      <x:c r="G62" s="14"/>
      <x:c r="H62" s="13"/>
      <x:c r="I62" s="13"/>
      <x:c r="J62" s="16"/>
      <x:c r="K62" s="14"/>
      <x:c r="L62" s="17"/>
      <x:c r="M62" s="17"/>
      <x:c r="N62" s="18" t="str">
        <x:f>IF(A62="","",IF(COUNT(L62:M62)=2,M62-L62,""))</x:f>
      </x:c>
      <x:c r="O62" t="str">
        <x:f>IF(A62="","",IF(P62="ATRASADA",Dashboard!$B$3-G62,IF(LEFT(P62,7)="REVISAR","",0)))</x:f>
      </x:c>
      <x:c r="P62" t="str">
        <x:f>IF(A62="","",IF(COUNT(F62:G62)&lt;&gt;2,"REVISAR DATAS",IF(OR(F62&lt;=0,G62&lt;F62,NOT(ISNUMBER(Dashboard!$B$3))),"REVISAR DATAS",IF(COUNTIF(Listas!$F$4:$F$7,I62)&lt;&gt;1,"REVISAR STATUS",IF(OR(NOT(ISNUMBER(J62)),J62&lt;0,J62&gt;1),"REVISAR PROGRESSO",IF(I62="Concluída",IF(OR(NOT(ISNUMBER(K62)),K62&lt;F62,K62&gt;Dashboard!$B$3,J62&lt;&gt;1,LEN(Q62)=0,Q62="Pendente"),"REVISAR CONCLUSÃO","CONCLUÍDA"),IF(I62="Cancelada","CANCELADA",IF(G62&lt;Dashboard!$B$3,"ATRASADA",IF(G62-Dashboard!$B$3&lt;=7,"VENCE EM 7 DIAS","NO PRAZO")))))))))</x:f>
      </x:c>
      <x:c r="Q62" s="13"/>
    </x:row>
    <x:row r="63">
      <x:c r="A63" s="13"/>
      <x:c r="B63" s="13"/>
      <x:c r="C63" s="13"/>
      <x:c r="D63" s="13"/>
      <x:c r="E63" s="13"/>
      <x:c r="F63" s="14"/>
      <x:c r="G63" s="14"/>
      <x:c r="H63" s="13"/>
      <x:c r="I63" s="13"/>
      <x:c r="J63" s="16"/>
      <x:c r="K63" s="14"/>
      <x:c r="L63" s="17"/>
      <x:c r="M63" s="17"/>
      <x:c r="N63" s="18" t="str">
        <x:f>IF(A63="","",IF(COUNT(L63:M63)=2,M63-L63,""))</x:f>
      </x:c>
      <x:c r="O63" t="str">
        <x:f>IF(A63="","",IF(P63="ATRASADA",Dashboard!$B$3-G63,IF(LEFT(P63,7)="REVISAR","",0)))</x:f>
      </x:c>
      <x:c r="P63" t="str">
        <x:f>IF(A63="","",IF(COUNT(F63:G63)&lt;&gt;2,"REVISAR DATAS",IF(OR(F63&lt;=0,G63&lt;F63,NOT(ISNUMBER(Dashboard!$B$3))),"REVISAR DATAS",IF(COUNTIF(Listas!$F$4:$F$7,I63)&lt;&gt;1,"REVISAR STATUS",IF(OR(NOT(ISNUMBER(J63)),J63&lt;0,J63&gt;1),"REVISAR PROGRESSO",IF(I63="Concluída",IF(OR(NOT(ISNUMBER(K63)),K63&lt;F63,K63&gt;Dashboard!$B$3,J63&lt;&gt;1,LEN(Q63)=0,Q63="Pendente"),"REVISAR CONCLUSÃO","CONCLUÍDA"),IF(I63="Cancelada","CANCELADA",IF(G63&lt;Dashboard!$B$3,"ATRASADA",IF(G63-Dashboard!$B$3&lt;=7,"VENCE EM 7 DIAS","NO PRAZO")))))))))</x:f>
      </x:c>
      <x:c r="Q63" s="13"/>
    </x:row>
    <x:row r="64">
      <x:c r="A64" s="13"/>
      <x:c r="B64" s="13"/>
      <x:c r="C64" s="13"/>
      <x:c r="D64" s="13"/>
      <x:c r="E64" s="13"/>
      <x:c r="F64" s="14"/>
      <x:c r="G64" s="14"/>
      <x:c r="H64" s="13"/>
      <x:c r="I64" s="13"/>
      <x:c r="J64" s="16"/>
      <x:c r="K64" s="14"/>
      <x:c r="L64" s="17"/>
      <x:c r="M64" s="17"/>
      <x:c r="N64" s="18" t="str">
        <x:f>IF(A64="","",IF(COUNT(L64:M64)=2,M64-L64,""))</x:f>
      </x:c>
      <x:c r="O64" t="str">
        <x:f>IF(A64="","",IF(P64="ATRASADA",Dashboard!$B$3-G64,IF(LEFT(P64,7)="REVISAR","",0)))</x:f>
      </x:c>
      <x:c r="P64" t="str">
        <x:f>IF(A64="","",IF(COUNT(F64:G64)&lt;&gt;2,"REVISAR DATAS",IF(OR(F64&lt;=0,G64&lt;F64,NOT(ISNUMBER(Dashboard!$B$3))),"REVISAR DATAS",IF(COUNTIF(Listas!$F$4:$F$7,I64)&lt;&gt;1,"REVISAR STATUS",IF(OR(NOT(ISNUMBER(J64)),J64&lt;0,J64&gt;1),"REVISAR PROGRESSO",IF(I64="Concluída",IF(OR(NOT(ISNUMBER(K64)),K64&lt;F64,K64&gt;Dashboard!$B$3,J64&lt;&gt;1,LEN(Q64)=0,Q64="Pendente"),"REVISAR CONCLUSÃO","CONCLUÍDA"),IF(I64="Cancelada","CANCELADA",IF(G64&lt;Dashboard!$B$3,"ATRASADA",IF(G64-Dashboard!$B$3&lt;=7,"VENCE EM 7 DIAS","NO PRAZO")))))))))</x:f>
      </x:c>
      <x:c r="Q64" s="13"/>
    </x:row>
    <x:row r="65">
      <x:c r="A65" s="13"/>
      <x:c r="B65" s="13"/>
      <x:c r="C65" s="13"/>
      <x:c r="D65" s="13"/>
      <x:c r="E65" s="13"/>
      <x:c r="F65" s="14"/>
      <x:c r="G65" s="14"/>
      <x:c r="H65" s="13"/>
      <x:c r="I65" s="13"/>
      <x:c r="J65" s="16"/>
      <x:c r="K65" s="14"/>
      <x:c r="L65" s="17"/>
      <x:c r="M65" s="17"/>
      <x:c r="N65" s="18" t="str">
        <x:f>IF(A65="","",IF(COUNT(L65:M65)=2,M65-L65,""))</x:f>
      </x:c>
      <x:c r="O65" t="str">
        <x:f>IF(A65="","",IF(P65="ATRASADA",Dashboard!$B$3-G65,IF(LEFT(P65,7)="REVISAR","",0)))</x:f>
      </x:c>
      <x:c r="P65" t="str">
        <x:f>IF(A65="","",IF(COUNT(F65:G65)&lt;&gt;2,"REVISAR DATAS",IF(OR(F65&lt;=0,G65&lt;F65,NOT(ISNUMBER(Dashboard!$B$3))),"REVISAR DATAS",IF(COUNTIF(Listas!$F$4:$F$7,I65)&lt;&gt;1,"REVISAR STATUS",IF(OR(NOT(ISNUMBER(J65)),J65&lt;0,J65&gt;1),"REVISAR PROGRESSO",IF(I65="Concluída",IF(OR(NOT(ISNUMBER(K65)),K65&lt;F65,K65&gt;Dashboard!$B$3,J65&lt;&gt;1,LEN(Q65)=0,Q65="Pendente"),"REVISAR CONCLUSÃO","CONCLUÍDA"),IF(I65="Cancelada","CANCELADA",IF(G65&lt;Dashboard!$B$3,"ATRASADA",IF(G65-Dashboard!$B$3&lt;=7,"VENCE EM 7 DIAS","NO PRAZO")))))))))</x:f>
      </x:c>
      <x:c r="Q65" s="13"/>
    </x:row>
    <x:row r="66">
      <x:c r="A66" s="13"/>
      <x:c r="B66" s="13"/>
      <x:c r="C66" s="13"/>
      <x:c r="D66" s="13"/>
      <x:c r="E66" s="13"/>
      <x:c r="F66" s="14"/>
      <x:c r="G66" s="14"/>
      <x:c r="H66" s="13"/>
      <x:c r="I66" s="13"/>
      <x:c r="J66" s="16"/>
      <x:c r="K66" s="14"/>
      <x:c r="L66" s="17"/>
      <x:c r="M66" s="17"/>
      <x:c r="N66" s="18" t="str">
        <x:f>IF(A66="","",IF(COUNT(L66:M66)=2,M66-L66,""))</x:f>
      </x:c>
      <x:c r="O66" t="str">
        <x:f>IF(A66="","",IF(P66="ATRASADA",Dashboard!$B$3-G66,IF(LEFT(P66,7)="REVISAR","",0)))</x:f>
      </x:c>
      <x:c r="P66" t="str">
        <x:f>IF(A66="","",IF(COUNT(F66:G66)&lt;&gt;2,"REVISAR DATAS",IF(OR(F66&lt;=0,G66&lt;F66,NOT(ISNUMBER(Dashboard!$B$3))),"REVISAR DATAS",IF(COUNTIF(Listas!$F$4:$F$7,I66)&lt;&gt;1,"REVISAR STATUS",IF(OR(NOT(ISNUMBER(J66)),J66&lt;0,J66&gt;1),"REVISAR PROGRESSO",IF(I66="Concluída",IF(OR(NOT(ISNUMBER(K66)),K66&lt;F66,K66&gt;Dashboard!$B$3,J66&lt;&gt;1,LEN(Q66)=0,Q66="Pendente"),"REVISAR CONCLUSÃO","CONCLUÍDA"),IF(I66="Cancelada","CANCELADA",IF(G66&lt;Dashboard!$B$3,"ATRASADA",IF(G66-Dashboard!$B$3&lt;=7,"VENCE EM 7 DIAS","NO PRAZO")))))))))</x:f>
      </x:c>
      <x:c r="Q66" s="13"/>
    </x:row>
    <x:row r="67">
      <x:c r="A67" s="13"/>
      <x:c r="B67" s="13"/>
      <x:c r="C67" s="13"/>
      <x:c r="D67" s="13"/>
      <x:c r="E67" s="13"/>
      <x:c r="F67" s="14"/>
      <x:c r="G67" s="14"/>
      <x:c r="H67" s="13"/>
      <x:c r="I67" s="13"/>
      <x:c r="J67" s="16"/>
      <x:c r="K67" s="14"/>
      <x:c r="L67" s="17"/>
      <x:c r="M67" s="17"/>
      <x:c r="N67" s="18" t="str">
        <x:f>IF(A67="","",IF(COUNT(L67:M67)=2,M67-L67,""))</x:f>
      </x:c>
      <x:c r="O67" t="str">
        <x:f>IF(A67="","",IF(P67="ATRASADA",Dashboard!$B$3-G67,IF(LEFT(P67,7)="REVISAR","",0)))</x:f>
      </x:c>
      <x:c r="P67" t="str">
        <x:f>IF(A67="","",IF(COUNT(F67:G67)&lt;&gt;2,"REVISAR DATAS",IF(OR(F67&lt;=0,G67&lt;F67,NOT(ISNUMBER(Dashboard!$B$3))),"REVISAR DATAS",IF(COUNTIF(Listas!$F$4:$F$7,I67)&lt;&gt;1,"REVISAR STATUS",IF(OR(NOT(ISNUMBER(J67)),J67&lt;0,J67&gt;1),"REVISAR PROGRESSO",IF(I67="Concluída",IF(OR(NOT(ISNUMBER(K67)),K67&lt;F67,K67&gt;Dashboard!$B$3,J67&lt;&gt;1,LEN(Q67)=0,Q67="Pendente"),"REVISAR CONCLUSÃO","CONCLUÍDA"),IF(I67="Cancelada","CANCELADA",IF(G67&lt;Dashboard!$B$3,"ATRASADA",IF(G67-Dashboard!$B$3&lt;=7,"VENCE EM 7 DIAS","NO PRAZO")))))))))</x:f>
      </x:c>
      <x:c r="Q67" s="13"/>
    </x:row>
    <x:row r="68">
      <x:c r="A68" s="13"/>
      <x:c r="B68" s="13"/>
      <x:c r="C68" s="13"/>
      <x:c r="D68" s="13"/>
      <x:c r="E68" s="13"/>
      <x:c r="F68" s="14"/>
      <x:c r="G68" s="14"/>
      <x:c r="H68" s="13"/>
      <x:c r="I68" s="13"/>
      <x:c r="J68" s="16"/>
      <x:c r="K68" s="14"/>
      <x:c r="L68" s="17"/>
      <x:c r="M68" s="17"/>
      <x:c r="N68" s="18" t="str">
        <x:f>IF(A68="","",IF(COUNT(L68:M68)=2,M68-L68,""))</x:f>
      </x:c>
      <x:c r="O68" t="str">
        <x:f>IF(A68="","",IF(P68="ATRASADA",Dashboard!$B$3-G68,IF(LEFT(P68,7)="REVISAR","",0)))</x:f>
      </x:c>
      <x:c r="P68" t="str">
        <x:f>IF(A68="","",IF(COUNT(F68:G68)&lt;&gt;2,"REVISAR DATAS",IF(OR(F68&lt;=0,G68&lt;F68,NOT(ISNUMBER(Dashboard!$B$3))),"REVISAR DATAS",IF(COUNTIF(Listas!$F$4:$F$7,I68)&lt;&gt;1,"REVISAR STATUS",IF(OR(NOT(ISNUMBER(J68)),J68&lt;0,J68&gt;1),"REVISAR PROGRESSO",IF(I68="Concluída",IF(OR(NOT(ISNUMBER(K68)),K68&lt;F68,K68&gt;Dashboard!$B$3,J68&lt;&gt;1,LEN(Q68)=0,Q68="Pendente"),"REVISAR CONCLUSÃO","CONCLUÍDA"),IF(I68="Cancelada","CANCELADA",IF(G68&lt;Dashboard!$B$3,"ATRASADA",IF(G68-Dashboard!$B$3&lt;=7,"VENCE EM 7 DIAS","NO PRAZO")))))))))</x:f>
      </x:c>
      <x:c r="Q68" s="13"/>
    </x:row>
    <x:row r="69">
      <x:c r="A69" s="13"/>
      <x:c r="B69" s="13"/>
      <x:c r="C69" s="13"/>
      <x:c r="D69" s="13"/>
      <x:c r="E69" s="13"/>
      <x:c r="F69" s="14"/>
      <x:c r="G69" s="14"/>
      <x:c r="H69" s="13"/>
      <x:c r="I69" s="13"/>
      <x:c r="J69" s="16"/>
      <x:c r="K69" s="14"/>
      <x:c r="L69" s="17"/>
      <x:c r="M69" s="17"/>
      <x:c r="N69" s="18" t="str">
        <x:f>IF(A69="","",IF(COUNT(L69:M69)=2,M69-L69,""))</x:f>
      </x:c>
      <x:c r="O69" t="str">
        <x:f>IF(A69="","",IF(P69="ATRASADA",Dashboard!$B$3-G69,IF(LEFT(P69,7)="REVISAR","",0)))</x:f>
      </x:c>
      <x:c r="P69" t="str">
        <x:f>IF(A69="","",IF(COUNT(F69:G69)&lt;&gt;2,"REVISAR DATAS",IF(OR(F69&lt;=0,G69&lt;F69,NOT(ISNUMBER(Dashboard!$B$3))),"REVISAR DATAS",IF(COUNTIF(Listas!$F$4:$F$7,I69)&lt;&gt;1,"REVISAR STATUS",IF(OR(NOT(ISNUMBER(J69)),J69&lt;0,J69&gt;1),"REVISAR PROGRESSO",IF(I69="Concluída",IF(OR(NOT(ISNUMBER(K69)),K69&lt;F69,K69&gt;Dashboard!$B$3,J69&lt;&gt;1,LEN(Q69)=0,Q69="Pendente"),"REVISAR CONCLUSÃO","CONCLUÍDA"),IF(I69="Cancelada","CANCELADA",IF(G69&lt;Dashboard!$B$3,"ATRASADA",IF(G69-Dashboard!$B$3&lt;=7,"VENCE EM 7 DIAS","NO PRAZO")))))))))</x:f>
      </x:c>
      <x:c r="Q69" s="13"/>
    </x:row>
    <x:row r="70">
      <x:c r="A70" s="13"/>
      <x:c r="B70" s="13"/>
      <x:c r="C70" s="13"/>
      <x:c r="D70" s="13"/>
      <x:c r="E70" s="13"/>
      <x:c r="F70" s="14"/>
      <x:c r="G70" s="14"/>
      <x:c r="H70" s="13"/>
      <x:c r="I70" s="13"/>
      <x:c r="J70" s="16"/>
      <x:c r="K70" s="14"/>
      <x:c r="L70" s="17"/>
      <x:c r="M70" s="17"/>
      <x:c r="N70" s="18" t="str">
        <x:f>IF(A70="","",IF(COUNT(L70:M70)=2,M70-L70,""))</x:f>
      </x:c>
      <x:c r="O70" t="str">
        <x:f>IF(A70="","",IF(P70="ATRASADA",Dashboard!$B$3-G70,IF(LEFT(P70,7)="REVISAR","",0)))</x:f>
      </x:c>
      <x:c r="P70" t="str">
        <x:f>IF(A70="","",IF(COUNT(F70:G70)&lt;&gt;2,"REVISAR DATAS",IF(OR(F70&lt;=0,G70&lt;F70,NOT(ISNUMBER(Dashboard!$B$3))),"REVISAR DATAS",IF(COUNTIF(Listas!$F$4:$F$7,I70)&lt;&gt;1,"REVISAR STATUS",IF(OR(NOT(ISNUMBER(J70)),J70&lt;0,J70&gt;1),"REVISAR PROGRESSO",IF(I70="Concluída",IF(OR(NOT(ISNUMBER(K70)),K70&lt;F70,K70&gt;Dashboard!$B$3,J70&lt;&gt;1,LEN(Q70)=0,Q70="Pendente"),"REVISAR CONCLUSÃO","CONCLUÍDA"),IF(I70="Cancelada","CANCELADA",IF(G70&lt;Dashboard!$B$3,"ATRASADA",IF(G70-Dashboard!$B$3&lt;=7,"VENCE EM 7 DIAS","NO PRAZO")))))))))</x:f>
      </x:c>
      <x:c r="Q70" s="13"/>
    </x:row>
    <x:row r="71">
      <x:c r="A71" s="13"/>
      <x:c r="B71" s="13"/>
      <x:c r="C71" s="13"/>
      <x:c r="D71" s="13"/>
      <x:c r="E71" s="13"/>
      <x:c r="F71" s="14"/>
      <x:c r="G71" s="14"/>
      <x:c r="H71" s="13"/>
      <x:c r="I71" s="13"/>
      <x:c r="J71" s="16"/>
      <x:c r="K71" s="14"/>
      <x:c r="L71" s="17"/>
      <x:c r="M71" s="17"/>
      <x:c r="N71" s="18" t="str">
        <x:f>IF(A71="","",IF(COUNT(L71:M71)=2,M71-L71,""))</x:f>
      </x:c>
      <x:c r="O71" t="str">
        <x:f>IF(A71="","",IF(P71="ATRASADA",Dashboard!$B$3-G71,IF(LEFT(P71,7)="REVISAR","",0)))</x:f>
      </x:c>
      <x:c r="P71" t="str">
        <x:f>IF(A71="","",IF(COUNT(F71:G71)&lt;&gt;2,"REVISAR DATAS",IF(OR(F71&lt;=0,G71&lt;F71,NOT(ISNUMBER(Dashboard!$B$3))),"REVISAR DATAS",IF(COUNTIF(Listas!$F$4:$F$7,I71)&lt;&gt;1,"REVISAR STATUS",IF(OR(NOT(ISNUMBER(J71)),J71&lt;0,J71&gt;1),"REVISAR PROGRESSO",IF(I71="Concluída",IF(OR(NOT(ISNUMBER(K71)),K71&lt;F71,K71&gt;Dashboard!$B$3,J71&lt;&gt;1,LEN(Q71)=0,Q71="Pendente"),"REVISAR CONCLUSÃO","CONCLUÍDA"),IF(I71="Cancelada","CANCELADA",IF(G71&lt;Dashboard!$B$3,"ATRASADA",IF(G71-Dashboard!$B$3&lt;=7,"VENCE EM 7 DIAS","NO PRAZO")))))))))</x:f>
      </x:c>
      <x:c r="Q71" s="13"/>
    </x:row>
    <x:row r="72">
      <x:c r="A72" s="13"/>
      <x:c r="B72" s="13"/>
      <x:c r="C72" s="13"/>
      <x:c r="D72" s="13"/>
      <x:c r="E72" s="13"/>
      <x:c r="F72" s="14"/>
      <x:c r="G72" s="14"/>
      <x:c r="H72" s="13"/>
      <x:c r="I72" s="13"/>
      <x:c r="J72" s="16"/>
      <x:c r="K72" s="14"/>
      <x:c r="L72" s="17"/>
      <x:c r="M72" s="17"/>
      <x:c r="N72" s="18" t="str">
        <x:f>IF(A72="","",IF(COUNT(L72:M72)=2,M72-L72,""))</x:f>
      </x:c>
      <x:c r="O72" t="str">
        <x:f>IF(A72="","",IF(P72="ATRASADA",Dashboard!$B$3-G72,IF(LEFT(P72,7)="REVISAR","",0)))</x:f>
      </x:c>
      <x:c r="P72" t="str">
        <x:f>IF(A72="","",IF(COUNT(F72:G72)&lt;&gt;2,"REVISAR DATAS",IF(OR(F72&lt;=0,G72&lt;F72,NOT(ISNUMBER(Dashboard!$B$3))),"REVISAR DATAS",IF(COUNTIF(Listas!$F$4:$F$7,I72)&lt;&gt;1,"REVISAR STATUS",IF(OR(NOT(ISNUMBER(J72)),J72&lt;0,J72&gt;1),"REVISAR PROGRESSO",IF(I72="Concluída",IF(OR(NOT(ISNUMBER(K72)),K72&lt;F72,K72&gt;Dashboard!$B$3,J72&lt;&gt;1,LEN(Q72)=0,Q72="Pendente"),"REVISAR CONCLUSÃO","CONCLUÍDA"),IF(I72="Cancelada","CANCELADA",IF(G72&lt;Dashboard!$B$3,"ATRASADA",IF(G72-Dashboard!$B$3&lt;=7,"VENCE EM 7 DIAS","NO PRAZO")))))))))</x:f>
      </x:c>
      <x:c r="Q72" s="13"/>
    </x:row>
    <x:row r="73">
      <x:c r="A73" s="13"/>
      <x:c r="B73" s="13"/>
      <x:c r="C73" s="13"/>
      <x:c r="D73" s="13"/>
      <x:c r="E73" s="13"/>
      <x:c r="F73" s="14"/>
      <x:c r="G73" s="14"/>
      <x:c r="H73" s="13"/>
      <x:c r="I73" s="13"/>
      <x:c r="J73" s="16"/>
      <x:c r="K73" s="14"/>
      <x:c r="L73" s="17"/>
      <x:c r="M73" s="17"/>
      <x:c r="N73" s="18" t="str">
        <x:f>IF(A73="","",IF(COUNT(L73:M73)=2,M73-L73,""))</x:f>
      </x:c>
      <x:c r="O73" t="str">
        <x:f>IF(A73="","",IF(P73="ATRASADA",Dashboard!$B$3-G73,IF(LEFT(P73,7)="REVISAR","",0)))</x:f>
      </x:c>
      <x:c r="P73" t="str">
        <x:f>IF(A73="","",IF(COUNT(F73:G73)&lt;&gt;2,"REVISAR DATAS",IF(OR(F73&lt;=0,G73&lt;F73,NOT(ISNUMBER(Dashboard!$B$3))),"REVISAR DATAS",IF(COUNTIF(Listas!$F$4:$F$7,I73)&lt;&gt;1,"REVISAR STATUS",IF(OR(NOT(ISNUMBER(J73)),J73&lt;0,J73&gt;1),"REVISAR PROGRESSO",IF(I73="Concluída",IF(OR(NOT(ISNUMBER(K73)),K73&lt;F73,K73&gt;Dashboard!$B$3,J73&lt;&gt;1,LEN(Q73)=0,Q73="Pendente"),"REVISAR CONCLUSÃO","CONCLUÍDA"),IF(I73="Cancelada","CANCELADA",IF(G73&lt;Dashboard!$B$3,"ATRASADA",IF(G73-Dashboard!$B$3&lt;=7,"VENCE EM 7 DIAS","NO PRAZO")))))))))</x:f>
      </x:c>
      <x:c r="Q73" s="13"/>
    </x:row>
    <x:row r="74">
      <x:c r="A74" s="13"/>
      <x:c r="B74" s="13"/>
      <x:c r="C74" s="13"/>
      <x:c r="D74" s="13"/>
      <x:c r="E74" s="13"/>
      <x:c r="F74" s="14"/>
      <x:c r="G74" s="14"/>
      <x:c r="H74" s="13"/>
      <x:c r="I74" s="13"/>
      <x:c r="J74" s="16"/>
      <x:c r="K74" s="14"/>
      <x:c r="L74" s="17"/>
      <x:c r="M74" s="17"/>
      <x:c r="N74" s="18" t="str">
        <x:f>IF(A74="","",IF(COUNT(L74:M74)=2,M74-L74,""))</x:f>
      </x:c>
      <x:c r="O74" t="str">
        <x:f>IF(A74="","",IF(P74="ATRASADA",Dashboard!$B$3-G74,IF(LEFT(P74,7)="REVISAR","",0)))</x:f>
      </x:c>
      <x:c r="P74" t="str">
        <x:f>IF(A74="","",IF(COUNT(F74:G74)&lt;&gt;2,"REVISAR DATAS",IF(OR(F74&lt;=0,G74&lt;F74,NOT(ISNUMBER(Dashboard!$B$3))),"REVISAR DATAS",IF(COUNTIF(Listas!$F$4:$F$7,I74)&lt;&gt;1,"REVISAR STATUS",IF(OR(NOT(ISNUMBER(J74)),J74&lt;0,J74&gt;1),"REVISAR PROGRESSO",IF(I74="Concluída",IF(OR(NOT(ISNUMBER(K74)),K74&lt;F74,K74&gt;Dashboard!$B$3,J74&lt;&gt;1,LEN(Q74)=0,Q74="Pendente"),"REVISAR CONCLUSÃO","CONCLUÍDA"),IF(I74="Cancelada","CANCELADA",IF(G74&lt;Dashboard!$B$3,"ATRASADA",IF(G74-Dashboard!$B$3&lt;=7,"VENCE EM 7 DIAS","NO PRAZO")))))))))</x:f>
      </x:c>
      <x:c r="Q74" s="13"/>
    </x:row>
    <x:row r="75">
      <x:c r="A75" s="13"/>
      <x:c r="B75" s="13"/>
      <x:c r="C75" s="13"/>
      <x:c r="D75" s="13"/>
      <x:c r="E75" s="13"/>
      <x:c r="F75" s="14"/>
      <x:c r="G75" s="14"/>
      <x:c r="H75" s="13"/>
      <x:c r="I75" s="13"/>
      <x:c r="J75" s="16"/>
      <x:c r="K75" s="14"/>
      <x:c r="L75" s="17"/>
      <x:c r="M75" s="17"/>
      <x:c r="N75" s="18" t="str">
        <x:f>IF(A75="","",IF(COUNT(L75:M75)=2,M75-L75,""))</x:f>
      </x:c>
      <x:c r="O75" t="str">
        <x:f>IF(A75="","",IF(P75="ATRASADA",Dashboard!$B$3-G75,IF(LEFT(P75,7)="REVISAR","",0)))</x:f>
      </x:c>
      <x:c r="P75" t="str">
        <x:f>IF(A75="","",IF(COUNT(F75:G75)&lt;&gt;2,"REVISAR DATAS",IF(OR(F75&lt;=0,G75&lt;F75,NOT(ISNUMBER(Dashboard!$B$3))),"REVISAR DATAS",IF(COUNTIF(Listas!$F$4:$F$7,I75)&lt;&gt;1,"REVISAR STATUS",IF(OR(NOT(ISNUMBER(J75)),J75&lt;0,J75&gt;1),"REVISAR PROGRESSO",IF(I75="Concluída",IF(OR(NOT(ISNUMBER(K75)),K75&lt;F75,K75&gt;Dashboard!$B$3,J75&lt;&gt;1,LEN(Q75)=0,Q75="Pendente"),"REVISAR CONCLUSÃO","CONCLUÍDA"),IF(I75="Cancelada","CANCELADA",IF(G75&lt;Dashboard!$B$3,"ATRASADA",IF(G75-Dashboard!$B$3&lt;=7,"VENCE EM 7 DIAS","NO PRAZO")))))))))</x:f>
      </x:c>
      <x:c r="Q75" s="13"/>
    </x:row>
    <x:row r="76">
      <x:c r="A76" s="13"/>
      <x:c r="B76" s="13"/>
      <x:c r="C76" s="13"/>
      <x:c r="D76" s="13"/>
      <x:c r="E76" s="13"/>
      <x:c r="F76" s="14"/>
      <x:c r="G76" s="14"/>
      <x:c r="H76" s="13"/>
      <x:c r="I76" s="13"/>
      <x:c r="J76" s="16"/>
      <x:c r="K76" s="14"/>
      <x:c r="L76" s="17"/>
      <x:c r="M76" s="17"/>
      <x:c r="N76" s="18" t="str">
        <x:f>IF(A76="","",IF(COUNT(L76:M76)=2,M76-L76,""))</x:f>
      </x:c>
      <x:c r="O76" t="str">
        <x:f>IF(A76="","",IF(P76="ATRASADA",Dashboard!$B$3-G76,IF(LEFT(P76,7)="REVISAR","",0)))</x:f>
      </x:c>
      <x:c r="P76" t="str">
        <x:f>IF(A76="","",IF(COUNT(F76:G76)&lt;&gt;2,"REVISAR DATAS",IF(OR(F76&lt;=0,G76&lt;F76,NOT(ISNUMBER(Dashboard!$B$3))),"REVISAR DATAS",IF(COUNTIF(Listas!$F$4:$F$7,I76)&lt;&gt;1,"REVISAR STATUS",IF(OR(NOT(ISNUMBER(J76)),J76&lt;0,J76&gt;1),"REVISAR PROGRESSO",IF(I76="Concluída",IF(OR(NOT(ISNUMBER(K76)),K76&lt;F76,K76&gt;Dashboard!$B$3,J76&lt;&gt;1,LEN(Q76)=0,Q76="Pendente"),"REVISAR CONCLUSÃO","CONCLUÍDA"),IF(I76="Cancelada","CANCELADA",IF(G76&lt;Dashboard!$B$3,"ATRASADA",IF(G76-Dashboard!$B$3&lt;=7,"VENCE EM 7 DIAS","NO PRAZO")))))))))</x:f>
      </x:c>
      <x:c r="Q76" s="13"/>
    </x:row>
    <x:row r="77">
      <x:c r="A77" s="13"/>
      <x:c r="B77" s="13"/>
      <x:c r="C77" s="13"/>
      <x:c r="D77" s="13"/>
      <x:c r="E77" s="13"/>
      <x:c r="F77" s="14"/>
      <x:c r="G77" s="14"/>
      <x:c r="H77" s="13"/>
      <x:c r="I77" s="13"/>
      <x:c r="J77" s="16"/>
      <x:c r="K77" s="14"/>
      <x:c r="L77" s="17"/>
      <x:c r="M77" s="17"/>
      <x:c r="N77" s="18" t="str">
        <x:f>IF(A77="","",IF(COUNT(L77:M77)=2,M77-L77,""))</x:f>
      </x:c>
      <x:c r="O77" t="str">
        <x:f>IF(A77="","",IF(P77="ATRASADA",Dashboard!$B$3-G77,IF(LEFT(P77,7)="REVISAR","",0)))</x:f>
      </x:c>
      <x:c r="P77" t="str">
        <x:f>IF(A77="","",IF(COUNT(F77:G77)&lt;&gt;2,"REVISAR DATAS",IF(OR(F77&lt;=0,G77&lt;F77,NOT(ISNUMBER(Dashboard!$B$3))),"REVISAR DATAS",IF(COUNTIF(Listas!$F$4:$F$7,I77)&lt;&gt;1,"REVISAR STATUS",IF(OR(NOT(ISNUMBER(J77)),J77&lt;0,J77&gt;1),"REVISAR PROGRESSO",IF(I77="Concluída",IF(OR(NOT(ISNUMBER(K77)),K77&lt;F77,K77&gt;Dashboard!$B$3,J77&lt;&gt;1,LEN(Q77)=0,Q77="Pendente"),"REVISAR CONCLUSÃO","CONCLUÍDA"),IF(I77="Cancelada","CANCELADA",IF(G77&lt;Dashboard!$B$3,"ATRASADA",IF(G77-Dashboard!$B$3&lt;=7,"VENCE EM 7 DIAS","NO PRAZO")))))))))</x:f>
      </x:c>
      <x:c r="Q77" s="13"/>
    </x:row>
    <x:row r="78">
      <x:c r="A78" s="13"/>
      <x:c r="B78" s="13"/>
      <x:c r="C78" s="13"/>
      <x:c r="D78" s="13"/>
      <x:c r="E78" s="13"/>
      <x:c r="F78" s="14"/>
      <x:c r="G78" s="14"/>
      <x:c r="H78" s="13"/>
      <x:c r="I78" s="13"/>
      <x:c r="J78" s="16"/>
      <x:c r="K78" s="14"/>
      <x:c r="L78" s="17"/>
      <x:c r="M78" s="17"/>
      <x:c r="N78" s="18" t="str">
        <x:f>IF(A78="","",IF(COUNT(L78:M78)=2,M78-L78,""))</x:f>
      </x:c>
      <x:c r="O78" t="str">
        <x:f>IF(A78="","",IF(P78="ATRASADA",Dashboard!$B$3-G78,IF(LEFT(P78,7)="REVISAR","",0)))</x:f>
      </x:c>
      <x:c r="P78" t="str">
        <x:f>IF(A78="","",IF(COUNT(F78:G78)&lt;&gt;2,"REVISAR DATAS",IF(OR(F78&lt;=0,G78&lt;F78,NOT(ISNUMBER(Dashboard!$B$3))),"REVISAR DATAS",IF(COUNTIF(Listas!$F$4:$F$7,I78)&lt;&gt;1,"REVISAR STATUS",IF(OR(NOT(ISNUMBER(J78)),J78&lt;0,J78&gt;1),"REVISAR PROGRESSO",IF(I78="Concluída",IF(OR(NOT(ISNUMBER(K78)),K78&lt;F78,K78&gt;Dashboard!$B$3,J78&lt;&gt;1,LEN(Q78)=0,Q78="Pendente"),"REVISAR CONCLUSÃO","CONCLUÍDA"),IF(I78="Cancelada","CANCELADA",IF(G78&lt;Dashboard!$B$3,"ATRASADA",IF(G78-Dashboard!$B$3&lt;=7,"VENCE EM 7 DIAS","NO PRAZO")))))))))</x:f>
      </x:c>
      <x:c r="Q78" s="13"/>
    </x:row>
    <x:row r="79">
      <x:c r="A79" s="13"/>
      <x:c r="B79" s="13"/>
      <x:c r="C79" s="13"/>
      <x:c r="D79" s="13"/>
      <x:c r="E79" s="13"/>
      <x:c r="F79" s="14"/>
      <x:c r="G79" s="14"/>
      <x:c r="H79" s="13"/>
      <x:c r="I79" s="13"/>
      <x:c r="J79" s="16"/>
      <x:c r="K79" s="14"/>
      <x:c r="L79" s="17"/>
      <x:c r="M79" s="17"/>
      <x:c r="N79" s="18" t="str">
        <x:f>IF(A79="","",IF(COUNT(L79:M79)=2,M79-L79,""))</x:f>
      </x:c>
      <x:c r="O79" t="str">
        <x:f>IF(A79="","",IF(P79="ATRASADA",Dashboard!$B$3-G79,IF(LEFT(P79,7)="REVISAR","",0)))</x:f>
      </x:c>
      <x:c r="P79" t="str">
        <x:f>IF(A79="","",IF(COUNT(F79:G79)&lt;&gt;2,"REVISAR DATAS",IF(OR(F79&lt;=0,G79&lt;F79,NOT(ISNUMBER(Dashboard!$B$3))),"REVISAR DATAS",IF(COUNTIF(Listas!$F$4:$F$7,I79)&lt;&gt;1,"REVISAR STATUS",IF(OR(NOT(ISNUMBER(J79)),J79&lt;0,J79&gt;1),"REVISAR PROGRESSO",IF(I79="Concluída",IF(OR(NOT(ISNUMBER(K79)),K79&lt;F79,K79&gt;Dashboard!$B$3,J79&lt;&gt;1,LEN(Q79)=0,Q79="Pendente"),"REVISAR CONCLUSÃO","CONCLUÍDA"),IF(I79="Cancelada","CANCELADA",IF(G79&lt;Dashboard!$B$3,"ATRASADA",IF(G79-Dashboard!$B$3&lt;=7,"VENCE EM 7 DIAS","NO PRAZO")))))))))</x:f>
      </x:c>
      <x:c r="Q79" s="13"/>
    </x:row>
    <x:row r="80">
      <x:c r="A80" s="13"/>
      <x:c r="B80" s="13"/>
      <x:c r="C80" s="13"/>
      <x:c r="D80" s="13"/>
      <x:c r="E80" s="13"/>
      <x:c r="F80" s="14"/>
      <x:c r="G80" s="14"/>
      <x:c r="H80" s="13"/>
      <x:c r="I80" s="13"/>
      <x:c r="J80" s="16"/>
      <x:c r="K80" s="14"/>
      <x:c r="L80" s="17"/>
      <x:c r="M80" s="17"/>
      <x:c r="N80" s="18" t="str">
        <x:f>IF(A80="","",IF(COUNT(L80:M80)=2,M80-L80,""))</x:f>
      </x:c>
      <x:c r="O80" t="str">
        <x:f>IF(A80="","",IF(P80="ATRASADA",Dashboard!$B$3-G80,IF(LEFT(P80,7)="REVISAR","",0)))</x:f>
      </x:c>
      <x:c r="P80" t="str">
        <x:f>IF(A80="","",IF(COUNT(F80:G80)&lt;&gt;2,"REVISAR DATAS",IF(OR(F80&lt;=0,G80&lt;F80,NOT(ISNUMBER(Dashboard!$B$3))),"REVISAR DATAS",IF(COUNTIF(Listas!$F$4:$F$7,I80)&lt;&gt;1,"REVISAR STATUS",IF(OR(NOT(ISNUMBER(J80)),J80&lt;0,J80&gt;1),"REVISAR PROGRESSO",IF(I80="Concluída",IF(OR(NOT(ISNUMBER(K80)),K80&lt;F80,K80&gt;Dashboard!$B$3,J80&lt;&gt;1,LEN(Q80)=0,Q80="Pendente"),"REVISAR CONCLUSÃO","CONCLUÍDA"),IF(I80="Cancelada","CANCELADA",IF(G80&lt;Dashboard!$B$3,"ATRASADA",IF(G80-Dashboard!$B$3&lt;=7,"VENCE EM 7 DIAS","NO PRAZO")))))))))</x:f>
      </x:c>
      <x:c r="Q80" s="13"/>
    </x:row>
    <x:row r="81">
      <x:c r="A81" s="13"/>
      <x:c r="B81" s="13"/>
      <x:c r="C81" s="13"/>
      <x:c r="D81" s="13"/>
      <x:c r="E81" s="13"/>
      <x:c r="F81" s="14"/>
      <x:c r="G81" s="14"/>
      <x:c r="H81" s="13"/>
      <x:c r="I81" s="13"/>
      <x:c r="J81" s="16"/>
      <x:c r="K81" s="14"/>
      <x:c r="L81" s="17"/>
      <x:c r="M81" s="17"/>
      <x:c r="N81" s="18" t="str">
        <x:f>IF(A81="","",IF(COUNT(L81:M81)=2,M81-L81,""))</x:f>
      </x:c>
      <x:c r="O81" t="str">
        <x:f>IF(A81="","",IF(P81="ATRASADA",Dashboard!$B$3-G81,IF(LEFT(P81,7)="REVISAR","",0)))</x:f>
      </x:c>
      <x:c r="P81" t="str">
        <x:f>IF(A81="","",IF(COUNT(F81:G81)&lt;&gt;2,"REVISAR DATAS",IF(OR(F81&lt;=0,G81&lt;F81,NOT(ISNUMBER(Dashboard!$B$3))),"REVISAR DATAS",IF(COUNTIF(Listas!$F$4:$F$7,I81)&lt;&gt;1,"REVISAR STATUS",IF(OR(NOT(ISNUMBER(J81)),J81&lt;0,J81&gt;1),"REVISAR PROGRESSO",IF(I81="Concluída",IF(OR(NOT(ISNUMBER(K81)),K81&lt;F81,K81&gt;Dashboard!$B$3,J81&lt;&gt;1,LEN(Q81)=0,Q81="Pendente"),"REVISAR CONCLUSÃO","CONCLUÍDA"),IF(I81="Cancelada","CANCELADA",IF(G81&lt;Dashboard!$B$3,"ATRASADA",IF(G81-Dashboard!$B$3&lt;=7,"VENCE EM 7 DIAS","NO PRAZO")))))))))</x:f>
      </x:c>
      <x:c r="Q81" s="13"/>
    </x:row>
    <x:row r="82">
      <x:c r="A82" s="13"/>
      <x:c r="B82" s="13"/>
      <x:c r="C82" s="13"/>
      <x:c r="D82" s="13"/>
      <x:c r="E82" s="13"/>
      <x:c r="F82" s="14"/>
      <x:c r="G82" s="14"/>
      <x:c r="H82" s="13"/>
      <x:c r="I82" s="13"/>
      <x:c r="J82" s="16"/>
      <x:c r="K82" s="14"/>
      <x:c r="L82" s="17"/>
      <x:c r="M82" s="17"/>
      <x:c r="N82" s="18" t="str">
        <x:f>IF(A82="","",IF(COUNT(L82:M82)=2,M82-L82,""))</x:f>
      </x:c>
      <x:c r="O82" t="str">
        <x:f>IF(A82="","",IF(P82="ATRASADA",Dashboard!$B$3-G82,IF(LEFT(P82,7)="REVISAR","",0)))</x:f>
      </x:c>
      <x:c r="P82" t="str">
        <x:f>IF(A82="","",IF(COUNT(F82:G82)&lt;&gt;2,"REVISAR DATAS",IF(OR(F82&lt;=0,G82&lt;F82,NOT(ISNUMBER(Dashboard!$B$3))),"REVISAR DATAS",IF(COUNTIF(Listas!$F$4:$F$7,I82)&lt;&gt;1,"REVISAR STATUS",IF(OR(NOT(ISNUMBER(J82)),J82&lt;0,J82&gt;1),"REVISAR PROGRESSO",IF(I82="Concluída",IF(OR(NOT(ISNUMBER(K82)),K82&lt;F82,K82&gt;Dashboard!$B$3,J82&lt;&gt;1,LEN(Q82)=0,Q82="Pendente"),"REVISAR CONCLUSÃO","CONCLUÍDA"),IF(I82="Cancelada","CANCELADA",IF(G82&lt;Dashboard!$B$3,"ATRASADA",IF(G82-Dashboard!$B$3&lt;=7,"VENCE EM 7 DIAS","NO PRAZO")))))))))</x:f>
      </x:c>
      <x:c r="Q82" s="13"/>
    </x:row>
    <x:row r="83">
      <x:c r="A83" s="13"/>
      <x:c r="B83" s="13"/>
      <x:c r="C83" s="13"/>
      <x:c r="D83" s="13"/>
      <x:c r="E83" s="13"/>
      <x:c r="F83" s="14"/>
      <x:c r="G83" s="14"/>
      <x:c r="H83" s="13"/>
      <x:c r="I83" s="13"/>
      <x:c r="J83" s="16"/>
      <x:c r="K83" s="14"/>
      <x:c r="L83" s="17"/>
      <x:c r="M83" s="17"/>
      <x:c r="N83" s="18" t="str">
        <x:f>IF(A83="","",IF(COUNT(L83:M83)=2,M83-L83,""))</x:f>
      </x:c>
      <x:c r="O83" t="str">
        <x:f>IF(A83="","",IF(P83="ATRASADA",Dashboard!$B$3-G83,IF(LEFT(P83,7)="REVISAR","",0)))</x:f>
      </x:c>
      <x:c r="P83" t="str">
        <x:f>IF(A83="","",IF(COUNT(F83:G83)&lt;&gt;2,"REVISAR DATAS",IF(OR(F83&lt;=0,G83&lt;F83,NOT(ISNUMBER(Dashboard!$B$3))),"REVISAR DATAS",IF(COUNTIF(Listas!$F$4:$F$7,I83)&lt;&gt;1,"REVISAR STATUS",IF(OR(NOT(ISNUMBER(J83)),J83&lt;0,J83&gt;1),"REVISAR PROGRESSO",IF(I83="Concluída",IF(OR(NOT(ISNUMBER(K83)),K83&lt;F83,K83&gt;Dashboard!$B$3,J83&lt;&gt;1,LEN(Q83)=0,Q83="Pendente"),"REVISAR CONCLUSÃO","CONCLUÍDA"),IF(I83="Cancelada","CANCELADA",IF(G83&lt;Dashboard!$B$3,"ATRASADA",IF(G83-Dashboard!$B$3&lt;=7,"VENCE EM 7 DIAS","NO PRAZO")))))))))</x:f>
      </x:c>
      <x:c r="Q83" s="13"/>
    </x:row>
    <x:row r="84">
      <x:c r="A84" s="13"/>
      <x:c r="B84" s="13"/>
      <x:c r="C84" s="13"/>
      <x:c r="D84" s="13"/>
      <x:c r="E84" s="13"/>
      <x:c r="F84" s="14"/>
      <x:c r="G84" s="14"/>
      <x:c r="H84" s="13"/>
      <x:c r="I84" s="13"/>
      <x:c r="J84" s="16"/>
      <x:c r="K84" s="14"/>
      <x:c r="L84" s="17"/>
      <x:c r="M84" s="17"/>
      <x:c r="N84" s="18" t="str">
        <x:f>IF(A84="","",IF(COUNT(L84:M84)=2,M84-L84,""))</x:f>
      </x:c>
      <x:c r="O84" t="str">
        <x:f>IF(A84="","",IF(P84="ATRASADA",Dashboard!$B$3-G84,IF(LEFT(P84,7)="REVISAR","",0)))</x:f>
      </x:c>
      <x:c r="P84" t="str">
        <x:f>IF(A84="","",IF(COUNT(F84:G84)&lt;&gt;2,"REVISAR DATAS",IF(OR(F84&lt;=0,G84&lt;F84,NOT(ISNUMBER(Dashboard!$B$3))),"REVISAR DATAS",IF(COUNTIF(Listas!$F$4:$F$7,I84)&lt;&gt;1,"REVISAR STATUS",IF(OR(NOT(ISNUMBER(J84)),J84&lt;0,J84&gt;1),"REVISAR PROGRESSO",IF(I84="Concluída",IF(OR(NOT(ISNUMBER(K84)),K84&lt;F84,K84&gt;Dashboard!$B$3,J84&lt;&gt;1,LEN(Q84)=0,Q84="Pendente"),"REVISAR CONCLUSÃO","CONCLUÍDA"),IF(I84="Cancelada","CANCELADA",IF(G84&lt;Dashboard!$B$3,"ATRASADA",IF(G84-Dashboard!$B$3&lt;=7,"VENCE EM 7 DIAS","NO PRAZO")))))))))</x:f>
      </x:c>
      <x:c r="Q84" s="13"/>
    </x:row>
    <x:row r="85">
      <x:c r="A85" s="13"/>
      <x:c r="B85" s="13"/>
      <x:c r="C85" s="13"/>
      <x:c r="D85" s="13"/>
      <x:c r="E85" s="13"/>
      <x:c r="F85" s="14"/>
      <x:c r="G85" s="14"/>
      <x:c r="H85" s="13"/>
      <x:c r="I85" s="13"/>
      <x:c r="J85" s="16"/>
      <x:c r="K85" s="14"/>
      <x:c r="L85" s="17"/>
      <x:c r="M85" s="17"/>
      <x:c r="N85" s="18" t="str">
        <x:f>IF(A85="","",IF(COUNT(L85:M85)=2,M85-L85,""))</x:f>
      </x:c>
      <x:c r="O85" t="str">
        <x:f>IF(A85="","",IF(P85="ATRASADA",Dashboard!$B$3-G85,IF(LEFT(P85,7)="REVISAR","",0)))</x:f>
      </x:c>
      <x:c r="P85" t="str">
        <x:f>IF(A85="","",IF(COUNT(F85:G85)&lt;&gt;2,"REVISAR DATAS",IF(OR(F85&lt;=0,G85&lt;F85,NOT(ISNUMBER(Dashboard!$B$3))),"REVISAR DATAS",IF(COUNTIF(Listas!$F$4:$F$7,I85)&lt;&gt;1,"REVISAR STATUS",IF(OR(NOT(ISNUMBER(J85)),J85&lt;0,J85&gt;1),"REVISAR PROGRESSO",IF(I85="Concluída",IF(OR(NOT(ISNUMBER(K85)),K85&lt;F85,K85&gt;Dashboard!$B$3,J85&lt;&gt;1,LEN(Q85)=0,Q85="Pendente"),"REVISAR CONCLUSÃO","CONCLUÍDA"),IF(I85="Cancelada","CANCELADA",IF(G85&lt;Dashboard!$B$3,"ATRASADA",IF(G85-Dashboard!$B$3&lt;=7,"VENCE EM 7 DIAS","NO PRAZO")))))))))</x:f>
      </x:c>
      <x:c r="Q85" s="13"/>
    </x:row>
    <x:row r="86">
      <x:c r="A86" s="13"/>
      <x:c r="B86" s="13"/>
      <x:c r="C86" s="13"/>
      <x:c r="D86" s="13"/>
      <x:c r="E86" s="13"/>
      <x:c r="F86" s="14"/>
      <x:c r="G86" s="14"/>
      <x:c r="H86" s="13"/>
      <x:c r="I86" s="13"/>
      <x:c r="J86" s="16"/>
      <x:c r="K86" s="14"/>
      <x:c r="L86" s="17"/>
      <x:c r="M86" s="17"/>
      <x:c r="N86" s="18" t="str">
        <x:f>IF(A86="","",IF(COUNT(L86:M86)=2,M86-L86,""))</x:f>
      </x:c>
      <x:c r="O86" t="str">
        <x:f>IF(A86="","",IF(P86="ATRASADA",Dashboard!$B$3-G86,IF(LEFT(P86,7)="REVISAR","",0)))</x:f>
      </x:c>
      <x:c r="P86" t="str">
        <x:f>IF(A86="","",IF(COUNT(F86:G86)&lt;&gt;2,"REVISAR DATAS",IF(OR(F86&lt;=0,G86&lt;F86,NOT(ISNUMBER(Dashboard!$B$3))),"REVISAR DATAS",IF(COUNTIF(Listas!$F$4:$F$7,I86)&lt;&gt;1,"REVISAR STATUS",IF(OR(NOT(ISNUMBER(J86)),J86&lt;0,J86&gt;1),"REVISAR PROGRESSO",IF(I86="Concluída",IF(OR(NOT(ISNUMBER(K86)),K86&lt;F86,K86&gt;Dashboard!$B$3,J86&lt;&gt;1,LEN(Q86)=0,Q86="Pendente"),"REVISAR CONCLUSÃO","CONCLUÍDA"),IF(I86="Cancelada","CANCELADA",IF(G86&lt;Dashboard!$B$3,"ATRASADA",IF(G86-Dashboard!$B$3&lt;=7,"VENCE EM 7 DIAS","NO PRAZO")))))))))</x:f>
      </x:c>
      <x:c r="Q86" s="13"/>
    </x:row>
    <x:row r="87">
      <x:c r="A87" s="13"/>
      <x:c r="B87" s="13"/>
      <x:c r="C87" s="13"/>
      <x:c r="D87" s="13"/>
      <x:c r="E87" s="13"/>
      <x:c r="F87" s="14"/>
      <x:c r="G87" s="14"/>
      <x:c r="H87" s="13"/>
      <x:c r="I87" s="13"/>
      <x:c r="J87" s="16"/>
      <x:c r="K87" s="14"/>
      <x:c r="L87" s="17"/>
      <x:c r="M87" s="17"/>
      <x:c r="N87" s="18" t="str">
        <x:f>IF(A87="","",IF(COUNT(L87:M87)=2,M87-L87,""))</x:f>
      </x:c>
      <x:c r="O87" t="str">
        <x:f>IF(A87="","",IF(P87="ATRASADA",Dashboard!$B$3-G87,IF(LEFT(P87,7)="REVISAR","",0)))</x:f>
      </x:c>
      <x:c r="P87" t="str">
        <x:f>IF(A87="","",IF(COUNT(F87:G87)&lt;&gt;2,"REVISAR DATAS",IF(OR(F87&lt;=0,G87&lt;F87,NOT(ISNUMBER(Dashboard!$B$3))),"REVISAR DATAS",IF(COUNTIF(Listas!$F$4:$F$7,I87)&lt;&gt;1,"REVISAR STATUS",IF(OR(NOT(ISNUMBER(J87)),J87&lt;0,J87&gt;1),"REVISAR PROGRESSO",IF(I87="Concluída",IF(OR(NOT(ISNUMBER(K87)),K87&lt;F87,K87&gt;Dashboard!$B$3,J87&lt;&gt;1,LEN(Q87)=0,Q87="Pendente"),"REVISAR CONCLUSÃO","CONCLUÍDA"),IF(I87="Cancelada","CANCELADA",IF(G87&lt;Dashboard!$B$3,"ATRASADA",IF(G87-Dashboard!$B$3&lt;=7,"VENCE EM 7 DIAS","NO PRAZO")))))))))</x:f>
      </x:c>
      <x:c r="Q87" s="13"/>
    </x:row>
    <x:row r="88">
      <x:c r="A88" s="13"/>
      <x:c r="B88" s="13"/>
      <x:c r="C88" s="13"/>
      <x:c r="D88" s="13"/>
      <x:c r="E88" s="13"/>
      <x:c r="F88" s="14"/>
      <x:c r="G88" s="14"/>
      <x:c r="H88" s="13"/>
      <x:c r="I88" s="13"/>
      <x:c r="J88" s="16"/>
      <x:c r="K88" s="14"/>
      <x:c r="L88" s="17"/>
      <x:c r="M88" s="17"/>
      <x:c r="N88" s="18" t="str">
        <x:f>IF(A88="","",IF(COUNT(L88:M88)=2,M88-L88,""))</x:f>
      </x:c>
      <x:c r="O88" t="str">
        <x:f>IF(A88="","",IF(P88="ATRASADA",Dashboard!$B$3-G88,IF(LEFT(P88,7)="REVISAR","",0)))</x:f>
      </x:c>
      <x:c r="P88" t="str">
        <x:f>IF(A88="","",IF(COUNT(F88:G88)&lt;&gt;2,"REVISAR DATAS",IF(OR(F88&lt;=0,G88&lt;F88,NOT(ISNUMBER(Dashboard!$B$3))),"REVISAR DATAS",IF(COUNTIF(Listas!$F$4:$F$7,I88)&lt;&gt;1,"REVISAR STATUS",IF(OR(NOT(ISNUMBER(J88)),J88&lt;0,J88&gt;1),"REVISAR PROGRESSO",IF(I88="Concluída",IF(OR(NOT(ISNUMBER(K88)),K88&lt;F88,K88&gt;Dashboard!$B$3,J88&lt;&gt;1,LEN(Q88)=0,Q88="Pendente"),"REVISAR CONCLUSÃO","CONCLUÍDA"),IF(I88="Cancelada","CANCELADA",IF(G88&lt;Dashboard!$B$3,"ATRASADA",IF(G88-Dashboard!$B$3&lt;=7,"VENCE EM 7 DIAS","NO PRAZO")))))))))</x:f>
      </x:c>
      <x:c r="Q88" s="13"/>
    </x:row>
    <x:row r="89">
      <x:c r="A89" s="13"/>
      <x:c r="B89" s="13"/>
      <x:c r="C89" s="13"/>
      <x:c r="D89" s="13"/>
      <x:c r="E89" s="13"/>
      <x:c r="F89" s="14"/>
      <x:c r="G89" s="14"/>
      <x:c r="H89" s="13"/>
      <x:c r="I89" s="13"/>
      <x:c r="J89" s="16"/>
      <x:c r="K89" s="14"/>
      <x:c r="L89" s="17"/>
      <x:c r="M89" s="17"/>
      <x:c r="N89" s="18" t="str">
        <x:f>IF(A89="","",IF(COUNT(L89:M89)=2,M89-L89,""))</x:f>
      </x:c>
      <x:c r="O89" t="str">
        <x:f>IF(A89="","",IF(P89="ATRASADA",Dashboard!$B$3-G89,IF(LEFT(P89,7)="REVISAR","",0)))</x:f>
      </x:c>
      <x:c r="P89" t="str">
        <x:f>IF(A89="","",IF(COUNT(F89:G89)&lt;&gt;2,"REVISAR DATAS",IF(OR(F89&lt;=0,G89&lt;F89,NOT(ISNUMBER(Dashboard!$B$3))),"REVISAR DATAS",IF(COUNTIF(Listas!$F$4:$F$7,I89)&lt;&gt;1,"REVISAR STATUS",IF(OR(NOT(ISNUMBER(J89)),J89&lt;0,J89&gt;1),"REVISAR PROGRESSO",IF(I89="Concluída",IF(OR(NOT(ISNUMBER(K89)),K89&lt;F89,K89&gt;Dashboard!$B$3,J89&lt;&gt;1,LEN(Q89)=0,Q89="Pendente"),"REVISAR CONCLUSÃO","CONCLUÍDA"),IF(I89="Cancelada","CANCELADA",IF(G89&lt;Dashboard!$B$3,"ATRASADA",IF(G89-Dashboard!$B$3&lt;=7,"VENCE EM 7 DIAS","NO PRAZO")))))))))</x:f>
      </x:c>
      <x:c r="Q89" s="13"/>
    </x:row>
    <x:row r="90">
      <x:c r="A90" s="13"/>
      <x:c r="B90" s="13"/>
      <x:c r="C90" s="13"/>
      <x:c r="D90" s="13"/>
      <x:c r="E90" s="13"/>
      <x:c r="F90" s="14"/>
      <x:c r="G90" s="14"/>
      <x:c r="H90" s="13"/>
      <x:c r="I90" s="13"/>
      <x:c r="J90" s="16"/>
      <x:c r="K90" s="14"/>
      <x:c r="L90" s="17"/>
      <x:c r="M90" s="17"/>
      <x:c r="N90" s="18" t="str">
        <x:f>IF(A90="","",IF(COUNT(L90:M90)=2,M90-L90,""))</x:f>
      </x:c>
      <x:c r="O90" t="str">
        <x:f>IF(A90="","",IF(P90="ATRASADA",Dashboard!$B$3-G90,IF(LEFT(P90,7)="REVISAR","",0)))</x:f>
      </x:c>
      <x:c r="P90" t="str">
        <x:f>IF(A90="","",IF(COUNT(F90:G90)&lt;&gt;2,"REVISAR DATAS",IF(OR(F90&lt;=0,G90&lt;F90,NOT(ISNUMBER(Dashboard!$B$3))),"REVISAR DATAS",IF(COUNTIF(Listas!$F$4:$F$7,I90)&lt;&gt;1,"REVISAR STATUS",IF(OR(NOT(ISNUMBER(J90)),J90&lt;0,J90&gt;1),"REVISAR PROGRESSO",IF(I90="Concluída",IF(OR(NOT(ISNUMBER(K90)),K90&lt;F90,K90&gt;Dashboard!$B$3,J90&lt;&gt;1,LEN(Q90)=0,Q90="Pendente"),"REVISAR CONCLUSÃO","CONCLUÍDA"),IF(I90="Cancelada","CANCELADA",IF(G90&lt;Dashboard!$B$3,"ATRASADA",IF(G90-Dashboard!$B$3&lt;=7,"VENCE EM 7 DIAS","NO PRAZO")))))))))</x:f>
      </x:c>
      <x:c r="Q90" s="13"/>
    </x:row>
    <x:row r="91">
      <x:c r="A91" s="13"/>
      <x:c r="B91" s="13"/>
      <x:c r="C91" s="13"/>
      <x:c r="D91" s="13"/>
      <x:c r="E91" s="13"/>
      <x:c r="F91" s="14"/>
      <x:c r="G91" s="14"/>
      <x:c r="H91" s="13"/>
      <x:c r="I91" s="13"/>
      <x:c r="J91" s="16"/>
      <x:c r="K91" s="14"/>
      <x:c r="L91" s="17"/>
      <x:c r="M91" s="17"/>
      <x:c r="N91" s="18" t="str">
        <x:f>IF(A91="","",IF(COUNT(L91:M91)=2,M91-L91,""))</x:f>
      </x:c>
      <x:c r="O91" t="str">
        <x:f>IF(A91="","",IF(P91="ATRASADA",Dashboard!$B$3-G91,IF(LEFT(P91,7)="REVISAR","",0)))</x:f>
      </x:c>
      <x:c r="P91" t="str">
        <x:f>IF(A91="","",IF(COUNT(F91:G91)&lt;&gt;2,"REVISAR DATAS",IF(OR(F91&lt;=0,G91&lt;F91,NOT(ISNUMBER(Dashboard!$B$3))),"REVISAR DATAS",IF(COUNTIF(Listas!$F$4:$F$7,I91)&lt;&gt;1,"REVISAR STATUS",IF(OR(NOT(ISNUMBER(J91)),J91&lt;0,J91&gt;1),"REVISAR PROGRESSO",IF(I91="Concluída",IF(OR(NOT(ISNUMBER(K91)),K91&lt;F91,K91&gt;Dashboard!$B$3,J91&lt;&gt;1,LEN(Q91)=0,Q91="Pendente"),"REVISAR CONCLUSÃO","CONCLUÍDA"),IF(I91="Cancelada","CANCELADA",IF(G91&lt;Dashboard!$B$3,"ATRASADA",IF(G91-Dashboard!$B$3&lt;=7,"VENCE EM 7 DIAS","NO PRAZO")))))))))</x:f>
      </x:c>
      <x:c r="Q91" s="13"/>
    </x:row>
    <x:row r="92">
      <x:c r="A92" s="13"/>
      <x:c r="B92" s="13"/>
      <x:c r="C92" s="13"/>
      <x:c r="D92" s="13"/>
      <x:c r="E92" s="13"/>
      <x:c r="F92" s="14"/>
      <x:c r="G92" s="14"/>
      <x:c r="H92" s="13"/>
      <x:c r="I92" s="13"/>
      <x:c r="J92" s="16"/>
      <x:c r="K92" s="14"/>
      <x:c r="L92" s="17"/>
      <x:c r="M92" s="17"/>
      <x:c r="N92" s="18" t="str">
        <x:f>IF(A92="","",IF(COUNT(L92:M92)=2,M92-L92,""))</x:f>
      </x:c>
      <x:c r="O92" t="str">
        <x:f>IF(A92="","",IF(P92="ATRASADA",Dashboard!$B$3-G92,IF(LEFT(P92,7)="REVISAR","",0)))</x:f>
      </x:c>
      <x:c r="P92" t="str">
        <x:f>IF(A92="","",IF(COUNT(F92:G92)&lt;&gt;2,"REVISAR DATAS",IF(OR(F92&lt;=0,G92&lt;F92,NOT(ISNUMBER(Dashboard!$B$3))),"REVISAR DATAS",IF(COUNTIF(Listas!$F$4:$F$7,I92)&lt;&gt;1,"REVISAR STATUS",IF(OR(NOT(ISNUMBER(J92)),J92&lt;0,J92&gt;1),"REVISAR PROGRESSO",IF(I92="Concluída",IF(OR(NOT(ISNUMBER(K92)),K92&lt;F92,K92&gt;Dashboard!$B$3,J92&lt;&gt;1,LEN(Q92)=0,Q92="Pendente"),"REVISAR CONCLUSÃO","CONCLUÍDA"),IF(I92="Cancelada","CANCELADA",IF(G92&lt;Dashboard!$B$3,"ATRASADA",IF(G92-Dashboard!$B$3&lt;=7,"VENCE EM 7 DIAS","NO PRAZO")))))))))</x:f>
      </x:c>
      <x:c r="Q92" s="13"/>
    </x:row>
    <x:row r="93">
      <x:c r="A93" s="13"/>
      <x:c r="B93" s="13"/>
      <x:c r="C93" s="13"/>
      <x:c r="D93" s="13"/>
      <x:c r="E93" s="13"/>
      <x:c r="F93" s="14"/>
      <x:c r="G93" s="14"/>
      <x:c r="H93" s="13"/>
      <x:c r="I93" s="13"/>
      <x:c r="J93" s="16"/>
      <x:c r="K93" s="14"/>
      <x:c r="L93" s="17"/>
      <x:c r="M93" s="17"/>
      <x:c r="N93" s="18" t="str">
        <x:f>IF(A93="","",IF(COUNT(L93:M93)=2,M93-L93,""))</x:f>
      </x:c>
      <x:c r="O93" t="str">
        <x:f>IF(A93="","",IF(P93="ATRASADA",Dashboard!$B$3-G93,IF(LEFT(P93,7)="REVISAR","",0)))</x:f>
      </x:c>
      <x:c r="P93" t="str">
        <x:f>IF(A93="","",IF(COUNT(F93:G93)&lt;&gt;2,"REVISAR DATAS",IF(OR(F93&lt;=0,G93&lt;F93,NOT(ISNUMBER(Dashboard!$B$3))),"REVISAR DATAS",IF(COUNTIF(Listas!$F$4:$F$7,I93)&lt;&gt;1,"REVISAR STATUS",IF(OR(NOT(ISNUMBER(J93)),J93&lt;0,J93&gt;1),"REVISAR PROGRESSO",IF(I93="Concluída",IF(OR(NOT(ISNUMBER(K93)),K93&lt;F93,K93&gt;Dashboard!$B$3,J93&lt;&gt;1,LEN(Q93)=0,Q93="Pendente"),"REVISAR CONCLUSÃO","CONCLUÍDA"),IF(I93="Cancelada","CANCELADA",IF(G93&lt;Dashboard!$B$3,"ATRASADA",IF(G93-Dashboard!$B$3&lt;=7,"VENCE EM 7 DIAS","NO PRAZO")))))))))</x:f>
      </x:c>
      <x:c r="Q93" s="13"/>
    </x:row>
    <x:row r="94">
      <x:c r="A94" s="13"/>
      <x:c r="B94" s="13"/>
      <x:c r="C94" s="13"/>
      <x:c r="D94" s="13"/>
      <x:c r="E94" s="13"/>
      <x:c r="F94" s="14"/>
      <x:c r="G94" s="14"/>
      <x:c r="H94" s="13"/>
      <x:c r="I94" s="13"/>
      <x:c r="J94" s="16"/>
      <x:c r="K94" s="14"/>
      <x:c r="L94" s="17"/>
      <x:c r="M94" s="17"/>
      <x:c r="N94" s="18" t="str">
        <x:f>IF(A94="","",IF(COUNT(L94:M94)=2,M94-L94,""))</x:f>
      </x:c>
      <x:c r="O94" t="str">
        <x:f>IF(A94="","",IF(P94="ATRASADA",Dashboard!$B$3-G94,IF(LEFT(P94,7)="REVISAR","",0)))</x:f>
      </x:c>
      <x:c r="P94" t="str">
        <x:f>IF(A94="","",IF(COUNT(F94:G94)&lt;&gt;2,"REVISAR DATAS",IF(OR(F94&lt;=0,G94&lt;F94,NOT(ISNUMBER(Dashboard!$B$3))),"REVISAR DATAS",IF(COUNTIF(Listas!$F$4:$F$7,I94)&lt;&gt;1,"REVISAR STATUS",IF(OR(NOT(ISNUMBER(J94)),J94&lt;0,J94&gt;1),"REVISAR PROGRESSO",IF(I94="Concluída",IF(OR(NOT(ISNUMBER(K94)),K94&lt;F94,K94&gt;Dashboard!$B$3,J94&lt;&gt;1,LEN(Q94)=0,Q94="Pendente"),"REVISAR CONCLUSÃO","CONCLUÍDA"),IF(I94="Cancelada","CANCELADA",IF(G94&lt;Dashboard!$B$3,"ATRASADA",IF(G94-Dashboard!$B$3&lt;=7,"VENCE EM 7 DIAS","NO PRAZO")))))))))</x:f>
      </x:c>
      <x:c r="Q94" s="13"/>
    </x:row>
    <x:row r="95">
      <x:c r="A95" s="13"/>
      <x:c r="B95" s="13"/>
      <x:c r="C95" s="13"/>
      <x:c r="D95" s="13"/>
      <x:c r="E95" s="13"/>
      <x:c r="F95" s="14"/>
      <x:c r="G95" s="14"/>
      <x:c r="H95" s="13"/>
      <x:c r="I95" s="13"/>
      <x:c r="J95" s="16"/>
      <x:c r="K95" s="14"/>
      <x:c r="L95" s="17"/>
      <x:c r="M95" s="17"/>
      <x:c r="N95" s="18" t="str">
        <x:f>IF(A95="","",IF(COUNT(L95:M95)=2,M95-L95,""))</x:f>
      </x:c>
      <x:c r="O95" t="str">
        <x:f>IF(A95="","",IF(P95="ATRASADA",Dashboard!$B$3-G95,IF(LEFT(P95,7)="REVISAR","",0)))</x:f>
      </x:c>
      <x:c r="P95" t="str">
        <x:f>IF(A95="","",IF(COUNT(F95:G95)&lt;&gt;2,"REVISAR DATAS",IF(OR(F95&lt;=0,G95&lt;F95,NOT(ISNUMBER(Dashboard!$B$3))),"REVISAR DATAS",IF(COUNTIF(Listas!$F$4:$F$7,I95)&lt;&gt;1,"REVISAR STATUS",IF(OR(NOT(ISNUMBER(J95)),J95&lt;0,J95&gt;1),"REVISAR PROGRESSO",IF(I95="Concluída",IF(OR(NOT(ISNUMBER(K95)),K95&lt;F95,K95&gt;Dashboard!$B$3,J95&lt;&gt;1,LEN(Q95)=0,Q95="Pendente"),"REVISAR CONCLUSÃO","CONCLUÍDA"),IF(I95="Cancelada","CANCELADA",IF(G95&lt;Dashboard!$B$3,"ATRASADA",IF(G95-Dashboard!$B$3&lt;=7,"VENCE EM 7 DIAS","NO PRAZO")))))))))</x:f>
      </x:c>
      <x:c r="Q95" s="13"/>
    </x:row>
    <x:row r="96">
      <x:c r="A96" s="13"/>
      <x:c r="B96" s="13"/>
      <x:c r="C96" s="13"/>
      <x:c r="D96" s="13"/>
      <x:c r="E96" s="13"/>
      <x:c r="F96" s="14"/>
      <x:c r="G96" s="14"/>
      <x:c r="H96" s="13"/>
      <x:c r="I96" s="13"/>
      <x:c r="J96" s="16"/>
      <x:c r="K96" s="14"/>
      <x:c r="L96" s="17"/>
      <x:c r="M96" s="17"/>
      <x:c r="N96" s="18" t="str">
        <x:f>IF(A96="","",IF(COUNT(L96:M96)=2,M96-L96,""))</x:f>
      </x:c>
      <x:c r="O96" t="str">
        <x:f>IF(A96="","",IF(P96="ATRASADA",Dashboard!$B$3-G96,IF(LEFT(P96,7)="REVISAR","",0)))</x:f>
      </x:c>
      <x:c r="P96" t="str">
        <x:f>IF(A96="","",IF(COUNT(F96:G96)&lt;&gt;2,"REVISAR DATAS",IF(OR(F96&lt;=0,G96&lt;F96,NOT(ISNUMBER(Dashboard!$B$3))),"REVISAR DATAS",IF(COUNTIF(Listas!$F$4:$F$7,I96)&lt;&gt;1,"REVISAR STATUS",IF(OR(NOT(ISNUMBER(J96)),J96&lt;0,J96&gt;1),"REVISAR PROGRESSO",IF(I96="Concluída",IF(OR(NOT(ISNUMBER(K96)),K96&lt;F96,K96&gt;Dashboard!$B$3,J96&lt;&gt;1,LEN(Q96)=0,Q96="Pendente"),"REVISAR CONCLUSÃO","CONCLUÍDA"),IF(I96="Cancelada","CANCELADA",IF(G96&lt;Dashboard!$B$3,"ATRASADA",IF(G96-Dashboard!$B$3&lt;=7,"VENCE EM 7 DIAS","NO PRAZO")))))))))</x:f>
      </x:c>
      <x:c r="Q96" s="13"/>
    </x:row>
    <x:row r="97">
      <x:c r="A97" s="13"/>
      <x:c r="B97" s="13"/>
      <x:c r="C97" s="13"/>
      <x:c r="D97" s="13"/>
      <x:c r="E97" s="13"/>
      <x:c r="F97" s="14"/>
      <x:c r="G97" s="14"/>
      <x:c r="H97" s="13"/>
      <x:c r="I97" s="13"/>
      <x:c r="J97" s="16"/>
      <x:c r="K97" s="14"/>
      <x:c r="L97" s="17"/>
      <x:c r="M97" s="17"/>
      <x:c r="N97" s="18" t="str">
        <x:f>IF(A97="","",IF(COUNT(L97:M97)=2,M97-L97,""))</x:f>
      </x:c>
      <x:c r="O97" t="str">
        <x:f>IF(A97="","",IF(P97="ATRASADA",Dashboard!$B$3-G97,IF(LEFT(P97,7)="REVISAR","",0)))</x:f>
      </x:c>
      <x:c r="P97" t="str">
        <x:f>IF(A97="","",IF(COUNT(F97:G97)&lt;&gt;2,"REVISAR DATAS",IF(OR(F97&lt;=0,G97&lt;F97,NOT(ISNUMBER(Dashboard!$B$3))),"REVISAR DATAS",IF(COUNTIF(Listas!$F$4:$F$7,I97)&lt;&gt;1,"REVISAR STATUS",IF(OR(NOT(ISNUMBER(J97)),J97&lt;0,J97&gt;1),"REVISAR PROGRESSO",IF(I97="Concluída",IF(OR(NOT(ISNUMBER(K97)),K97&lt;F97,K97&gt;Dashboard!$B$3,J97&lt;&gt;1,LEN(Q97)=0,Q97="Pendente"),"REVISAR CONCLUSÃO","CONCLUÍDA"),IF(I97="Cancelada","CANCELADA",IF(G97&lt;Dashboard!$B$3,"ATRASADA",IF(G97-Dashboard!$B$3&lt;=7,"VENCE EM 7 DIAS","NO PRAZO")))))))))</x:f>
      </x:c>
      <x:c r="Q97" s="13"/>
    </x:row>
    <x:row r="98">
      <x:c r="A98" s="13"/>
      <x:c r="B98" s="13"/>
      <x:c r="C98" s="13"/>
      <x:c r="D98" s="13"/>
      <x:c r="E98" s="13"/>
      <x:c r="F98" s="14"/>
      <x:c r="G98" s="14"/>
      <x:c r="H98" s="13"/>
      <x:c r="I98" s="13"/>
      <x:c r="J98" s="16"/>
      <x:c r="K98" s="14"/>
      <x:c r="L98" s="17"/>
      <x:c r="M98" s="17"/>
      <x:c r="N98" s="18" t="str">
        <x:f>IF(A98="","",IF(COUNT(L98:M98)=2,M98-L98,""))</x:f>
      </x:c>
      <x:c r="O98" t="str">
        <x:f>IF(A98="","",IF(P98="ATRASADA",Dashboard!$B$3-G98,IF(LEFT(P98,7)="REVISAR","",0)))</x:f>
      </x:c>
      <x:c r="P98" t="str">
        <x:f>IF(A98="","",IF(COUNT(F98:G98)&lt;&gt;2,"REVISAR DATAS",IF(OR(F98&lt;=0,G98&lt;F98,NOT(ISNUMBER(Dashboard!$B$3))),"REVISAR DATAS",IF(COUNTIF(Listas!$F$4:$F$7,I98)&lt;&gt;1,"REVISAR STATUS",IF(OR(NOT(ISNUMBER(J98)),J98&lt;0,J98&gt;1),"REVISAR PROGRESSO",IF(I98="Concluída",IF(OR(NOT(ISNUMBER(K98)),K98&lt;F98,K98&gt;Dashboard!$B$3,J98&lt;&gt;1,LEN(Q98)=0,Q98="Pendente"),"REVISAR CONCLUSÃO","CONCLUÍDA"),IF(I98="Cancelada","CANCELADA",IF(G98&lt;Dashboard!$B$3,"ATRASADA",IF(G98-Dashboard!$B$3&lt;=7,"VENCE EM 7 DIAS","NO PRAZO")))))))))</x:f>
      </x:c>
      <x:c r="Q98" s="13"/>
    </x:row>
    <x:row r="99">
      <x:c r="A99" s="13"/>
      <x:c r="B99" s="13"/>
      <x:c r="C99" s="13"/>
      <x:c r="D99" s="13"/>
      <x:c r="E99" s="13"/>
      <x:c r="F99" s="14"/>
      <x:c r="G99" s="14"/>
      <x:c r="H99" s="13"/>
      <x:c r="I99" s="13"/>
      <x:c r="J99" s="16"/>
      <x:c r="K99" s="14"/>
      <x:c r="L99" s="17"/>
      <x:c r="M99" s="17"/>
      <x:c r="N99" s="18" t="str">
        <x:f>IF(A99="","",IF(COUNT(L99:M99)=2,M99-L99,""))</x:f>
      </x:c>
      <x:c r="O99" t="str">
        <x:f>IF(A99="","",IF(P99="ATRASADA",Dashboard!$B$3-G99,IF(LEFT(P99,7)="REVISAR","",0)))</x:f>
      </x:c>
      <x:c r="P99" t="str">
        <x:f>IF(A99="","",IF(COUNT(F99:G99)&lt;&gt;2,"REVISAR DATAS",IF(OR(F99&lt;=0,G99&lt;F99,NOT(ISNUMBER(Dashboard!$B$3))),"REVISAR DATAS",IF(COUNTIF(Listas!$F$4:$F$7,I99)&lt;&gt;1,"REVISAR STATUS",IF(OR(NOT(ISNUMBER(J99)),J99&lt;0,J99&gt;1),"REVISAR PROGRESSO",IF(I99="Concluída",IF(OR(NOT(ISNUMBER(K99)),K99&lt;F99,K99&gt;Dashboard!$B$3,J99&lt;&gt;1,LEN(Q99)=0,Q99="Pendente"),"REVISAR CONCLUSÃO","CONCLUÍDA"),IF(I99="Cancelada","CANCELADA",IF(G99&lt;Dashboard!$B$3,"ATRASADA",IF(G99-Dashboard!$B$3&lt;=7,"VENCE EM 7 DIAS","NO PRAZO")))))))))</x:f>
      </x:c>
      <x:c r="Q99" s="13"/>
    </x:row>
    <x:row r="100">
      <x:c r="A100" s="13"/>
      <x:c r="B100" s="13"/>
      <x:c r="C100" s="13"/>
      <x:c r="D100" s="13"/>
      <x:c r="E100" s="13"/>
      <x:c r="F100" s="14"/>
      <x:c r="G100" s="14"/>
      <x:c r="H100" s="13"/>
      <x:c r="I100" s="13"/>
      <x:c r="J100" s="16"/>
      <x:c r="K100" s="14"/>
      <x:c r="L100" s="17"/>
      <x:c r="M100" s="17"/>
      <x:c r="N100" s="18" t="str">
        <x:f>IF(A100="","",IF(COUNT(L100:M100)=2,M100-L100,""))</x:f>
      </x:c>
      <x:c r="O100" t="str">
        <x:f>IF(A100="","",IF(P100="ATRASADA",Dashboard!$B$3-G100,IF(LEFT(P100,7)="REVISAR","",0)))</x:f>
      </x:c>
      <x:c r="P100" t="str">
        <x:f>IF(A100="","",IF(COUNT(F100:G100)&lt;&gt;2,"REVISAR DATAS",IF(OR(F100&lt;=0,G100&lt;F100,NOT(ISNUMBER(Dashboard!$B$3))),"REVISAR DATAS",IF(COUNTIF(Listas!$F$4:$F$7,I100)&lt;&gt;1,"REVISAR STATUS",IF(OR(NOT(ISNUMBER(J100)),J100&lt;0,J100&gt;1),"REVISAR PROGRESSO",IF(I100="Concluída",IF(OR(NOT(ISNUMBER(K100)),K100&lt;F100,K100&gt;Dashboard!$B$3,J100&lt;&gt;1,LEN(Q100)=0,Q100="Pendente"),"REVISAR CONCLUSÃO","CONCLUÍDA"),IF(I100="Cancelada","CANCELADA",IF(G100&lt;Dashboard!$B$3,"ATRASADA",IF(G100-Dashboard!$B$3&lt;=7,"VENCE EM 7 DIAS","NO PRAZO")))))))))</x:f>
      </x:c>
      <x:c r="Q100" s="13"/>
    </x:row>
    <x:row r="101">
      <x:c r="A101" s="13"/>
      <x:c r="B101" s="13"/>
      <x:c r="C101" s="13"/>
      <x:c r="D101" s="13"/>
      <x:c r="E101" s="13"/>
      <x:c r="F101" s="14"/>
      <x:c r="G101" s="14"/>
      <x:c r="H101" s="13"/>
      <x:c r="I101" s="13"/>
      <x:c r="J101" s="16"/>
      <x:c r="K101" s="14"/>
      <x:c r="L101" s="17"/>
      <x:c r="M101" s="17"/>
      <x:c r="N101" s="18" t="str">
        <x:f>IF(A101="","",IF(COUNT(L101:M101)=2,M101-L101,""))</x:f>
      </x:c>
      <x:c r="O101" t="str">
        <x:f>IF(A101="","",IF(P101="ATRASADA",Dashboard!$B$3-G101,IF(LEFT(P101,7)="REVISAR","",0)))</x:f>
      </x:c>
      <x:c r="P101" t="str">
        <x:f>IF(A101="","",IF(COUNT(F101:G101)&lt;&gt;2,"REVISAR DATAS",IF(OR(F101&lt;=0,G101&lt;F101,NOT(ISNUMBER(Dashboard!$B$3))),"REVISAR DATAS",IF(COUNTIF(Listas!$F$4:$F$7,I101)&lt;&gt;1,"REVISAR STATUS",IF(OR(NOT(ISNUMBER(J101)),J101&lt;0,J101&gt;1),"REVISAR PROGRESSO",IF(I101="Concluída",IF(OR(NOT(ISNUMBER(K101)),K101&lt;F101,K101&gt;Dashboard!$B$3,J101&lt;&gt;1,LEN(Q101)=0,Q101="Pendente"),"REVISAR CONCLUSÃO","CONCLUÍDA"),IF(I101="Cancelada","CANCELADA",IF(G101&lt;Dashboard!$B$3,"ATRASADA",IF(G101-Dashboard!$B$3&lt;=7,"VENCE EM 7 DIAS","NO PRAZO")))))))))</x:f>
      </x:c>
      <x:c r="Q101" s="13"/>
    </x:row>
    <x:row r="102">
      <x:c r="A102" s="13"/>
      <x:c r="B102" s="13"/>
      <x:c r="C102" s="13"/>
      <x:c r="D102" s="13"/>
      <x:c r="E102" s="13"/>
      <x:c r="F102" s="14"/>
      <x:c r="G102" s="14"/>
      <x:c r="H102" s="13"/>
      <x:c r="I102" s="13"/>
      <x:c r="J102" s="16"/>
      <x:c r="K102" s="14"/>
      <x:c r="L102" s="17"/>
      <x:c r="M102" s="17"/>
      <x:c r="N102" s="18" t="str">
        <x:f>IF(A102="","",IF(COUNT(L102:M102)=2,M102-L102,""))</x:f>
      </x:c>
      <x:c r="O102" t="str">
        <x:f>IF(A102="","",IF(P102="ATRASADA",Dashboard!$B$3-G102,IF(LEFT(P102,7)="REVISAR","",0)))</x:f>
      </x:c>
      <x:c r="P102" t="str">
        <x:f>IF(A102="","",IF(COUNT(F102:G102)&lt;&gt;2,"REVISAR DATAS",IF(OR(F102&lt;=0,G102&lt;F102,NOT(ISNUMBER(Dashboard!$B$3))),"REVISAR DATAS",IF(COUNTIF(Listas!$F$4:$F$7,I102)&lt;&gt;1,"REVISAR STATUS",IF(OR(NOT(ISNUMBER(J102)),J102&lt;0,J102&gt;1),"REVISAR PROGRESSO",IF(I102="Concluída",IF(OR(NOT(ISNUMBER(K102)),K102&lt;F102,K102&gt;Dashboard!$B$3,J102&lt;&gt;1,LEN(Q102)=0,Q102="Pendente"),"REVISAR CONCLUSÃO","CONCLUÍDA"),IF(I102="Cancelada","CANCELADA",IF(G102&lt;Dashboard!$B$3,"ATRASADA",IF(G102-Dashboard!$B$3&lt;=7,"VENCE EM 7 DIAS","NO PRAZO")))))))))</x:f>
      </x:c>
      <x:c r="Q102" s="13"/>
    </x:row>
    <x:row r="103">
      <x:c r="A103" s="13"/>
      <x:c r="B103" s="13"/>
      <x:c r="C103" s="13"/>
      <x:c r="D103" s="13"/>
      <x:c r="E103" s="13"/>
      <x:c r="F103" s="14"/>
      <x:c r="G103" s="14"/>
      <x:c r="H103" s="13"/>
      <x:c r="I103" s="13"/>
      <x:c r="J103" s="16"/>
      <x:c r="K103" s="14"/>
      <x:c r="L103" s="17"/>
      <x:c r="M103" s="17"/>
      <x:c r="N103" s="18" t="str">
        <x:f>IF(A103="","",IF(COUNT(L103:M103)=2,M103-L103,""))</x:f>
      </x:c>
      <x:c r="O103" t="str">
        <x:f>IF(A103="","",IF(P103="ATRASADA",Dashboard!$B$3-G103,IF(LEFT(P103,7)="REVISAR","",0)))</x:f>
      </x:c>
      <x:c r="P103" t="str">
        <x:f>IF(A103="","",IF(COUNT(F103:G103)&lt;&gt;2,"REVISAR DATAS",IF(OR(F103&lt;=0,G103&lt;F103,NOT(ISNUMBER(Dashboard!$B$3))),"REVISAR DATAS",IF(COUNTIF(Listas!$F$4:$F$7,I103)&lt;&gt;1,"REVISAR STATUS",IF(OR(NOT(ISNUMBER(J103)),J103&lt;0,J103&gt;1),"REVISAR PROGRESSO",IF(I103="Concluída",IF(OR(NOT(ISNUMBER(K103)),K103&lt;F103,K103&gt;Dashboard!$B$3,J103&lt;&gt;1,LEN(Q103)=0,Q103="Pendente"),"REVISAR CONCLUSÃO","CONCLUÍDA"),IF(I103="Cancelada","CANCELADA",IF(G103&lt;Dashboard!$B$3,"ATRASADA",IF(G103-Dashboard!$B$3&lt;=7,"VENCE EM 7 DIAS","NO PRAZO")))))))))</x:f>
      </x:c>
      <x:c r="Q103" s="13"/>
    </x:row>
    <x:row r="104">
      <x:c r="A104" s="13"/>
      <x:c r="B104" s="13"/>
      <x:c r="C104" s="13"/>
      <x:c r="D104" s="13"/>
      <x:c r="E104" s="13"/>
      <x:c r="F104" s="14"/>
      <x:c r="G104" s="14"/>
      <x:c r="H104" s="13"/>
      <x:c r="I104" s="13"/>
      <x:c r="J104" s="16"/>
      <x:c r="K104" s="14"/>
      <x:c r="L104" s="17"/>
      <x:c r="M104" s="17"/>
      <x:c r="N104" s="18" t="str">
        <x:f>IF(A104="","",IF(COUNT(L104:M104)=2,M104-L104,""))</x:f>
      </x:c>
      <x:c r="O104" t="str">
        <x:f>IF(A104="","",IF(P104="ATRASADA",Dashboard!$B$3-G104,IF(LEFT(P104,7)="REVISAR","",0)))</x:f>
      </x:c>
      <x:c r="P104" t="str">
        <x:f>IF(A104="","",IF(COUNT(F104:G104)&lt;&gt;2,"REVISAR DATAS",IF(OR(F104&lt;=0,G104&lt;F104,NOT(ISNUMBER(Dashboard!$B$3))),"REVISAR DATAS",IF(COUNTIF(Listas!$F$4:$F$7,I104)&lt;&gt;1,"REVISAR STATUS",IF(OR(NOT(ISNUMBER(J104)),J104&lt;0,J104&gt;1),"REVISAR PROGRESSO",IF(I104="Concluída",IF(OR(NOT(ISNUMBER(K104)),K104&lt;F104,K104&gt;Dashboard!$B$3,J104&lt;&gt;1,LEN(Q104)=0,Q104="Pendente"),"REVISAR CONCLUSÃO","CONCLUÍDA"),IF(I104="Cancelada","CANCELADA",IF(G104&lt;Dashboard!$B$3,"ATRASADA",IF(G104-Dashboard!$B$3&lt;=7,"VENCE EM 7 DIAS","NO PRAZO")))))))))</x:f>
      </x:c>
      <x:c r="Q104" s="13"/>
    </x:row>
    <x:row r="105">
      <x:c r="A105" s="13"/>
      <x:c r="B105" s="13"/>
      <x:c r="C105" s="13"/>
      <x:c r="D105" s="13"/>
      <x:c r="E105" s="13"/>
      <x:c r="F105" s="14"/>
      <x:c r="G105" s="14"/>
      <x:c r="H105" s="13"/>
      <x:c r="I105" s="13"/>
      <x:c r="J105" s="16"/>
      <x:c r="K105" s="14"/>
      <x:c r="L105" s="17"/>
      <x:c r="M105" s="17"/>
      <x:c r="N105" s="18" t="str">
        <x:f>IF(A105="","",IF(COUNT(L105:M105)=2,M105-L105,""))</x:f>
      </x:c>
      <x:c r="O105" t="str">
        <x:f>IF(A105="","",IF(P105="ATRASADA",Dashboard!$B$3-G105,IF(LEFT(P105,7)="REVISAR","",0)))</x:f>
      </x:c>
      <x:c r="P105" t="str">
        <x:f>IF(A105="","",IF(COUNT(F105:G105)&lt;&gt;2,"REVISAR DATAS",IF(OR(F105&lt;=0,G105&lt;F105,NOT(ISNUMBER(Dashboard!$B$3))),"REVISAR DATAS",IF(COUNTIF(Listas!$F$4:$F$7,I105)&lt;&gt;1,"REVISAR STATUS",IF(OR(NOT(ISNUMBER(J105)),J105&lt;0,J105&gt;1),"REVISAR PROGRESSO",IF(I105="Concluída",IF(OR(NOT(ISNUMBER(K105)),K105&lt;F105,K105&gt;Dashboard!$B$3,J105&lt;&gt;1,LEN(Q105)=0,Q105="Pendente"),"REVISAR CONCLUSÃO","CONCLUÍDA"),IF(I105="Cancelada","CANCELADA",IF(G105&lt;Dashboard!$B$3,"ATRASADA",IF(G105-Dashboard!$B$3&lt;=7,"VENCE EM 7 DIAS","NO PRAZO")))))))))</x:f>
      </x:c>
      <x:c r="Q105" s="13"/>
    </x:row>
    <x:row r="106">
      <x:c r="A106" s="13"/>
      <x:c r="B106" s="13"/>
      <x:c r="C106" s="13"/>
      <x:c r="D106" s="13"/>
      <x:c r="E106" s="13"/>
      <x:c r="F106" s="14"/>
      <x:c r="G106" s="14"/>
      <x:c r="H106" s="13"/>
      <x:c r="I106" s="13"/>
      <x:c r="J106" s="16"/>
      <x:c r="K106" s="14"/>
      <x:c r="L106" s="17"/>
      <x:c r="M106" s="17"/>
      <x:c r="N106" s="18" t="str">
        <x:f>IF(A106="","",IF(COUNT(L106:M106)=2,M106-L106,""))</x:f>
      </x:c>
      <x:c r="O106" t="str">
        <x:f>IF(A106="","",IF(P106="ATRASADA",Dashboard!$B$3-G106,IF(LEFT(P106,7)="REVISAR","",0)))</x:f>
      </x:c>
      <x:c r="P106" t="str">
        <x:f>IF(A106="","",IF(COUNT(F106:G106)&lt;&gt;2,"REVISAR DATAS",IF(OR(F106&lt;=0,G106&lt;F106,NOT(ISNUMBER(Dashboard!$B$3))),"REVISAR DATAS",IF(COUNTIF(Listas!$F$4:$F$7,I106)&lt;&gt;1,"REVISAR STATUS",IF(OR(NOT(ISNUMBER(J106)),J106&lt;0,J106&gt;1),"REVISAR PROGRESSO",IF(I106="Concluída",IF(OR(NOT(ISNUMBER(K106)),K106&lt;F106,K106&gt;Dashboard!$B$3,J106&lt;&gt;1,LEN(Q106)=0,Q106="Pendente"),"REVISAR CONCLUSÃO","CONCLUÍDA"),IF(I106="Cancelada","CANCELADA",IF(G106&lt;Dashboard!$B$3,"ATRASADA",IF(G106-Dashboard!$B$3&lt;=7,"VENCE EM 7 DIAS","NO PRAZO")))))))))</x:f>
      </x:c>
      <x:c r="Q106" s="13"/>
    </x:row>
    <x:row r="107">
      <x:c r="A107" s="13"/>
      <x:c r="B107" s="13"/>
      <x:c r="C107" s="13"/>
      <x:c r="D107" s="13"/>
      <x:c r="E107" s="13"/>
      <x:c r="F107" s="14"/>
      <x:c r="G107" s="14"/>
      <x:c r="H107" s="13"/>
      <x:c r="I107" s="13"/>
      <x:c r="J107" s="16"/>
      <x:c r="K107" s="14"/>
      <x:c r="L107" s="17"/>
      <x:c r="M107" s="17"/>
      <x:c r="N107" s="18" t="str">
        <x:f>IF(A107="","",IF(COUNT(L107:M107)=2,M107-L107,""))</x:f>
      </x:c>
      <x:c r="O107" t="str">
        <x:f>IF(A107="","",IF(P107="ATRASADA",Dashboard!$B$3-G107,IF(LEFT(P107,7)="REVISAR","",0)))</x:f>
      </x:c>
      <x:c r="P107" t="str">
        <x:f>IF(A107="","",IF(COUNT(F107:G107)&lt;&gt;2,"REVISAR DATAS",IF(OR(F107&lt;=0,G107&lt;F107,NOT(ISNUMBER(Dashboard!$B$3))),"REVISAR DATAS",IF(COUNTIF(Listas!$F$4:$F$7,I107)&lt;&gt;1,"REVISAR STATUS",IF(OR(NOT(ISNUMBER(J107)),J107&lt;0,J107&gt;1),"REVISAR PROGRESSO",IF(I107="Concluída",IF(OR(NOT(ISNUMBER(K107)),K107&lt;F107,K107&gt;Dashboard!$B$3,J107&lt;&gt;1,LEN(Q107)=0,Q107="Pendente"),"REVISAR CONCLUSÃO","CONCLUÍDA"),IF(I107="Cancelada","CANCELADA",IF(G107&lt;Dashboard!$B$3,"ATRASADA",IF(G107-Dashboard!$B$3&lt;=7,"VENCE EM 7 DIAS","NO PRAZO")))))))))</x:f>
      </x:c>
      <x:c r="Q107" s="13"/>
    </x:row>
    <x:row r="108">
      <x:c r="A108" s="13"/>
      <x:c r="B108" s="13"/>
      <x:c r="C108" s="13"/>
      <x:c r="D108" s="13"/>
      <x:c r="E108" s="13"/>
      <x:c r="F108" s="14"/>
      <x:c r="G108" s="14"/>
      <x:c r="H108" s="13"/>
      <x:c r="I108" s="13"/>
      <x:c r="J108" s="16"/>
      <x:c r="K108" s="14"/>
      <x:c r="L108" s="17"/>
      <x:c r="M108" s="17"/>
      <x:c r="N108" s="18" t="str">
        <x:f>IF(A108="","",IF(COUNT(L108:M108)=2,M108-L108,""))</x:f>
      </x:c>
      <x:c r="O108" t="str">
        <x:f>IF(A108="","",IF(P108="ATRASADA",Dashboard!$B$3-G108,IF(LEFT(P108,7)="REVISAR","",0)))</x:f>
      </x:c>
      <x:c r="P108" t="str">
        <x:f>IF(A108="","",IF(COUNT(F108:G108)&lt;&gt;2,"REVISAR DATAS",IF(OR(F108&lt;=0,G108&lt;F108,NOT(ISNUMBER(Dashboard!$B$3))),"REVISAR DATAS",IF(COUNTIF(Listas!$F$4:$F$7,I108)&lt;&gt;1,"REVISAR STATUS",IF(OR(NOT(ISNUMBER(J108)),J108&lt;0,J108&gt;1),"REVISAR PROGRESSO",IF(I108="Concluída",IF(OR(NOT(ISNUMBER(K108)),K108&lt;F108,K108&gt;Dashboard!$B$3,J108&lt;&gt;1,LEN(Q108)=0,Q108="Pendente"),"REVISAR CONCLUSÃO","CONCLUÍDA"),IF(I108="Cancelada","CANCELADA",IF(G108&lt;Dashboard!$B$3,"ATRASADA",IF(G108-Dashboard!$B$3&lt;=7,"VENCE EM 7 DIAS","NO PRAZO")))))))))</x:f>
      </x:c>
      <x:c r="Q108" s="13"/>
    </x:row>
    <x:row r="109">
      <x:c r="A109" s="13"/>
      <x:c r="B109" s="13"/>
      <x:c r="C109" s="13"/>
      <x:c r="D109" s="13"/>
      <x:c r="E109" s="13"/>
      <x:c r="F109" s="14"/>
      <x:c r="G109" s="14"/>
      <x:c r="H109" s="13"/>
      <x:c r="I109" s="13"/>
      <x:c r="J109" s="16"/>
      <x:c r="K109" s="14"/>
      <x:c r="L109" s="17"/>
      <x:c r="M109" s="17"/>
      <x:c r="N109" s="18" t="str">
        <x:f>IF(A109="","",IF(COUNT(L109:M109)=2,M109-L109,""))</x:f>
      </x:c>
      <x:c r="O109" t="str">
        <x:f>IF(A109="","",IF(P109="ATRASADA",Dashboard!$B$3-G109,IF(LEFT(P109,7)="REVISAR","",0)))</x:f>
      </x:c>
      <x:c r="P109" t="str">
        <x:f>IF(A109="","",IF(COUNT(F109:G109)&lt;&gt;2,"REVISAR DATAS",IF(OR(F109&lt;=0,G109&lt;F109,NOT(ISNUMBER(Dashboard!$B$3))),"REVISAR DATAS",IF(COUNTIF(Listas!$F$4:$F$7,I109)&lt;&gt;1,"REVISAR STATUS",IF(OR(NOT(ISNUMBER(J109)),J109&lt;0,J109&gt;1),"REVISAR PROGRESSO",IF(I109="Concluída",IF(OR(NOT(ISNUMBER(K109)),K109&lt;F109,K109&gt;Dashboard!$B$3,J109&lt;&gt;1,LEN(Q109)=0,Q109="Pendente"),"REVISAR CONCLUSÃO","CONCLUÍDA"),IF(I109="Cancelada","CANCELADA",IF(G109&lt;Dashboard!$B$3,"ATRASADA",IF(G109-Dashboard!$B$3&lt;=7,"VENCE EM 7 DIAS","NO PRAZO")))))))))</x:f>
      </x:c>
      <x:c r="Q109" s="13"/>
    </x:row>
    <x:row r="110">
      <x:c r="A110" s="13"/>
      <x:c r="B110" s="13"/>
      <x:c r="C110" s="13"/>
      <x:c r="D110" s="13"/>
      <x:c r="E110" s="13"/>
      <x:c r="F110" s="14"/>
      <x:c r="G110" s="14"/>
      <x:c r="H110" s="13"/>
      <x:c r="I110" s="13"/>
      <x:c r="J110" s="16"/>
      <x:c r="K110" s="14"/>
      <x:c r="L110" s="17"/>
      <x:c r="M110" s="17"/>
      <x:c r="N110" s="18" t="str">
        <x:f>IF(A110="","",IF(COUNT(L110:M110)=2,M110-L110,""))</x:f>
      </x:c>
      <x:c r="O110" t="str">
        <x:f>IF(A110="","",IF(P110="ATRASADA",Dashboard!$B$3-G110,IF(LEFT(P110,7)="REVISAR","",0)))</x:f>
      </x:c>
      <x:c r="P110" t="str">
        <x:f>IF(A110="","",IF(COUNT(F110:G110)&lt;&gt;2,"REVISAR DATAS",IF(OR(F110&lt;=0,G110&lt;F110,NOT(ISNUMBER(Dashboard!$B$3))),"REVISAR DATAS",IF(COUNTIF(Listas!$F$4:$F$7,I110)&lt;&gt;1,"REVISAR STATUS",IF(OR(NOT(ISNUMBER(J110)),J110&lt;0,J110&gt;1),"REVISAR PROGRESSO",IF(I110="Concluída",IF(OR(NOT(ISNUMBER(K110)),K110&lt;F110,K110&gt;Dashboard!$B$3,J110&lt;&gt;1,LEN(Q110)=0,Q110="Pendente"),"REVISAR CONCLUSÃO","CONCLUÍDA"),IF(I110="Cancelada","CANCELADA",IF(G110&lt;Dashboard!$B$3,"ATRASADA",IF(G110-Dashboard!$B$3&lt;=7,"VENCE EM 7 DIAS","NO PRAZO")))))))))</x:f>
      </x:c>
      <x:c r="Q110" s="13"/>
    </x:row>
    <x:row r="111">
      <x:c r="A111" s="13"/>
      <x:c r="B111" s="13"/>
      <x:c r="C111" s="13"/>
      <x:c r="D111" s="13"/>
      <x:c r="E111" s="13"/>
      <x:c r="F111" s="14"/>
      <x:c r="G111" s="14"/>
      <x:c r="H111" s="13"/>
      <x:c r="I111" s="13"/>
      <x:c r="J111" s="16"/>
      <x:c r="K111" s="14"/>
      <x:c r="L111" s="17"/>
      <x:c r="M111" s="17"/>
      <x:c r="N111" s="18" t="str">
        <x:f>IF(A111="","",IF(COUNT(L111:M111)=2,M111-L111,""))</x:f>
      </x:c>
      <x:c r="O111" t="str">
        <x:f>IF(A111="","",IF(P111="ATRASADA",Dashboard!$B$3-G111,IF(LEFT(P111,7)="REVISAR","",0)))</x:f>
      </x:c>
      <x:c r="P111" t="str">
        <x:f>IF(A111="","",IF(COUNT(F111:G111)&lt;&gt;2,"REVISAR DATAS",IF(OR(F111&lt;=0,G111&lt;F111,NOT(ISNUMBER(Dashboard!$B$3))),"REVISAR DATAS",IF(COUNTIF(Listas!$F$4:$F$7,I111)&lt;&gt;1,"REVISAR STATUS",IF(OR(NOT(ISNUMBER(J111)),J111&lt;0,J111&gt;1),"REVISAR PROGRESSO",IF(I111="Concluída",IF(OR(NOT(ISNUMBER(K111)),K111&lt;F111,K111&gt;Dashboard!$B$3,J111&lt;&gt;1,LEN(Q111)=0,Q111="Pendente"),"REVISAR CONCLUSÃO","CONCLUÍDA"),IF(I111="Cancelada","CANCELADA",IF(G111&lt;Dashboard!$B$3,"ATRASADA",IF(G111-Dashboard!$B$3&lt;=7,"VENCE EM 7 DIAS","NO PRAZO")))))))))</x:f>
      </x:c>
      <x:c r="Q111" s="13"/>
    </x:row>
    <x:row r="112">
      <x:c r="A112" s="13"/>
      <x:c r="B112" s="13"/>
      <x:c r="C112" s="13"/>
      <x:c r="D112" s="13"/>
      <x:c r="E112" s="13"/>
      <x:c r="F112" s="14"/>
      <x:c r="G112" s="14"/>
      <x:c r="H112" s="13"/>
      <x:c r="I112" s="13"/>
      <x:c r="J112" s="16"/>
      <x:c r="K112" s="14"/>
      <x:c r="L112" s="17"/>
      <x:c r="M112" s="17"/>
      <x:c r="N112" s="18" t="str">
        <x:f>IF(A112="","",IF(COUNT(L112:M112)=2,M112-L112,""))</x:f>
      </x:c>
      <x:c r="O112" t="str">
        <x:f>IF(A112="","",IF(P112="ATRASADA",Dashboard!$B$3-G112,IF(LEFT(P112,7)="REVISAR","",0)))</x:f>
      </x:c>
      <x:c r="P112" t="str">
        <x:f>IF(A112="","",IF(COUNT(F112:G112)&lt;&gt;2,"REVISAR DATAS",IF(OR(F112&lt;=0,G112&lt;F112,NOT(ISNUMBER(Dashboard!$B$3))),"REVISAR DATAS",IF(COUNTIF(Listas!$F$4:$F$7,I112)&lt;&gt;1,"REVISAR STATUS",IF(OR(NOT(ISNUMBER(J112)),J112&lt;0,J112&gt;1),"REVISAR PROGRESSO",IF(I112="Concluída",IF(OR(NOT(ISNUMBER(K112)),K112&lt;F112,K112&gt;Dashboard!$B$3,J112&lt;&gt;1,LEN(Q112)=0,Q112="Pendente"),"REVISAR CONCLUSÃO","CONCLUÍDA"),IF(I112="Cancelada","CANCELADA",IF(G112&lt;Dashboard!$B$3,"ATRASADA",IF(G112-Dashboard!$B$3&lt;=7,"VENCE EM 7 DIAS","NO PRAZO")))))))))</x:f>
      </x:c>
      <x:c r="Q112" s="13"/>
    </x:row>
    <x:row r="113">
      <x:c r="A113" s="13"/>
      <x:c r="B113" s="13"/>
      <x:c r="C113" s="13"/>
      <x:c r="D113" s="13"/>
      <x:c r="E113" s="13"/>
      <x:c r="F113" s="14"/>
      <x:c r="G113" s="14"/>
      <x:c r="H113" s="13"/>
      <x:c r="I113" s="13"/>
      <x:c r="J113" s="16"/>
      <x:c r="K113" s="14"/>
      <x:c r="L113" s="17"/>
      <x:c r="M113" s="17"/>
      <x:c r="N113" s="18" t="str">
        <x:f>IF(A113="","",IF(COUNT(L113:M113)=2,M113-L113,""))</x:f>
      </x:c>
      <x:c r="O113" t="str">
        <x:f>IF(A113="","",IF(P113="ATRASADA",Dashboard!$B$3-G113,IF(LEFT(P113,7)="REVISAR","",0)))</x:f>
      </x:c>
      <x:c r="P113" t="str">
        <x:f>IF(A113="","",IF(COUNT(F113:G113)&lt;&gt;2,"REVISAR DATAS",IF(OR(F113&lt;=0,G113&lt;F113,NOT(ISNUMBER(Dashboard!$B$3))),"REVISAR DATAS",IF(COUNTIF(Listas!$F$4:$F$7,I113)&lt;&gt;1,"REVISAR STATUS",IF(OR(NOT(ISNUMBER(J113)),J113&lt;0,J113&gt;1),"REVISAR PROGRESSO",IF(I113="Concluída",IF(OR(NOT(ISNUMBER(K113)),K113&lt;F113,K113&gt;Dashboard!$B$3,J113&lt;&gt;1,LEN(Q113)=0,Q113="Pendente"),"REVISAR CONCLUSÃO","CONCLUÍDA"),IF(I113="Cancelada","CANCELADA",IF(G113&lt;Dashboard!$B$3,"ATRASADA",IF(G113-Dashboard!$B$3&lt;=7,"VENCE EM 7 DIAS","NO PRAZO")))))))))</x:f>
      </x:c>
      <x:c r="Q113" s="13"/>
    </x:row>
    <x:row r="114">
      <x:c r="A114" s="13"/>
      <x:c r="B114" s="13"/>
      <x:c r="C114" s="13"/>
      <x:c r="D114" s="13"/>
      <x:c r="E114" s="13"/>
      <x:c r="F114" s="14"/>
      <x:c r="G114" s="14"/>
      <x:c r="H114" s="13"/>
      <x:c r="I114" s="13"/>
      <x:c r="J114" s="16"/>
      <x:c r="K114" s="14"/>
      <x:c r="L114" s="17"/>
      <x:c r="M114" s="17"/>
      <x:c r="N114" s="18" t="str">
        <x:f>IF(A114="","",IF(COUNT(L114:M114)=2,M114-L114,""))</x:f>
      </x:c>
      <x:c r="O114" t="str">
        <x:f>IF(A114="","",IF(P114="ATRASADA",Dashboard!$B$3-G114,IF(LEFT(P114,7)="REVISAR","",0)))</x:f>
      </x:c>
      <x:c r="P114" t="str">
        <x:f>IF(A114="","",IF(COUNT(F114:G114)&lt;&gt;2,"REVISAR DATAS",IF(OR(F114&lt;=0,G114&lt;F114,NOT(ISNUMBER(Dashboard!$B$3))),"REVISAR DATAS",IF(COUNTIF(Listas!$F$4:$F$7,I114)&lt;&gt;1,"REVISAR STATUS",IF(OR(NOT(ISNUMBER(J114)),J114&lt;0,J114&gt;1),"REVISAR PROGRESSO",IF(I114="Concluída",IF(OR(NOT(ISNUMBER(K114)),K114&lt;F114,K114&gt;Dashboard!$B$3,J114&lt;&gt;1,LEN(Q114)=0,Q114="Pendente"),"REVISAR CONCLUSÃO","CONCLUÍDA"),IF(I114="Cancelada","CANCELADA",IF(G114&lt;Dashboard!$B$3,"ATRASADA",IF(G114-Dashboard!$B$3&lt;=7,"VENCE EM 7 DIAS","NO PRAZO")))))))))</x:f>
      </x:c>
      <x:c r="Q114" s="13"/>
    </x:row>
    <x:row r="115">
      <x:c r="A115" s="13"/>
      <x:c r="B115" s="13"/>
      <x:c r="C115" s="13"/>
      <x:c r="D115" s="13"/>
      <x:c r="E115" s="13"/>
      <x:c r="F115" s="14"/>
      <x:c r="G115" s="14"/>
      <x:c r="H115" s="13"/>
      <x:c r="I115" s="13"/>
      <x:c r="J115" s="16"/>
      <x:c r="K115" s="14"/>
      <x:c r="L115" s="17"/>
      <x:c r="M115" s="17"/>
      <x:c r="N115" s="18" t="str">
        <x:f>IF(A115="","",IF(COUNT(L115:M115)=2,M115-L115,""))</x:f>
      </x:c>
      <x:c r="O115" t="str">
        <x:f>IF(A115="","",IF(P115="ATRASADA",Dashboard!$B$3-G115,IF(LEFT(P115,7)="REVISAR","",0)))</x:f>
      </x:c>
      <x:c r="P115" t="str">
        <x:f>IF(A115="","",IF(COUNT(F115:G115)&lt;&gt;2,"REVISAR DATAS",IF(OR(F115&lt;=0,G115&lt;F115,NOT(ISNUMBER(Dashboard!$B$3))),"REVISAR DATAS",IF(COUNTIF(Listas!$F$4:$F$7,I115)&lt;&gt;1,"REVISAR STATUS",IF(OR(NOT(ISNUMBER(J115)),J115&lt;0,J115&gt;1),"REVISAR PROGRESSO",IF(I115="Concluída",IF(OR(NOT(ISNUMBER(K115)),K115&lt;F115,K115&gt;Dashboard!$B$3,J115&lt;&gt;1,LEN(Q115)=0,Q115="Pendente"),"REVISAR CONCLUSÃO","CONCLUÍDA"),IF(I115="Cancelada","CANCELADA",IF(G115&lt;Dashboard!$B$3,"ATRASADA",IF(G115-Dashboard!$B$3&lt;=7,"VENCE EM 7 DIAS","NO PRAZO")))))))))</x:f>
      </x:c>
      <x:c r="Q115" s="13"/>
    </x:row>
    <x:row r="116">
      <x:c r="A116" s="13"/>
      <x:c r="B116" s="13"/>
      <x:c r="C116" s="13"/>
      <x:c r="D116" s="13"/>
      <x:c r="E116" s="13"/>
      <x:c r="F116" s="14"/>
      <x:c r="G116" s="14"/>
      <x:c r="H116" s="13"/>
      <x:c r="I116" s="13"/>
      <x:c r="J116" s="16"/>
      <x:c r="K116" s="14"/>
      <x:c r="L116" s="17"/>
      <x:c r="M116" s="17"/>
      <x:c r="N116" s="18" t="str">
        <x:f>IF(A116="","",IF(COUNT(L116:M116)=2,M116-L116,""))</x:f>
      </x:c>
      <x:c r="O116" t="str">
        <x:f>IF(A116="","",IF(P116="ATRASADA",Dashboard!$B$3-G116,IF(LEFT(P116,7)="REVISAR","",0)))</x:f>
      </x:c>
      <x:c r="P116" t="str">
        <x:f>IF(A116="","",IF(COUNT(F116:G116)&lt;&gt;2,"REVISAR DATAS",IF(OR(F116&lt;=0,G116&lt;F116,NOT(ISNUMBER(Dashboard!$B$3))),"REVISAR DATAS",IF(COUNTIF(Listas!$F$4:$F$7,I116)&lt;&gt;1,"REVISAR STATUS",IF(OR(NOT(ISNUMBER(J116)),J116&lt;0,J116&gt;1),"REVISAR PROGRESSO",IF(I116="Concluída",IF(OR(NOT(ISNUMBER(K116)),K116&lt;F116,K116&gt;Dashboard!$B$3,J116&lt;&gt;1,LEN(Q116)=0,Q116="Pendente"),"REVISAR CONCLUSÃO","CONCLUÍDA"),IF(I116="Cancelada","CANCELADA",IF(G116&lt;Dashboard!$B$3,"ATRASADA",IF(G116-Dashboard!$B$3&lt;=7,"VENCE EM 7 DIAS","NO PRAZO")))))))))</x:f>
      </x:c>
      <x:c r="Q116" s="13"/>
    </x:row>
    <x:row r="117">
      <x:c r="A117" s="13"/>
      <x:c r="B117" s="13"/>
      <x:c r="C117" s="13"/>
      <x:c r="D117" s="13"/>
      <x:c r="E117" s="13"/>
      <x:c r="F117" s="14"/>
      <x:c r="G117" s="14"/>
      <x:c r="H117" s="13"/>
      <x:c r="I117" s="13"/>
      <x:c r="J117" s="16"/>
      <x:c r="K117" s="14"/>
      <x:c r="L117" s="17"/>
      <x:c r="M117" s="17"/>
      <x:c r="N117" s="18" t="str">
        <x:f>IF(A117="","",IF(COUNT(L117:M117)=2,M117-L117,""))</x:f>
      </x:c>
      <x:c r="O117" t="str">
        <x:f>IF(A117="","",IF(P117="ATRASADA",Dashboard!$B$3-G117,IF(LEFT(P117,7)="REVISAR","",0)))</x:f>
      </x:c>
      <x:c r="P117" t="str">
        <x:f>IF(A117="","",IF(COUNT(F117:G117)&lt;&gt;2,"REVISAR DATAS",IF(OR(F117&lt;=0,G117&lt;F117,NOT(ISNUMBER(Dashboard!$B$3))),"REVISAR DATAS",IF(COUNTIF(Listas!$F$4:$F$7,I117)&lt;&gt;1,"REVISAR STATUS",IF(OR(NOT(ISNUMBER(J117)),J117&lt;0,J117&gt;1),"REVISAR PROGRESSO",IF(I117="Concluída",IF(OR(NOT(ISNUMBER(K117)),K117&lt;F117,K117&gt;Dashboard!$B$3,J117&lt;&gt;1,LEN(Q117)=0,Q117="Pendente"),"REVISAR CONCLUSÃO","CONCLUÍDA"),IF(I117="Cancelada","CANCELADA",IF(G117&lt;Dashboard!$B$3,"ATRASADA",IF(G117-Dashboard!$B$3&lt;=7,"VENCE EM 7 DIAS","NO PRAZO")))))))))</x:f>
      </x:c>
      <x:c r="Q117" s="13"/>
    </x:row>
    <x:row r="118">
      <x:c r="A118" s="13"/>
      <x:c r="B118" s="13"/>
      <x:c r="C118" s="13"/>
      <x:c r="D118" s="13"/>
      <x:c r="E118" s="13"/>
      <x:c r="F118" s="14"/>
      <x:c r="G118" s="14"/>
      <x:c r="H118" s="13"/>
      <x:c r="I118" s="13"/>
      <x:c r="J118" s="16"/>
      <x:c r="K118" s="14"/>
      <x:c r="L118" s="17"/>
      <x:c r="M118" s="17"/>
      <x:c r="N118" s="18" t="str">
        <x:f>IF(A118="","",IF(COUNT(L118:M118)=2,M118-L118,""))</x:f>
      </x:c>
      <x:c r="O118" t="str">
        <x:f>IF(A118="","",IF(P118="ATRASADA",Dashboard!$B$3-G118,IF(LEFT(P118,7)="REVISAR","",0)))</x:f>
      </x:c>
      <x:c r="P118" t="str">
        <x:f>IF(A118="","",IF(COUNT(F118:G118)&lt;&gt;2,"REVISAR DATAS",IF(OR(F118&lt;=0,G118&lt;F118,NOT(ISNUMBER(Dashboard!$B$3))),"REVISAR DATAS",IF(COUNTIF(Listas!$F$4:$F$7,I118)&lt;&gt;1,"REVISAR STATUS",IF(OR(NOT(ISNUMBER(J118)),J118&lt;0,J118&gt;1),"REVISAR PROGRESSO",IF(I118="Concluída",IF(OR(NOT(ISNUMBER(K118)),K118&lt;F118,K118&gt;Dashboard!$B$3,J118&lt;&gt;1,LEN(Q118)=0,Q118="Pendente"),"REVISAR CONCLUSÃO","CONCLUÍDA"),IF(I118="Cancelada","CANCELADA",IF(G118&lt;Dashboard!$B$3,"ATRASADA",IF(G118-Dashboard!$B$3&lt;=7,"VENCE EM 7 DIAS","NO PRAZO")))))))))</x:f>
      </x:c>
      <x:c r="Q118" s="13"/>
    </x:row>
    <x:row r="119">
      <x:c r="A119" s="13"/>
      <x:c r="B119" s="13"/>
      <x:c r="C119" s="13"/>
      <x:c r="D119" s="13"/>
      <x:c r="E119" s="13"/>
      <x:c r="F119" s="14"/>
      <x:c r="G119" s="14"/>
      <x:c r="H119" s="13"/>
      <x:c r="I119" s="13"/>
      <x:c r="J119" s="16"/>
      <x:c r="K119" s="14"/>
      <x:c r="L119" s="17"/>
      <x:c r="M119" s="17"/>
      <x:c r="N119" s="18" t="str">
        <x:f>IF(A119="","",IF(COUNT(L119:M119)=2,M119-L119,""))</x:f>
      </x:c>
      <x:c r="O119" t="str">
        <x:f>IF(A119="","",IF(P119="ATRASADA",Dashboard!$B$3-G119,IF(LEFT(P119,7)="REVISAR","",0)))</x:f>
      </x:c>
      <x:c r="P119" t="str">
        <x:f>IF(A119="","",IF(COUNT(F119:G119)&lt;&gt;2,"REVISAR DATAS",IF(OR(F119&lt;=0,G119&lt;F119,NOT(ISNUMBER(Dashboard!$B$3))),"REVISAR DATAS",IF(COUNTIF(Listas!$F$4:$F$7,I119)&lt;&gt;1,"REVISAR STATUS",IF(OR(NOT(ISNUMBER(J119)),J119&lt;0,J119&gt;1),"REVISAR PROGRESSO",IF(I119="Concluída",IF(OR(NOT(ISNUMBER(K119)),K119&lt;F119,K119&gt;Dashboard!$B$3,J119&lt;&gt;1,LEN(Q119)=0,Q119="Pendente"),"REVISAR CONCLUSÃO","CONCLUÍDA"),IF(I119="Cancelada","CANCELADA",IF(G119&lt;Dashboard!$B$3,"ATRASADA",IF(G119-Dashboard!$B$3&lt;=7,"VENCE EM 7 DIAS","NO PRAZO")))))))))</x:f>
      </x:c>
      <x:c r="Q119" s="13"/>
    </x:row>
    <x:row r="120">
      <x:c r="A120" s="13"/>
      <x:c r="B120" s="13"/>
      <x:c r="C120" s="13"/>
      <x:c r="D120" s="13"/>
      <x:c r="E120" s="13"/>
      <x:c r="F120" s="14"/>
      <x:c r="G120" s="14"/>
      <x:c r="H120" s="13"/>
      <x:c r="I120" s="13"/>
      <x:c r="J120" s="16"/>
      <x:c r="K120" s="14"/>
      <x:c r="L120" s="17"/>
      <x:c r="M120" s="17"/>
      <x:c r="N120" s="18" t="str">
        <x:f>IF(A120="","",IF(COUNT(L120:M120)=2,M120-L120,""))</x:f>
      </x:c>
      <x:c r="O120" t="str">
        <x:f>IF(A120="","",IF(P120="ATRASADA",Dashboard!$B$3-G120,IF(LEFT(P120,7)="REVISAR","",0)))</x:f>
      </x:c>
      <x:c r="P120" t="str">
        <x:f>IF(A120="","",IF(COUNT(F120:G120)&lt;&gt;2,"REVISAR DATAS",IF(OR(F120&lt;=0,G120&lt;F120,NOT(ISNUMBER(Dashboard!$B$3))),"REVISAR DATAS",IF(COUNTIF(Listas!$F$4:$F$7,I120)&lt;&gt;1,"REVISAR STATUS",IF(OR(NOT(ISNUMBER(J120)),J120&lt;0,J120&gt;1),"REVISAR PROGRESSO",IF(I120="Concluída",IF(OR(NOT(ISNUMBER(K120)),K120&lt;F120,K120&gt;Dashboard!$B$3,J120&lt;&gt;1,LEN(Q120)=0,Q120="Pendente"),"REVISAR CONCLUSÃO","CONCLUÍDA"),IF(I120="Cancelada","CANCELADA",IF(G120&lt;Dashboard!$B$3,"ATRASADA",IF(G120-Dashboard!$B$3&lt;=7,"VENCE EM 7 DIAS","NO PRAZO")))))))))</x:f>
      </x:c>
      <x:c r="Q120" s="13"/>
    </x:row>
    <x:row r="121">
      <x:c r="A121" s="13"/>
      <x:c r="B121" s="13"/>
      <x:c r="C121" s="13"/>
      <x:c r="D121" s="13"/>
      <x:c r="E121" s="13"/>
      <x:c r="F121" s="14"/>
      <x:c r="G121" s="14"/>
      <x:c r="H121" s="13"/>
      <x:c r="I121" s="13"/>
      <x:c r="J121" s="16"/>
      <x:c r="K121" s="14"/>
      <x:c r="L121" s="17"/>
      <x:c r="M121" s="17"/>
      <x:c r="N121" s="18" t="str">
        <x:f>IF(A121="","",IF(COUNT(L121:M121)=2,M121-L121,""))</x:f>
      </x:c>
      <x:c r="O121" t="str">
        <x:f>IF(A121="","",IF(P121="ATRASADA",Dashboard!$B$3-G121,IF(LEFT(P121,7)="REVISAR","",0)))</x:f>
      </x:c>
      <x:c r="P121" t="str">
        <x:f>IF(A121="","",IF(COUNT(F121:G121)&lt;&gt;2,"REVISAR DATAS",IF(OR(F121&lt;=0,G121&lt;F121,NOT(ISNUMBER(Dashboard!$B$3))),"REVISAR DATAS",IF(COUNTIF(Listas!$F$4:$F$7,I121)&lt;&gt;1,"REVISAR STATUS",IF(OR(NOT(ISNUMBER(J121)),J121&lt;0,J121&gt;1),"REVISAR PROGRESSO",IF(I121="Concluída",IF(OR(NOT(ISNUMBER(K121)),K121&lt;F121,K121&gt;Dashboard!$B$3,J121&lt;&gt;1,LEN(Q121)=0,Q121="Pendente"),"REVISAR CONCLUSÃO","CONCLUÍDA"),IF(I121="Cancelada","CANCELADA",IF(G121&lt;Dashboard!$B$3,"ATRASADA",IF(G121-Dashboard!$B$3&lt;=7,"VENCE EM 7 DIAS","NO PRAZO")))))))))</x:f>
      </x:c>
      <x:c r="Q121" s="13"/>
    </x:row>
    <x:row r="122">
      <x:c r="A122" s="13"/>
      <x:c r="B122" s="13"/>
      <x:c r="C122" s="13"/>
      <x:c r="D122" s="13"/>
      <x:c r="E122" s="13"/>
      <x:c r="F122" s="14"/>
      <x:c r="G122" s="14"/>
      <x:c r="H122" s="13"/>
      <x:c r="I122" s="13"/>
      <x:c r="J122" s="16"/>
      <x:c r="K122" s="14"/>
      <x:c r="L122" s="17"/>
      <x:c r="M122" s="17"/>
      <x:c r="N122" s="18" t="str">
        <x:f>IF(A122="","",IF(COUNT(L122:M122)=2,M122-L122,""))</x:f>
      </x:c>
      <x:c r="O122" t="str">
        <x:f>IF(A122="","",IF(P122="ATRASADA",Dashboard!$B$3-G122,IF(LEFT(P122,7)="REVISAR","",0)))</x:f>
      </x:c>
      <x:c r="P122" t="str">
        <x:f>IF(A122="","",IF(COUNT(F122:G122)&lt;&gt;2,"REVISAR DATAS",IF(OR(F122&lt;=0,G122&lt;F122,NOT(ISNUMBER(Dashboard!$B$3))),"REVISAR DATAS",IF(COUNTIF(Listas!$F$4:$F$7,I122)&lt;&gt;1,"REVISAR STATUS",IF(OR(NOT(ISNUMBER(J122)),J122&lt;0,J122&gt;1),"REVISAR PROGRESSO",IF(I122="Concluída",IF(OR(NOT(ISNUMBER(K122)),K122&lt;F122,K122&gt;Dashboard!$B$3,J122&lt;&gt;1,LEN(Q122)=0,Q122="Pendente"),"REVISAR CONCLUSÃO","CONCLUÍDA"),IF(I122="Cancelada","CANCELADA",IF(G122&lt;Dashboard!$B$3,"ATRASADA",IF(G122-Dashboard!$B$3&lt;=7,"VENCE EM 7 DIAS","NO PRAZO")))))))))</x:f>
      </x:c>
      <x:c r="Q122" s="13"/>
    </x:row>
    <x:row r="123">
      <x:c r="A123" s="13"/>
      <x:c r="B123" s="13"/>
      <x:c r="C123" s="13"/>
      <x:c r="D123" s="13"/>
      <x:c r="E123" s="13"/>
      <x:c r="F123" s="14"/>
      <x:c r="G123" s="14"/>
      <x:c r="H123" s="13"/>
      <x:c r="I123" s="13"/>
      <x:c r="J123" s="16"/>
      <x:c r="K123" s="14"/>
      <x:c r="L123" s="17"/>
      <x:c r="M123" s="17"/>
      <x:c r="N123" s="18" t="str">
        <x:f>IF(A123="","",IF(COUNT(L123:M123)=2,M123-L123,""))</x:f>
      </x:c>
      <x:c r="O123" t="str">
        <x:f>IF(A123="","",IF(P123="ATRASADA",Dashboard!$B$3-G123,IF(LEFT(P123,7)="REVISAR","",0)))</x:f>
      </x:c>
      <x:c r="P123" t="str">
        <x:f>IF(A123="","",IF(COUNT(F123:G123)&lt;&gt;2,"REVISAR DATAS",IF(OR(F123&lt;=0,G123&lt;F123,NOT(ISNUMBER(Dashboard!$B$3))),"REVISAR DATAS",IF(COUNTIF(Listas!$F$4:$F$7,I123)&lt;&gt;1,"REVISAR STATUS",IF(OR(NOT(ISNUMBER(J123)),J123&lt;0,J123&gt;1),"REVISAR PROGRESSO",IF(I123="Concluída",IF(OR(NOT(ISNUMBER(K123)),K123&lt;F123,K123&gt;Dashboard!$B$3,J123&lt;&gt;1,LEN(Q123)=0,Q123="Pendente"),"REVISAR CONCLUSÃO","CONCLUÍDA"),IF(I123="Cancelada","CANCELADA",IF(G123&lt;Dashboard!$B$3,"ATRASADA",IF(G123-Dashboard!$B$3&lt;=7,"VENCE EM 7 DIAS","NO PRAZO")))))))))</x:f>
      </x:c>
      <x:c r="Q123" s="13"/>
    </x:row>
    <x:row r="124">
      <x:c r="A124" s="13"/>
      <x:c r="B124" s="13"/>
      <x:c r="C124" s="13"/>
      <x:c r="D124" s="13"/>
      <x:c r="E124" s="13"/>
      <x:c r="F124" s="14"/>
      <x:c r="G124" s="14"/>
      <x:c r="H124" s="13"/>
      <x:c r="I124" s="13"/>
      <x:c r="J124" s="16"/>
      <x:c r="K124" s="14"/>
      <x:c r="L124" s="17"/>
      <x:c r="M124" s="17"/>
      <x:c r="N124" s="18" t="str">
        <x:f>IF(A124="","",IF(COUNT(L124:M124)=2,M124-L124,""))</x:f>
      </x:c>
      <x:c r="O124" t="str">
        <x:f>IF(A124="","",IF(P124="ATRASADA",Dashboard!$B$3-G124,IF(LEFT(P124,7)="REVISAR","",0)))</x:f>
      </x:c>
      <x:c r="P124" t="str">
        <x:f>IF(A124="","",IF(COUNT(F124:G124)&lt;&gt;2,"REVISAR DATAS",IF(OR(F124&lt;=0,G124&lt;F124,NOT(ISNUMBER(Dashboard!$B$3))),"REVISAR DATAS",IF(COUNTIF(Listas!$F$4:$F$7,I124)&lt;&gt;1,"REVISAR STATUS",IF(OR(NOT(ISNUMBER(J124)),J124&lt;0,J124&gt;1),"REVISAR PROGRESSO",IF(I124="Concluída",IF(OR(NOT(ISNUMBER(K124)),K124&lt;F124,K124&gt;Dashboard!$B$3,J124&lt;&gt;1,LEN(Q124)=0,Q124="Pendente"),"REVISAR CONCLUSÃO","CONCLUÍDA"),IF(I124="Cancelada","CANCELADA",IF(G124&lt;Dashboard!$B$3,"ATRASADA",IF(G124-Dashboard!$B$3&lt;=7,"VENCE EM 7 DIAS","NO PRAZO")))))))))</x:f>
      </x:c>
      <x:c r="Q124" s="13"/>
    </x:row>
    <x:row r="125">
      <x:c r="A125" s="13"/>
      <x:c r="B125" s="13"/>
      <x:c r="C125" s="13"/>
      <x:c r="D125" s="13"/>
      <x:c r="E125" s="13"/>
      <x:c r="F125" s="14"/>
      <x:c r="G125" s="14"/>
      <x:c r="H125" s="13"/>
      <x:c r="I125" s="13"/>
      <x:c r="J125" s="16"/>
      <x:c r="K125" s="14"/>
      <x:c r="L125" s="17"/>
      <x:c r="M125" s="17"/>
      <x:c r="N125" s="18" t="str">
        <x:f>IF(A125="","",IF(COUNT(L125:M125)=2,M125-L125,""))</x:f>
      </x:c>
      <x:c r="O125" t="str">
        <x:f>IF(A125="","",IF(P125="ATRASADA",Dashboard!$B$3-G125,IF(LEFT(P125,7)="REVISAR","",0)))</x:f>
      </x:c>
      <x:c r="P125" t="str">
        <x:f>IF(A125="","",IF(COUNT(F125:G125)&lt;&gt;2,"REVISAR DATAS",IF(OR(F125&lt;=0,G125&lt;F125,NOT(ISNUMBER(Dashboard!$B$3))),"REVISAR DATAS",IF(COUNTIF(Listas!$F$4:$F$7,I125)&lt;&gt;1,"REVISAR STATUS",IF(OR(NOT(ISNUMBER(J125)),J125&lt;0,J125&gt;1),"REVISAR PROGRESSO",IF(I125="Concluída",IF(OR(NOT(ISNUMBER(K125)),K125&lt;F125,K125&gt;Dashboard!$B$3,J125&lt;&gt;1,LEN(Q125)=0,Q125="Pendente"),"REVISAR CONCLUSÃO","CONCLUÍDA"),IF(I125="Cancelada","CANCELADA",IF(G125&lt;Dashboard!$B$3,"ATRASADA",IF(G125-Dashboard!$B$3&lt;=7,"VENCE EM 7 DIAS","NO PRAZO")))))))))</x:f>
      </x:c>
      <x:c r="Q125" s="13"/>
    </x:row>
    <x:row r="126">
      <x:c r="A126" s="13"/>
      <x:c r="B126" s="13"/>
      <x:c r="C126" s="13"/>
      <x:c r="D126" s="13"/>
      <x:c r="E126" s="13"/>
      <x:c r="F126" s="14"/>
      <x:c r="G126" s="14"/>
      <x:c r="H126" s="13"/>
      <x:c r="I126" s="13"/>
      <x:c r="J126" s="16"/>
      <x:c r="K126" s="14"/>
      <x:c r="L126" s="17"/>
      <x:c r="M126" s="17"/>
      <x:c r="N126" s="18" t="str">
        <x:f>IF(A126="","",IF(COUNT(L126:M126)=2,M126-L126,""))</x:f>
      </x:c>
      <x:c r="O126" t="str">
        <x:f>IF(A126="","",IF(P126="ATRASADA",Dashboard!$B$3-G126,IF(LEFT(P126,7)="REVISAR","",0)))</x:f>
      </x:c>
      <x:c r="P126" t="str">
        <x:f>IF(A126="","",IF(COUNT(F126:G126)&lt;&gt;2,"REVISAR DATAS",IF(OR(F126&lt;=0,G126&lt;F126,NOT(ISNUMBER(Dashboard!$B$3))),"REVISAR DATAS",IF(COUNTIF(Listas!$F$4:$F$7,I126)&lt;&gt;1,"REVISAR STATUS",IF(OR(NOT(ISNUMBER(J126)),J126&lt;0,J126&gt;1),"REVISAR PROGRESSO",IF(I126="Concluída",IF(OR(NOT(ISNUMBER(K126)),K126&lt;F126,K126&gt;Dashboard!$B$3,J126&lt;&gt;1,LEN(Q126)=0,Q126="Pendente"),"REVISAR CONCLUSÃO","CONCLUÍDA"),IF(I126="Cancelada","CANCELADA",IF(G126&lt;Dashboard!$B$3,"ATRASADA",IF(G126-Dashboard!$B$3&lt;=7,"VENCE EM 7 DIAS","NO PRAZO")))))))))</x:f>
      </x:c>
      <x:c r="Q126" s="13"/>
    </x:row>
    <x:row r="127">
      <x:c r="A127" s="13"/>
      <x:c r="B127" s="13"/>
      <x:c r="C127" s="13"/>
      <x:c r="D127" s="13"/>
      <x:c r="E127" s="13"/>
      <x:c r="F127" s="14"/>
      <x:c r="G127" s="14"/>
      <x:c r="H127" s="13"/>
      <x:c r="I127" s="13"/>
      <x:c r="J127" s="16"/>
      <x:c r="K127" s="14"/>
      <x:c r="L127" s="17"/>
      <x:c r="M127" s="17"/>
      <x:c r="N127" s="18" t="str">
        <x:f>IF(A127="","",IF(COUNT(L127:M127)=2,M127-L127,""))</x:f>
      </x:c>
      <x:c r="O127" t="str">
        <x:f>IF(A127="","",IF(P127="ATRASADA",Dashboard!$B$3-G127,IF(LEFT(P127,7)="REVISAR","",0)))</x:f>
      </x:c>
      <x:c r="P127" t="str">
        <x:f>IF(A127="","",IF(COUNT(F127:G127)&lt;&gt;2,"REVISAR DATAS",IF(OR(F127&lt;=0,G127&lt;F127,NOT(ISNUMBER(Dashboard!$B$3))),"REVISAR DATAS",IF(COUNTIF(Listas!$F$4:$F$7,I127)&lt;&gt;1,"REVISAR STATUS",IF(OR(NOT(ISNUMBER(J127)),J127&lt;0,J127&gt;1),"REVISAR PROGRESSO",IF(I127="Concluída",IF(OR(NOT(ISNUMBER(K127)),K127&lt;F127,K127&gt;Dashboard!$B$3,J127&lt;&gt;1,LEN(Q127)=0,Q127="Pendente"),"REVISAR CONCLUSÃO","CONCLUÍDA"),IF(I127="Cancelada","CANCELADA",IF(G127&lt;Dashboard!$B$3,"ATRASADA",IF(G127-Dashboard!$B$3&lt;=7,"VENCE EM 7 DIAS","NO PRAZO")))))))))</x:f>
      </x:c>
      <x:c r="Q127" s="13"/>
    </x:row>
    <x:row r="128">
      <x:c r="A128" s="13"/>
      <x:c r="B128" s="13"/>
      <x:c r="C128" s="13"/>
      <x:c r="D128" s="13"/>
      <x:c r="E128" s="13"/>
      <x:c r="F128" s="14"/>
      <x:c r="G128" s="14"/>
      <x:c r="H128" s="13"/>
      <x:c r="I128" s="13"/>
      <x:c r="J128" s="16"/>
      <x:c r="K128" s="14"/>
      <x:c r="L128" s="17"/>
      <x:c r="M128" s="17"/>
      <x:c r="N128" s="18" t="str">
        <x:f>IF(A128="","",IF(COUNT(L128:M128)=2,M128-L128,""))</x:f>
      </x:c>
      <x:c r="O128" t="str">
        <x:f>IF(A128="","",IF(P128="ATRASADA",Dashboard!$B$3-G128,IF(LEFT(P128,7)="REVISAR","",0)))</x:f>
      </x:c>
      <x:c r="P128" t="str">
        <x:f>IF(A128="","",IF(COUNT(F128:G128)&lt;&gt;2,"REVISAR DATAS",IF(OR(F128&lt;=0,G128&lt;F128,NOT(ISNUMBER(Dashboard!$B$3))),"REVISAR DATAS",IF(COUNTIF(Listas!$F$4:$F$7,I128)&lt;&gt;1,"REVISAR STATUS",IF(OR(NOT(ISNUMBER(J128)),J128&lt;0,J128&gt;1),"REVISAR PROGRESSO",IF(I128="Concluída",IF(OR(NOT(ISNUMBER(K128)),K128&lt;F128,K128&gt;Dashboard!$B$3,J128&lt;&gt;1,LEN(Q128)=0,Q128="Pendente"),"REVISAR CONCLUSÃO","CONCLUÍDA"),IF(I128="Cancelada","CANCELADA",IF(G128&lt;Dashboard!$B$3,"ATRASADA",IF(G128-Dashboard!$B$3&lt;=7,"VENCE EM 7 DIAS","NO PRAZO")))))))))</x:f>
      </x:c>
      <x:c r="Q128" s="13"/>
    </x:row>
    <x:row r="129">
      <x:c r="A129" s="13"/>
      <x:c r="B129" s="13"/>
      <x:c r="C129" s="13"/>
      <x:c r="D129" s="13"/>
      <x:c r="E129" s="13"/>
      <x:c r="F129" s="14"/>
      <x:c r="G129" s="14"/>
      <x:c r="H129" s="13"/>
      <x:c r="I129" s="13"/>
      <x:c r="J129" s="16"/>
      <x:c r="K129" s="14"/>
      <x:c r="L129" s="17"/>
      <x:c r="M129" s="17"/>
      <x:c r="N129" s="18" t="str">
        <x:f>IF(A129="","",IF(COUNT(L129:M129)=2,M129-L129,""))</x:f>
      </x:c>
      <x:c r="O129" t="str">
        <x:f>IF(A129="","",IF(P129="ATRASADA",Dashboard!$B$3-G129,IF(LEFT(P129,7)="REVISAR","",0)))</x:f>
      </x:c>
      <x:c r="P129" t="str">
        <x:f>IF(A129="","",IF(COUNT(F129:G129)&lt;&gt;2,"REVISAR DATAS",IF(OR(F129&lt;=0,G129&lt;F129,NOT(ISNUMBER(Dashboard!$B$3))),"REVISAR DATAS",IF(COUNTIF(Listas!$F$4:$F$7,I129)&lt;&gt;1,"REVISAR STATUS",IF(OR(NOT(ISNUMBER(J129)),J129&lt;0,J129&gt;1),"REVISAR PROGRESSO",IF(I129="Concluída",IF(OR(NOT(ISNUMBER(K129)),K129&lt;F129,K129&gt;Dashboard!$B$3,J129&lt;&gt;1,LEN(Q129)=0,Q129="Pendente"),"REVISAR CONCLUSÃO","CONCLUÍDA"),IF(I129="Cancelada","CANCELADA",IF(G129&lt;Dashboard!$B$3,"ATRASADA",IF(G129-Dashboard!$B$3&lt;=7,"VENCE EM 7 DIAS","NO PRAZO")))))))))</x:f>
      </x:c>
      <x:c r="Q129" s="13"/>
    </x:row>
    <x:row r="130">
      <x:c r="A130" s="13"/>
      <x:c r="B130" s="13"/>
      <x:c r="C130" s="13"/>
      <x:c r="D130" s="13"/>
      <x:c r="E130" s="13"/>
      <x:c r="F130" s="14"/>
      <x:c r="G130" s="14"/>
      <x:c r="H130" s="13"/>
      <x:c r="I130" s="13"/>
      <x:c r="J130" s="16"/>
      <x:c r="K130" s="14"/>
      <x:c r="L130" s="17"/>
      <x:c r="M130" s="17"/>
      <x:c r="N130" s="18" t="str">
        <x:f>IF(A130="","",IF(COUNT(L130:M130)=2,M130-L130,""))</x:f>
      </x:c>
      <x:c r="O130" t="str">
        <x:f>IF(A130="","",IF(P130="ATRASADA",Dashboard!$B$3-G130,IF(LEFT(P130,7)="REVISAR","",0)))</x:f>
      </x:c>
      <x:c r="P130" t="str">
        <x:f>IF(A130="","",IF(COUNT(F130:G130)&lt;&gt;2,"REVISAR DATAS",IF(OR(F130&lt;=0,G130&lt;F130,NOT(ISNUMBER(Dashboard!$B$3))),"REVISAR DATAS",IF(COUNTIF(Listas!$F$4:$F$7,I130)&lt;&gt;1,"REVISAR STATUS",IF(OR(NOT(ISNUMBER(J130)),J130&lt;0,J130&gt;1),"REVISAR PROGRESSO",IF(I130="Concluída",IF(OR(NOT(ISNUMBER(K130)),K130&lt;F130,K130&gt;Dashboard!$B$3,J130&lt;&gt;1,LEN(Q130)=0,Q130="Pendente"),"REVISAR CONCLUSÃO","CONCLUÍDA"),IF(I130="Cancelada","CANCELADA",IF(G130&lt;Dashboard!$B$3,"ATRASADA",IF(G130-Dashboard!$B$3&lt;=7,"VENCE EM 7 DIAS","NO PRAZO")))))))))</x:f>
      </x:c>
      <x:c r="Q130" s="13"/>
    </x:row>
    <x:row r="131">
      <x:c r="A131" s="13"/>
      <x:c r="B131" s="13"/>
      <x:c r="C131" s="13"/>
      <x:c r="D131" s="13"/>
      <x:c r="E131" s="13"/>
      <x:c r="F131" s="14"/>
      <x:c r="G131" s="14"/>
      <x:c r="H131" s="13"/>
      <x:c r="I131" s="13"/>
      <x:c r="J131" s="16"/>
      <x:c r="K131" s="14"/>
      <x:c r="L131" s="17"/>
      <x:c r="M131" s="17"/>
      <x:c r="N131" s="18" t="str">
        <x:f>IF(A131="","",IF(COUNT(L131:M131)=2,M131-L131,""))</x:f>
      </x:c>
      <x:c r="O131" t="str">
        <x:f>IF(A131="","",IF(P131="ATRASADA",Dashboard!$B$3-G131,IF(LEFT(P131,7)="REVISAR","",0)))</x:f>
      </x:c>
      <x:c r="P131" t="str">
        <x:f>IF(A131="","",IF(COUNT(F131:G131)&lt;&gt;2,"REVISAR DATAS",IF(OR(F131&lt;=0,G131&lt;F131,NOT(ISNUMBER(Dashboard!$B$3))),"REVISAR DATAS",IF(COUNTIF(Listas!$F$4:$F$7,I131)&lt;&gt;1,"REVISAR STATUS",IF(OR(NOT(ISNUMBER(J131)),J131&lt;0,J131&gt;1),"REVISAR PROGRESSO",IF(I131="Concluída",IF(OR(NOT(ISNUMBER(K131)),K131&lt;F131,K131&gt;Dashboard!$B$3,J131&lt;&gt;1,LEN(Q131)=0,Q131="Pendente"),"REVISAR CONCLUSÃO","CONCLUÍDA"),IF(I131="Cancelada","CANCELADA",IF(G131&lt;Dashboard!$B$3,"ATRASADA",IF(G131-Dashboard!$B$3&lt;=7,"VENCE EM 7 DIAS","NO PRAZO")))))))))</x:f>
      </x:c>
      <x:c r="Q131" s="13"/>
    </x:row>
    <x:row r="132">
      <x:c r="A132" s="13"/>
      <x:c r="B132" s="13"/>
      <x:c r="C132" s="13"/>
      <x:c r="D132" s="13"/>
      <x:c r="E132" s="13"/>
      <x:c r="F132" s="14"/>
      <x:c r="G132" s="14"/>
      <x:c r="H132" s="13"/>
      <x:c r="I132" s="13"/>
      <x:c r="J132" s="16"/>
      <x:c r="K132" s="14"/>
      <x:c r="L132" s="17"/>
      <x:c r="M132" s="17"/>
      <x:c r="N132" s="18" t="str">
        <x:f>IF(A132="","",IF(COUNT(L132:M132)=2,M132-L132,""))</x:f>
      </x:c>
      <x:c r="O132" t="str">
        <x:f>IF(A132="","",IF(P132="ATRASADA",Dashboard!$B$3-G132,IF(LEFT(P132,7)="REVISAR","",0)))</x:f>
      </x:c>
      <x:c r="P132" t="str">
        <x:f>IF(A132="","",IF(COUNT(F132:G132)&lt;&gt;2,"REVISAR DATAS",IF(OR(F132&lt;=0,G132&lt;F132,NOT(ISNUMBER(Dashboard!$B$3))),"REVISAR DATAS",IF(COUNTIF(Listas!$F$4:$F$7,I132)&lt;&gt;1,"REVISAR STATUS",IF(OR(NOT(ISNUMBER(J132)),J132&lt;0,J132&gt;1),"REVISAR PROGRESSO",IF(I132="Concluída",IF(OR(NOT(ISNUMBER(K132)),K132&lt;F132,K132&gt;Dashboard!$B$3,J132&lt;&gt;1,LEN(Q132)=0,Q132="Pendente"),"REVISAR CONCLUSÃO","CONCLUÍDA"),IF(I132="Cancelada","CANCELADA",IF(G132&lt;Dashboard!$B$3,"ATRASADA",IF(G132-Dashboard!$B$3&lt;=7,"VENCE EM 7 DIAS","NO PRAZO")))))))))</x:f>
      </x:c>
      <x:c r="Q132" s="13"/>
    </x:row>
    <x:row r="133">
      <x:c r="A133" s="13"/>
      <x:c r="B133" s="13"/>
      <x:c r="C133" s="13"/>
      <x:c r="D133" s="13"/>
      <x:c r="E133" s="13"/>
      <x:c r="F133" s="14"/>
      <x:c r="G133" s="14"/>
      <x:c r="H133" s="13"/>
      <x:c r="I133" s="13"/>
      <x:c r="J133" s="16"/>
      <x:c r="K133" s="14"/>
      <x:c r="L133" s="17"/>
      <x:c r="M133" s="17"/>
      <x:c r="N133" s="18" t="str">
        <x:f>IF(A133="","",IF(COUNT(L133:M133)=2,M133-L133,""))</x:f>
      </x:c>
      <x:c r="O133" t="str">
        <x:f>IF(A133="","",IF(P133="ATRASADA",Dashboard!$B$3-G133,IF(LEFT(P133,7)="REVISAR","",0)))</x:f>
      </x:c>
      <x:c r="P133" t="str">
        <x:f>IF(A133="","",IF(COUNT(F133:G133)&lt;&gt;2,"REVISAR DATAS",IF(OR(F133&lt;=0,G133&lt;F133,NOT(ISNUMBER(Dashboard!$B$3))),"REVISAR DATAS",IF(COUNTIF(Listas!$F$4:$F$7,I133)&lt;&gt;1,"REVISAR STATUS",IF(OR(NOT(ISNUMBER(J133)),J133&lt;0,J133&gt;1),"REVISAR PROGRESSO",IF(I133="Concluída",IF(OR(NOT(ISNUMBER(K133)),K133&lt;F133,K133&gt;Dashboard!$B$3,J133&lt;&gt;1,LEN(Q133)=0,Q133="Pendente"),"REVISAR CONCLUSÃO","CONCLUÍDA"),IF(I133="Cancelada","CANCELADA",IF(G133&lt;Dashboard!$B$3,"ATRASADA",IF(G133-Dashboard!$B$3&lt;=7,"VENCE EM 7 DIAS","NO PRAZO")))))))))</x:f>
      </x:c>
      <x:c r="Q133" s="13"/>
    </x:row>
    <x:row r="134">
      <x:c r="A134" s="13"/>
      <x:c r="B134" s="13"/>
      <x:c r="C134" s="13"/>
      <x:c r="D134" s="13"/>
      <x:c r="E134" s="13"/>
      <x:c r="F134" s="14"/>
      <x:c r="G134" s="14"/>
      <x:c r="H134" s="13"/>
      <x:c r="I134" s="13"/>
      <x:c r="J134" s="16"/>
      <x:c r="K134" s="14"/>
      <x:c r="L134" s="17"/>
      <x:c r="M134" s="17"/>
      <x:c r="N134" s="18" t="str">
        <x:f>IF(A134="","",IF(COUNT(L134:M134)=2,M134-L134,""))</x:f>
      </x:c>
      <x:c r="O134" t="str">
        <x:f>IF(A134="","",IF(P134="ATRASADA",Dashboard!$B$3-G134,IF(LEFT(P134,7)="REVISAR","",0)))</x:f>
      </x:c>
      <x:c r="P134" t="str">
        <x:f>IF(A134="","",IF(COUNT(F134:G134)&lt;&gt;2,"REVISAR DATAS",IF(OR(F134&lt;=0,G134&lt;F134,NOT(ISNUMBER(Dashboard!$B$3))),"REVISAR DATAS",IF(COUNTIF(Listas!$F$4:$F$7,I134)&lt;&gt;1,"REVISAR STATUS",IF(OR(NOT(ISNUMBER(J134)),J134&lt;0,J134&gt;1),"REVISAR PROGRESSO",IF(I134="Concluída",IF(OR(NOT(ISNUMBER(K134)),K134&lt;F134,K134&gt;Dashboard!$B$3,J134&lt;&gt;1,LEN(Q134)=0,Q134="Pendente"),"REVISAR CONCLUSÃO","CONCLUÍDA"),IF(I134="Cancelada","CANCELADA",IF(G134&lt;Dashboard!$B$3,"ATRASADA",IF(G134-Dashboard!$B$3&lt;=7,"VENCE EM 7 DIAS","NO PRAZO")))))))))</x:f>
      </x:c>
      <x:c r="Q134" s="13"/>
    </x:row>
    <x:row r="135">
      <x:c r="A135" s="13"/>
      <x:c r="B135" s="13"/>
      <x:c r="C135" s="13"/>
      <x:c r="D135" s="13"/>
      <x:c r="E135" s="13"/>
      <x:c r="F135" s="14"/>
      <x:c r="G135" s="14"/>
      <x:c r="H135" s="13"/>
      <x:c r="I135" s="13"/>
      <x:c r="J135" s="16"/>
      <x:c r="K135" s="14"/>
      <x:c r="L135" s="17"/>
      <x:c r="M135" s="17"/>
      <x:c r="N135" s="18" t="str">
        <x:f>IF(A135="","",IF(COUNT(L135:M135)=2,M135-L135,""))</x:f>
      </x:c>
      <x:c r="O135" t="str">
        <x:f>IF(A135="","",IF(P135="ATRASADA",Dashboard!$B$3-G135,IF(LEFT(P135,7)="REVISAR","",0)))</x:f>
      </x:c>
      <x:c r="P135" t="str">
        <x:f>IF(A135="","",IF(COUNT(F135:G135)&lt;&gt;2,"REVISAR DATAS",IF(OR(F135&lt;=0,G135&lt;F135,NOT(ISNUMBER(Dashboard!$B$3))),"REVISAR DATAS",IF(COUNTIF(Listas!$F$4:$F$7,I135)&lt;&gt;1,"REVISAR STATUS",IF(OR(NOT(ISNUMBER(J135)),J135&lt;0,J135&gt;1),"REVISAR PROGRESSO",IF(I135="Concluída",IF(OR(NOT(ISNUMBER(K135)),K135&lt;F135,K135&gt;Dashboard!$B$3,J135&lt;&gt;1,LEN(Q135)=0,Q135="Pendente"),"REVISAR CONCLUSÃO","CONCLUÍDA"),IF(I135="Cancelada","CANCELADA",IF(G135&lt;Dashboard!$B$3,"ATRASADA",IF(G135-Dashboard!$B$3&lt;=7,"VENCE EM 7 DIAS","NO PRAZO")))))))))</x:f>
      </x:c>
      <x:c r="Q135" s="13"/>
    </x:row>
    <x:row r="136">
      <x:c r="A136" s="13"/>
      <x:c r="B136" s="13"/>
      <x:c r="C136" s="13"/>
      <x:c r="D136" s="13"/>
      <x:c r="E136" s="13"/>
      <x:c r="F136" s="14"/>
      <x:c r="G136" s="14"/>
      <x:c r="H136" s="13"/>
      <x:c r="I136" s="13"/>
      <x:c r="J136" s="16"/>
      <x:c r="K136" s="14"/>
      <x:c r="L136" s="17"/>
      <x:c r="M136" s="17"/>
      <x:c r="N136" s="18" t="str">
        <x:f>IF(A136="","",IF(COUNT(L136:M136)=2,M136-L136,""))</x:f>
      </x:c>
      <x:c r="O136" t="str">
        <x:f>IF(A136="","",IF(P136="ATRASADA",Dashboard!$B$3-G136,IF(LEFT(P136,7)="REVISAR","",0)))</x:f>
      </x:c>
      <x:c r="P136" t="str">
        <x:f>IF(A136="","",IF(COUNT(F136:G136)&lt;&gt;2,"REVISAR DATAS",IF(OR(F136&lt;=0,G136&lt;F136,NOT(ISNUMBER(Dashboard!$B$3))),"REVISAR DATAS",IF(COUNTIF(Listas!$F$4:$F$7,I136)&lt;&gt;1,"REVISAR STATUS",IF(OR(NOT(ISNUMBER(J136)),J136&lt;0,J136&gt;1),"REVISAR PROGRESSO",IF(I136="Concluída",IF(OR(NOT(ISNUMBER(K136)),K136&lt;F136,K136&gt;Dashboard!$B$3,J136&lt;&gt;1,LEN(Q136)=0,Q136="Pendente"),"REVISAR CONCLUSÃO","CONCLUÍDA"),IF(I136="Cancelada","CANCELADA",IF(G136&lt;Dashboard!$B$3,"ATRASADA",IF(G136-Dashboard!$B$3&lt;=7,"VENCE EM 7 DIAS","NO PRAZO")))))))))</x:f>
      </x:c>
      <x:c r="Q136" s="13"/>
    </x:row>
    <x:row r="137">
      <x:c r="A137" s="13"/>
      <x:c r="B137" s="13"/>
      <x:c r="C137" s="13"/>
      <x:c r="D137" s="13"/>
      <x:c r="E137" s="13"/>
      <x:c r="F137" s="14"/>
      <x:c r="G137" s="14"/>
      <x:c r="H137" s="13"/>
      <x:c r="I137" s="13"/>
      <x:c r="J137" s="16"/>
      <x:c r="K137" s="14"/>
      <x:c r="L137" s="17"/>
      <x:c r="M137" s="17"/>
      <x:c r="N137" s="18" t="str">
        <x:f>IF(A137="","",IF(COUNT(L137:M137)=2,M137-L137,""))</x:f>
      </x:c>
      <x:c r="O137" t="str">
        <x:f>IF(A137="","",IF(P137="ATRASADA",Dashboard!$B$3-G137,IF(LEFT(P137,7)="REVISAR","",0)))</x:f>
      </x:c>
      <x:c r="P137" t="str">
        <x:f>IF(A137="","",IF(COUNT(F137:G137)&lt;&gt;2,"REVISAR DATAS",IF(OR(F137&lt;=0,G137&lt;F137,NOT(ISNUMBER(Dashboard!$B$3))),"REVISAR DATAS",IF(COUNTIF(Listas!$F$4:$F$7,I137)&lt;&gt;1,"REVISAR STATUS",IF(OR(NOT(ISNUMBER(J137)),J137&lt;0,J137&gt;1),"REVISAR PROGRESSO",IF(I137="Concluída",IF(OR(NOT(ISNUMBER(K137)),K137&lt;F137,K137&gt;Dashboard!$B$3,J137&lt;&gt;1,LEN(Q137)=0,Q137="Pendente"),"REVISAR CONCLUSÃO","CONCLUÍDA"),IF(I137="Cancelada","CANCELADA",IF(G137&lt;Dashboard!$B$3,"ATRASADA",IF(G137-Dashboard!$B$3&lt;=7,"VENCE EM 7 DIAS","NO PRAZO")))))))))</x:f>
      </x:c>
      <x:c r="Q137" s="13"/>
    </x:row>
    <x:row r="138">
      <x:c r="A138" s="13"/>
      <x:c r="B138" s="13"/>
      <x:c r="C138" s="13"/>
      <x:c r="D138" s="13"/>
      <x:c r="E138" s="13"/>
      <x:c r="F138" s="14"/>
      <x:c r="G138" s="14"/>
      <x:c r="H138" s="13"/>
      <x:c r="I138" s="13"/>
      <x:c r="J138" s="16"/>
      <x:c r="K138" s="14"/>
      <x:c r="L138" s="17"/>
      <x:c r="M138" s="17"/>
      <x:c r="N138" s="18" t="str">
        <x:f>IF(A138="","",IF(COUNT(L138:M138)=2,M138-L138,""))</x:f>
      </x:c>
      <x:c r="O138" t="str">
        <x:f>IF(A138="","",IF(P138="ATRASADA",Dashboard!$B$3-G138,IF(LEFT(P138,7)="REVISAR","",0)))</x:f>
      </x:c>
      <x:c r="P138" t="str">
        <x:f>IF(A138="","",IF(COUNT(F138:G138)&lt;&gt;2,"REVISAR DATAS",IF(OR(F138&lt;=0,G138&lt;F138,NOT(ISNUMBER(Dashboard!$B$3))),"REVISAR DATAS",IF(COUNTIF(Listas!$F$4:$F$7,I138)&lt;&gt;1,"REVISAR STATUS",IF(OR(NOT(ISNUMBER(J138)),J138&lt;0,J138&gt;1),"REVISAR PROGRESSO",IF(I138="Concluída",IF(OR(NOT(ISNUMBER(K138)),K138&lt;F138,K138&gt;Dashboard!$B$3,J138&lt;&gt;1,LEN(Q138)=0,Q138="Pendente"),"REVISAR CONCLUSÃO","CONCLUÍDA"),IF(I138="Cancelada","CANCELADA",IF(G138&lt;Dashboard!$B$3,"ATRASADA",IF(G138-Dashboard!$B$3&lt;=7,"VENCE EM 7 DIAS","NO PRAZO")))))))))</x:f>
      </x:c>
      <x:c r="Q138" s="13"/>
    </x:row>
    <x:row r="139">
      <x:c r="A139" s="13"/>
      <x:c r="B139" s="13"/>
      <x:c r="C139" s="13"/>
      <x:c r="D139" s="13"/>
      <x:c r="E139" s="13"/>
      <x:c r="F139" s="14"/>
      <x:c r="G139" s="14"/>
      <x:c r="H139" s="13"/>
      <x:c r="I139" s="13"/>
      <x:c r="J139" s="16"/>
      <x:c r="K139" s="14"/>
      <x:c r="L139" s="17"/>
      <x:c r="M139" s="17"/>
      <x:c r="N139" s="18" t="str">
        <x:f>IF(A139="","",IF(COUNT(L139:M139)=2,M139-L139,""))</x:f>
      </x:c>
      <x:c r="O139" t="str">
        <x:f>IF(A139="","",IF(P139="ATRASADA",Dashboard!$B$3-G139,IF(LEFT(P139,7)="REVISAR","",0)))</x:f>
      </x:c>
      <x:c r="P139" t="str">
        <x:f>IF(A139="","",IF(COUNT(F139:G139)&lt;&gt;2,"REVISAR DATAS",IF(OR(F139&lt;=0,G139&lt;F139,NOT(ISNUMBER(Dashboard!$B$3))),"REVISAR DATAS",IF(COUNTIF(Listas!$F$4:$F$7,I139)&lt;&gt;1,"REVISAR STATUS",IF(OR(NOT(ISNUMBER(J139)),J139&lt;0,J139&gt;1),"REVISAR PROGRESSO",IF(I139="Concluída",IF(OR(NOT(ISNUMBER(K139)),K139&lt;F139,K139&gt;Dashboard!$B$3,J139&lt;&gt;1,LEN(Q139)=0,Q139="Pendente"),"REVISAR CONCLUSÃO","CONCLUÍDA"),IF(I139="Cancelada","CANCELADA",IF(G139&lt;Dashboard!$B$3,"ATRASADA",IF(G139-Dashboard!$B$3&lt;=7,"VENCE EM 7 DIAS","NO PRAZO")))))))))</x:f>
      </x:c>
      <x:c r="Q139" s="13"/>
    </x:row>
    <x:row r="140">
      <x:c r="A140" s="13"/>
      <x:c r="B140" s="13"/>
      <x:c r="C140" s="13"/>
      <x:c r="D140" s="13"/>
      <x:c r="E140" s="13"/>
      <x:c r="F140" s="14"/>
      <x:c r="G140" s="14"/>
      <x:c r="H140" s="13"/>
      <x:c r="I140" s="13"/>
      <x:c r="J140" s="16"/>
      <x:c r="K140" s="14"/>
      <x:c r="L140" s="17"/>
      <x:c r="M140" s="17"/>
      <x:c r="N140" s="18" t="str">
        <x:f>IF(A140="","",IF(COUNT(L140:M140)=2,M140-L140,""))</x:f>
      </x:c>
      <x:c r="O140" t="str">
        <x:f>IF(A140="","",IF(P140="ATRASADA",Dashboard!$B$3-G140,IF(LEFT(P140,7)="REVISAR","",0)))</x:f>
      </x:c>
      <x:c r="P140" t="str">
        <x:f>IF(A140="","",IF(COUNT(F140:G140)&lt;&gt;2,"REVISAR DATAS",IF(OR(F140&lt;=0,G140&lt;F140,NOT(ISNUMBER(Dashboard!$B$3))),"REVISAR DATAS",IF(COUNTIF(Listas!$F$4:$F$7,I140)&lt;&gt;1,"REVISAR STATUS",IF(OR(NOT(ISNUMBER(J140)),J140&lt;0,J140&gt;1),"REVISAR PROGRESSO",IF(I140="Concluída",IF(OR(NOT(ISNUMBER(K140)),K140&lt;F140,K140&gt;Dashboard!$B$3,J140&lt;&gt;1,LEN(Q140)=0,Q140="Pendente"),"REVISAR CONCLUSÃO","CONCLUÍDA"),IF(I140="Cancelada","CANCELADA",IF(G140&lt;Dashboard!$B$3,"ATRASADA",IF(G140-Dashboard!$B$3&lt;=7,"VENCE EM 7 DIAS","NO PRAZO")))))))))</x:f>
      </x:c>
      <x:c r="Q140" s="13"/>
    </x:row>
    <x:row r="141">
      <x:c r="A141" s="13"/>
      <x:c r="B141" s="13"/>
      <x:c r="C141" s="13"/>
      <x:c r="D141" s="13"/>
      <x:c r="E141" s="13"/>
      <x:c r="F141" s="14"/>
      <x:c r="G141" s="14"/>
      <x:c r="H141" s="13"/>
      <x:c r="I141" s="13"/>
      <x:c r="J141" s="16"/>
      <x:c r="K141" s="14"/>
      <x:c r="L141" s="17"/>
      <x:c r="M141" s="17"/>
      <x:c r="N141" s="18" t="str">
        <x:f>IF(A141="","",IF(COUNT(L141:M141)=2,M141-L141,""))</x:f>
      </x:c>
      <x:c r="O141" t="str">
        <x:f>IF(A141="","",IF(P141="ATRASADA",Dashboard!$B$3-G141,IF(LEFT(P141,7)="REVISAR","",0)))</x:f>
      </x:c>
      <x:c r="P141" t="str">
        <x:f>IF(A141="","",IF(COUNT(F141:G141)&lt;&gt;2,"REVISAR DATAS",IF(OR(F141&lt;=0,G141&lt;F141,NOT(ISNUMBER(Dashboard!$B$3))),"REVISAR DATAS",IF(COUNTIF(Listas!$F$4:$F$7,I141)&lt;&gt;1,"REVISAR STATUS",IF(OR(NOT(ISNUMBER(J141)),J141&lt;0,J141&gt;1),"REVISAR PROGRESSO",IF(I141="Concluída",IF(OR(NOT(ISNUMBER(K141)),K141&lt;F141,K141&gt;Dashboard!$B$3,J141&lt;&gt;1,LEN(Q141)=0,Q141="Pendente"),"REVISAR CONCLUSÃO","CONCLUÍDA"),IF(I141="Cancelada","CANCELADA",IF(G141&lt;Dashboard!$B$3,"ATRASADA",IF(G141-Dashboard!$B$3&lt;=7,"VENCE EM 7 DIAS","NO PRAZO")))))))))</x:f>
      </x:c>
      <x:c r="Q141" s="13"/>
    </x:row>
    <x:row r="142">
      <x:c r="A142" s="13"/>
      <x:c r="B142" s="13"/>
      <x:c r="C142" s="13"/>
      <x:c r="D142" s="13"/>
      <x:c r="E142" s="13"/>
      <x:c r="F142" s="14"/>
      <x:c r="G142" s="14"/>
      <x:c r="H142" s="13"/>
      <x:c r="I142" s="13"/>
      <x:c r="J142" s="16"/>
      <x:c r="K142" s="14"/>
      <x:c r="L142" s="17"/>
      <x:c r="M142" s="17"/>
      <x:c r="N142" s="18" t="str">
        <x:f>IF(A142="","",IF(COUNT(L142:M142)=2,M142-L142,""))</x:f>
      </x:c>
      <x:c r="O142" t="str">
        <x:f>IF(A142="","",IF(P142="ATRASADA",Dashboard!$B$3-G142,IF(LEFT(P142,7)="REVISAR","",0)))</x:f>
      </x:c>
      <x:c r="P142" t="str">
        <x:f>IF(A142="","",IF(COUNT(F142:G142)&lt;&gt;2,"REVISAR DATAS",IF(OR(F142&lt;=0,G142&lt;F142,NOT(ISNUMBER(Dashboard!$B$3))),"REVISAR DATAS",IF(COUNTIF(Listas!$F$4:$F$7,I142)&lt;&gt;1,"REVISAR STATUS",IF(OR(NOT(ISNUMBER(J142)),J142&lt;0,J142&gt;1),"REVISAR PROGRESSO",IF(I142="Concluída",IF(OR(NOT(ISNUMBER(K142)),K142&lt;F142,K142&gt;Dashboard!$B$3,J142&lt;&gt;1,LEN(Q142)=0,Q142="Pendente"),"REVISAR CONCLUSÃO","CONCLUÍDA"),IF(I142="Cancelada","CANCELADA",IF(G142&lt;Dashboard!$B$3,"ATRASADA",IF(G142-Dashboard!$B$3&lt;=7,"VENCE EM 7 DIAS","NO PRAZO")))))))))</x:f>
      </x:c>
      <x:c r="Q142" s="13"/>
    </x:row>
    <x:row r="143">
      <x:c r="A143" s="13"/>
      <x:c r="B143" s="13"/>
      <x:c r="C143" s="13"/>
      <x:c r="D143" s="13"/>
      <x:c r="E143" s="13"/>
      <x:c r="F143" s="14"/>
      <x:c r="G143" s="14"/>
      <x:c r="H143" s="13"/>
      <x:c r="I143" s="13"/>
      <x:c r="J143" s="16"/>
      <x:c r="K143" s="14"/>
      <x:c r="L143" s="17"/>
      <x:c r="M143" s="17"/>
      <x:c r="N143" s="18" t="str">
        <x:f>IF(A143="","",IF(COUNT(L143:M143)=2,M143-L143,""))</x:f>
      </x:c>
      <x:c r="O143" t="str">
        <x:f>IF(A143="","",IF(P143="ATRASADA",Dashboard!$B$3-G143,IF(LEFT(P143,7)="REVISAR","",0)))</x:f>
      </x:c>
      <x:c r="P143" t="str">
        <x:f>IF(A143="","",IF(COUNT(F143:G143)&lt;&gt;2,"REVISAR DATAS",IF(OR(F143&lt;=0,G143&lt;F143,NOT(ISNUMBER(Dashboard!$B$3))),"REVISAR DATAS",IF(COUNTIF(Listas!$F$4:$F$7,I143)&lt;&gt;1,"REVISAR STATUS",IF(OR(NOT(ISNUMBER(J143)),J143&lt;0,J143&gt;1),"REVISAR PROGRESSO",IF(I143="Concluída",IF(OR(NOT(ISNUMBER(K143)),K143&lt;F143,K143&gt;Dashboard!$B$3,J143&lt;&gt;1,LEN(Q143)=0,Q143="Pendente"),"REVISAR CONCLUSÃO","CONCLUÍDA"),IF(I143="Cancelada","CANCELADA",IF(G143&lt;Dashboard!$B$3,"ATRASADA",IF(G143-Dashboard!$B$3&lt;=7,"VENCE EM 7 DIAS","NO PRAZO")))))))))</x:f>
      </x:c>
      <x:c r="Q143" s="13"/>
    </x:row>
    <x:row r="144">
      <x:c r="A144" s="13"/>
      <x:c r="B144" s="13"/>
      <x:c r="C144" s="13"/>
      <x:c r="D144" s="13"/>
      <x:c r="E144" s="13"/>
      <x:c r="F144" s="14"/>
      <x:c r="G144" s="14"/>
      <x:c r="H144" s="13"/>
      <x:c r="I144" s="13"/>
      <x:c r="J144" s="16"/>
      <x:c r="K144" s="14"/>
      <x:c r="L144" s="17"/>
      <x:c r="M144" s="17"/>
      <x:c r="N144" s="18" t="str">
        <x:f>IF(A144="","",IF(COUNT(L144:M144)=2,M144-L144,""))</x:f>
      </x:c>
      <x:c r="O144" t="str">
        <x:f>IF(A144="","",IF(P144="ATRASADA",Dashboard!$B$3-G144,IF(LEFT(P144,7)="REVISAR","",0)))</x:f>
      </x:c>
      <x:c r="P144" t="str">
        <x:f>IF(A144="","",IF(COUNT(F144:G144)&lt;&gt;2,"REVISAR DATAS",IF(OR(F144&lt;=0,G144&lt;F144,NOT(ISNUMBER(Dashboard!$B$3))),"REVISAR DATAS",IF(COUNTIF(Listas!$F$4:$F$7,I144)&lt;&gt;1,"REVISAR STATUS",IF(OR(NOT(ISNUMBER(J144)),J144&lt;0,J144&gt;1),"REVISAR PROGRESSO",IF(I144="Concluída",IF(OR(NOT(ISNUMBER(K144)),K144&lt;F144,K144&gt;Dashboard!$B$3,J144&lt;&gt;1,LEN(Q144)=0,Q144="Pendente"),"REVISAR CONCLUSÃO","CONCLUÍDA"),IF(I144="Cancelada","CANCELADA",IF(G144&lt;Dashboard!$B$3,"ATRASADA",IF(G144-Dashboard!$B$3&lt;=7,"VENCE EM 7 DIAS","NO PRAZO")))))))))</x:f>
      </x:c>
      <x:c r="Q144" s="13"/>
    </x:row>
    <x:row r="145">
      <x:c r="A145" s="13"/>
      <x:c r="B145" s="13"/>
      <x:c r="C145" s="13"/>
      <x:c r="D145" s="13"/>
      <x:c r="E145" s="13"/>
      <x:c r="F145" s="14"/>
      <x:c r="G145" s="14"/>
      <x:c r="H145" s="13"/>
      <x:c r="I145" s="13"/>
      <x:c r="J145" s="16"/>
      <x:c r="K145" s="14"/>
      <x:c r="L145" s="17"/>
      <x:c r="M145" s="17"/>
      <x:c r="N145" s="18" t="str">
        <x:f>IF(A145="","",IF(COUNT(L145:M145)=2,M145-L145,""))</x:f>
      </x:c>
      <x:c r="O145" t="str">
        <x:f>IF(A145="","",IF(P145="ATRASADA",Dashboard!$B$3-G145,IF(LEFT(P145,7)="REVISAR","",0)))</x:f>
      </x:c>
      <x:c r="P145" t="str">
        <x:f>IF(A145="","",IF(COUNT(F145:G145)&lt;&gt;2,"REVISAR DATAS",IF(OR(F145&lt;=0,G145&lt;F145,NOT(ISNUMBER(Dashboard!$B$3))),"REVISAR DATAS",IF(COUNTIF(Listas!$F$4:$F$7,I145)&lt;&gt;1,"REVISAR STATUS",IF(OR(NOT(ISNUMBER(J145)),J145&lt;0,J145&gt;1),"REVISAR PROGRESSO",IF(I145="Concluída",IF(OR(NOT(ISNUMBER(K145)),K145&lt;F145,K145&gt;Dashboard!$B$3,J145&lt;&gt;1,LEN(Q145)=0,Q145="Pendente"),"REVISAR CONCLUSÃO","CONCLUÍDA"),IF(I145="Cancelada","CANCELADA",IF(G145&lt;Dashboard!$B$3,"ATRASADA",IF(G145-Dashboard!$B$3&lt;=7,"VENCE EM 7 DIAS","NO PRAZO")))))))))</x:f>
      </x:c>
      <x:c r="Q145" s="13"/>
    </x:row>
    <x:row r="146">
      <x:c r="A146" s="13"/>
      <x:c r="B146" s="13"/>
      <x:c r="C146" s="13"/>
      <x:c r="D146" s="13"/>
      <x:c r="E146" s="13"/>
      <x:c r="F146" s="14"/>
      <x:c r="G146" s="14"/>
      <x:c r="H146" s="13"/>
      <x:c r="I146" s="13"/>
      <x:c r="J146" s="16"/>
      <x:c r="K146" s="14"/>
      <x:c r="L146" s="17"/>
      <x:c r="M146" s="17"/>
      <x:c r="N146" s="18" t="str">
        <x:f>IF(A146="","",IF(COUNT(L146:M146)=2,M146-L146,""))</x:f>
      </x:c>
      <x:c r="O146" t="str">
        <x:f>IF(A146="","",IF(P146="ATRASADA",Dashboard!$B$3-G146,IF(LEFT(P146,7)="REVISAR","",0)))</x:f>
      </x:c>
      <x:c r="P146" t="str">
        <x:f>IF(A146="","",IF(COUNT(F146:G146)&lt;&gt;2,"REVISAR DATAS",IF(OR(F146&lt;=0,G146&lt;F146,NOT(ISNUMBER(Dashboard!$B$3))),"REVISAR DATAS",IF(COUNTIF(Listas!$F$4:$F$7,I146)&lt;&gt;1,"REVISAR STATUS",IF(OR(NOT(ISNUMBER(J146)),J146&lt;0,J146&gt;1),"REVISAR PROGRESSO",IF(I146="Concluída",IF(OR(NOT(ISNUMBER(K146)),K146&lt;F146,K146&gt;Dashboard!$B$3,J146&lt;&gt;1,LEN(Q146)=0,Q146="Pendente"),"REVISAR CONCLUSÃO","CONCLUÍDA"),IF(I146="Cancelada","CANCELADA",IF(G146&lt;Dashboard!$B$3,"ATRASADA",IF(G146-Dashboard!$B$3&lt;=7,"VENCE EM 7 DIAS","NO PRAZO")))))))))</x:f>
      </x:c>
      <x:c r="Q146" s="13"/>
    </x:row>
    <x:row r="147">
      <x:c r="A147" s="13"/>
      <x:c r="B147" s="13"/>
      <x:c r="C147" s="13"/>
      <x:c r="D147" s="13"/>
      <x:c r="E147" s="13"/>
      <x:c r="F147" s="14"/>
      <x:c r="G147" s="14"/>
      <x:c r="H147" s="13"/>
      <x:c r="I147" s="13"/>
      <x:c r="J147" s="16"/>
      <x:c r="K147" s="14"/>
      <x:c r="L147" s="17"/>
      <x:c r="M147" s="17"/>
      <x:c r="N147" s="18" t="str">
        <x:f>IF(A147="","",IF(COUNT(L147:M147)=2,M147-L147,""))</x:f>
      </x:c>
      <x:c r="O147" t="str">
        <x:f>IF(A147="","",IF(P147="ATRASADA",Dashboard!$B$3-G147,IF(LEFT(P147,7)="REVISAR","",0)))</x:f>
      </x:c>
      <x:c r="P147" t="str">
        <x:f>IF(A147="","",IF(COUNT(F147:G147)&lt;&gt;2,"REVISAR DATAS",IF(OR(F147&lt;=0,G147&lt;F147,NOT(ISNUMBER(Dashboard!$B$3))),"REVISAR DATAS",IF(COUNTIF(Listas!$F$4:$F$7,I147)&lt;&gt;1,"REVISAR STATUS",IF(OR(NOT(ISNUMBER(J147)),J147&lt;0,J147&gt;1),"REVISAR PROGRESSO",IF(I147="Concluída",IF(OR(NOT(ISNUMBER(K147)),K147&lt;F147,K147&gt;Dashboard!$B$3,J147&lt;&gt;1,LEN(Q147)=0,Q147="Pendente"),"REVISAR CONCLUSÃO","CONCLUÍDA"),IF(I147="Cancelada","CANCELADA",IF(G147&lt;Dashboard!$B$3,"ATRASADA",IF(G147-Dashboard!$B$3&lt;=7,"VENCE EM 7 DIAS","NO PRAZO")))))))))</x:f>
      </x:c>
      <x:c r="Q147" s="13"/>
    </x:row>
    <x:row r="148">
      <x:c r="A148" s="13"/>
      <x:c r="B148" s="13"/>
      <x:c r="C148" s="13"/>
      <x:c r="D148" s="13"/>
      <x:c r="E148" s="13"/>
      <x:c r="F148" s="14"/>
      <x:c r="G148" s="14"/>
      <x:c r="H148" s="13"/>
      <x:c r="I148" s="13"/>
      <x:c r="J148" s="16"/>
      <x:c r="K148" s="14"/>
      <x:c r="L148" s="17"/>
      <x:c r="M148" s="17"/>
      <x:c r="N148" s="18" t="str">
        <x:f>IF(A148="","",IF(COUNT(L148:M148)=2,M148-L148,""))</x:f>
      </x:c>
      <x:c r="O148" t="str">
        <x:f>IF(A148="","",IF(P148="ATRASADA",Dashboard!$B$3-G148,IF(LEFT(P148,7)="REVISAR","",0)))</x:f>
      </x:c>
      <x:c r="P148" t="str">
        <x:f>IF(A148="","",IF(COUNT(F148:G148)&lt;&gt;2,"REVISAR DATAS",IF(OR(F148&lt;=0,G148&lt;F148,NOT(ISNUMBER(Dashboard!$B$3))),"REVISAR DATAS",IF(COUNTIF(Listas!$F$4:$F$7,I148)&lt;&gt;1,"REVISAR STATUS",IF(OR(NOT(ISNUMBER(J148)),J148&lt;0,J148&gt;1),"REVISAR PROGRESSO",IF(I148="Concluída",IF(OR(NOT(ISNUMBER(K148)),K148&lt;F148,K148&gt;Dashboard!$B$3,J148&lt;&gt;1,LEN(Q148)=0,Q148="Pendente"),"REVISAR CONCLUSÃO","CONCLUÍDA"),IF(I148="Cancelada","CANCELADA",IF(G148&lt;Dashboard!$B$3,"ATRASADA",IF(G148-Dashboard!$B$3&lt;=7,"VENCE EM 7 DIAS","NO PRAZO")))))))))</x:f>
      </x:c>
      <x:c r="Q148" s="13"/>
    </x:row>
    <x:row r="149">
      <x:c r="A149" s="13"/>
      <x:c r="B149" s="13"/>
      <x:c r="C149" s="13"/>
      <x:c r="D149" s="13"/>
      <x:c r="E149" s="13"/>
      <x:c r="F149" s="14"/>
      <x:c r="G149" s="14"/>
      <x:c r="H149" s="13"/>
      <x:c r="I149" s="13"/>
      <x:c r="J149" s="16"/>
      <x:c r="K149" s="14"/>
      <x:c r="L149" s="17"/>
      <x:c r="M149" s="17"/>
      <x:c r="N149" s="18" t="str">
        <x:f>IF(A149="","",IF(COUNT(L149:M149)=2,M149-L149,""))</x:f>
      </x:c>
      <x:c r="O149" t="str">
        <x:f>IF(A149="","",IF(P149="ATRASADA",Dashboard!$B$3-G149,IF(LEFT(P149,7)="REVISAR","",0)))</x:f>
      </x:c>
      <x:c r="P149" t="str">
        <x:f>IF(A149="","",IF(COUNT(F149:G149)&lt;&gt;2,"REVISAR DATAS",IF(OR(F149&lt;=0,G149&lt;F149,NOT(ISNUMBER(Dashboard!$B$3))),"REVISAR DATAS",IF(COUNTIF(Listas!$F$4:$F$7,I149)&lt;&gt;1,"REVISAR STATUS",IF(OR(NOT(ISNUMBER(J149)),J149&lt;0,J149&gt;1),"REVISAR PROGRESSO",IF(I149="Concluída",IF(OR(NOT(ISNUMBER(K149)),K149&lt;F149,K149&gt;Dashboard!$B$3,J149&lt;&gt;1,LEN(Q149)=0,Q149="Pendente"),"REVISAR CONCLUSÃO","CONCLUÍDA"),IF(I149="Cancelada","CANCELADA",IF(G149&lt;Dashboard!$B$3,"ATRASADA",IF(G149-Dashboard!$B$3&lt;=7,"VENCE EM 7 DIAS","NO PRAZO")))))))))</x:f>
      </x:c>
      <x:c r="Q149" s="13"/>
    </x:row>
    <x:row r="150">
      <x:c r="A150" s="13"/>
      <x:c r="B150" s="13"/>
      <x:c r="C150" s="13"/>
      <x:c r="D150" s="13"/>
      <x:c r="E150" s="13"/>
      <x:c r="F150" s="14"/>
      <x:c r="G150" s="14"/>
      <x:c r="H150" s="13"/>
      <x:c r="I150" s="13"/>
      <x:c r="J150" s="16"/>
      <x:c r="K150" s="14"/>
      <x:c r="L150" s="17"/>
      <x:c r="M150" s="17"/>
      <x:c r="N150" s="18" t="str">
        <x:f>IF(A150="","",IF(COUNT(L150:M150)=2,M150-L150,""))</x:f>
      </x:c>
      <x:c r="O150" t="str">
        <x:f>IF(A150="","",IF(P150="ATRASADA",Dashboard!$B$3-G150,IF(LEFT(P150,7)="REVISAR","",0)))</x:f>
      </x:c>
      <x:c r="P150" t="str">
        <x:f>IF(A150="","",IF(COUNT(F150:G150)&lt;&gt;2,"REVISAR DATAS",IF(OR(F150&lt;=0,G150&lt;F150,NOT(ISNUMBER(Dashboard!$B$3))),"REVISAR DATAS",IF(COUNTIF(Listas!$F$4:$F$7,I150)&lt;&gt;1,"REVISAR STATUS",IF(OR(NOT(ISNUMBER(J150)),J150&lt;0,J150&gt;1),"REVISAR PROGRESSO",IF(I150="Concluída",IF(OR(NOT(ISNUMBER(K150)),K150&lt;F150,K150&gt;Dashboard!$B$3,J150&lt;&gt;1,LEN(Q150)=0,Q150="Pendente"),"REVISAR CONCLUSÃO","CONCLUÍDA"),IF(I150="Cancelada","CANCELADA",IF(G150&lt;Dashboard!$B$3,"ATRASADA",IF(G150-Dashboard!$B$3&lt;=7,"VENCE EM 7 DIAS","NO PRAZO")))))))))</x:f>
      </x:c>
      <x:c r="Q150" s="13"/>
    </x:row>
    <x:row r="151">
      <x:c r="A151" s="13"/>
      <x:c r="B151" s="13"/>
      <x:c r="C151" s="13"/>
      <x:c r="D151" s="13"/>
      <x:c r="E151" s="13"/>
      <x:c r="F151" s="14"/>
      <x:c r="G151" s="14"/>
      <x:c r="H151" s="13"/>
      <x:c r="I151" s="13"/>
      <x:c r="J151" s="16"/>
      <x:c r="K151" s="14"/>
      <x:c r="L151" s="17"/>
      <x:c r="M151" s="17"/>
      <x:c r="N151" s="18" t="str">
        <x:f>IF(A151="","",IF(COUNT(L151:M151)=2,M151-L151,""))</x:f>
      </x:c>
      <x:c r="O151" t="str">
        <x:f>IF(A151="","",IF(P151="ATRASADA",Dashboard!$B$3-G151,IF(LEFT(P151,7)="REVISAR","",0)))</x:f>
      </x:c>
      <x:c r="P151" t="str">
        <x:f>IF(A151="","",IF(COUNT(F151:G151)&lt;&gt;2,"REVISAR DATAS",IF(OR(F151&lt;=0,G151&lt;F151,NOT(ISNUMBER(Dashboard!$B$3))),"REVISAR DATAS",IF(COUNTIF(Listas!$F$4:$F$7,I151)&lt;&gt;1,"REVISAR STATUS",IF(OR(NOT(ISNUMBER(J151)),J151&lt;0,J151&gt;1),"REVISAR PROGRESSO",IF(I151="Concluída",IF(OR(NOT(ISNUMBER(K151)),K151&lt;F151,K151&gt;Dashboard!$B$3,J151&lt;&gt;1,LEN(Q151)=0,Q151="Pendente"),"REVISAR CONCLUSÃO","CONCLUÍDA"),IF(I151="Cancelada","CANCELADA",IF(G151&lt;Dashboard!$B$3,"ATRASADA",IF(G151-Dashboard!$B$3&lt;=7,"VENCE EM 7 DIAS","NO PRAZO")))))))))</x:f>
      </x:c>
      <x:c r="Q151" s="13"/>
    </x:row>
    <x:row r="152">
      <x:c r="A152" s="13"/>
      <x:c r="B152" s="13"/>
      <x:c r="C152" s="13"/>
      <x:c r="D152" s="13"/>
      <x:c r="E152" s="13"/>
      <x:c r="F152" s="14"/>
      <x:c r="G152" s="14"/>
      <x:c r="H152" s="13"/>
      <x:c r="I152" s="13"/>
      <x:c r="J152" s="16"/>
      <x:c r="K152" s="14"/>
      <x:c r="L152" s="17"/>
      <x:c r="M152" s="17"/>
      <x:c r="N152" s="18" t="str">
        <x:f>IF(A152="","",IF(COUNT(L152:M152)=2,M152-L152,""))</x:f>
      </x:c>
      <x:c r="O152" t="str">
        <x:f>IF(A152="","",IF(P152="ATRASADA",Dashboard!$B$3-G152,IF(LEFT(P152,7)="REVISAR","",0)))</x:f>
      </x:c>
      <x:c r="P152" t="str">
        <x:f>IF(A152="","",IF(COUNT(F152:G152)&lt;&gt;2,"REVISAR DATAS",IF(OR(F152&lt;=0,G152&lt;F152,NOT(ISNUMBER(Dashboard!$B$3))),"REVISAR DATAS",IF(COUNTIF(Listas!$F$4:$F$7,I152)&lt;&gt;1,"REVISAR STATUS",IF(OR(NOT(ISNUMBER(J152)),J152&lt;0,J152&gt;1),"REVISAR PROGRESSO",IF(I152="Concluída",IF(OR(NOT(ISNUMBER(K152)),K152&lt;F152,K152&gt;Dashboard!$B$3,J152&lt;&gt;1,LEN(Q152)=0,Q152="Pendente"),"REVISAR CONCLUSÃO","CONCLUÍDA"),IF(I152="Cancelada","CANCELADA",IF(G152&lt;Dashboard!$B$3,"ATRASADA",IF(G152-Dashboard!$B$3&lt;=7,"VENCE EM 7 DIAS","NO PRAZO")))))))))</x:f>
      </x:c>
      <x:c r="Q152" s="13"/>
    </x:row>
    <x:row r="153">
      <x:c r="A153" s="13"/>
      <x:c r="B153" s="13"/>
      <x:c r="C153" s="13"/>
      <x:c r="D153" s="13"/>
      <x:c r="E153" s="13"/>
      <x:c r="F153" s="14"/>
      <x:c r="G153" s="14"/>
      <x:c r="H153" s="13"/>
      <x:c r="I153" s="13"/>
      <x:c r="J153" s="16"/>
      <x:c r="K153" s="14"/>
      <x:c r="L153" s="17"/>
      <x:c r="M153" s="17"/>
      <x:c r="N153" s="18" t="str">
        <x:f>IF(A153="","",IF(COUNT(L153:M153)=2,M153-L153,""))</x:f>
      </x:c>
      <x:c r="O153" t="str">
        <x:f>IF(A153="","",IF(P153="ATRASADA",Dashboard!$B$3-G153,IF(LEFT(P153,7)="REVISAR","",0)))</x:f>
      </x:c>
      <x:c r="P153" t="str">
        <x:f>IF(A153="","",IF(COUNT(F153:G153)&lt;&gt;2,"REVISAR DATAS",IF(OR(F153&lt;=0,G153&lt;F153,NOT(ISNUMBER(Dashboard!$B$3))),"REVISAR DATAS",IF(COUNTIF(Listas!$F$4:$F$7,I153)&lt;&gt;1,"REVISAR STATUS",IF(OR(NOT(ISNUMBER(J153)),J153&lt;0,J153&gt;1),"REVISAR PROGRESSO",IF(I153="Concluída",IF(OR(NOT(ISNUMBER(K153)),K153&lt;F153,K153&gt;Dashboard!$B$3,J153&lt;&gt;1,LEN(Q153)=0,Q153="Pendente"),"REVISAR CONCLUSÃO","CONCLUÍDA"),IF(I153="Cancelada","CANCELADA",IF(G153&lt;Dashboard!$B$3,"ATRASADA",IF(G153-Dashboard!$B$3&lt;=7,"VENCE EM 7 DIAS","NO PRAZO")))))))))</x:f>
      </x:c>
      <x:c r="Q153" s="13"/>
    </x:row>
    <x:row r="154">
      <x:c r="A154" s="13"/>
      <x:c r="B154" s="13"/>
      <x:c r="C154" s="13"/>
      <x:c r="D154" s="13"/>
      <x:c r="E154" s="13"/>
      <x:c r="F154" s="14"/>
      <x:c r="G154" s="14"/>
      <x:c r="H154" s="13"/>
      <x:c r="I154" s="13"/>
      <x:c r="J154" s="16"/>
      <x:c r="K154" s="14"/>
      <x:c r="L154" s="17"/>
      <x:c r="M154" s="17"/>
      <x:c r="N154" s="18" t="str">
        <x:f>IF(A154="","",IF(COUNT(L154:M154)=2,M154-L154,""))</x:f>
      </x:c>
      <x:c r="O154" t="str">
        <x:f>IF(A154="","",IF(P154="ATRASADA",Dashboard!$B$3-G154,IF(LEFT(P154,7)="REVISAR","",0)))</x:f>
      </x:c>
      <x:c r="P154" t="str">
        <x:f>IF(A154="","",IF(COUNT(F154:G154)&lt;&gt;2,"REVISAR DATAS",IF(OR(F154&lt;=0,G154&lt;F154,NOT(ISNUMBER(Dashboard!$B$3))),"REVISAR DATAS",IF(COUNTIF(Listas!$F$4:$F$7,I154)&lt;&gt;1,"REVISAR STATUS",IF(OR(NOT(ISNUMBER(J154)),J154&lt;0,J154&gt;1),"REVISAR PROGRESSO",IF(I154="Concluída",IF(OR(NOT(ISNUMBER(K154)),K154&lt;F154,K154&gt;Dashboard!$B$3,J154&lt;&gt;1,LEN(Q154)=0,Q154="Pendente"),"REVISAR CONCLUSÃO","CONCLUÍDA"),IF(I154="Cancelada","CANCELADA",IF(G154&lt;Dashboard!$B$3,"ATRASADA",IF(G154-Dashboard!$B$3&lt;=7,"VENCE EM 7 DIAS","NO PRAZO")))))))))</x:f>
      </x:c>
      <x:c r="Q154" s="13"/>
    </x:row>
    <x:row r="155">
      <x:c r="A155" s="13"/>
      <x:c r="B155" s="13"/>
      <x:c r="C155" s="13"/>
      <x:c r="D155" s="13"/>
      <x:c r="E155" s="13"/>
      <x:c r="F155" s="14"/>
      <x:c r="G155" s="14"/>
      <x:c r="H155" s="13"/>
      <x:c r="I155" s="13"/>
      <x:c r="J155" s="16"/>
      <x:c r="K155" s="14"/>
      <x:c r="L155" s="17"/>
      <x:c r="M155" s="17"/>
      <x:c r="N155" s="18" t="str">
        <x:f>IF(A155="","",IF(COUNT(L155:M155)=2,M155-L155,""))</x:f>
      </x:c>
      <x:c r="O155" t="str">
        <x:f>IF(A155="","",IF(P155="ATRASADA",Dashboard!$B$3-G155,IF(LEFT(P155,7)="REVISAR","",0)))</x:f>
      </x:c>
      <x:c r="P155" t="str">
        <x:f>IF(A155="","",IF(COUNT(F155:G155)&lt;&gt;2,"REVISAR DATAS",IF(OR(F155&lt;=0,G155&lt;F155,NOT(ISNUMBER(Dashboard!$B$3))),"REVISAR DATAS",IF(COUNTIF(Listas!$F$4:$F$7,I155)&lt;&gt;1,"REVISAR STATUS",IF(OR(NOT(ISNUMBER(J155)),J155&lt;0,J155&gt;1),"REVISAR PROGRESSO",IF(I155="Concluída",IF(OR(NOT(ISNUMBER(K155)),K155&lt;F155,K155&gt;Dashboard!$B$3,J155&lt;&gt;1,LEN(Q155)=0,Q155="Pendente"),"REVISAR CONCLUSÃO","CONCLUÍDA"),IF(I155="Cancelada","CANCELADA",IF(G155&lt;Dashboard!$B$3,"ATRASADA",IF(G155-Dashboard!$B$3&lt;=7,"VENCE EM 7 DIAS","NO PRAZO")))))))))</x:f>
      </x:c>
      <x:c r="Q155" s="13"/>
    </x:row>
    <x:row r="156">
      <x:c r="A156" s="13"/>
      <x:c r="B156" s="13"/>
      <x:c r="C156" s="13"/>
      <x:c r="D156" s="13"/>
      <x:c r="E156" s="13"/>
      <x:c r="F156" s="14"/>
      <x:c r="G156" s="14"/>
      <x:c r="H156" s="13"/>
      <x:c r="I156" s="13"/>
      <x:c r="J156" s="16"/>
      <x:c r="K156" s="14"/>
      <x:c r="L156" s="17"/>
      <x:c r="M156" s="17"/>
      <x:c r="N156" s="18" t="str">
        <x:f>IF(A156="","",IF(COUNT(L156:M156)=2,M156-L156,""))</x:f>
      </x:c>
      <x:c r="O156" t="str">
        <x:f>IF(A156="","",IF(P156="ATRASADA",Dashboard!$B$3-G156,IF(LEFT(P156,7)="REVISAR","",0)))</x:f>
      </x:c>
      <x:c r="P156" t="str">
        <x:f>IF(A156="","",IF(COUNT(F156:G156)&lt;&gt;2,"REVISAR DATAS",IF(OR(F156&lt;=0,G156&lt;F156,NOT(ISNUMBER(Dashboard!$B$3))),"REVISAR DATAS",IF(COUNTIF(Listas!$F$4:$F$7,I156)&lt;&gt;1,"REVISAR STATUS",IF(OR(NOT(ISNUMBER(J156)),J156&lt;0,J156&gt;1),"REVISAR PROGRESSO",IF(I156="Concluída",IF(OR(NOT(ISNUMBER(K156)),K156&lt;F156,K156&gt;Dashboard!$B$3,J156&lt;&gt;1,LEN(Q156)=0,Q156="Pendente"),"REVISAR CONCLUSÃO","CONCLUÍDA"),IF(I156="Cancelada","CANCELADA",IF(G156&lt;Dashboard!$B$3,"ATRASADA",IF(G156-Dashboard!$B$3&lt;=7,"VENCE EM 7 DIAS","NO PRAZO")))))))))</x:f>
      </x:c>
      <x:c r="Q156" s="13"/>
    </x:row>
    <x:row r="157">
      <x:c r="A157" s="13"/>
      <x:c r="B157" s="13"/>
      <x:c r="C157" s="13"/>
      <x:c r="D157" s="13"/>
      <x:c r="E157" s="13"/>
      <x:c r="F157" s="14"/>
      <x:c r="G157" s="14"/>
      <x:c r="H157" s="13"/>
      <x:c r="I157" s="13"/>
      <x:c r="J157" s="16"/>
      <x:c r="K157" s="14"/>
      <x:c r="L157" s="17"/>
      <x:c r="M157" s="17"/>
      <x:c r="N157" s="18" t="str">
        <x:f>IF(A157="","",IF(COUNT(L157:M157)=2,M157-L157,""))</x:f>
      </x:c>
      <x:c r="O157" t="str">
        <x:f>IF(A157="","",IF(P157="ATRASADA",Dashboard!$B$3-G157,IF(LEFT(P157,7)="REVISAR","",0)))</x:f>
      </x:c>
      <x:c r="P157" t="str">
        <x:f>IF(A157="","",IF(COUNT(F157:G157)&lt;&gt;2,"REVISAR DATAS",IF(OR(F157&lt;=0,G157&lt;F157,NOT(ISNUMBER(Dashboard!$B$3))),"REVISAR DATAS",IF(COUNTIF(Listas!$F$4:$F$7,I157)&lt;&gt;1,"REVISAR STATUS",IF(OR(NOT(ISNUMBER(J157)),J157&lt;0,J157&gt;1),"REVISAR PROGRESSO",IF(I157="Concluída",IF(OR(NOT(ISNUMBER(K157)),K157&lt;F157,K157&gt;Dashboard!$B$3,J157&lt;&gt;1,LEN(Q157)=0,Q157="Pendente"),"REVISAR CONCLUSÃO","CONCLUÍDA"),IF(I157="Cancelada","CANCELADA",IF(G157&lt;Dashboard!$B$3,"ATRASADA",IF(G157-Dashboard!$B$3&lt;=7,"VENCE EM 7 DIAS","NO PRAZO")))))))))</x:f>
      </x:c>
      <x:c r="Q157" s="13"/>
    </x:row>
    <x:row r="158">
      <x:c r="A158" s="13"/>
      <x:c r="B158" s="13"/>
      <x:c r="C158" s="13"/>
      <x:c r="D158" s="13"/>
      <x:c r="E158" s="13"/>
      <x:c r="F158" s="14"/>
      <x:c r="G158" s="14"/>
      <x:c r="H158" s="13"/>
      <x:c r="I158" s="13"/>
      <x:c r="J158" s="16"/>
      <x:c r="K158" s="14"/>
      <x:c r="L158" s="17"/>
      <x:c r="M158" s="17"/>
      <x:c r="N158" s="18" t="str">
        <x:f>IF(A158="","",IF(COUNT(L158:M158)=2,M158-L158,""))</x:f>
      </x:c>
      <x:c r="O158" t="str">
        <x:f>IF(A158="","",IF(P158="ATRASADA",Dashboard!$B$3-G158,IF(LEFT(P158,7)="REVISAR","",0)))</x:f>
      </x:c>
      <x:c r="P158" t="str">
        <x:f>IF(A158="","",IF(COUNT(F158:G158)&lt;&gt;2,"REVISAR DATAS",IF(OR(F158&lt;=0,G158&lt;F158,NOT(ISNUMBER(Dashboard!$B$3))),"REVISAR DATAS",IF(COUNTIF(Listas!$F$4:$F$7,I158)&lt;&gt;1,"REVISAR STATUS",IF(OR(NOT(ISNUMBER(J158)),J158&lt;0,J158&gt;1),"REVISAR PROGRESSO",IF(I158="Concluída",IF(OR(NOT(ISNUMBER(K158)),K158&lt;F158,K158&gt;Dashboard!$B$3,J158&lt;&gt;1,LEN(Q158)=0,Q158="Pendente"),"REVISAR CONCLUSÃO","CONCLUÍDA"),IF(I158="Cancelada","CANCELADA",IF(G158&lt;Dashboard!$B$3,"ATRASADA",IF(G158-Dashboard!$B$3&lt;=7,"VENCE EM 7 DIAS","NO PRAZO")))))))))</x:f>
      </x:c>
      <x:c r="Q158" s="13"/>
    </x:row>
    <x:row r="159">
      <x:c r="A159" s="13"/>
      <x:c r="B159" s="13"/>
      <x:c r="C159" s="13"/>
      <x:c r="D159" s="13"/>
      <x:c r="E159" s="13"/>
      <x:c r="F159" s="14"/>
      <x:c r="G159" s="14"/>
      <x:c r="H159" s="13"/>
      <x:c r="I159" s="13"/>
      <x:c r="J159" s="16"/>
      <x:c r="K159" s="14"/>
      <x:c r="L159" s="17"/>
      <x:c r="M159" s="17"/>
      <x:c r="N159" s="18" t="str">
        <x:f>IF(A159="","",IF(COUNT(L159:M159)=2,M159-L159,""))</x:f>
      </x:c>
      <x:c r="O159" t="str">
        <x:f>IF(A159="","",IF(P159="ATRASADA",Dashboard!$B$3-G159,IF(LEFT(P159,7)="REVISAR","",0)))</x:f>
      </x:c>
      <x:c r="P159" t="str">
        <x:f>IF(A159="","",IF(COUNT(F159:G159)&lt;&gt;2,"REVISAR DATAS",IF(OR(F159&lt;=0,G159&lt;F159,NOT(ISNUMBER(Dashboard!$B$3))),"REVISAR DATAS",IF(COUNTIF(Listas!$F$4:$F$7,I159)&lt;&gt;1,"REVISAR STATUS",IF(OR(NOT(ISNUMBER(J159)),J159&lt;0,J159&gt;1),"REVISAR PROGRESSO",IF(I159="Concluída",IF(OR(NOT(ISNUMBER(K159)),K159&lt;F159,K159&gt;Dashboard!$B$3,J159&lt;&gt;1,LEN(Q159)=0,Q159="Pendente"),"REVISAR CONCLUSÃO","CONCLUÍDA"),IF(I159="Cancelada","CANCELADA",IF(G159&lt;Dashboard!$B$3,"ATRASADA",IF(G159-Dashboard!$B$3&lt;=7,"VENCE EM 7 DIAS","NO PRAZO")))))))))</x:f>
      </x:c>
      <x:c r="Q159" s="13"/>
    </x:row>
    <x:row r="160">
      <x:c r="A160" s="13"/>
      <x:c r="B160" s="13"/>
      <x:c r="C160" s="13"/>
      <x:c r="D160" s="13"/>
      <x:c r="E160" s="13"/>
      <x:c r="F160" s="14"/>
      <x:c r="G160" s="14"/>
      <x:c r="H160" s="13"/>
      <x:c r="I160" s="13"/>
      <x:c r="J160" s="16"/>
      <x:c r="K160" s="14"/>
      <x:c r="L160" s="17"/>
      <x:c r="M160" s="17"/>
      <x:c r="N160" s="18" t="str">
        <x:f>IF(A160="","",IF(COUNT(L160:M160)=2,M160-L160,""))</x:f>
      </x:c>
      <x:c r="O160" t="str">
        <x:f>IF(A160="","",IF(P160="ATRASADA",Dashboard!$B$3-G160,IF(LEFT(P160,7)="REVISAR","",0)))</x:f>
      </x:c>
      <x:c r="P160" t="str">
        <x:f>IF(A160="","",IF(COUNT(F160:G160)&lt;&gt;2,"REVISAR DATAS",IF(OR(F160&lt;=0,G160&lt;F160,NOT(ISNUMBER(Dashboard!$B$3))),"REVISAR DATAS",IF(COUNTIF(Listas!$F$4:$F$7,I160)&lt;&gt;1,"REVISAR STATUS",IF(OR(NOT(ISNUMBER(J160)),J160&lt;0,J160&gt;1),"REVISAR PROGRESSO",IF(I160="Concluída",IF(OR(NOT(ISNUMBER(K160)),K160&lt;F160,K160&gt;Dashboard!$B$3,J160&lt;&gt;1,LEN(Q160)=0,Q160="Pendente"),"REVISAR CONCLUSÃO","CONCLUÍDA"),IF(I160="Cancelada","CANCELADA",IF(G160&lt;Dashboard!$B$3,"ATRASADA",IF(G160-Dashboard!$B$3&lt;=7,"VENCE EM 7 DIAS","NO PRAZO")))))))))</x:f>
      </x:c>
      <x:c r="Q160" s="13"/>
    </x:row>
    <x:row r="161">
      <x:c r="A161" s="13"/>
      <x:c r="B161" s="13"/>
      <x:c r="C161" s="13"/>
      <x:c r="D161" s="13"/>
      <x:c r="E161" s="13"/>
      <x:c r="F161" s="14"/>
      <x:c r="G161" s="14"/>
      <x:c r="H161" s="13"/>
      <x:c r="I161" s="13"/>
      <x:c r="J161" s="16"/>
      <x:c r="K161" s="14"/>
      <x:c r="L161" s="17"/>
      <x:c r="M161" s="17"/>
      <x:c r="N161" s="18" t="str">
        <x:f>IF(A161="","",IF(COUNT(L161:M161)=2,M161-L161,""))</x:f>
      </x:c>
      <x:c r="O161" t="str">
        <x:f>IF(A161="","",IF(P161="ATRASADA",Dashboard!$B$3-G161,IF(LEFT(P161,7)="REVISAR","",0)))</x:f>
      </x:c>
      <x:c r="P161" t="str">
        <x:f>IF(A161="","",IF(COUNT(F161:G161)&lt;&gt;2,"REVISAR DATAS",IF(OR(F161&lt;=0,G161&lt;F161,NOT(ISNUMBER(Dashboard!$B$3))),"REVISAR DATAS",IF(COUNTIF(Listas!$F$4:$F$7,I161)&lt;&gt;1,"REVISAR STATUS",IF(OR(NOT(ISNUMBER(J161)),J161&lt;0,J161&gt;1),"REVISAR PROGRESSO",IF(I161="Concluída",IF(OR(NOT(ISNUMBER(K161)),K161&lt;F161,K161&gt;Dashboard!$B$3,J161&lt;&gt;1,LEN(Q161)=0,Q161="Pendente"),"REVISAR CONCLUSÃO","CONCLUÍDA"),IF(I161="Cancelada","CANCELADA",IF(G161&lt;Dashboard!$B$3,"ATRASADA",IF(G161-Dashboard!$B$3&lt;=7,"VENCE EM 7 DIAS","NO PRAZO")))))))))</x:f>
      </x:c>
      <x:c r="Q161" s="13"/>
    </x:row>
    <x:row r="162">
      <x:c r="A162" s="13"/>
      <x:c r="B162" s="13"/>
      <x:c r="C162" s="13"/>
      <x:c r="D162" s="13"/>
      <x:c r="E162" s="13"/>
      <x:c r="F162" s="14"/>
      <x:c r="G162" s="14"/>
      <x:c r="H162" s="13"/>
      <x:c r="I162" s="13"/>
      <x:c r="J162" s="16"/>
      <x:c r="K162" s="14"/>
      <x:c r="L162" s="17"/>
      <x:c r="M162" s="17"/>
      <x:c r="N162" s="18" t="str">
        <x:f>IF(A162="","",IF(COUNT(L162:M162)=2,M162-L162,""))</x:f>
      </x:c>
      <x:c r="O162" t="str">
        <x:f>IF(A162="","",IF(P162="ATRASADA",Dashboard!$B$3-G162,IF(LEFT(P162,7)="REVISAR","",0)))</x:f>
      </x:c>
      <x:c r="P162" t="str">
        <x:f>IF(A162="","",IF(COUNT(F162:G162)&lt;&gt;2,"REVISAR DATAS",IF(OR(F162&lt;=0,G162&lt;F162,NOT(ISNUMBER(Dashboard!$B$3))),"REVISAR DATAS",IF(COUNTIF(Listas!$F$4:$F$7,I162)&lt;&gt;1,"REVISAR STATUS",IF(OR(NOT(ISNUMBER(J162)),J162&lt;0,J162&gt;1),"REVISAR PROGRESSO",IF(I162="Concluída",IF(OR(NOT(ISNUMBER(K162)),K162&lt;F162,K162&gt;Dashboard!$B$3,J162&lt;&gt;1,LEN(Q162)=0,Q162="Pendente"),"REVISAR CONCLUSÃO","CONCLUÍDA"),IF(I162="Cancelada","CANCELADA",IF(G162&lt;Dashboard!$B$3,"ATRASADA",IF(G162-Dashboard!$B$3&lt;=7,"VENCE EM 7 DIAS","NO PRAZO")))))))))</x:f>
      </x:c>
      <x:c r="Q162" s="13"/>
    </x:row>
    <x:row r="163">
      <x:c r="A163" s="13"/>
      <x:c r="B163" s="13"/>
      <x:c r="C163" s="13"/>
      <x:c r="D163" s="13"/>
      <x:c r="E163" s="13"/>
      <x:c r="F163" s="14"/>
      <x:c r="G163" s="14"/>
      <x:c r="H163" s="13"/>
      <x:c r="I163" s="13"/>
      <x:c r="J163" s="16"/>
      <x:c r="K163" s="14"/>
      <x:c r="L163" s="17"/>
      <x:c r="M163" s="17"/>
      <x:c r="N163" s="18" t="str">
        <x:f>IF(A163="","",IF(COUNT(L163:M163)=2,M163-L163,""))</x:f>
      </x:c>
      <x:c r="O163" t="str">
        <x:f>IF(A163="","",IF(P163="ATRASADA",Dashboard!$B$3-G163,IF(LEFT(P163,7)="REVISAR","",0)))</x:f>
      </x:c>
      <x:c r="P163" t="str">
        <x:f>IF(A163="","",IF(COUNT(F163:G163)&lt;&gt;2,"REVISAR DATAS",IF(OR(F163&lt;=0,G163&lt;F163,NOT(ISNUMBER(Dashboard!$B$3))),"REVISAR DATAS",IF(COUNTIF(Listas!$F$4:$F$7,I163)&lt;&gt;1,"REVISAR STATUS",IF(OR(NOT(ISNUMBER(J163)),J163&lt;0,J163&gt;1),"REVISAR PROGRESSO",IF(I163="Concluída",IF(OR(NOT(ISNUMBER(K163)),K163&lt;F163,K163&gt;Dashboard!$B$3,J163&lt;&gt;1,LEN(Q163)=0,Q163="Pendente"),"REVISAR CONCLUSÃO","CONCLUÍDA"),IF(I163="Cancelada","CANCELADA",IF(G163&lt;Dashboard!$B$3,"ATRASADA",IF(G163-Dashboard!$B$3&lt;=7,"VENCE EM 7 DIAS","NO PRAZO")))))))))</x:f>
      </x:c>
      <x:c r="Q163" s="13"/>
    </x:row>
    <x:row r="164">
      <x:c r="A164" s="13"/>
      <x:c r="B164" s="13"/>
      <x:c r="C164" s="13"/>
      <x:c r="D164" s="13"/>
      <x:c r="E164" s="13"/>
      <x:c r="F164" s="14"/>
      <x:c r="G164" s="14"/>
      <x:c r="H164" s="13"/>
      <x:c r="I164" s="13"/>
      <x:c r="J164" s="16"/>
      <x:c r="K164" s="14"/>
      <x:c r="L164" s="17"/>
      <x:c r="M164" s="17"/>
      <x:c r="N164" s="18" t="str">
        <x:f>IF(A164="","",IF(COUNT(L164:M164)=2,M164-L164,""))</x:f>
      </x:c>
      <x:c r="O164" t="str">
        <x:f>IF(A164="","",IF(P164="ATRASADA",Dashboard!$B$3-G164,IF(LEFT(P164,7)="REVISAR","",0)))</x:f>
      </x:c>
      <x:c r="P164" t="str">
        <x:f>IF(A164="","",IF(COUNT(F164:G164)&lt;&gt;2,"REVISAR DATAS",IF(OR(F164&lt;=0,G164&lt;F164,NOT(ISNUMBER(Dashboard!$B$3))),"REVISAR DATAS",IF(COUNTIF(Listas!$F$4:$F$7,I164)&lt;&gt;1,"REVISAR STATUS",IF(OR(NOT(ISNUMBER(J164)),J164&lt;0,J164&gt;1),"REVISAR PROGRESSO",IF(I164="Concluída",IF(OR(NOT(ISNUMBER(K164)),K164&lt;F164,K164&gt;Dashboard!$B$3,J164&lt;&gt;1,LEN(Q164)=0,Q164="Pendente"),"REVISAR CONCLUSÃO","CONCLUÍDA"),IF(I164="Cancelada","CANCELADA",IF(G164&lt;Dashboard!$B$3,"ATRASADA",IF(G164-Dashboard!$B$3&lt;=7,"VENCE EM 7 DIAS","NO PRAZO")))))))))</x:f>
      </x:c>
      <x:c r="Q164" s="13"/>
    </x:row>
    <x:row r="165">
      <x:c r="A165" s="13"/>
      <x:c r="B165" s="13"/>
      <x:c r="C165" s="13"/>
      <x:c r="D165" s="13"/>
      <x:c r="E165" s="13"/>
      <x:c r="F165" s="14"/>
      <x:c r="G165" s="14"/>
      <x:c r="H165" s="13"/>
      <x:c r="I165" s="13"/>
      <x:c r="J165" s="16"/>
      <x:c r="K165" s="14"/>
      <x:c r="L165" s="17"/>
      <x:c r="M165" s="17"/>
      <x:c r="N165" s="18" t="str">
        <x:f>IF(A165="","",IF(COUNT(L165:M165)=2,M165-L165,""))</x:f>
      </x:c>
      <x:c r="O165" t="str">
        <x:f>IF(A165="","",IF(P165="ATRASADA",Dashboard!$B$3-G165,IF(LEFT(P165,7)="REVISAR","",0)))</x:f>
      </x:c>
      <x:c r="P165" t="str">
        <x:f>IF(A165="","",IF(COUNT(F165:G165)&lt;&gt;2,"REVISAR DATAS",IF(OR(F165&lt;=0,G165&lt;F165,NOT(ISNUMBER(Dashboard!$B$3))),"REVISAR DATAS",IF(COUNTIF(Listas!$F$4:$F$7,I165)&lt;&gt;1,"REVISAR STATUS",IF(OR(NOT(ISNUMBER(J165)),J165&lt;0,J165&gt;1),"REVISAR PROGRESSO",IF(I165="Concluída",IF(OR(NOT(ISNUMBER(K165)),K165&lt;F165,K165&gt;Dashboard!$B$3,J165&lt;&gt;1,LEN(Q165)=0,Q165="Pendente"),"REVISAR CONCLUSÃO","CONCLUÍDA"),IF(I165="Cancelada","CANCELADA",IF(G165&lt;Dashboard!$B$3,"ATRASADA",IF(G165-Dashboard!$B$3&lt;=7,"VENCE EM 7 DIAS","NO PRAZO")))))))))</x:f>
      </x:c>
      <x:c r="Q165" s="13"/>
    </x:row>
    <x:row r="166">
      <x:c r="A166" s="13"/>
      <x:c r="B166" s="13"/>
      <x:c r="C166" s="13"/>
      <x:c r="D166" s="13"/>
      <x:c r="E166" s="13"/>
      <x:c r="F166" s="14"/>
      <x:c r="G166" s="14"/>
      <x:c r="H166" s="13"/>
      <x:c r="I166" s="13"/>
      <x:c r="J166" s="16"/>
      <x:c r="K166" s="14"/>
      <x:c r="L166" s="17"/>
      <x:c r="M166" s="17"/>
      <x:c r="N166" s="18" t="str">
        <x:f>IF(A166="","",IF(COUNT(L166:M166)=2,M166-L166,""))</x:f>
      </x:c>
      <x:c r="O166" t="str">
        <x:f>IF(A166="","",IF(P166="ATRASADA",Dashboard!$B$3-G166,IF(LEFT(P166,7)="REVISAR","",0)))</x:f>
      </x:c>
      <x:c r="P166" t="str">
        <x:f>IF(A166="","",IF(COUNT(F166:G166)&lt;&gt;2,"REVISAR DATAS",IF(OR(F166&lt;=0,G166&lt;F166,NOT(ISNUMBER(Dashboard!$B$3))),"REVISAR DATAS",IF(COUNTIF(Listas!$F$4:$F$7,I166)&lt;&gt;1,"REVISAR STATUS",IF(OR(NOT(ISNUMBER(J166)),J166&lt;0,J166&gt;1),"REVISAR PROGRESSO",IF(I166="Concluída",IF(OR(NOT(ISNUMBER(K166)),K166&lt;F166,K166&gt;Dashboard!$B$3,J166&lt;&gt;1,LEN(Q166)=0,Q166="Pendente"),"REVISAR CONCLUSÃO","CONCLUÍDA"),IF(I166="Cancelada","CANCELADA",IF(G166&lt;Dashboard!$B$3,"ATRASADA",IF(G166-Dashboard!$B$3&lt;=7,"VENCE EM 7 DIAS","NO PRAZO")))))))))</x:f>
      </x:c>
      <x:c r="Q166" s="13"/>
    </x:row>
    <x:row r="167">
      <x:c r="A167" s="13"/>
      <x:c r="B167" s="13"/>
      <x:c r="C167" s="13"/>
      <x:c r="D167" s="13"/>
      <x:c r="E167" s="13"/>
      <x:c r="F167" s="14"/>
      <x:c r="G167" s="14"/>
      <x:c r="H167" s="13"/>
      <x:c r="I167" s="13"/>
      <x:c r="J167" s="16"/>
      <x:c r="K167" s="14"/>
      <x:c r="L167" s="17"/>
      <x:c r="M167" s="17"/>
      <x:c r="N167" s="18" t="str">
        <x:f>IF(A167="","",IF(COUNT(L167:M167)=2,M167-L167,""))</x:f>
      </x:c>
      <x:c r="O167" t="str">
        <x:f>IF(A167="","",IF(P167="ATRASADA",Dashboard!$B$3-G167,IF(LEFT(P167,7)="REVISAR","",0)))</x:f>
      </x:c>
      <x:c r="P167" t="str">
        <x:f>IF(A167="","",IF(COUNT(F167:G167)&lt;&gt;2,"REVISAR DATAS",IF(OR(F167&lt;=0,G167&lt;F167,NOT(ISNUMBER(Dashboard!$B$3))),"REVISAR DATAS",IF(COUNTIF(Listas!$F$4:$F$7,I167)&lt;&gt;1,"REVISAR STATUS",IF(OR(NOT(ISNUMBER(J167)),J167&lt;0,J167&gt;1),"REVISAR PROGRESSO",IF(I167="Concluída",IF(OR(NOT(ISNUMBER(K167)),K167&lt;F167,K167&gt;Dashboard!$B$3,J167&lt;&gt;1,LEN(Q167)=0,Q167="Pendente"),"REVISAR CONCLUSÃO","CONCLUÍDA"),IF(I167="Cancelada","CANCELADA",IF(G167&lt;Dashboard!$B$3,"ATRASADA",IF(G167-Dashboard!$B$3&lt;=7,"VENCE EM 7 DIAS","NO PRAZO")))))))))</x:f>
      </x:c>
      <x:c r="Q167" s="13"/>
    </x:row>
    <x:row r="168">
      <x:c r="A168" s="13"/>
      <x:c r="B168" s="13"/>
      <x:c r="C168" s="13"/>
      <x:c r="D168" s="13"/>
      <x:c r="E168" s="13"/>
      <x:c r="F168" s="14"/>
      <x:c r="G168" s="14"/>
      <x:c r="H168" s="13"/>
      <x:c r="I168" s="13"/>
      <x:c r="J168" s="16"/>
      <x:c r="K168" s="14"/>
      <x:c r="L168" s="17"/>
      <x:c r="M168" s="17"/>
      <x:c r="N168" s="18" t="str">
        <x:f>IF(A168="","",IF(COUNT(L168:M168)=2,M168-L168,""))</x:f>
      </x:c>
      <x:c r="O168" t="str">
        <x:f>IF(A168="","",IF(P168="ATRASADA",Dashboard!$B$3-G168,IF(LEFT(P168,7)="REVISAR","",0)))</x:f>
      </x:c>
      <x:c r="P168" t="str">
        <x:f>IF(A168="","",IF(COUNT(F168:G168)&lt;&gt;2,"REVISAR DATAS",IF(OR(F168&lt;=0,G168&lt;F168,NOT(ISNUMBER(Dashboard!$B$3))),"REVISAR DATAS",IF(COUNTIF(Listas!$F$4:$F$7,I168)&lt;&gt;1,"REVISAR STATUS",IF(OR(NOT(ISNUMBER(J168)),J168&lt;0,J168&gt;1),"REVISAR PROGRESSO",IF(I168="Concluída",IF(OR(NOT(ISNUMBER(K168)),K168&lt;F168,K168&gt;Dashboard!$B$3,J168&lt;&gt;1,LEN(Q168)=0,Q168="Pendente"),"REVISAR CONCLUSÃO","CONCLUÍDA"),IF(I168="Cancelada","CANCELADA",IF(G168&lt;Dashboard!$B$3,"ATRASADA",IF(G168-Dashboard!$B$3&lt;=7,"VENCE EM 7 DIAS","NO PRAZO")))))))))</x:f>
      </x:c>
      <x:c r="Q168" s="13"/>
    </x:row>
    <x:row r="169">
      <x:c r="A169" s="13"/>
      <x:c r="B169" s="13"/>
      <x:c r="C169" s="13"/>
      <x:c r="D169" s="13"/>
      <x:c r="E169" s="13"/>
      <x:c r="F169" s="14"/>
      <x:c r="G169" s="14"/>
      <x:c r="H169" s="13"/>
      <x:c r="I169" s="13"/>
      <x:c r="J169" s="16"/>
      <x:c r="K169" s="14"/>
      <x:c r="L169" s="17"/>
      <x:c r="M169" s="17"/>
      <x:c r="N169" s="18" t="str">
        <x:f>IF(A169="","",IF(COUNT(L169:M169)=2,M169-L169,""))</x:f>
      </x:c>
      <x:c r="O169" t="str">
        <x:f>IF(A169="","",IF(P169="ATRASADA",Dashboard!$B$3-G169,IF(LEFT(P169,7)="REVISAR","",0)))</x:f>
      </x:c>
      <x:c r="P169" t="str">
        <x:f>IF(A169="","",IF(COUNT(F169:G169)&lt;&gt;2,"REVISAR DATAS",IF(OR(F169&lt;=0,G169&lt;F169,NOT(ISNUMBER(Dashboard!$B$3))),"REVISAR DATAS",IF(COUNTIF(Listas!$F$4:$F$7,I169)&lt;&gt;1,"REVISAR STATUS",IF(OR(NOT(ISNUMBER(J169)),J169&lt;0,J169&gt;1),"REVISAR PROGRESSO",IF(I169="Concluída",IF(OR(NOT(ISNUMBER(K169)),K169&lt;F169,K169&gt;Dashboard!$B$3,J169&lt;&gt;1,LEN(Q169)=0,Q169="Pendente"),"REVISAR CONCLUSÃO","CONCLUÍDA"),IF(I169="Cancelada","CANCELADA",IF(G169&lt;Dashboard!$B$3,"ATRASADA",IF(G169-Dashboard!$B$3&lt;=7,"VENCE EM 7 DIAS","NO PRAZO")))))))))</x:f>
      </x:c>
      <x:c r="Q169" s="13"/>
    </x:row>
    <x:row r="170">
      <x:c r="A170" s="13"/>
      <x:c r="B170" s="13"/>
      <x:c r="C170" s="13"/>
      <x:c r="D170" s="13"/>
      <x:c r="E170" s="13"/>
      <x:c r="F170" s="14"/>
      <x:c r="G170" s="14"/>
      <x:c r="H170" s="13"/>
      <x:c r="I170" s="13"/>
      <x:c r="J170" s="16"/>
      <x:c r="K170" s="14"/>
      <x:c r="L170" s="17"/>
      <x:c r="M170" s="17"/>
      <x:c r="N170" s="18" t="str">
        <x:f>IF(A170="","",IF(COUNT(L170:M170)=2,M170-L170,""))</x:f>
      </x:c>
      <x:c r="O170" t="str">
        <x:f>IF(A170="","",IF(P170="ATRASADA",Dashboard!$B$3-G170,IF(LEFT(P170,7)="REVISAR","",0)))</x:f>
      </x:c>
      <x:c r="P170" t="str">
        <x:f>IF(A170="","",IF(COUNT(F170:G170)&lt;&gt;2,"REVISAR DATAS",IF(OR(F170&lt;=0,G170&lt;F170,NOT(ISNUMBER(Dashboard!$B$3))),"REVISAR DATAS",IF(COUNTIF(Listas!$F$4:$F$7,I170)&lt;&gt;1,"REVISAR STATUS",IF(OR(NOT(ISNUMBER(J170)),J170&lt;0,J170&gt;1),"REVISAR PROGRESSO",IF(I170="Concluída",IF(OR(NOT(ISNUMBER(K170)),K170&lt;F170,K170&gt;Dashboard!$B$3,J170&lt;&gt;1,LEN(Q170)=0,Q170="Pendente"),"REVISAR CONCLUSÃO","CONCLUÍDA"),IF(I170="Cancelada","CANCELADA",IF(G170&lt;Dashboard!$B$3,"ATRASADA",IF(G170-Dashboard!$B$3&lt;=7,"VENCE EM 7 DIAS","NO PRAZO")))))))))</x:f>
      </x:c>
      <x:c r="Q170" s="13"/>
    </x:row>
    <x:row r="171">
      <x:c r="A171" s="13"/>
      <x:c r="B171" s="13"/>
      <x:c r="C171" s="13"/>
      <x:c r="D171" s="13"/>
      <x:c r="E171" s="13"/>
      <x:c r="F171" s="14"/>
      <x:c r="G171" s="14"/>
      <x:c r="H171" s="13"/>
      <x:c r="I171" s="13"/>
      <x:c r="J171" s="16"/>
      <x:c r="K171" s="14"/>
      <x:c r="L171" s="17"/>
      <x:c r="M171" s="17"/>
      <x:c r="N171" s="18" t="str">
        <x:f>IF(A171="","",IF(COUNT(L171:M171)=2,M171-L171,""))</x:f>
      </x:c>
      <x:c r="O171" t="str">
        <x:f>IF(A171="","",IF(P171="ATRASADA",Dashboard!$B$3-G171,IF(LEFT(P171,7)="REVISAR","",0)))</x:f>
      </x:c>
      <x:c r="P171" t="str">
        <x:f>IF(A171="","",IF(COUNT(F171:G171)&lt;&gt;2,"REVISAR DATAS",IF(OR(F171&lt;=0,G171&lt;F171,NOT(ISNUMBER(Dashboard!$B$3))),"REVISAR DATAS",IF(COUNTIF(Listas!$F$4:$F$7,I171)&lt;&gt;1,"REVISAR STATUS",IF(OR(NOT(ISNUMBER(J171)),J171&lt;0,J171&gt;1),"REVISAR PROGRESSO",IF(I171="Concluída",IF(OR(NOT(ISNUMBER(K171)),K171&lt;F171,K171&gt;Dashboard!$B$3,J171&lt;&gt;1,LEN(Q171)=0,Q171="Pendente"),"REVISAR CONCLUSÃO","CONCLUÍDA"),IF(I171="Cancelada","CANCELADA",IF(G171&lt;Dashboard!$B$3,"ATRASADA",IF(G171-Dashboard!$B$3&lt;=7,"VENCE EM 7 DIAS","NO PRAZO")))))))))</x:f>
      </x:c>
      <x:c r="Q171" s="13"/>
    </x:row>
    <x:row r="172">
      <x:c r="A172" s="13"/>
      <x:c r="B172" s="13"/>
      <x:c r="C172" s="13"/>
      <x:c r="D172" s="13"/>
      <x:c r="E172" s="13"/>
      <x:c r="F172" s="14"/>
      <x:c r="G172" s="14"/>
      <x:c r="H172" s="13"/>
      <x:c r="I172" s="13"/>
      <x:c r="J172" s="16"/>
      <x:c r="K172" s="14"/>
      <x:c r="L172" s="17"/>
      <x:c r="M172" s="17"/>
      <x:c r="N172" s="18" t="str">
        <x:f>IF(A172="","",IF(COUNT(L172:M172)=2,M172-L172,""))</x:f>
      </x:c>
      <x:c r="O172" t="str">
        <x:f>IF(A172="","",IF(P172="ATRASADA",Dashboard!$B$3-G172,IF(LEFT(P172,7)="REVISAR","",0)))</x:f>
      </x:c>
      <x:c r="P172" t="str">
        <x:f>IF(A172="","",IF(COUNT(F172:G172)&lt;&gt;2,"REVISAR DATAS",IF(OR(F172&lt;=0,G172&lt;F172,NOT(ISNUMBER(Dashboard!$B$3))),"REVISAR DATAS",IF(COUNTIF(Listas!$F$4:$F$7,I172)&lt;&gt;1,"REVISAR STATUS",IF(OR(NOT(ISNUMBER(J172)),J172&lt;0,J172&gt;1),"REVISAR PROGRESSO",IF(I172="Concluída",IF(OR(NOT(ISNUMBER(K172)),K172&lt;F172,K172&gt;Dashboard!$B$3,J172&lt;&gt;1,LEN(Q172)=0,Q172="Pendente"),"REVISAR CONCLUSÃO","CONCLUÍDA"),IF(I172="Cancelada","CANCELADA",IF(G172&lt;Dashboard!$B$3,"ATRASADA",IF(G172-Dashboard!$B$3&lt;=7,"VENCE EM 7 DIAS","NO PRAZO")))))))))</x:f>
      </x:c>
      <x:c r="Q172" s="13"/>
    </x:row>
    <x:row r="173">
      <x:c r="A173" s="13"/>
      <x:c r="B173" s="13"/>
      <x:c r="C173" s="13"/>
      <x:c r="D173" s="13"/>
      <x:c r="E173" s="13"/>
      <x:c r="F173" s="14"/>
      <x:c r="G173" s="14"/>
      <x:c r="H173" s="13"/>
      <x:c r="I173" s="13"/>
      <x:c r="J173" s="16"/>
      <x:c r="K173" s="14"/>
      <x:c r="L173" s="17"/>
      <x:c r="M173" s="17"/>
      <x:c r="N173" s="18" t="str">
        <x:f>IF(A173="","",IF(COUNT(L173:M173)=2,M173-L173,""))</x:f>
      </x:c>
      <x:c r="O173" t="str">
        <x:f>IF(A173="","",IF(P173="ATRASADA",Dashboard!$B$3-G173,IF(LEFT(P173,7)="REVISAR","",0)))</x:f>
      </x:c>
      <x:c r="P173" t="str">
        <x:f>IF(A173="","",IF(COUNT(F173:G173)&lt;&gt;2,"REVISAR DATAS",IF(OR(F173&lt;=0,G173&lt;F173,NOT(ISNUMBER(Dashboard!$B$3))),"REVISAR DATAS",IF(COUNTIF(Listas!$F$4:$F$7,I173)&lt;&gt;1,"REVISAR STATUS",IF(OR(NOT(ISNUMBER(J173)),J173&lt;0,J173&gt;1),"REVISAR PROGRESSO",IF(I173="Concluída",IF(OR(NOT(ISNUMBER(K173)),K173&lt;F173,K173&gt;Dashboard!$B$3,J173&lt;&gt;1,LEN(Q173)=0,Q173="Pendente"),"REVISAR CONCLUSÃO","CONCLUÍDA"),IF(I173="Cancelada","CANCELADA",IF(G173&lt;Dashboard!$B$3,"ATRASADA",IF(G173-Dashboard!$B$3&lt;=7,"VENCE EM 7 DIAS","NO PRAZO")))))))))</x:f>
      </x:c>
      <x:c r="Q173" s="13"/>
    </x:row>
    <x:row r="174">
      <x:c r="A174" s="13"/>
      <x:c r="B174" s="13"/>
      <x:c r="C174" s="13"/>
      <x:c r="D174" s="13"/>
      <x:c r="E174" s="13"/>
      <x:c r="F174" s="14"/>
      <x:c r="G174" s="14"/>
      <x:c r="H174" s="13"/>
      <x:c r="I174" s="13"/>
      <x:c r="J174" s="16"/>
      <x:c r="K174" s="14"/>
      <x:c r="L174" s="17"/>
      <x:c r="M174" s="17"/>
      <x:c r="N174" s="18" t="str">
        <x:f>IF(A174="","",IF(COUNT(L174:M174)=2,M174-L174,""))</x:f>
      </x:c>
      <x:c r="O174" t="str">
        <x:f>IF(A174="","",IF(P174="ATRASADA",Dashboard!$B$3-G174,IF(LEFT(P174,7)="REVISAR","",0)))</x:f>
      </x:c>
      <x:c r="P174" t="str">
        <x:f>IF(A174="","",IF(COUNT(F174:G174)&lt;&gt;2,"REVISAR DATAS",IF(OR(F174&lt;=0,G174&lt;F174,NOT(ISNUMBER(Dashboard!$B$3))),"REVISAR DATAS",IF(COUNTIF(Listas!$F$4:$F$7,I174)&lt;&gt;1,"REVISAR STATUS",IF(OR(NOT(ISNUMBER(J174)),J174&lt;0,J174&gt;1),"REVISAR PROGRESSO",IF(I174="Concluída",IF(OR(NOT(ISNUMBER(K174)),K174&lt;F174,K174&gt;Dashboard!$B$3,J174&lt;&gt;1,LEN(Q174)=0,Q174="Pendente"),"REVISAR CONCLUSÃO","CONCLUÍDA"),IF(I174="Cancelada","CANCELADA",IF(G174&lt;Dashboard!$B$3,"ATRASADA",IF(G174-Dashboard!$B$3&lt;=7,"VENCE EM 7 DIAS","NO PRAZO")))))))))</x:f>
      </x:c>
      <x:c r="Q174" s="13"/>
    </x:row>
    <x:row r="175">
      <x:c r="A175" s="13"/>
      <x:c r="B175" s="13"/>
      <x:c r="C175" s="13"/>
      <x:c r="D175" s="13"/>
      <x:c r="E175" s="13"/>
      <x:c r="F175" s="14"/>
      <x:c r="G175" s="14"/>
      <x:c r="H175" s="13"/>
      <x:c r="I175" s="13"/>
      <x:c r="J175" s="16"/>
      <x:c r="K175" s="14"/>
      <x:c r="L175" s="17"/>
      <x:c r="M175" s="17"/>
      <x:c r="N175" s="18" t="str">
        <x:f>IF(A175="","",IF(COUNT(L175:M175)=2,M175-L175,""))</x:f>
      </x:c>
      <x:c r="O175" t="str">
        <x:f>IF(A175="","",IF(P175="ATRASADA",Dashboard!$B$3-G175,IF(LEFT(P175,7)="REVISAR","",0)))</x:f>
      </x:c>
      <x:c r="P175" t="str">
        <x:f>IF(A175="","",IF(COUNT(F175:G175)&lt;&gt;2,"REVISAR DATAS",IF(OR(F175&lt;=0,G175&lt;F175,NOT(ISNUMBER(Dashboard!$B$3))),"REVISAR DATAS",IF(COUNTIF(Listas!$F$4:$F$7,I175)&lt;&gt;1,"REVISAR STATUS",IF(OR(NOT(ISNUMBER(J175)),J175&lt;0,J175&gt;1),"REVISAR PROGRESSO",IF(I175="Concluída",IF(OR(NOT(ISNUMBER(K175)),K175&lt;F175,K175&gt;Dashboard!$B$3,J175&lt;&gt;1,LEN(Q175)=0,Q175="Pendente"),"REVISAR CONCLUSÃO","CONCLUÍDA"),IF(I175="Cancelada","CANCELADA",IF(G175&lt;Dashboard!$B$3,"ATRASADA",IF(G175-Dashboard!$B$3&lt;=7,"VENCE EM 7 DIAS","NO PRAZO")))))))))</x:f>
      </x:c>
      <x:c r="Q175" s="13"/>
    </x:row>
    <x:row r="176">
      <x:c r="A176" s="13"/>
      <x:c r="B176" s="13"/>
      <x:c r="C176" s="13"/>
      <x:c r="D176" s="13"/>
      <x:c r="E176" s="13"/>
      <x:c r="F176" s="14"/>
      <x:c r="G176" s="14"/>
      <x:c r="H176" s="13"/>
      <x:c r="I176" s="13"/>
      <x:c r="J176" s="16"/>
      <x:c r="K176" s="14"/>
      <x:c r="L176" s="17"/>
      <x:c r="M176" s="17"/>
      <x:c r="N176" s="18" t="str">
        <x:f>IF(A176="","",IF(COUNT(L176:M176)=2,M176-L176,""))</x:f>
      </x:c>
      <x:c r="O176" t="str">
        <x:f>IF(A176="","",IF(P176="ATRASADA",Dashboard!$B$3-G176,IF(LEFT(P176,7)="REVISAR","",0)))</x:f>
      </x:c>
      <x:c r="P176" t="str">
        <x:f>IF(A176="","",IF(COUNT(F176:G176)&lt;&gt;2,"REVISAR DATAS",IF(OR(F176&lt;=0,G176&lt;F176,NOT(ISNUMBER(Dashboard!$B$3))),"REVISAR DATAS",IF(COUNTIF(Listas!$F$4:$F$7,I176)&lt;&gt;1,"REVISAR STATUS",IF(OR(NOT(ISNUMBER(J176)),J176&lt;0,J176&gt;1),"REVISAR PROGRESSO",IF(I176="Concluída",IF(OR(NOT(ISNUMBER(K176)),K176&lt;F176,K176&gt;Dashboard!$B$3,J176&lt;&gt;1,LEN(Q176)=0,Q176="Pendente"),"REVISAR CONCLUSÃO","CONCLUÍDA"),IF(I176="Cancelada","CANCELADA",IF(G176&lt;Dashboard!$B$3,"ATRASADA",IF(G176-Dashboard!$B$3&lt;=7,"VENCE EM 7 DIAS","NO PRAZO")))))))))</x:f>
      </x:c>
      <x:c r="Q176" s="13"/>
    </x:row>
    <x:row r="177">
      <x:c r="A177" s="13"/>
      <x:c r="B177" s="13"/>
      <x:c r="C177" s="13"/>
      <x:c r="D177" s="13"/>
      <x:c r="E177" s="13"/>
      <x:c r="F177" s="14"/>
      <x:c r="G177" s="14"/>
      <x:c r="H177" s="13"/>
      <x:c r="I177" s="13"/>
      <x:c r="J177" s="16"/>
      <x:c r="K177" s="14"/>
      <x:c r="L177" s="17"/>
      <x:c r="M177" s="17"/>
      <x:c r="N177" s="18" t="str">
        <x:f>IF(A177="","",IF(COUNT(L177:M177)=2,M177-L177,""))</x:f>
      </x:c>
      <x:c r="O177" t="str">
        <x:f>IF(A177="","",IF(P177="ATRASADA",Dashboard!$B$3-G177,IF(LEFT(P177,7)="REVISAR","",0)))</x:f>
      </x:c>
      <x:c r="P177" t="str">
        <x:f>IF(A177="","",IF(COUNT(F177:G177)&lt;&gt;2,"REVISAR DATAS",IF(OR(F177&lt;=0,G177&lt;F177,NOT(ISNUMBER(Dashboard!$B$3))),"REVISAR DATAS",IF(COUNTIF(Listas!$F$4:$F$7,I177)&lt;&gt;1,"REVISAR STATUS",IF(OR(NOT(ISNUMBER(J177)),J177&lt;0,J177&gt;1),"REVISAR PROGRESSO",IF(I177="Concluída",IF(OR(NOT(ISNUMBER(K177)),K177&lt;F177,K177&gt;Dashboard!$B$3,J177&lt;&gt;1,LEN(Q177)=0,Q177="Pendente"),"REVISAR CONCLUSÃO","CONCLUÍDA"),IF(I177="Cancelada","CANCELADA",IF(G177&lt;Dashboard!$B$3,"ATRASADA",IF(G177-Dashboard!$B$3&lt;=7,"VENCE EM 7 DIAS","NO PRAZO")))))))))</x:f>
      </x:c>
      <x:c r="Q177" s="13"/>
    </x:row>
    <x:row r="178">
      <x:c r="A178" s="13"/>
      <x:c r="B178" s="13"/>
      <x:c r="C178" s="13"/>
      <x:c r="D178" s="13"/>
      <x:c r="E178" s="13"/>
      <x:c r="F178" s="14"/>
      <x:c r="G178" s="14"/>
      <x:c r="H178" s="13"/>
      <x:c r="I178" s="13"/>
      <x:c r="J178" s="16"/>
      <x:c r="K178" s="14"/>
      <x:c r="L178" s="17"/>
      <x:c r="M178" s="17"/>
      <x:c r="N178" s="18" t="str">
        <x:f>IF(A178="","",IF(COUNT(L178:M178)=2,M178-L178,""))</x:f>
      </x:c>
      <x:c r="O178" t="str">
        <x:f>IF(A178="","",IF(P178="ATRASADA",Dashboard!$B$3-G178,IF(LEFT(P178,7)="REVISAR","",0)))</x:f>
      </x:c>
      <x:c r="P178" t="str">
        <x:f>IF(A178="","",IF(COUNT(F178:G178)&lt;&gt;2,"REVISAR DATAS",IF(OR(F178&lt;=0,G178&lt;F178,NOT(ISNUMBER(Dashboard!$B$3))),"REVISAR DATAS",IF(COUNTIF(Listas!$F$4:$F$7,I178)&lt;&gt;1,"REVISAR STATUS",IF(OR(NOT(ISNUMBER(J178)),J178&lt;0,J178&gt;1),"REVISAR PROGRESSO",IF(I178="Concluída",IF(OR(NOT(ISNUMBER(K178)),K178&lt;F178,K178&gt;Dashboard!$B$3,J178&lt;&gt;1,LEN(Q178)=0,Q178="Pendente"),"REVISAR CONCLUSÃO","CONCLUÍDA"),IF(I178="Cancelada","CANCELADA",IF(G178&lt;Dashboard!$B$3,"ATRASADA",IF(G178-Dashboard!$B$3&lt;=7,"VENCE EM 7 DIAS","NO PRAZO")))))))))</x:f>
      </x:c>
      <x:c r="Q178" s="13"/>
    </x:row>
    <x:row r="179">
      <x:c r="A179" s="13"/>
      <x:c r="B179" s="13"/>
      <x:c r="C179" s="13"/>
      <x:c r="D179" s="13"/>
      <x:c r="E179" s="13"/>
      <x:c r="F179" s="14"/>
      <x:c r="G179" s="14"/>
      <x:c r="H179" s="13"/>
      <x:c r="I179" s="13"/>
      <x:c r="J179" s="16"/>
      <x:c r="K179" s="14"/>
      <x:c r="L179" s="17"/>
      <x:c r="M179" s="17"/>
      <x:c r="N179" s="18" t="str">
        <x:f>IF(A179="","",IF(COUNT(L179:M179)=2,M179-L179,""))</x:f>
      </x:c>
      <x:c r="O179" t="str">
        <x:f>IF(A179="","",IF(P179="ATRASADA",Dashboard!$B$3-G179,IF(LEFT(P179,7)="REVISAR","",0)))</x:f>
      </x:c>
      <x:c r="P179" t="str">
        <x:f>IF(A179="","",IF(COUNT(F179:G179)&lt;&gt;2,"REVISAR DATAS",IF(OR(F179&lt;=0,G179&lt;F179,NOT(ISNUMBER(Dashboard!$B$3))),"REVISAR DATAS",IF(COUNTIF(Listas!$F$4:$F$7,I179)&lt;&gt;1,"REVISAR STATUS",IF(OR(NOT(ISNUMBER(J179)),J179&lt;0,J179&gt;1),"REVISAR PROGRESSO",IF(I179="Concluída",IF(OR(NOT(ISNUMBER(K179)),K179&lt;F179,K179&gt;Dashboard!$B$3,J179&lt;&gt;1,LEN(Q179)=0,Q179="Pendente"),"REVISAR CONCLUSÃO","CONCLUÍDA"),IF(I179="Cancelada","CANCELADA",IF(G179&lt;Dashboard!$B$3,"ATRASADA",IF(G179-Dashboard!$B$3&lt;=7,"VENCE EM 7 DIAS","NO PRAZO")))))))))</x:f>
      </x:c>
      <x:c r="Q179" s="13"/>
    </x:row>
    <x:row r="180">
      <x:c r="A180" s="13"/>
      <x:c r="B180" s="13"/>
      <x:c r="C180" s="13"/>
      <x:c r="D180" s="13"/>
      <x:c r="E180" s="13"/>
      <x:c r="F180" s="14"/>
      <x:c r="G180" s="14"/>
      <x:c r="H180" s="13"/>
      <x:c r="I180" s="13"/>
      <x:c r="J180" s="16"/>
      <x:c r="K180" s="14"/>
      <x:c r="L180" s="17"/>
      <x:c r="M180" s="17"/>
      <x:c r="N180" s="18" t="str">
        <x:f>IF(A180="","",IF(COUNT(L180:M180)=2,M180-L180,""))</x:f>
      </x:c>
      <x:c r="O180" t="str">
        <x:f>IF(A180="","",IF(P180="ATRASADA",Dashboard!$B$3-G180,IF(LEFT(P180,7)="REVISAR","",0)))</x:f>
      </x:c>
      <x:c r="P180" t="str">
        <x:f>IF(A180="","",IF(COUNT(F180:G180)&lt;&gt;2,"REVISAR DATAS",IF(OR(F180&lt;=0,G180&lt;F180,NOT(ISNUMBER(Dashboard!$B$3))),"REVISAR DATAS",IF(COUNTIF(Listas!$F$4:$F$7,I180)&lt;&gt;1,"REVISAR STATUS",IF(OR(NOT(ISNUMBER(J180)),J180&lt;0,J180&gt;1),"REVISAR PROGRESSO",IF(I180="Concluída",IF(OR(NOT(ISNUMBER(K180)),K180&lt;F180,K180&gt;Dashboard!$B$3,J180&lt;&gt;1,LEN(Q180)=0,Q180="Pendente"),"REVISAR CONCLUSÃO","CONCLUÍDA"),IF(I180="Cancelada","CANCELADA",IF(G180&lt;Dashboard!$B$3,"ATRASADA",IF(G180-Dashboard!$B$3&lt;=7,"VENCE EM 7 DIAS","NO PRAZO")))))))))</x:f>
      </x:c>
      <x:c r="Q180" s="13"/>
    </x:row>
    <x:row r="181">
      <x:c r="A181" s="13"/>
      <x:c r="B181" s="13"/>
      <x:c r="C181" s="13"/>
      <x:c r="D181" s="13"/>
      <x:c r="E181" s="13"/>
      <x:c r="F181" s="14"/>
      <x:c r="G181" s="14"/>
      <x:c r="H181" s="13"/>
      <x:c r="I181" s="13"/>
      <x:c r="J181" s="16"/>
      <x:c r="K181" s="14"/>
      <x:c r="L181" s="17"/>
      <x:c r="M181" s="17"/>
      <x:c r="N181" s="18" t="str">
        <x:f>IF(A181="","",IF(COUNT(L181:M181)=2,M181-L181,""))</x:f>
      </x:c>
      <x:c r="O181" t="str">
        <x:f>IF(A181="","",IF(P181="ATRASADA",Dashboard!$B$3-G181,IF(LEFT(P181,7)="REVISAR","",0)))</x:f>
      </x:c>
      <x:c r="P181" t="str">
        <x:f>IF(A181="","",IF(COUNT(F181:G181)&lt;&gt;2,"REVISAR DATAS",IF(OR(F181&lt;=0,G181&lt;F181,NOT(ISNUMBER(Dashboard!$B$3))),"REVISAR DATAS",IF(COUNTIF(Listas!$F$4:$F$7,I181)&lt;&gt;1,"REVISAR STATUS",IF(OR(NOT(ISNUMBER(J181)),J181&lt;0,J181&gt;1),"REVISAR PROGRESSO",IF(I181="Concluída",IF(OR(NOT(ISNUMBER(K181)),K181&lt;F181,K181&gt;Dashboard!$B$3,J181&lt;&gt;1,LEN(Q181)=0,Q181="Pendente"),"REVISAR CONCLUSÃO","CONCLUÍDA"),IF(I181="Cancelada","CANCELADA",IF(G181&lt;Dashboard!$B$3,"ATRASADA",IF(G181-Dashboard!$B$3&lt;=7,"VENCE EM 7 DIAS","NO PRAZO")))))))))</x:f>
      </x:c>
      <x:c r="Q181" s="13"/>
    </x:row>
    <x:row r="182">
      <x:c r="A182" s="13"/>
      <x:c r="B182" s="13"/>
      <x:c r="C182" s="13"/>
      <x:c r="D182" s="13"/>
      <x:c r="E182" s="13"/>
      <x:c r="F182" s="14"/>
      <x:c r="G182" s="14"/>
      <x:c r="H182" s="13"/>
      <x:c r="I182" s="13"/>
      <x:c r="J182" s="16"/>
      <x:c r="K182" s="14"/>
      <x:c r="L182" s="17"/>
      <x:c r="M182" s="17"/>
      <x:c r="N182" s="18" t="str">
        <x:f>IF(A182="","",IF(COUNT(L182:M182)=2,M182-L182,""))</x:f>
      </x:c>
      <x:c r="O182" t="str">
        <x:f>IF(A182="","",IF(P182="ATRASADA",Dashboard!$B$3-G182,IF(LEFT(P182,7)="REVISAR","",0)))</x:f>
      </x:c>
      <x:c r="P182" t="str">
        <x:f>IF(A182="","",IF(COUNT(F182:G182)&lt;&gt;2,"REVISAR DATAS",IF(OR(F182&lt;=0,G182&lt;F182,NOT(ISNUMBER(Dashboard!$B$3))),"REVISAR DATAS",IF(COUNTIF(Listas!$F$4:$F$7,I182)&lt;&gt;1,"REVISAR STATUS",IF(OR(NOT(ISNUMBER(J182)),J182&lt;0,J182&gt;1),"REVISAR PROGRESSO",IF(I182="Concluída",IF(OR(NOT(ISNUMBER(K182)),K182&lt;F182,K182&gt;Dashboard!$B$3,J182&lt;&gt;1,LEN(Q182)=0,Q182="Pendente"),"REVISAR CONCLUSÃO","CONCLUÍDA"),IF(I182="Cancelada","CANCELADA",IF(G182&lt;Dashboard!$B$3,"ATRASADA",IF(G182-Dashboard!$B$3&lt;=7,"VENCE EM 7 DIAS","NO PRAZO")))))))))</x:f>
      </x:c>
      <x:c r="Q182" s="13"/>
    </x:row>
    <x:row r="183">
      <x:c r="A183" s="13"/>
      <x:c r="B183" s="13"/>
      <x:c r="C183" s="13"/>
      <x:c r="D183" s="13"/>
      <x:c r="E183" s="13"/>
      <x:c r="F183" s="14"/>
      <x:c r="G183" s="14"/>
      <x:c r="H183" s="13"/>
      <x:c r="I183" s="13"/>
      <x:c r="J183" s="16"/>
      <x:c r="K183" s="14"/>
      <x:c r="L183" s="17"/>
      <x:c r="M183" s="17"/>
      <x:c r="N183" s="18" t="str">
        <x:f>IF(A183="","",IF(COUNT(L183:M183)=2,M183-L183,""))</x:f>
      </x:c>
      <x:c r="O183" t="str">
        <x:f>IF(A183="","",IF(P183="ATRASADA",Dashboard!$B$3-G183,IF(LEFT(P183,7)="REVISAR","",0)))</x:f>
      </x:c>
      <x:c r="P183" t="str">
        <x:f>IF(A183="","",IF(COUNT(F183:G183)&lt;&gt;2,"REVISAR DATAS",IF(OR(F183&lt;=0,G183&lt;F183,NOT(ISNUMBER(Dashboard!$B$3))),"REVISAR DATAS",IF(COUNTIF(Listas!$F$4:$F$7,I183)&lt;&gt;1,"REVISAR STATUS",IF(OR(NOT(ISNUMBER(J183)),J183&lt;0,J183&gt;1),"REVISAR PROGRESSO",IF(I183="Concluída",IF(OR(NOT(ISNUMBER(K183)),K183&lt;F183,K183&gt;Dashboard!$B$3,J183&lt;&gt;1,LEN(Q183)=0,Q183="Pendente"),"REVISAR CONCLUSÃO","CONCLUÍDA"),IF(I183="Cancelada","CANCELADA",IF(G183&lt;Dashboard!$B$3,"ATRASADA",IF(G183-Dashboard!$B$3&lt;=7,"VENCE EM 7 DIAS","NO PRAZO")))))))))</x:f>
      </x:c>
      <x:c r="Q183" s="13"/>
    </x:row>
    <x:row r="184">
      <x:c r="A184" s="13"/>
      <x:c r="B184" s="13"/>
      <x:c r="C184" s="13"/>
      <x:c r="D184" s="13"/>
      <x:c r="E184" s="13"/>
      <x:c r="F184" s="14"/>
      <x:c r="G184" s="14"/>
      <x:c r="H184" s="13"/>
      <x:c r="I184" s="13"/>
      <x:c r="J184" s="16"/>
      <x:c r="K184" s="14"/>
      <x:c r="L184" s="17"/>
      <x:c r="M184" s="17"/>
      <x:c r="N184" s="18" t="str">
        <x:f>IF(A184="","",IF(COUNT(L184:M184)=2,M184-L184,""))</x:f>
      </x:c>
      <x:c r="O184" t="str">
        <x:f>IF(A184="","",IF(P184="ATRASADA",Dashboard!$B$3-G184,IF(LEFT(P184,7)="REVISAR","",0)))</x:f>
      </x:c>
      <x:c r="P184" t="str">
        <x:f>IF(A184="","",IF(COUNT(F184:G184)&lt;&gt;2,"REVISAR DATAS",IF(OR(F184&lt;=0,G184&lt;F184,NOT(ISNUMBER(Dashboard!$B$3))),"REVISAR DATAS",IF(COUNTIF(Listas!$F$4:$F$7,I184)&lt;&gt;1,"REVISAR STATUS",IF(OR(NOT(ISNUMBER(J184)),J184&lt;0,J184&gt;1),"REVISAR PROGRESSO",IF(I184="Concluída",IF(OR(NOT(ISNUMBER(K184)),K184&lt;F184,K184&gt;Dashboard!$B$3,J184&lt;&gt;1,LEN(Q184)=0,Q184="Pendente"),"REVISAR CONCLUSÃO","CONCLUÍDA"),IF(I184="Cancelada","CANCELADA",IF(G184&lt;Dashboard!$B$3,"ATRASADA",IF(G184-Dashboard!$B$3&lt;=7,"VENCE EM 7 DIAS","NO PRAZO")))))))))</x:f>
      </x:c>
      <x:c r="Q184" s="13"/>
    </x:row>
    <x:row r="185">
      <x:c r="A185" s="13"/>
      <x:c r="B185" s="13"/>
      <x:c r="C185" s="13"/>
      <x:c r="D185" s="13"/>
      <x:c r="E185" s="13"/>
      <x:c r="F185" s="14"/>
      <x:c r="G185" s="14"/>
      <x:c r="H185" s="13"/>
      <x:c r="I185" s="13"/>
      <x:c r="J185" s="16"/>
      <x:c r="K185" s="14"/>
      <x:c r="L185" s="17"/>
      <x:c r="M185" s="17"/>
      <x:c r="N185" s="18" t="str">
        <x:f>IF(A185="","",IF(COUNT(L185:M185)=2,M185-L185,""))</x:f>
      </x:c>
      <x:c r="O185" t="str">
        <x:f>IF(A185="","",IF(P185="ATRASADA",Dashboard!$B$3-G185,IF(LEFT(P185,7)="REVISAR","",0)))</x:f>
      </x:c>
      <x:c r="P185" t="str">
        <x:f>IF(A185="","",IF(COUNT(F185:G185)&lt;&gt;2,"REVISAR DATAS",IF(OR(F185&lt;=0,G185&lt;F185,NOT(ISNUMBER(Dashboard!$B$3))),"REVISAR DATAS",IF(COUNTIF(Listas!$F$4:$F$7,I185)&lt;&gt;1,"REVISAR STATUS",IF(OR(NOT(ISNUMBER(J185)),J185&lt;0,J185&gt;1),"REVISAR PROGRESSO",IF(I185="Concluída",IF(OR(NOT(ISNUMBER(K185)),K185&lt;F185,K185&gt;Dashboard!$B$3,J185&lt;&gt;1,LEN(Q185)=0,Q185="Pendente"),"REVISAR CONCLUSÃO","CONCLUÍDA"),IF(I185="Cancelada","CANCELADA",IF(G185&lt;Dashboard!$B$3,"ATRASADA",IF(G185-Dashboard!$B$3&lt;=7,"VENCE EM 7 DIAS","NO PRAZO")))))))))</x:f>
      </x:c>
      <x:c r="Q185" s="13"/>
    </x:row>
    <x:row r="186">
      <x:c r="A186" s="13"/>
      <x:c r="B186" s="13"/>
      <x:c r="C186" s="13"/>
      <x:c r="D186" s="13"/>
      <x:c r="E186" s="13"/>
      <x:c r="F186" s="14"/>
      <x:c r="G186" s="14"/>
      <x:c r="H186" s="13"/>
      <x:c r="I186" s="13"/>
      <x:c r="J186" s="16"/>
      <x:c r="K186" s="14"/>
      <x:c r="L186" s="17"/>
      <x:c r="M186" s="17"/>
      <x:c r="N186" s="18" t="str">
        <x:f>IF(A186="","",IF(COUNT(L186:M186)=2,M186-L186,""))</x:f>
      </x:c>
      <x:c r="O186" t="str">
        <x:f>IF(A186="","",IF(P186="ATRASADA",Dashboard!$B$3-G186,IF(LEFT(P186,7)="REVISAR","",0)))</x:f>
      </x:c>
      <x:c r="P186" t="str">
        <x:f>IF(A186="","",IF(COUNT(F186:G186)&lt;&gt;2,"REVISAR DATAS",IF(OR(F186&lt;=0,G186&lt;F186,NOT(ISNUMBER(Dashboard!$B$3))),"REVISAR DATAS",IF(COUNTIF(Listas!$F$4:$F$7,I186)&lt;&gt;1,"REVISAR STATUS",IF(OR(NOT(ISNUMBER(J186)),J186&lt;0,J186&gt;1),"REVISAR PROGRESSO",IF(I186="Concluída",IF(OR(NOT(ISNUMBER(K186)),K186&lt;F186,K186&gt;Dashboard!$B$3,J186&lt;&gt;1,LEN(Q186)=0,Q186="Pendente"),"REVISAR CONCLUSÃO","CONCLUÍDA"),IF(I186="Cancelada","CANCELADA",IF(G186&lt;Dashboard!$B$3,"ATRASADA",IF(G186-Dashboard!$B$3&lt;=7,"VENCE EM 7 DIAS","NO PRAZO")))))))))</x:f>
      </x:c>
      <x:c r="Q186" s="13"/>
    </x:row>
    <x:row r="187">
      <x:c r="A187" s="13"/>
      <x:c r="B187" s="13"/>
      <x:c r="C187" s="13"/>
      <x:c r="D187" s="13"/>
      <x:c r="E187" s="13"/>
      <x:c r="F187" s="14"/>
      <x:c r="G187" s="14"/>
      <x:c r="H187" s="13"/>
      <x:c r="I187" s="13"/>
      <x:c r="J187" s="16"/>
      <x:c r="K187" s="14"/>
      <x:c r="L187" s="17"/>
      <x:c r="M187" s="17"/>
      <x:c r="N187" s="18" t="str">
        <x:f>IF(A187="","",IF(COUNT(L187:M187)=2,M187-L187,""))</x:f>
      </x:c>
      <x:c r="O187" t="str">
        <x:f>IF(A187="","",IF(P187="ATRASADA",Dashboard!$B$3-G187,IF(LEFT(P187,7)="REVISAR","",0)))</x:f>
      </x:c>
      <x:c r="P187" t="str">
        <x:f>IF(A187="","",IF(COUNT(F187:G187)&lt;&gt;2,"REVISAR DATAS",IF(OR(F187&lt;=0,G187&lt;F187,NOT(ISNUMBER(Dashboard!$B$3))),"REVISAR DATAS",IF(COUNTIF(Listas!$F$4:$F$7,I187)&lt;&gt;1,"REVISAR STATUS",IF(OR(NOT(ISNUMBER(J187)),J187&lt;0,J187&gt;1),"REVISAR PROGRESSO",IF(I187="Concluída",IF(OR(NOT(ISNUMBER(K187)),K187&lt;F187,K187&gt;Dashboard!$B$3,J187&lt;&gt;1,LEN(Q187)=0,Q187="Pendente"),"REVISAR CONCLUSÃO","CONCLUÍDA"),IF(I187="Cancelada","CANCELADA",IF(G187&lt;Dashboard!$B$3,"ATRASADA",IF(G187-Dashboard!$B$3&lt;=7,"VENCE EM 7 DIAS","NO PRAZO")))))))))</x:f>
      </x:c>
      <x:c r="Q187" s="13"/>
    </x:row>
    <x:row r="188">
      <x:c r="A188" s="13"/>
      <x:c r="B188" s="13"/>
      <x:c r="C188" s="13"/>
      <x:c r="D188" s="13"/>
      <x:c r="E188" s="13"/>
      <x:c r="F188" s="14"/>
      <x:c r="G188" s="14"/>
      <x:c r="H188" s="13"/>
      <x:c r="I188" s="13"/>
      <x:c r="J188" s="16"/>
      <x:c r="K188" s="14"/>
      <x:c r="L188" s="17"/>
      <x:c r="M188" s="17"/>
      <x:c r="N188" s="18" t="str">
        <x:f>IF(A188="","",IF(COUNT(L188:M188)=2,M188-L188,""))</x:f>
      </x:c>
      <x:c r="O188" t="str">
        <x:f>IF(A188="","",IF(P188="ATRASADA",Dashboard!$B$3-G188,IF(LEFT(P188,7)="REVISAR","",0)))</x:f>
      </x:c>
      <x:c r="P188" t="str">
        <x:f>IF(A188="","",IF(COUNT(F188:G188)&lt;&gt;2,"REVISAR DATAS",IF(OR(F188&lt;=0,G188&lt;F188,NOT(ISNUMBER(Dashboard!$B$3))),"REVISAR DATAS",IF(COUNTIF(Listas!$F$4:$F$7,I188)&lt;&gt;1,"REVISAR STATUS",IF(OR(NOT(ISNUMBER(J188)),J188&lt;0,J188&gt;1),"REVISAR PROGRESSO",IF(I188="Concluída",IF(OR(NOT(ISNUMBER(K188)),K188&lt;F188,K188&gt;Dashboard!$B$3,J188&lt;&gt;1,LEN(Q188)=0,Q188="Pendente"),"REVISAR CONCLUSÃO","CONCLUÍDA"),IF(I188="Cancelada","CANCELADA",IF(G188&lt;Dashboard!$B$3,"ATRASADA",IF(G188-Dashboard!$B$3&lt;=7,"VENCE EM 7 DIAS","NO PRAZO")))))))))</x:f>
      </x:c>
      <x:c r="Q188" s="13"/>
    </x:row>
    <x:row r="189">
      <x:c r="A189" s="13"/>
      <x:c r="B189" s="13"/>
      <x:c r="C189" s="13"/>
      <x:c r="D189" s="13"/>
      <x:c r="E189" s="13"/>
      <x:c r="F189" s="14"/>
      <x:c r="G189" s="14"/>
      <x:c r="H189" s="13"/>
      <x:c r="I189" s="13"/>
      <x:c r="J189" s="16"/>
      <x:c r="K189" s="14"/>
      <x:c r="L189" s="17"/>
      <x:c r="M189" s="17"/>
      <x:c r="N189" s="18" t="str">
        <x:f>IF(A189="","",IF(COUNT(L189:M189)=2,M189-L189,""))</x:f>
      </x:c>
      <x:c r="O189" t="str">
        <x:f>IF(A189="","",IF(P189="ATRASADA",Dashboard!$B$3-G189,IF(LEFT(P189,7)="REVISAR","",0)))</x:f>
      </x:c>
      <x:c r="P189" t="str">
        <x:f>IF(A189="","",IF(COUNT(F189:G189)&lt;&gt;2,"REVISAR DATAS",IF(OR(F189&lt;=0,G189&lt;F189,NOT(ISNUMBER(Dashboard!$B$3))),"REVISAR DATAS",IF(COUNTIF(Listas!$F$4:$F$7,I189)&lt;&gt;1,"REVISAR STATUS",IF(OR(NOT(ISNUMBER(J189)),J189&lt;0,J189&gt;1),"REVISAR PROGRESSO",IF(I189="Concluída",IF(OR(NOT(ISNUMBER(K189)),K189&lt;F189,K189&gt;Dashboard!$B$3,J189&lt;&gt;1,LEN(Q189)=0,Q189="Pendente"),"REVISAR CONCLUSÃO","CONCLUÍDA"),IF(I189="Cancelada","CANCELADA",IF(G189&lt;Dashboard!$B$3,"ATRASADA",IF(G189-Dashboard!$B$3&lt;=7,"VENCE EM 7 DIAS","NO PRAZO")))))))))</x:f>
      </x:c>
      <x:c r="Q189" s="13"/>
    </x:row>
    <x:row r="190">
      <x:c r="A190" s="13"/>
      <x:c r="B190" s="13"/>
      <x:c r="C190" s="13"/>
      <x:c r="D190" s="13"/>
      <x:c r="E190" s="13"/>
      <x:c r="F190" s="14"/>
      <x:c r="G190" s="14"/>
      <x:c r="H190" s="13"/>
      <x:c r="I190" s="13"/>
      <x:c r="J190" s="16"/>
      <x:c r="K190" s="14"/>
      <x:c r="L190" s="17"/>
      <x:c r="M190" s="17"/>
      <x:c r="N190" s="18" t="str">
        <x:f>IF(A190="","",IF(COUNT(L190:M190)=2,M190-L190,""))</x:f>
      </x:c>
      <x:c r="O190" t="str">
        <x:f>IF(A190="","",IF(P190="ATRASADA",Dashboard!$B$3-G190,IF(LEFT(P190,7)="REVISAR","",0)))</x:f>
      </x:c>
      <x:c r="P190" t="str">
        <x:f>IF(A190="","",IF(COUNT(F190:G190)&lt;&gt;2,"REVISAR DATAS",IF(OR(F190&lt;=0,G190&lt;F190,NOT(ISNUMBER(Dashboard!$B$3))),"REVISAR DATAS",IF(COUNTIF(Listas!$F$4:$F$7,I190)&lt;&gt;1,"REVISAR STATUS",IF(OR(NOT(ISNUMBER(J190)),J190&lt;0,J190&gt;1),"REVISAR PROGRESSO",IF(I190="Concluída",IF(OR(NOT(ISNUMBER(K190)),K190&lt;F190,K190&gt;Dashboard!$B$3,J190&lt;&gt;1,LEN(Q190)=0,Q190="Pendente"),"REVISAR CONCLUSÃO","CONCLUÍDA"),IF(I190="Cancelada","CANCELADA",IF(G190&lt;Dashboard!$B$3,"ATRASADA",IF(G190-Dashboard!$B$3&lt;=7,"VENCE EM 7 DIAS","NO PRAZO")))))))))</x:f>
      </x:c>
      <x:c r="Q190" s="13"/>
    </x:row>
    <x:row r="191">
      <x:c r="A191" s="13"/>
      <x:c r="B191" s="13"/>
      <x:c r="C191" s="13"/>
      <x:c r="D191" s="13"/>
      <x:c r="E191" s="13"/>
      <x:c r="F191" s="14"/>
      <x:c r="G191" s="14"/>
      <x:c r="H191" s="13"/>
      <x:c r="I191" s="13"/>
      <x:c r="J191" s="16"/>
      <x:c r="K191" s="14"/>
      <x:c r="L191" s="17"/>
      <x:c r="M191" s="17"/>
      <x:c r="N191" s="18" t="str">
        <x:f>IF(A191="","",IF(COUNT(L191:M191)=2,M191-L191,""))</x:f>
      </x:c>
      <x:c r="O191" t="str">
        <x:f>IF(A191="","",IF(P191="ATRASADA",Dashboard!$B$3-G191,IF(LEFT(P191,7)="REVISAR","",0)))</x:f>
      </x:c>
      <x:c r="P191" t="str">
        <x:f>IF(A191="","",IF(COUNT(F191:G191)&lt;&gt;2,"REVISAR DATAS",IF(OR(F191&lt;=0,G191&lt;F191,NOT(ISNUMBER(Dashboard!$B$3))),"REVISAR DATAS",IF(COUNTIF(Listas!$F$4:$F$7,I191)&lt;&gt;1,"REVISAR STATUS",IF(OR(NOT(ISNUMBER(J191)),J191&lt;0,J191&gt;1),"REVISAR PROGRESSO",IF(I191="Concluída",IF(OR(NOT(ISNUMBER(K191)),K191&lt;F191,K191&gt;Dashboard!$B$3,J191&lt;&gt;1,LEN(Q191)=0,Q191="Pendente"),"REVISAR CONCLUSÃO","CONCLUÍDA"),IF(I191="Cancelada","CANCELADA",IF(G191&lt;Dashboard!$B$3,"ATRASADA",IF(G191-Dashboard!$B$3&lt;=7,"VENCE EM 7 DIAS","NO PRAZO")))))))))</x:f>
      </x:c>
      <x:c r="Q191" s="13"/>
    </x:row>
    <x:row r="192">
      <x:c r="A192" s="13"/>
      <x:c r="B192" s="13"/>
      <x:c r="C192" s="13"/>
      <x:c r="D192" s="13"/>
      <x:c r="E192" s="13"/>
      <x:c r="F192" s="14"/>
      <x:c r="G192" s="14"/>
      <x:c r="H192" s="13"/>
      <x:c r="I192" s="13"/>
      <x:c r="J192" s="16"/>
      <x:c r="K192" s="14"/>
      <x:c r="L192" s="17"/>
      <x:c r="M192" s="17"/>
      <x:c r="N192" s="18" t="str">
        <x:f>IF(A192="","",IF(COUNT(L192:M192)=2,M192-L192,""))</x:f>
      </x:c>
      <x:c r="O192" t="str">
        <x:f>IF(A192="","",IF(P192="ATRASADA",Dashboard!$B$3-G192,IF(LEFT(P192,7)="REVISAR","",0)))</x:f>
      </x:c>
      <x:c r="P192" t="str">
        <x:f>IF(A192="","",IF(COUNT(F192:G192)&lt;&gt;2,"REVISAR DATAS",IF(OR(F192&lt;=0,G192&lt;F192,NOT(ISNUMBER(Dashboard!$B$3))),"REVISAR DATAS",IF(COUNTIF(Listas!$F$4:$F$7,I192)&lt;&gt;1,"REVISAR STATUS",IF(OR(NOT(ISNUMBER(J192)),J192&lt;0,J192&gt;1),"REVISAR PROGRESSO",IF(I192="Concluída",IF(OR(NOT(ISNUMBER(K192)),K192&lt;F192,K192&gt;Dashboard!$B$3,J192&lt;&gt;1,LEN(Q192)=0,Q192="Pendente"),"REVISAR CONCLUSÃO","CONCLUÍDA"),IF(I192="Cancelada","CANCELADA",IF(G192&lt;Dashboard!$B$3,"ATRASADA",IF(G192-Dashboard!$B$3&lt;=7,"VENCE EM 7 DIAS","NO PRAZO")))))))))</x:f>
      </x:c>
      <x:c r="Q192" s="13"/>
    </x:row>
    <x:row r="193">
      <x:c r="A193" s="13"/>
      <x:c r="B193" s="13"/>
      <x:c r="C193" s="13"/>
      <x:c r="D193" s="13"/>
      <x:c r="E193" s="13"/>
      <x:c r="F193" s="14"/>
      <x:c r="G193" s="14"/>
      <x:c r="H193" s="13"/>
      <x:c r="I193" s="13"/>
      <x:c r="J193" s="16"/>
      <x:c r="K193" s="14"/>
      <x:c r="L193" s="17"/>
      <x:c r="M193" s="17"/>
      <x:c r="N193" s="18" t="str">
        <x:f>IF(A193="","",IF(COUNT(L193:M193)=2,M193-L193,""))</x:f>
      </x:c>
      <x:c r="O193" t="str">
        <x:f>IF(A193="","",IF(P193="ATRASADA",Dashboard!$B$3-G193,IF(LEFT(P193,7)="REVISAR","",0)))</x:f>
      </x:c>
      <x:c r="P193" t="str">
        <x:f>IF(A193="","",IF(COUNT(F193:G193)&lt;&gt;2,"REVISAR DATAS",IF(OR(F193&lt;=0,G193&lt;F193,NOT(ISNUMBER(Dashboard!$B$3))),"REVISAR DATAS",IF(COUNTIF(Listas!$F$4:$F$7,I193)&lt;&gt;1,"REVISAR STATUS",IF(OR(NOT(ISNUMBER(J193)),J193&lt;0,J193&gt;1),"REVISAR PROGRESSO",IF(I193="Concluída",IF(OR(NOT(ISNUMBER(K193)),K193&lt;F193,K193&gt;Dashboard!$B$3,J193&lt;&gt;1,LEN(Q193)=0,Q193="Pendente"),"REVISAR CONCLUSÃO","CONCLUÍDA"),IF(I193="Cancelada","CANCELADA",IF(G193&lt;Dashboard!$B$3,"ATRASADA",IF(G193-Dashboard!$B$3&lt;=7,"VENCE EM 7 DIAS","NO PRAZO")))))))))</x:f>
      </x:c>
      <x:c r="Q193" s="13"/>
    </x:row>
    <x:row r="194">
      <x:c r="A194" s="13"/>
      <x:c r="B194" s="13"/>
      <x:c r="C194" s="13"/>
      <x:c r="D194" s="13"/>
      <x:c r="E194" s="13"/>
      <x:c r="F194" s="14"/>
      <x:c r="G194" s="14"/>
      <x:c r="H194" s="13"/>
      <x:c r="I194" s="13"/>
      <x:c r="J194" s="16"/>
      <x:c r="K194" s="14"/>
      <x:c r="L194" s="17"/>
      <x:c r="M194" s="17"/>
      <x:c r="N194" s="18" t="str">
        <x:f>IF(A194="","",IF(COUNT(L194:M194)=2,M194-L194,""))</x:f>
      </x:c>
      <x:c r="O194" t="str">
        <x:f>IF(A194="","",IF(P194="ATRASADA",Dashboard!$B$3-G194,IF(LEFT(P194,7)="REVISAR","",0)))</x:f>
      </x:c>
      <x:c r="P194" t="str">
        <x:f>IF(A194="","",IF(COUNT(F194:G194)&lt;&gt;2,"REVISAR DATAS",IF(OR(F194&lt;=0,G194&lt;F194,NOT(ISNUMBER(Dashboard!$B$3))),"REVISAR DATAS",IF(COUNTIF(Listas!$F$4:$F$7,I194)&lt;&gt;1,"REVISAR STATUS",IF(OR(NOT(ISNUMBER(J194)),J194&lt;0,J194&gt;1),"REVISAR PROGRESSO",IF(I194="Concluída",IF(OR(NOT(ISNUMBER(K194)),K194&lt;F194,K194&gt;Dashboard!$B$3,J194&lt;&gt;1,LEN(Q194)=0,Q194="Pendente"),"REVISAR CONCLUSÃO","CONCLUÍDA"),IF(I194="Cancelada","CANCELADA",IF(G194&lt;Dashboard!$B$3,"ATRASADA",IF(G194-Dashboard!$B$3&lt;=7,"VENCE EM 7 DIAS","NO PRAZO")))))))))</x:f>
      </x:c>
      <x:c r="Q194" s="13"/>
    </x:row>
    <x:row r="195">
      <x:c r="A195" s="13"/>
      <x:c r="B195" s="13"/>
      <x:c r="C195" s="13"/>
      <x:c r="D195" s="13"/>
      <x:c r="E195" s="13"/>
      <x:c r="F195" s="14"/>
      <x:c r="G195" s="14"/>
      <x:c r="H195" s="13"/>
      <x:c r="I195" s="13"/>
      <x:c r="J195" s="16"/>
      <x:c r="K195" s="14"/>
      <x:c r="L195" s="17"/>
      <x:c r="M195" s="17"/>
      <x:c r="N195" s="18" t="str">
        <x:f>IF(A195="","",IF(COUNT(L195:M195)=2,M195-L195,""))</x:f>
      </x:c>
      <x:c r="O195" t="str">
        <x:f>IF(A195="","",IF(P195="ATRASADA",Dashboard!$B$3-G195,IF(LEFT(P195,7)="REVISAR","",0)))</x:f>
      </x:c>
      <x:c r="P195" t="str">
        <x:f>IF(A195="","",IF(COUNT(F195:G195)&lt;&gt;2,"REVISAR DATAS",IF(OR(F195&lt;=0,G195&lt;F195,NOT(ISNUMBER(Dashboard!$B$3))),"REVISAR DATAS",IF(COUNTIF(Listas!$F$4:$F$7,I195)&lt;&gt;1,"REVISAR STATUS",IF(OR(NOT(ISNUMBER(J195)),J195&lt;0,J195&gt;1),"REVISAR PROGRESSO",IF(I195="Concluída",IF(OR(NOT(ISNUMBER(K195)),K195&lt;F195,K195&gt;Dashboard!$B$3,J195&lt;&gt;1,LEN(Q195)=0,Q195="Pendente"),"REVISAR CONCLUSÃO","CONCLUÍDA"),IF(I195="Cancelada","CANCELADA",IF(G195&lt;Dashboard!$B$3,"ATRASADA",IF(G195-Dashboard!$B$3&lt;=7,"VENCE EM 7 DIAS","NO PRAZO")))))))))</x:f>
      </x:c>
      <x:c r="Q195" s="13"/>
    </x:row>
    <x:row r="196">
      <x:c r="A196" s="13"/>
      <x:c r="B196" s="13"/>
      <x:c r="C196" s="13"/>
      <x:c r="D196" s="13"/>
      <x:c r="E196" s="13"/>
      <x:c r="F196" s="14"/>
      <x:c r="G196" s="14"/>
      <x:c r="H196" s="13"/>
      <x:c r="I196" s="13"/>
      <x:c r="J196" s="16"/>
      <x:c r="K196" s="14"/>
      <x:c r="L196" s="17"/>
      <x:c r="M196" s="17"/>
      <x:c r="N196" s="18" t="str">
        <x:f>IF(A196="","",IF(COUNT(L196:M196)=2,M196-L196,""))</x:f>
      </x:c>
      <x:c r="O196" t="str">
        <x:f>IF(A196="","",IF(P196="ATRASADA",Dashboard!$B$3-G196,IF(LEFT(P196,7)="REVISAR","",0)))</x:f>
      </x:c>
      <x:c r="P196" t="str">
        <x:f>IF(A196="","",IF(COUNT(F196:G196)&lt;&gt;2,"REVISAR DATAS",IF(OR(F196&lt;=0,G196&lt;F196,NOT(ISNUMBER(Dashboard!$B$3))),"REVISAR DATAS",IF(COUNTIF(Listas!$F$4:$F$7,I196)&lt;&gt;1,"REVISAR STATUS",IF(OR(NOT(ISNUMBER(J196)),J196&lt;0,J196&gt;1),"REVISAR PROGRESSO",IF(I196="Concluída",IF(OR(NOT(ISNUMBER(K196)),K196&lt;F196,K196&gt;Dashboard!$B$3,J196&lt;&gt;1,LEN(Q196)=0,Q196="Pendente"),"REVISAR CONCLUSÃO","CONCLUÍDA"),IF(I196="Cancelada","CANCELADA",IF(G196&lt;Dashboard!$B$3,"ATRASADA",IF(G196-Dashboard!$B$3&lt;=7,"VENCE EM 7 DIAS","NO PRAZO")))))))))</x:f>
      </x:c>
      <x:c r="Q196" s="13"/>
    </x:row>
    <x:row r="197">
      <x:c r="A197" s="13"/>
      <x:c r="B197" s="13"/>
      <x:c r="C197" s="13"/>
      <x:c r="D197" s="13"/>
      <x:c r="E197" s="13"/>
      <x:c r="F197" s="14"/>
      <x:c r="G197" s="14"/>
      <x:c r="H197" s="13"/>
      <x:c r="I197" s="13"/>
      <x:c r="J197" s="16"/>
      <x:c r="K197" s="14"/>
      <x:c r="L197" s="17"/>
      <x:c r="M197" s="17"/>
      <x:c r="N197" s="18" t="str">
        <x:f>IF(A197="","",IF(COUNT(L197:M197)=2,M197-L197,""))</x:f>
      </x:c>
      <x:c r="O197" t="str">
        <x:f>IF(A197="","",IF(P197="ATRASADA",Dashboard!$B$3-G197,IF(LEFT(P197,7)="REVISAR","",0)))</x:f>
      </x:c>
      <x:c r="P197" t="str">
        <x:f>IF(A197="","",IF(COUNT(F197:G197)&lt;&gt;2,"REVISAR DATAS",IF(OR(F197&lt;=0,G197&lt;F197,NOT(ISNUMBER(Dashboard!$B$3))),"REVISAR DATAS",IF(COUNTIF(Listas!$F$4:$F$7,I197)&lt;&gt;1,"REVISAR STATUS",IF(OR(NOT(ISNUMBER(J197)),J197&lt;0,J197&gt;1),"REVISAR PROGRESSO",IF(I197="Concluída",IF(OR(NOT(ISNUMBER(K197)),K197&lt;F197,K197&gt;Dashboard!$B$3,J197&lt;&gt;1,LEN(Q197)=0,Q197="Pendente"),"REVISAR CONCLUSÃO","CONCLUÍDA"),IF(I197="Cancelada","CANCELADA",IF(G197&lt;Dashboard!$B$3,"ATRASADA",IF(G197-Dashboard!$B$3&lt;=7,"VENCE EM 7 DIAS","NO PRAZO")))))))))</x:f>
      </x:c>
      <x:c r="Q197" s="13"/>
    </x:row>
    <x:row r="198">
      <x:c r="A198" s="13"/>
      <x:c r="B198" s="13"/>
      <x:c r="C198" s="13"/>
      <x:c r="D198" s="13"/>
      <x:c r="E198" s="13"/>
      <x:c r="F198" s="14"/>
      <x:c r="G198" s="14"/>
      <x:c r="H198" s="13"/>
      <x:c r="I198" s="13"/>
      <x:c r="J198" s="16"/>
      <x:c r="K198" s="14"/>
      <x:c r="L198" s="17"/>
      <x:c r="M198" s="17"/>
      <x:c r="N198" s="18" t="str">
        <x:f>IF(A198="","",IF(COUNT(L198:M198)=2,M198-L198,""))</x:f>
      </x:c>
      <x:c r="O198" t="str">
        <x:f>IF(A198="","",IF(P198="ATRASADA",Dashboard!$B$3-G198,IF(LEFT(P198,7)="REVISAR","",0)))</x:f>
      </x:c>
      <x:c r="P198" t="str">
        <x:f>IF(A198="","",IF(COUNT(F198:G198)&lt;&gt;2,"REVISAR DATAS",IF(OR(F198&lt;=0,G198&lt;F198,NOT(ISNUMBER(Dashboard!$B$3))),"REVISAR DATAS",IF(COUNTIF(Listas!$F$4:$F$7,I198)&lt;&gt;1,"REVISAR STATUS",IF(OR(NOT(ISNUMBER(J198)),J198&lt;0,J198&gt;1),"REVISAR PROGRESSO",IF(I198="Concluída",IF(OR(NOT(ISNUMBER(K198)),K198&lt;F198,K198&gt;Dashboard!$B$3,J198&lt;&gt;1,LEN(Q198)=0,Q198="Pendente"),"REVISAR CONCLUSÃO","CONCLUÍDA"),IF(I198="Cancelada","CANCELADA",IF(G198&lt;Dashboard!$B$3,"ATRASADA",IF(G198-Dashboard!$B$3&lt;=7,"VENCE EM 7 DIAS","NO PRAZO")))))))))</x:f>
      </x:c>
      <x:c r="Q198" s="13"/>
    </x:row>
    <x:row r="199">
      <x:c r="A199" s="13"/>
      <x:c r="B199" s="13"/>
      <x:c r="C199" s="13"/>
      <x:c r="D199" s="13"/>
      <x:c r="E199" s="13"/>
      <x:c r="F199" s="14"/>
      <x:c r="G199" s="14"/>
      <x:c r="H199" s="13"/>
      <x:c r="I199" s="13"/>
      <x:c r="J199" s="16"/>
      <x:c r="K199" s="14"/>
      <x:c r="L199" s="17"/>
      <x:c r="M199" s="17"/>
      <x:c r="N199" s="18" t="str">
        <x:f>IF(A199="","",IF(COUNT(L199:M199)=2,M199-L199,""))</x:f>
      </x:c>
      <x:c r="O199" t="str">
        <x:f>IF(A199="","",IF(P199="ATRASADA",Dashboard!$B$3-G199,IF(LEFT(P199,7)="REVISAR","",0)))</x:f>
      </x:c>
      <x:c r="P199" t="str">
        <x:f>IF(A199="","",IF(COUNT(F199:G199)&lt;&gt;2,"REVISAR DATAS",IF(OR(F199&lt;=0,G199&lt;F199,NOT(ISNUMBER(Dashboard!$B$3))),"REVISAR DATAS",IF(COUNTIF(Listas!$F$4:$F$7,I199)&lt;&gt;1,"REVISAR STATUS",IF(OR(NOT(ISNUMBER(J199)),J199&lt;0,J199&gt;1),"REVISAR PROGRESSO",IF(I199="Concluída",IF(OR(NOT(ISNUMBER(K199)),K199&lt;F199,K199&gt;Dashboard!$B$3,J199&lt;&gt;1,LEN(Q199)=0,Q199="Pendente"),"REVISAR CONCLUSÃO","CONCLUÍDA"),IF(I199="Cancelada","CANCELADA",IF(G199&lt;Dashboard!$B$3,"ATRASADA",IF(G199-Dashboard!$B$3&lt;=7,"VENCE EM 7 DIAS","NO PRAZO")))))))))</x:f>
      </x:c>
      <x:c r="Q199" s="13"/>
    </x:row>
    <x:row r="200">
      <x:c r="A200" s="13"/>
      <x:c r="B200" s="13"/>
      <x:c r="C200" s="13"/>
      <x:c r="D200" s="13"/>
      <x:c r="E200" s="13"/>
      <x:c r="F200" s="14"/>
      <x:c r="G200" s="14"/>
      <x:c r="H200" s="13"/>
      <x:c r="I200" s="13"/>
      <x:c r="J200" s="16"/>
      <x:c r="K200" s="14"/>
      <x:c r="L200" s="17"/>
      <x:c r="M200" s="17"/>
      <x:c r="N200" s="18" t="str">
        <x:f>IF(A200="","",IF(COUNT(L200:M200)=2,M200-L200,""))</x:f>
      </x:c>
      <x:c r="O200" t="str">
        <x:f>IF(A200="","",IF(P200="ATRASADA",Dashboard!$B$3-G200,IF(LEFT(P200,7)="REVISAR","",0)))</x:f>
      </x:c>
      <x:c r="P200" t="str">
        <x:f>IF(A200="","",IF(COUNT(F200:G200)&lt;&gt;2,"REVISAR DATAS",IF(OR(F200&lt;=0,G200&lt;F200,NOT(ISNUMBER(Dashboard!$B$3))),"REVISAR DATAS",IF(COUNTIF(Listas!$F$4:$F$7,I200)&lt;&gt;1,"REVISAR STATUS",IF(OR(NOT(ISNUMBER(J200)),J200&lt;0,J200&gt;1),"REVISAR PROGRESSO",IF(I200="Concluída",IF(OR(NOT(ISNUMBER(K200)),K200&lt;F200,K200&gt;Dashboard!$B$3,J200&lt;&gt;1,LEN(Q200)=0,Q200="Pendente"),"REVISAR CONCLUSÃO","CONCLUÍDA"),IF(I200="Cancelada","CANCELADA",IF(G200&lt;Dashboard!$B$3,"ATRASADA",IF(G200-Dashboard!$B$3&lt;=7,"VENCE EM 7 DIAS","NO PRAZO")))))))))</x:f>
      </x:c>
      <x:c r="Q200" s="13"/>
    </x:row>
    <x:row r="201">
      <x:c r="A201" s="13"/>
      <x:c r="B201" s="13"/>
      <x:c r="C201" s="13"/>
      <x:c r="D201" s="13"/>
      <x:c r="E201" s="13"/>
      <x:c r="F201" s="14"/>
      <x:c r="G201" s="14"/>
      <x:c r="H201" s="13"/>
      <x:c r="I201" s="13"/>
      <x:c r="J201" s="16"/>
      <x:c r="K201" s="14"/>
      <x:c r="L201" s="17"/>
      <x:c r="M201" s="17"/>
      <x:c r="N201" s="18" t="str">
        <x:f>IF(A201="","",IF(COUNT(L201:M201)=2,M201-L201,""))</x:f>
      </x:c>
      <x:c r="O201" t="str">
        <x:f>IF(A201="","",IF(P201="ATRASADA",Dashboard!$B$3-G201,IF(LEFT(P201,7)="REVISAR","",0)))</x:f>
      </x:c>
      <x:c r="P201" t="str">
        <x:f>IF(A201="","",IF(COUNT(F201:G201)&lt;&gt;2,"REVISAR DATAS",IF(OR(F201&lt;=0,G201&lt;F201,NOT(ISNUMBER(Dashboard!$B$3))),"REVISAR DATAS",IF(COUNTIF(Listas!$F$4:$F$7,I201)&lt;&gt;1,"REVISAR STATUS",IF(OR(NOT(ISNUMBER(J201)),J201&lt;0,J201&gt;1),"REVISAR PROGRESSO",IF(I201="Concluída",IF(OR(NOT(ISNUMBER(K201)),K201&lt;F201,K201&gt;Dashboard!$B$3,J201&lt;&gt;1,LEN(Q201)=0,Q201="Pendente"),"REVISAR CONCLUSÃO","CONCLUÍDA"),IF(I201="Cancelada","CANCELADA",IF(G201&lt;Dashboard!$B$3,"ATRASADA",IF(G201-Dashboard!$B$3&lt;=7,"VENCE EM 7 DIAS","NO PRAZO")))))))))</x:f>
      </x:c>
      <x:c r="Q201" s="13"/>
    </x:row>
    <x:row r="202">
      <x:c r="A202" s="13"/>
      <x:c r="B202" s="13"/>
      <x:c r="C202" s="13"/>
      <x:c r="D202" s="13"/>
      <x:c r="E202" s="13"/>
      <x:c r="F202" s="14"/>
      <x:c r="G202" s="14"/>
      <x:c r="H202" s="13"/>
      <x:c r="I202" s="13"/>
      <x:c r="J202" s="16"/>
      <x:c r="K202" s="14"/>
      <x:c r="L202" s="17"/>
      <x:c r="M202" s="17"/>
      <x:c r="N202" s="18" t="str">
        <x:f>IF(A202="","",IF(COUNT(L202:M202)=2,M202-L202,""))</x:f>
      </x:c>
      <x:c r="O202" t="str">
        <x:f>IF(A202="","",IF(P202="ATRASADA",Dashboard!$B$3-G202,IF(LEFT(P202,7)="REVISAR","",0)))</x:f>
      </x:c>
      <x:c r="P202" t="str">
        <x:f>IF(A202="","",IF(COUNT(F202:G202)&lt;&gt;2,"REVISAR DATAS",IF(OR(F202&lt;=0,G202&lt;F202,NOT(ISNUMBER(Dashboard!$B$3))),"REVISAR DATAS",IF(COUNTIF(Listas!$F$4:$F$7,I202)&lt;&gt;1,"REVISAR STATUS",IF(OR(NOT(ISNUMBER(J202)),J202&lt;0,J202&gt;1),"REVISAR PROGRESSO",IF(I202="Concluída",IF(OR(NOT(ISNUMBER(K202)),K202&lt;F202,K202&gt;Dashboard!$B$3,J202&lt;&gt;1,LEN(Q202)=0,Q202="Pendente"),"REVISAR CONCLUSÃO","CONCLUÍDA"),IF(I202="Cancelada","CANCELADA",IF(G202&lt;Dashboard!$B$3,"ATRASADA",IF(G202-Dashboard!$B$3&lt;=7,"VENCE EM 7 DIAS","NO PRAZO")))))))))</x:f>
      </x:c>
      <x:c r="Q202" s="13"/>
    </x:row>
    <x:row r="203">
      <x:c r="A203" s="13"/>
      <x:c r="B203" s="13"/>
      <x:c r="C203" s="13"/>
      <x:c r="D203" s="13"/>
      <x:c r="E203" s="13"/>
      <x:c r="F203" s="14"/>
      <x:c r="G203" s="14"/>
      <x:c r="H203" s="13"/>
      <x:c r="I203" s="13"/>
      <x:c r="J203" s="16"/>
      <x:c r="K203" s="14"/>
      <x:c r="L203" s="17"/>
      <x:c r="M203" s="17"/>
      <x:c r="N203" s="18" t="str">
        <x:f>IF(A203="","",IF(COUNT(L203:M203)=2,M203-L203,""))</x:f>
      </x:c>
      <x:c r="O203" t="str">
        <x:f>IF(A203="","",IF(P203="ATRASADA",Dashboard!$B$3-G203,IF(LEFT(P203,7)="REVISAR","",0)))</x:f>
      </x:c>
      <x:c r="P203" t="str">
        <x:f>IF(A203="","",IF(COUNT(F203:G203)&lt;&gt;2,"REVISAR DATAS",IF(OR(F203&lt;=0,G203&lt;F203,NOT(ISNUMBER(Dashboard!$B$3))),"REVISAR DATAS",IF(COUNTIF(Listas!$F$4:$F$7,I203)&lt;&gt;1,"REVISAR STATUS",IF(OR(NOT(ISNUMBER(J203)),J203&lt;0,J203&gt;1),"REVISAR PROGRESSO",IF(I203="Concluída",IF(OR(NOT(ISNUMBER(K203)),K203&lt;F203,K203&gt;Dashboard!$B$3,J203&lt;&gt;1,LEN(Q203)=0,Q203="Pendente"),"REVISAR CONCLUSÃO","CONCLUÍDA"),IF(I203="Cancelada","CANCELADA",IF(G203&lt;Dashboard!$B$3,"ATRASADA",IF(G203-Dashboard!$B$3&lt;=7,"VENCE EM 7 DIAS","NO PRAZO")))))))))</x:f>
      </x:c>
      <x:c r="Q203" s="13"/>
    </x:row>
    <x:row r="204">
      <x:c r="A204" s="13"/>
      <x:c r="B204" s="13"/>
      <x:c r="C204" s="13"/>
      <x:c r="D204" s="13"/>
      <x:c r="E204" s="13"/>
      <x:c r="F204" s="14"/>
      <x:c r="G204" s="14"/>
      <x:c r="H204" s="13"/>
      <x:c r="I204" s="13"/>
      <x:c r="J204" s="16"/>
      <x:c r="K204" s="14"/>
      <x:c r="L204" s="17"/>
      <x:c r="M204" s="17"/>
      <x:c r="N204" s="18" t="str">
        <x:f>IF(A204="","",IF(COUNT(L204:M204)=2,M204-L204,""))</x:f>
      </x:c>
      <x:c r="O204" t="str">
        <x:f>IF(A204="","",IF(P204="ATRASADA",Dashboard!$B$3-G204,IF(LEFT(P204,7)="REVISAR","",0)))</x:f>
      </x:c>
      <x:c r="P204" t="str">
        <x:f>IF(A204="","",IF(COUNT(F204:G204)&lt;&gt;2,"REVISAR DATAS",IF(OR(F204&lt;=0,G204&lt;F204,NOT(ISNUMBER(Dashboard!$B$3))),"REVISAR DATAS",IF(COUNTIF(Listas!$F$4:$F$7,I204)&lt;&gt;1,"REVISAR STATUS",IF(OR(NOT(ISNUMBER(J204)),J204&lt;0,J204&gt;1),"REVISAR PROGRESSO",IF(I204="Concluída",IF(OR(NOT(ISNUMBER(K204)),K204&lt;F204,K204&gt;Dashboard!$B$3,J204&lt;&gt;1,LEN(Q204)=0,Q204="Pendente"),"REVISAR CONCLUSÃO","CONCLUÍDA"),IF(I204="Cancelada","CANCELADA",IF(G204&lt;Dashboard!$B$3,"ATRASADA",IF(G204-Dashboard!$B$3&lt;=7,"VENCE EM 7 DIAS","NO PRAZO")))))))))</x:f>
      </x:c>
      <x:c r="Q204" s="13"/>
    </x:row>
  </x:sheetData>
  <x:mergeCells>
    <x:mergeCell ref="A1:Q1"/>
    <x:mergeCell ref="A2:Q2"/>
  </x:mergeCells>
  <x:conditionalFormatting sqref="P5:P204">
    <x:cfRule type="containsText" dxfId="7" priority="1" operator="containsText" text="ATRASADA"/>
    <x:cfRule type="containsText" dxfId="8" priority="2" operator="containsText" text="VENCE"/>
    <x:cfRule type="containsText" dxfId="9" priority="3" operator="containsText" text="NO PRAZO"/>
  </x:conditionalFormatting>
  <x:dataValidations count="3">
    <x:dataValidation type="list" sqref="H5:H204">
      <x:formula1>"Baixa,Média,Alta,Crítica"</x:formula1>
    </x:dataValidation>
    <x:dataValidation type="list" sqref="I5:I204">
      <x:formula1>"Pendente,Em andamento,Concluída,Cancelada"</x:formula1>
    </x:dataValidation>
    <x:dataValidation type="decimal" operator="between" sqref="J5:J20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0e1642a7eb7469b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0" hidden="0" customWidth="1"/>
    <x:col min="3" max="3" width="22" hidden="0" customWidth="1"/>
    <x:col min="4" max="4" width="20" hidden="0" customWidth="1"/>
    <x:col min="5" max="5" width="18" hidden="0" customWidth="1"/>
    <x:col min="6" max="6" width="20" hidden="0" customWidth="1"/>
    <x:col min="7" max="7" width="16" hidden="0" customWidth="1"/>
    <x:col min="8" max="8" width="24" hidden="0" customWidth="1"/>
  </x:cols>
  <x:sheetData>
    <x:row r="1" ht="34" customHeight="1">
      <x:c r="A1" s="3" t="str">
        <x:v>LISTAS E CRITÉRIOS</x:v>
      </x:c>
      <x:c r="B1" s="3" t="str">
        <x:v>LISTAS E CRITÉRIOS</x:v>
      </x:c>
      <x:c r="C1" s="3" t="str">
        <x:v>LISTAS E CRITÉRIOS</x:v>
      </x:c>
      <x:c r="D1" s="3" t="str">
        <x:v>LISTAS E CRITÉRIOS</x:v>
      </x:c>
      <x:c r="E1" s="3" t="str">
        <x:v>LISTAS E CRITÉRIOS</x:v>
      </x:c>
      <x:c r="F1" s="3" t="str">
        <x:v>LISTAS E CRITÉRIOS</x:v>
      </x:c>
      <x:c r="G1" s="3" t="str">
        <x:v>LISTAS E CRITÉRIOS</x:v>
      </x:c>
      <x:c r="H1" s="3" t="str">
        <x:v>LISTAS E CRITÉRIOS</x:v>
      </x:c>
    </x:row>
    <x:row r="3" ht="38" customHeight="1">
      <x:c r="A3" s="12" t="str">
        <x:v>Tipos de inspeção</x:v>
      </x:c>
      <x:c r="B3" s="12" t="str">
        <x:v>Status inspeção</x:v>
      </x:c>
      <x:c r="C3" s="12" t="str">
        <x:v>Categorias</x:v>
      </x:c>
      <x:c r="D3" s="12" t="str">
        <x:v>Status desvio</x:v>
      </x:c>
      <x:c r="E3" s="12" t="str">
        <x:v>Prioridade ação</x:v>
      </x:c>
      <x:c r="F3" s="12" t="str">
        <x:v>Status ação</x:v>
      </x:c>
      <x:c r="G3" s="12" t="str">
        <x:v>Recorrência</x:v>
      </x:c>
      <x:c r="H3" s="12" t="str">
        <x:v>Escala de risco</x:v>
      </x:c>
    </x:row>
    <x:row r="4">
      <x:c r="A4" t="str">
        <x:v>Rotina</x:v>
      </x:c>
      <x:c r="B4" t="str">
        <x:v>Planejada</x:v>
      </x:c>
      <x:c r="C4" t="str">
        <x:v>Máquinas</x:v>
      </x:c>
      <x:c r="D4" t="str">
        <x:v>Aberto</x:v>
      </x:c>
      <x:c r="E4" t="str">
        <x:v>Baixa</x:v>
      </x:c>
      <x:c r="F4" t="str">
        <x:v>Pendente</x:v>
      </x:c>
      <x:c r="G4" t="str">
        <x:v>Sim</x:v>
      </x:c>
      <x:c r="H4" t="str">
        <x:v>1 a 5: BAIXO</x:v>
      </x:c>
    </x:row>
    <x:row r="5">
      <x:c r="A5" t="str">
        <x:v>Temática</x:v>
      </x:c>
      <x:c r="B5" t="str">
        <x:v>Em andamento</x:v>
      </x:c>
      <x:c r="C5" t="str">
        <x:v>Bloqueio</x:v>
      </x:c>
      <x:c r="D5" t="str">
        <x:v>Em tratamento</x:v>
      </x:c>
      <x:c r="E5" t="str">
        <x:v>Média</x:v>
      </x:c>
      <x:c r="F5" t="str">
        <x:v>Em andamento</x:v>
      </x:c>
      <x:c r="G5" t="str">
        <x:v>Não</x:v>
      </x:c>
      <x:c r="H5" t="str">
        <x:v>6 a 11: MODERADO</x:v>
      </x:c>
    </x:row>
    <x:row r="6">
      <x:c r="A6" t="str">
        <x:v>Comportamental</x:v>
      </x:c>
      <x:c r="B6" t="str">
        <x:v>Concluída</x:v>
      </x:c>
      <x:c r="C6" t="str">
        <x:v>Docas</x:v>
      </x:c>
      <x:c r="D6" t="str">
        <x:v>Encerrado</x:v>
      </x:c>
      <x:c r="E6" t="str">
        <x:v>Alta</x:v>
      </x:c>
      <x:c r="F6" t="str">
        <x:v>Concluída</x:v>
      </x:c>
      <x:c r="G6" t="str"/>
      <x:c r="H6" t="str">
        <x:v>12 a 19: ALTO</x:v>
      </x:c>
    </x:row>
    <x:row r="7">
      <x:c r="A7" t="str">
        <x:v>Pré-operacional</x:v>
      </x:c>
      <x:c r="B7" t="str">
        <x:v>Cancelada</x:v>
      </x:c>
      <x:c r="C7" t="str">
        <x:v>Movimentação</x:v>
      </x:c>
      <x:c r="D7" t="str">
        <x:v>Aceito</x:v>
      </x:c>
      <x:c r="E7" t="str">
        <x:v>Crítica</x:v>
      </x:c>
      <x:c r="F7" t="str">
        <x:v>Cancelada</x:v>
      </x:c>
      <x:c r="G7" t="str"/>
      <x:c r="H7" t="str">
        <x:v>20 a 25: CRÍTICO</x:v>
      </x:c>
    </x:row>
    <x:row r="8">
      <x:c r="A8" t="str">
        <x:v>Extraordinária</x:v>
      </x:c>
      <x:c r="B8" t="str"/>
      <x:c r="C8" t="str">
        <x:v>EPI</x:v>
      </x:c>
      <x:c r="D8" t="str"/>
      <x:c r="E8" t="str"/>
      <x:c r="F8" t="str"/>
      <x:c r="G8" t="str"/>
      <x:c r="H8" t="str"/>
    </x:row>
    <x:row r="9">
      <x:c r="A9" t="str"/>
      <x:c r="B9" t="str"/>
      <x:c r="C9" t="str">
        <x:v>Ferramentas</x:v>
      </x:c>
      <x:c r="D9" t="str"/>
      <x:c r="E9" t="str"/>
      <x:c r="F9" t="str"/>
      <x:c r="G9" t="str"/>
      <x:c r="H9" t="str"/>
    </x:row>
    <x:row r="10">
      <x:c r="A10" t="str"/>
      <x:c r="B10" t="str"/>
      <x:c r="C10" t="str">
        <x:v>Produtos químicos</x:v>
      </x:c>
      <x:c r="D10" t="str"/>
      <x:c r="E10" t="str"/>
      <x:c r="F10" t="str"/>
      <x:c r="G10" t="str"/>
      <x:c r="H10" t="str"/>
    </x:row>
    <x:row r="11">
      <x:c r="A11" t="str"/>
      <x:c r="B11" t="str"/>
      <x:c r="C11" t="str">
        <x:v>Armazenagem</x:v>
      </x:c>
      <x:c r="D11" t="str"/>
      <x:c r="E11" t="str"/>
      <x:c r="F11" t="str"/>
      <x:c r="G11" t="str"/>
      <x:c r="H11" t="str"/>
    </x:row>
    <x:row r="12">
      <x:c r="A12" t="str"/>
      <x:c r="B12" t="str"/>
      <x:c r="C12" t="str">
        <x:v>Circulação</x:v>
      </x:c>
      <x:c r="D12" t="str"/>
      <x:c r="E12" t="str"/>
      <x:c r="F12" t="str"/>
      <x:c r="G12" t="str"/>
      <x:c r="H12" t="str"/>
    </x:row>
    <x:row r="13">
      <x:c r="A13" t="str"/>
      <x:c r="B13" t="str"/>
      <x:c r="C13" t="str">
        <x:v>Ergonomia</x:v>
      </x:c>
      <x:c r="D13" t="str"/>
      <x:c r="E13" t="str"/>
      <x:c r="F13" t="str"/>
      <x:c r="G13" t="str"/>
      <x:c r="H13" t="str"/>
    </x:row>
    <x:row r="14">
      <x:c r="A14" t="str"/>
      <x:c r="B14" t="str"/>
      <x:c r="C14" t="str">
        <x:v>Sinalização</x:v>
      </x:c>
      <x:c r="D14" t="str"/>
      <x:c r="E14" t="str"/>
      <x:c r="F14" t="str"/>
      <x:c r="G14" t="str"/>
      <x:c r="H14" t="str"/>
    </x:row>
    <x:row r="15">
      <x:c r="A15" t="str"/>
      <x:c r="B15" t="str"/>
      <x:c r="C15" t="str">
        <x:v>Ordem e limpeza</x:v>
      </x:c>
      <x:c r="D15" t="str"/>
      <x:c r="E15" t="str"/>
      <x:c r="F15" t="str"/>
      <x:c r="G15" t="str"/>
      <x:c r="H15" t="str"/>
    </x:row>
    <x:row r="16">
      <x:c r="A16" t="str"/>
      <x:c r="B16" t="str"/>
      <x:c r="C16" t="str">
        <x:v>Outros</x:v>
      </x:c>
      <x:c r="D16" t="str"/>
      <x:c r="E16" t="str"/>
      <x:c r="F16" t="str"/>
      <x:c r="G16" t="str"/>
      <x:c r="H16" t="str"/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COMO USAR A PLANILHA</x:v>
      </x:c>
      <x:c r="B1" s="3" t="str">
        <x:v>COMO USAR A PLANILHA</x:v>
      </x:c>
      <x:c r="C1" s="3" t="str">
        <x:v>COMO USAR A PLANILHA</x:v>
      </x:c>
      <x:c r="D1" s="3" t="str">
        <x:v>COMO USAR A PLANILHA</x:v>
      </x:c>
      <x:c r="E1" s="3" t="str">
        <x:v>COMO USAR A PLANILHA</x:v>
      </x:c>
      <x:c r="F1" s="3" t="str">
        <x:v>COMO USAR A PLANILHA</x:v>
      </x:c>
      <x:c r="G1" s="3" t="str">
        <x:v>COMO USAR A PLANILHA</x:v>
      </x:c>
      <x:c r="H1" s="3" t="str">
        <x:v>COMO USAR A PLANILHA</x:v>
      </x:c>
    </x:row>
    <x:row r="3" ht="46" customHeight="1">
      <x:c r="A3" s="94" t="str">
        <x:v>OBJETIVO: registrar inspeções, avaliar riscos, controlar ações corretivas e verificar se as medidas realmente evitaram a recorrência.</x:v>
      </x:c>
      <x:c r="B3" s="94" t="str">
        <x:v>OBJETIVO: registrar inspeções, avaliar riscos, controlar ações corretivas e verificar se as medidas realmente evitaram a recorrência.</x:v>
      </x:c>
      <x:c r="C3" s="94" t="str">
        <x:v>OBJETIVO: registrar inspeções, avaliar riscos, controlar ações corretivas e verificar se as medidas realmente evitaram a recorrência.</x:v>
      </x:c>
      <x:c r="D3" s="94" t="str">
        <x:v>OBJETIVO: registrar inspeções, avaliar riscos, controlar ações corretivas e verificar se as medidas realmente evitaram a recorrência.</x:v>
      </x:c>
      <x:c r="E3" s="94" t="str">
        <x:v>OBJETIVO: registrar inspeções, avaliar riscos, controlar ações corretivas e verificar se as medidas realmente evitaram a recorrência.</x:v>
      </x:c>
      <x:c r="F3" s="94" t="str">
        <x:v>OBJETIVO: registrar inspeções, avaliar riscos, controlar ações corretivas e verificar se as medidas realmente evitaram a recorrência.</x:v>
      </x:c>
      <x:c r="G3" s="94" t="str">
        <x:v>OBJETIVO: registrar inspeções, avaliar riscos, controlar ações corretivas e verificar se as medidas realmente evitaram a recorrência.</x:v>
      </x:c>
      <x:c r="H3" s="94" t="str">
        <x:v>OBJETIVO: registrar inspeções, avaliar riscos, controlar ações corretivas e verificar se as medidas realmente evitaram a recorrência.</x:v>
      </x:c>
    </x:row>
    <x:row r="5" ht="50" customHeight="1">
      <x:c r="A5" s="96" t="str">
        <x:v>1. Planeje a inspeção</x:v>
      </x:c>
      <x:c r="B5" s="100" t="str">
        <x:v>Defina área, tipo, responsável e escopo. Use um ID único para manter a rastreabilidade.</x:v>
      </x:c>
    </x:row>
    <x:row r="6" ht="50" customHeight="1">
      <x:c r="A6" s="96" t="str">
        <x:v>2. Registre o resultado</x:v>
      </x:c>
      <x:c r="B6" s="100" t="str">
        <x:v>Informe itens avaliados, conformes e não conformes. A conformidade é calculada automaticamente.</x:v>
      </x:c>
    </x:row>
    <x:row r="7" ht="50" customHeight="1">
      <x:c r="A7" s="96" t="str">
        <x:v>3. Descreva o desvio</x:v>
      </x:c>
      <x:c r="B7" s="100" t="str">
        <x:v>Registre o cenário real, local, evidência, risco e contenção imediata. Evite descrições genéricas.</x:v>
      </x:c>
    </x:row>
    <x:row r="8" ht="50" customHeight="1">
      <x:c r="A8" s="96" t="str">
        <x:v>4. Avalie o risco</x:v>
      </x:c>
      <x:c r="B8" s="100" t="str">
        <x:v>Atribua probabilidade e severidade de 1 a 5 conforme o critério interno. O nível é calculado pela multiplicação.</x:v>
      </x:c>
    </x:row>
    <x:row r="9" ht="50" customHeight="1">
      <x:c r="A9" s="96" t="str">
        <x:v>5. Crie a ação</x:v>
      </x:c>
      <x:c r="B9" s="100" t="str">
        <x:v>Defina ação verificável, responsável, prazo, custo e percentual de conclusão. Acompanhe alertas de atraso.</x:v>
      </x:c>
    </x:row>
    <x:row r="10" ht="50" customHeight="1">
      <x:c r="A10" s="96" t="str">
        <x:v>6. Verifique eficácia</x:v>
      </x:c>
      <x:c r="B10" s="100" t="str">
        <x:v>Após concluir, confirme se o risco foi controlado e se não houve recorrência. Registre a evidência.</x:v>
      </x:c>
    </x:row>
    <x:row r="11" ht="50" customHeight="1">
      <x:c r="A11" s="96" t="str">
        <x:v>7. Use o Dashboard</x:v>
      </x:c>
      <x:c r="B11" s="100" t="str">
        <x:v>Priorize riscos críticos, ações atrasadas e áreas com desvios recorrentes. Atualize a data-base antes da reunião.</x:v>
      </x:c>
    </x:row>
    <x:row r="13">
      <x:c r="A13" s="119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B13" s="120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C13" s="120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D13" s="120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E13" s="120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F13" s="120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G13" s="120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H13" s="121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</x:row>
    <x:row r="14">
      <x:c r="A14" s="122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B14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C14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D14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E14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F14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G14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H14" s="124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</x:row>
    <x:row r="15">
      <x:c r="A15" s="122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B15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C15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D15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E15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F15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G15" s="123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H15" s="124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</x:row>
    <x:row r="16">
      <x:c r="A16" s="125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B16" s="126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C16" s="126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D16" s="126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E16" s="126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F16" s="126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G16" s="126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  <x:c r="H16" s="127" t="str">
        <x:v>Atenção: adapte a matriz e os critérios à metodologia da empresa. Esta planilha apoia a gestão, mas não substitui avaliação técnica, análise de risco específica, requisitos legais, procedimentos, permissões de trabalho ou intervenção imediata diante de risco grave e iminente.</x:v>
      </x:c>
    </x:row>
    <x:row r="18" ht="60" customHeight="1">
      <x:c r="A18" s="128" t="str">
        <x:v>Limites</x:v>
      </x:c>
      <x:c r="B18" s="128" t="str">
        <x:v>Inspecoes:100 registros linhas5:104; Desvios e Plano_Acao:200 registros linhas5:204. Fora desses intervalos não entram nos resumos.</x:v>
      </x:c>
    </x:row>
    <x:row r="19" ht="60" customHeight="1">
      <x:c r="A19" s="128" t="str">
        <x:v>Entradas e fórmulas</x:v>
      </x:c>
      <x:c r="B19" s="128" t="str">
        <x:v>Inspecoes:A:I e M:N; J:L são fórmulas. Desvios:A:I/L:R; J:K fórmulas. Plano_Acao:A:M/Q; N:P fórmulas.</x:v>
      </x:c>
    </x:row>
    <x:row r="20" ht="60" customHeight="1">
      <x:c r="A20" s="128" t="str">
        <x:v>Referência</x:v>
      </x:c>
      <x:c r="B20" s="128" t="str">
        <x:v>Dashboard!B3 é data editável. Exemplo em7/10/2026. Atualize antes de interpretar atrasos; custos e contagens abrangem toda a base, não só um mês.</x:v>
      </x:c>
    </x:row>
    <x:row r="21" ht="60" customHeight="1">
      <x:c r="A21" s="128" t="str">
        <x:v>Dados incompletos</x:v>
      </x:c>
      <x:c r="B21" s="128" t="str">
        <x:v>Escala inteira1:5 obrigatória. Prazo/status/progresso inválidos pedem revisão. Conformidade vazia significa contagens faltantes ou H+I diferente de G. Reveja blocos amarelos antes de decidir.</x:v>
      </x:c>
    </x:row>
    <x:row r="22" ht="60" customHeight="1">
      <x:c r="A22" s="128" t="str">
        <x:v>Conclusão</x:v>
      </x:c>
      <x:c r="B22" s="128" t="str">
        <x:v>StatusConcluída exige100%, data de conclusão entre abertura e referência e registro de eficácia diferente de Pendente. Texto preenchido não prova tecnicamente a eficácia.</x:v>
      </x:c>
    </x:row>
    <x:row r="23" ht="60" customHeight="1">
      <x:c r="A23" s="128" t="str">
        <x:v>Riscos</x:v>
      </x:c>
      <x:c r="B23" s="128" t="str">
        <x:v>Cartão e gráfico mostram todo histórico. Bloco inferior e prioridade por área distinguem alto/crítico não encerrado. Status de desvio e ação são independentes, concilie manualmente.</x:v>
      </x:c>
    </x:row>
    <x:row r="24" ht="60" customHeight="1">
      <x:c r="A24" s="128" t="str">
        <x:v>Áreas</x:v>
      </x:c>
      <x:c r="B24" s="128" t="str">
        <x:v>DashboardA11:A16 é seleção editável de seis áreas. Para outra área substitua uma delas. Totais gerais abrangem todas.</x:v>
      </x:c>
    </x:row>
    <x:row r="25" ht="60" customHeight="1">
      <x:c r="A25" s="128" t="str">
        <x:v>Ampliação</x:v>
      </x:c>
      <x:c r="B25" s="128" t="str">
        <x:v>Copie fórmulas e validações e amplie os intervalos de todas as somas/contagens/gráfico. Alterar texto da escala em Listas não muda a fórmulaK: ajuste fórmulas e critérios com responsável técnico.</x:v>
      </x:c>
    </x:row>
  </x:sheetData>
  <x:mergeCells>
    <x:mergeCell ref="A1:H1"/>
    <x:mergeCell ref="A3:H3"/>
    <x:mergeCell ref="A13:H16"/>
  </x:mergeCells>
  <x:pageMargins left="0.7" right="0.7" top="0.75" bottom="0.75" header="0.3" footer="0.3"/>
</x:worksheet>
</file>