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5ffd78c2243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73c302e34ae0458a"/>
    <x:sheet xmlns:r="http://schemas.openxmlformats.org/officeDocument/2006/relationships" name="Residuos" sheetId="2" r:id="R13cf0051a5194cba"/>
    <x:sheet xmlns:r="http://schemas.openxmlformats.org/officeDocument/2006/relationships" name="Movimentacoes" sheetId="3" r:id="R3a1bdc956bab456a"/>
    <x:sheet xmlns:r="http://schemas.openxmlformats.org/officeDocument/2006/relationships" name="Documentos" sheetId="4" r:id="R69155b73460b4e30"/>
    <x:sheet xmlns:r="http://schemas.openxmlformats.org/officeDocument/2006/relationships" name="Fornecedores" sheetId="5" r:id="R206f18e11d1c4621"/>
    <x:sheet xmlns:r="http://schemas.openxmlformats.org/officeDocument/2006/relationships" name="Listas" sheetId="6" r:id="R5e07a0b90ac44023"/>
    <x:sheet xmlns:r="http://schemas.openxmlformats.org/officeDocument/2006/relationships" name="Instrucoes" sheetId="7" r:id="R4950541560b948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0"/>
    <x:numFmt numFmtId="201" formatCode="0%"/>
    <x:numFmt numFmtId="202" formatCode="dd/mm/yyyy"/>
    <x:numFmt numFmtId="203" formatCode="#,#00"/>
    <x:numFmt numFmtId="204" formatCode="#,#00.0"/>
    <x:numFmt numFmtId="205" formatCode="0.0%"/>
    <x:numFmt numFmtId="206" formatCode="&quot;R$&quot; #,##0.00"/>
  </x:numFmts>
  <x:fonts count="11">
    <x:font>
      <x:sz val="11"/>
      <x:name val="Carlito"/>
    </x:font>
    <x:font>
      <x:sz val="10"/>
      <x:color rgb="FF25352C"/>
      <x:name val="Arial"/>
    </x:font>
    <x:font>
      <x:b/>
      <x:sz val="16"/>
      <x:color rgb="FFFFFFFF"/>
      <x:name val="Arial"/>
    </x:font>
    <x:font>
      <x:i/>
      <x:sz val="10"/>
      <x:color rgb="FF245B91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8000"/>
      <x:name val="Arial"/>
    </x:font>
    <x:font>
      <x:b/>
      <x:sz val="10"/>
      <x:color rgb="FF5B4B00"/>
      <x:name val="Arial"/>
    </x:font>
    <x:font>
      <x:b/>
      <x:sz val="15"/>
      <x:color rgb="FF173D2B"/>
      <x:name val="Arial"/>
    </x:font>
    <x:font>
      <x:b/>
      <x:sz val="10"/>
      <x:color rgb="FF008000"/>
      <x:name val="Arial"/>
    </x:font>
    <x:font>
      <x:b/>
      <x:sz val="10"/>
      <x:color rgb="FF6F5200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173D2B"/>
      </x:patternFill>
    </x:fill>
    <x:fill>
      <x:patternFill patternType="solid">
        <x:fgColor rgb="FFE7F0FA"/>
      </x:patternFill>
    </x:fill>
    <x:fill>
      <x:patternFill patternType="solid">
        <x:fgColor rgb="FF2F7D4A"/>
      </x:patternFill>
    </x:fill>
    <x:fill>
      <x:patternFill patternType="solid">
        <x:fgColor rgb="FFFFF4CC"/>
      </x:patternFill>
    </x:fill>
    <x:fill>
      <x:patternFill patternType="solid">
        <x:fgColor rgb="FFF4F7F5"/>
      </x:patternFill>
    </x:fill>
    <x:fill>
      <x:patternFill patternType="solid">
        <x:fgColor rgb="FFDFF2E5"/>
      </x:patternFill>
    </x:fill>
    <x:fill>
      <x:patternFill patternType="solid">
        <x:fgColor rgb="FFEAF6F1"/>
      </x:patternFill>
    </x:fill>
    <x:fill>
      <x:patternFill patternType="solid">
        <x:fgColor rgb="FFFFF3CD"/>
      </x:patternFill>
    </x:fill>
  </x:fills>
  <x:borders count="13">
    <x:border/>
    <x:border>
      <x:right style="thin">
        <x:color rgb="FFFFFFFF"/>
      </x:right>
      <x:bottom style="thin">
        <x:color rgb="FFCFD9D2"/>
      </x:bottom>
    </x:border>
    <x:border>
      <x:left style="thin">
        <x:color rgb="FFFFFFFF"/>
      </x:left>
      <x:right style="thin">
        <x:color rgb="FFFFFFFF"/>
      </x:right>
      <x:bottom style="thin">
        <x:color rgb="FFCFD9D2"/>
      </x:bottom>
    </x:border>
    <x:border>
      <x:left style="thin">
        <x:color rgb="FFFFFFFF"/>
      </x:left>
      <x:bottom style="thin">
        <x:color rgb="FFCFD9D2"/>
      </x:bottom>
    </x:border>
    <x:border>
      <x:left style="thin">
        <x:color rgb="FFCFD9D2"/>
      </x:left>
      <x:top style="thin">
        <x:color rgb="FFCFD9D2"/>
      </x:top>
    </x:border>
    <x:border>
      <x:right style="thin">
        <x:color rgb="FFCFD9D2"/>
      </x:right>
      <x:top style="thin">
        <x:color rgb="FFCFD9D2"/>
      </x:top>
    </x:border>
    <x:border>
      <x:left style="thin">
        <x:color rgb="FFCFD9D2"/>
      </x:left>
      <x:bottom style="thin">
        <x:color rgb="FFCFD9D2"/>
      </x:bottom>
    </x:border>
    <x:border>
      <x:right style="thin">
        <x:color rgb="FFCFD9D2"/>
      </x:right>
      <x:bottom style="thin">
        <x:color rgb="FFCFD9D2"/>
      </x:bottom>
    </x:border>
    <x:border>
      <x:bottom style="thin">
        <x:color rgb="FFCFD9D2"/>
      </x:bottom>
    </x:border>
    <x:border>
      <x:top style="thin">
        <x:color rgb="FFCFD9D2"/>
      </x:top>
      <x:bottom style="thin">
        <x:color rgb="FFCFD9D2"/>
      </x:bottom>
    </x:border>
    <x:border>
      <x:top style="thin">
        <x:color rgb="FFCFD9D2"/>
      </x:top>
    </x:border>
    <x:border>
      <x:left style="thin">
        <x:color rgb="FFCFD9D2"/>
      </x:left>
    </x:border>
    <x:border>
      <x:right style="thin">
        <x:color rgb="FFCFD9D2"/>
      </x:right>
    </x:border>
  </x:borders>
  <x:cellStyleXfs count="1">
    <x:xf numFmtId="0" fontId="0" fillId="0" borderId="0"/>
  </x:cellStyleXfs>
  <x:cellXfs count="17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wrapText="1"/>
    </x:xf>
    <x:xf numFmtId="0" fontId="4" fillId="4" borderId="3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2" xfId="0" applyNumberFormat="1" applyFont="1" applyFill="1" applyBorder="1" applyAlignment="1">
      <x:alignment horizontal="center" wrapText="1"/>
    </x:xf>
    <x:xf numFmtId="0" fontId="4" fillId="4" borderId="3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200" fontId="5" fillId="5" borderId="0" xfId="0" applyNumberFormat="1" applyFont="1" applyFill="1" applyBorder="1"/>
    <x:xf numFmtId="201" fontId="5" fillId="5" borderId="0" xfId="0" applyNumberFormat="1" applyFont="1" applyFill="1" applyBorder="1"/>
    <x:xf numFmtId="202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vertical="center"/>
    </x:xf>
    <x:xf numFmtId="203" fontId="5" fillId="5" borderId="0" xfId="0" applyNumberFormat="1" applyFont="1" applyFill="1" applyBorder="1" applyAlignment="1">
      <x:alignment vertical="center"/>
    </x:xf>
    <x:xf numFmtId="204" fontId="6" fillId="6" borderId="0" xfId="0" applyNumberFormat="1" applyFont="1" applyFill="1" applyBorder="1" applyAlignment="1">
      <x:alignment vertical="center"/>
    </x:xf>
    <x:xf numFmtId="205" fontId="6" fillId="6" borderId="0" xfId="0" applyNumberFormat="1" applyFont="1" applyFill="1" applyBorder="1" applyAlignment="1">
      <x:alignment vertical="center"/>
    </x:xf>
    <x:xf numFmtId="206" fontId="6" fillId="6" borderId="0" xfId="0" applyNumberFormat="1" applyFont="1" applyFill="1" applyBorder="1" applyAlignment="1">
      <x:alignment vertical="center"/>
    </x:xf>
    <x:xf numFmtId="202" fontId="6" fillId="6" borderId="0" xfId="0" applyNumberFormat="1" applyFont="1" applyFill="1" applyBorder="1" applyAlignment="1">
      <x:alignment vertical="center"/>
    </x:xf>
    <x:xf numFmtId="200" fontId="6" fillId="6" borderId="0" xfId="0" applyNumberFormat="1" applyFont="1" applyFill="1" applyBorder="1" applyAlignment="1">
      <x:alignment vertical="center"/>
    </x:xf>
    <x:xf numFmtId="202" fontId="5" fillId="5" borderId="0" xfId="0" applyNumberFormat="1" applyFont="1" applyFill="1" applyBorder="1" applyAlignment="1">
      <x:alignment vertical="center"/>
    </x:xf>
    <x:xf numFmtId="204" fontId="5" fillId="5" borderId="0" xfId="0" applyNumberFormat="1" applyFont="1" applyFill="1" applyBorder="1" applyAlignment="1">
      <x:alignment vertical="center"/>
    </x:xf>
    <x:xf numFmtId="206" fontId="5" fillId="5" borderId="0" xfId="0" applyNumberFormat="1" applyFont="1" applyFill="1" applyBorder="1" applyAlignment="1">
      <x:alignment vertical="center"/>
    </x:xf>
    <x:xf numFmtId="200" fontId="6" fillId="6" borderId="0" xfId="0" applyNumberFormat="1" applyFont="1" applyFill="1" applyBorder="1"/>
    <x:xf numFmtId="202" fontId="1" fillId="0" borderId="0" xfId="0" applyNumberFormat="1" applyFont="1" applyFill="1" applyBorder="1"/>
    <x:xf numFmtId="202" fontId="1" fillId="5" borderId="0" xfId="0" applyNumberFormat="1" applyFont="1" applyFill="1" applyBorder="1"/>
    <x:xf numFmtId="0" fontId="7" fillId="5" borderId="0" xfId="0" applyNumberFormat="1" applyFont="1" applyFill="1" applyBorder="1"/>
    <x:xf numFmtId="202" fontId="7" fillId="5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1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4" xfId="0" applyNumberFormat="1" applyFont="1" applyFill="1" applyBorder="1"/>
    <x:xf numFmtId="0" fontId="8" fillId="7" borderId="5" xfId="0" applyNumberFormat="1" applyFont="1" applyFill="1" applyBorder="1"/>
    <x:xf numFmtId="0" fontId="8" fillId="7" borderId="6" xfId="0" applyNumberFormat="1" applyFont="1" applyFill="1" applyBorder="1"/>
    <x:xf numFmtId="0" fontId="8" fillId="7" borderId="7" xfId="0" applyNumberFormat="1" applyFont="1" applyFill="1" applyBorder="1"/>
    <x:xf numFmtId="203" fontId="8" fillId="7" borderId="4" xfId="0" applyNumberFormat="1" applyFont="1" applyFill="1" applyBorder="1"/>
    <x:xf numFmtId="203" fontId="8" fillId="7" borderId="5" xfId="0" applyNumberFormat="1" applyFont="1" applyFill="1" applyBorder="1"/>
    <x:xf numFmtId="203" fontId="8" fillId="7" borderId="6" xfId="0" applyNumberFormat="1" applyFont="1" applyFill="1" applyBorder="1"/>
    <x:xf numFmtId="203" fontId="8" fillId="7" borderId="7" xfId="0" applyNumberFormat="1" applyFont="1" applyFill="1" applyBorder="1"/>
    <x:xf numFmtId="203" fontId="8" fillId="7" borderId="4" xfId="0" applyNumberFormat="1" applyFont="1" applyFill="1" applyBorder="1" applyAlignment="1">
      <x:alignment horizontal="center"/>
    </x:xf>
    <x:xf numFmtId="203" fontId="8" fillId="7" borderId="5" xfId="0" applyNumberFormat="1" applyFont="1" applyFill="1" applyBorder="1" applyAlignment="1">
      <x:alignment horizontal="center"/>
    </x:xf>
    <x:xf numFmtId="203" fontId="8" fillId="7" borderId="6" xfId="0" applyNumberFormat="1" applyFont="1" applyFill="1" applyBorder="1" applyAlignment="1">
      <x:alignment horizontal="center"/>
    </x:xf>
    <x:xf numFmtId="203" fontId="8" fillId="7" borderId="7" xfId="0" applyNumberFormat="1" applyFont="1" applyFill="1" applyBorder="1" applyAlignment="1">
      <x:alignment horizontal="center"/>
    </x:xf>
    <x:xf numFmtId="203" fontId="8" fillId="7" borderId="4" xfId="0" applyNumberFormat="1" applyFont="1" applyFill="1" applyBorder="1" applyAlignment="1">
      <x:alignment horizontal="center" vertical="center"/>
    </x:xf>
    <x:xf numFmtId="203" fontId="8" fillId="7" borderId="5" xfId="0" applyNumberFormat="1" applyFont="1" applyFill="1" applyBorder="1" applyAlignment="1">
      <x:alignment horizontal="center" vertical="center"/>
    </x:xf>
    <x:xf numFmtId="203" fontId="8" fillId="7" borderId="6" xfId="0" applyNumberFormat="1" applyFont="1" applyFill="1" applyBorder="1" applyAlignment="1">
      <x:alignment horizontal="center" vertical="center"/>
    </x:xf>
    <x:xf numFmtId="203" fontId="8" fillId="7" borderId="7" xfId="0" applyNumberFormat="1" applyFont="1" applyFill="1" applyBorder="1" applyAlignment="1">
      <x:alignment horizontal="center" vertical="center"/>
    </x:xf>
    <x:xf numFmtId="205" fontId="8" fillId="7" borderId="4" xfId="0" applyNumberFormat="1" applyFont="1" applyFill="1" applyBorder="1"/>
    <x:xf numFmtId="205" fontId="8" fillId="7" borderId="5" xfId="0" applyNumberFormat="1" applyFont="1" applyFill="1" applyBorder="1"/>
    <x:xf numFmtId="205" fontId="8" fillId="7" borderId="6" xfId="0" applyNumberFormat="1" applyFont="1" applyFill="1" applyBorder="1"/>
    <x:xf numFmtId="205" fontId="8" fillId="7" borderId="7" xfId="0" applyNumberFormat="1" applyFont="1" applyFill="1" applyBorder="1"/>
    <x:xf numFmtId="205" fontId="8" fillId="7" borderId="4" xfId="0" applyNumberFormat="1" applyFont="1" applyFill="1" applyBorder="1" applyAlignment="1">
      <x:alignment horizontal="center"/>
    </x:xf>
    <x:xf numFmtId="205" fontId="8" fillId="7" borderId="5" xfId="0" applyNumberFormat="1" applyFont="1" applyFill="1" applyBorder="1" applyAlignment="1">
      <x:alignment horizontal="center"/>
    </x:xf>
    <x:xf numFmtId="205" fontId="8" fillId="7" borderId="6" xfId="0" applyNumberFormat="1" applyFont="1" applyFill="1" applyBorder="1" applyAlignment="1">
      <x:alignment horizontal="center"/>
    </x:xf>
    <x:xf numFmtId="205" fontId="8" fillId="7" borderId="7" xfId="0" applyNumberFormat="1" applyFont="1" applyFill="1" applyBorder="1" applyAlignment="1">
      <x:alignment horizontal="center"/>
    </x:xf>
    <x:xf numFmtId="205" fontId="8" fillId="7" borderId="4" xfId="0" applyNumberFormat="1" applyFont="1" applyFill="1" applyBorder="1" applyAlignment="1">
      <x:alignment horizontal="center" vertical="center"/>
    </x:xf>
    <x:xf numFmtId="205" fontId="8" fillId="7" borderId="5" xfId="0" applyNumberFormat="1" applyFont="1" applyFill="1" applyBorder="1" applyAlignment="1">
      <x:alignment horizontal="center" vertical="center"/>
    </x:xf>
    <x:xf numFmtId="205" fontId="8" fillId="7" borderId="6" xfId="0" applyNumberFormat="1" applyFont="1" applyFill="1" applyBorder="1" applyAlignment="1">
      <x:alignment horizontal="center" vertical="center"/>
    </x:xf>
    <x:xf numFmtId="205" fontId="8" fillId="7" borderId="7" xfId="0" applyNumberFormat="1" applyFont="1" applyFill="1" applyBorder="1" applyAlignment="1">
      <x:alignment horizontal="center" vertical="center"/>
    </x:xf>
    <x:xf numFmtId="206" fontId="8" fillId="7" borderId="4" xfId="0" applyNumberFormat="1" applyFont="1" applyFill="1" applyBorder="1"/>
    <x:xf numFmtId="206" fontId="8" fillId="7" borderId="5" xfId="0" applyNumberFormat="1" applyFont="1" applyFill="1" applyBorder="1"/>
    <x:xf numFmtId="206" fontId="8" fillId="7" borderId="6" xfId="0" applyNumberFormat="1" applyFont="1" applyFill="1" applyBorder="1"/>
    <x:xf numFmtId="206" fontId="8" fillId="7" borderId="7" xfId="0" applyNumberFormat="1" applyFont="1" applyFill="1" applyBorder="1"/>
    <x:xf numFmtId="206" fontId="8" fillId="7" borderId="4" xfId="0" applyNumberFormat="1" applyFont="1" applyFill="1" applyBorder="1" applyAlignment="1">
      <x:alignment horizontal="center"/>
    </x:xf>
    <x:xf numFmtId="206" fontId="8" fillId="7" borderId="5" xfId="0" applyNumberFormat="1" applyFont="1" applyFill="1" applyBorder="1" applyAlignment="1">
      <x:alignment horizontal="center"/>
    </x:xf>
    <x:xf numFmtId="206" fontId="8" fillId="7" borderId="6" xfId="0" applyNumberFormat="1" applyFont="1" applyFill="1" applyBorder="1" applyAlignment="1">
      <x:alignment horizontal="center"/>
    </x:xf>
    <x:xf numFmtId="206" fontId="8" fillId="7" borderId="7" xfId="0" applyNumberFormat="1" applyFont="1" applyFill="1" applyBorder="1" applyAlignment="1">
      <x:alignment horizontal="center"/>
    </x:xf>
    <x:xf numFmtId="206" fontId="8" fillId="7" borderId="4" xfId="0" applyNumberFormat="1" applyFont="1" applyFill="1" applyBorder="1" applyAlignment="1">
      <x:alignment horizontal="center" vertical="center"/>
    </x:xf>
    <x:xf numFmtId="206" fontId="8" fillId="7" borderId="5" xfId="0" applyNumberFormat="1" applyFont="1" applyFill="1" applyBorder="1" applyAlignment="1">
      <x:alignment horizontal="center" vertical="center"/>
    </x:xf>
    <x:xf numFmtId="206" fontId="8" fillId="7" borderId="6" xfId="0" applyNumberFormat="1" applyFont="1" applyFill="1" applyBorder="1" applyAlignment="1">
      <x:alignment horizontal="center" vertical="center"/>
    </x:xf>
    <x:xf numFmtId="206" fontId="8" fillId="7" borderId="7" xfId="0" applyNumberFormat="1" applyFont="1" applyFill="1" applyBorder="1" applyAlignment="1">
      <x:alignment horizontal="center" vertical="center"/>
    </x:xf>
    <x:xf numFmtId="200" fontId="8" fillId="7" borderId="4" xfId="0" applyNumberFormat="1" applyFont="1" applyFill="1" applyBorder="1"/>
    <x:xf numFmtId="200" fontId="8" fillId="7" borderId="5" xfId="0" applyNumberFormat="1" applyFont="1" applyFill="1" applyBorder="1"/>
    <x:xf numFmtId="200" fontId="8" fillId="7" borderId="6" xfId="0" applyNumberFormat="1" applyFont="1" applyFill="1" applyBorder="1"/>
    <x:xf numFmtId="200" fontId="8" fillId="7" borderId="7" xfId="0" applyNumberFormat="1" applyFont="1" applyFill="1" applyBorder="1"/>
    <x:xf numFmtId="200" fontId="8" fillId="7" borderId="4" xfId="0" applyNumberFormat="1" applyFont="1" applyFill="1" applyBorder="1" applyAlignment="1">
      <x:alignment horizontal="center"/>
    </x:xf>
    <x:xf numFmtId="200" fontId="8" fillId="7" borderId="5" xfId="0" applyNumberFormat="1" applyFont="1" applyFill="1" applyBorder="1" applyAlignment="1">
      <x:alignment horizontal="center"/>
    </x:xf>
    <x:xf numFmtId="200" fontId="8" fillId="7" borderId="6" xfId="0" applyNumberFormat="1" applyFont="1" applyFill="1" applyBorder="1" applyAlignment="1">
      <x:alignment horizontal="center"/>
    </x:xf>
    <x:xf numFmtId="200" fontId="8" fillId="7" borderId="7" xfId="0" applyNumberFormat="1" applyFont="1" applyFill="1" applyBorder="1" applyAlignment="1">
      <x:alignment horizontal="center"/>
    </x:xf>
    <x:xf numFmtId="200" fontId="8" fillId="7" borderId="4" xfId="0" applyNumberFormat="1" applyFont="1" applyFill="1" applyBorder="1" applyAlignment="1">
      <x:alignment horizontal="center" vertical="center"/>
    </x:xf>
    <x:xf numFmtId="200" fontId="8" fillId="7" borderId="5" xfId="0" applyNumberFormat="1" applyFont="1" applyFill="1" applyBorder="1" applyAlignment="1">
      <x:alignment horizontal="center" vertical="center"/>
    </x:xf>
    <x:xf numFmtId="200" fontId="8" fillId="7" borderId="6" xfId="0" applyNumberFormat="1" applyFont="1" applyFill="1" applyBorder="1" applyAlignment="1">
      <x:alignment horizontal="center" vertical="center"/>
    </x:xf>
    <x:xf numFmtId="200" fontId="8" fillId="7" borderId="7" xfId="0" applyNumberFormat="1" applyFont="1" applyFill="1" applyBorder="1" applyAlignment="1">
      <x:alignment horizontal="center" vertical="center"/>
    </x:xf>
    <x:xf numFmtId="0" fontId="1" fillId="6" borderId="8" xfId="0" applyNumberFormat="1" applyFont="1" applyFill="1" applyBorder="1"/>
    <x:xf numFmtId="0" fontId="1" fillId="6" borderId="9" xfId="0" applyNumberFormat="1" applyFont="1" applyFill="1" applyBorder="1"/>
    <x:xf numFmtId="0" fontId="1" fillId="6" borderId="10" xfId="0" applyNumberFormat="1" applyFont="1" applyFill="1" applyBorder="1"/>
    <x:xf numFmtId="0" fontId="1" fillId="6" borderId="8" xfId="0" applyNumberFormat="1" applyFont="1" applyFill="1" applyBorder="1" applyAlignment="1">
      <x:alignment vertical="center"/>
    </x:xf>
    <x:xf numFmtId="0" fontId="1" fillId="6" borderId="9" xfId="0" applyNumberFormat="1" applyFont="1" applyFill="1" applyBorder="1" applyAlignment="1">
      <x:alignment vertical="center"/>
    </x:xf>
    <x:xf numFmtId="0" fontId="1" fillId="6" borderId="10" xfId="0" applyNumberFormat="1" applyFont="1" applyFill="1" applyBorder="1" applyAlignment="1">
      <x:alignment vertical="center"/>
    </x:xf>
    <x:xf numFmtId="0" fontId="1" fillId="6" borderId="8" xfId="0" applyNumberFormat="1" applyFont="1" applyFill="1" applyBorder="1" applyAlignment="1">
      <x:alignment vertical="center" wrapText="1"/>
    </x:xf>
    <x:xf numFmtId="0" fontId="1" fillId="6" borderId="9" xfId="0" applyNumberFormat="1" applyFont="1" applyFill="1" applyBorder="1" applyAlignment="1">
      <x:alignment vertical="center" wrapText="1"/>
    </x:xf>
    <x:xf numFmtId="0" fontId="1" fillId="6" borderId="10" xfId="0" applyNumberFormat="1" applyFont="1" applyFill="1" applyBorder="1" applyAlignment="1">
      <x:alignment vertical="center" wrapText="1"/>
    </x:xf>
    <x:xf numFmtId="203" fontId="1" fillId="6" borderId="8" xfId="0" applyNumberFormat="1" applyFont="1" applyFill="1" applyBorder="1" applyAlignment="1">
      <x:alignment vertical="center"/>
    </x:xf>
    <x:xf numFmtId="203" fontId="1" fillId="6" borderId="9" xfId="0" applyNumberFormat="1" applyFont="1" applyFill="1" applyBorder="1" applyAlignment="1">
      <x:alignment vertical="center"/>
    </x:xf>
    <x:xf numFmtId="203" fontId="1" fillId="6" borderId="10" xfId="0" applyNumberFormat="1" applyFont="1" applyFill="1" applyBorder="1" applyAlignment="1">
      <x:alignment vertical="center"/>
    </x:xf>
    <x:xf numFmtId="205" fontId="1" fillId="6" borderId="8" xfId="0" applyNumberFormat="1" applyFont="1" applyFill="1" applyBorder="1" applyAlignment="1">
      <x:alignment vertical="center"/>
    </x:xf>
    <x:xf numFmtId="205" fontId="1" fillId="6" borderId="9" xfId="0" applyNumberFormat="1" applyFont="1" applyFill="1" applyBorder="1" applyAlignment="1">
      <x:alignment vertical="center"/>
    </x:xf>
    <x:xf numFmtId="205" fontId="1" fillId="6" borderId="10" xfId="0" applyNumberFormat="1" applyFont="1" applyFill="1" applyBorder="1" applyAlignment="1">
      <x:alignment vertical="center"/>
    </x:xf>
    <x:xf numFmtId="0" fontId="9" fillId="6" borderId="8" xfId="0" applyNumberFormat="1" applyFont="1" applyFill="1" applyBorder="1"/>
    <x:xf numFmtId="0" fontId="9" fillId="6" borderId="9" xfId="0" applyNumberFormat="1" applyFont="1" applyFill="1" applyBorder="1"/>
    <x:xf numFmtId="0" fontId="9" fillId="6" borderId="10" xfId="0" applyNumberFormat="1" applyFont="1" applyFill="1" applyBorder="1"/>
    <x:xf numFmtId="0" fontId="9" fillId="6" borderId="8" xfId="0" applyNumberFormat="1" applyFont="1" applyFill="1" applyBorder="1" applyAlignment="1">
      <x:alignment horizontal="center"/>
    </x:xf>
    <x:xf numFmtId="0" fontId="9" fillId="6" borderId="9" xfId="0" applyNumberFormat="1" applyFont="1" applyFill="1" applyBorder="1" applyAlignment="1">
      <x:alignment horizontal="center"/>
    </x:xf>
    <x:xf numFmtId="0" fontId="9" fillId="6" borderId="10" xfId="0" applyNumberFormat="1" applyFont="1" applyFill="1" applyBorder="1" applyAlignment="1">
      <x:alignment horizontal="center"/>
    </x:xf>
    <x:xf numFmtId="203" fontId="1" fillId="0" borderId="0" xfId="0" applyNumberFormat="1" applyFont="1" applyFill="1" applyBorder="1"/>
    <x:xf numFmtId="0" fontId="7" fillId="5" borderId="0" xfId="0" applyNumberFormat="1" applyFont="1" applyFill="1" applyBorder="1" applyAlignment="1">
      <x:alignment vertical="center"/>
    </x:xf>
    <x:xf numFmtId="202" fontId="7" fillId="5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9" fillId="6" borderId="8" xfId="0" applyNumberFormat="1" applyFont="1" applyFill="1" applyBorder="1" applyAlignment="1">
      <x:alignment horizontal="center" vertical="center"/>
    </x:xf>
    <x:xf numFmtId="0" fontId="9" fillId="6" borderId="9" xfId="0" applyNumberFormat="1" applyFont="1" applyFill="1" applyBorder="1" applyAlignment="1">
      <x:alignment horizontal="center" vertical="center"/>
    </x:xf>
    <x:xf numFmtId="0" fontId="9" fillId="6" borderId="10" xfId="0" applyNumberFormat="1" applyFont="1" applyFill="1" applyBorder="1" applyAlignment="1">
      <x:alignment horizontal="center" vertical="center"/>
    </x:xf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1" fillId="6" borderId="8" xfId="0" applyNumberFormat="1" applyFont="1" applyFill="1" applyBorder="1" applyAlignment="1">
      <x:alignment wrapText="1"/>
    </x:xf>
    <x:xf numFmtId="0" fontId="1" fillId="6" borderId="9" xfId="0" applyNumberFormat="1" applyFont="1" applyFill="1" applyBorder="1" applyAlignment="1">
      <x:alignment wrapText="1"/>
    </x:xf>
    <x:xf numFmtId="0" fontId="1" fillId="6" borderId="10" xfId="0" applyNumberFormat="1" applyFont="1" applyFill="1" applyBorder="1" applyAlignment="1">
      <x:alignment wrapText="1"/>
    </x:xf>
    <x:xf numFmtId="0" fontId="10" fillId="5" borderId="0" xfId="0" applyNumberFormat="1" applyFont="1" applyFill="1" applyBorder="1"/>
    <x:xf numFmtId="0" fontId="10" fillId="5" borderId="4" xfId="0" applyNumberFormat="1" applyFont="1" applyFill="1" applyBorder="1"/>
    <x:xf numFmtId="0" fontId="10" fillId="5" borderId="10" xfId="0" applyNumberFormat="1" applyFont="1" applyFill="1" applyBorder="1"/>
    <x:xf numFmtId="0" fontId="10" fillId="5" borderId="5" xfId="0" applyNumberFormat="1" applyFont="1" applyFill="1" applyBorder="1"/>
    <x:xf numFmtId="0" fontId="10" fillId="5" borderId="11" xfId="0" applyNumberFormat="1" applyFont="1" applyFill="1" applyBorder="1"/>
    <x:xf numFmtId="0" fontId="10" fillId="5" borderId="12" xfId="0" applyNumberFormat="1" applyFont="1" applyFill="1" applyBorder="1"/>
    <x:xf numFmtId="0" fontId="10" fillId="5" borderId="6" xfId="0" applyNumberFormat="1" applyFont="1" applyFill="1" applyBorder="1"/>
    <x:xf numFmtId="0" fontId="10" fillId="5" borderId="8" xfId="0" applyNumberFormat="1" applyFont="1" applyFill="1" applyBorder="1"/>
    <x:xf numFmtId="0" fontId="10" fillId="5" borderId="7" xfId="0" applyNumberFormat="1" applyFont="1" applyFill="1" applyBorder="1"/>
    <x:xf numFmtId="0" fontId="10" fillId="5" borderId="4" xfId="0" applyNumberFormat="1" applyFont="1" applyFill="1" applyBorder="1" applyAlignment="1">
      <x:alignment wrapText="1"/>
    </x:xf>
    <x:xf numFmtId="0" fontId="10" fillId="5" borderId="10" xfId="0" applyNumberFormat="1" applyFont="1" applyFill="1" applyBorder="1" applyAlignment="1">
      <x:alignment wrapText="1"/>
    </x:xf>
    <x:xf numFmtId="0" fontId="10" fillId="5" borderId="5" xfId="0" applyNumberFormat="1" applyFont="1" applyFill="1" applyBorder="1" applyAlignment="1">
      <x:alignment wrapText="1"/>
    </x:xf>
    <x:xf numFmtId="0" fontId="10" fillId="5" borderId="11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wrapText="1"/>
    </x:xf>
    <x:xf numFmtId="0" fontId="10" fillId="5" borderId="12" xfId="0" applyNumberFormat="1" applyFont="1" applyFill="1" applyBorder="1" applyAlignment="1">
      <x:alignment wrapText="1"/>
    </x:xf>
    <x:xf numFmtId="0" fontId="10" fillId="5" borderId="6" xfId="0" applyNumberFormat="1" applyFont="1" applyFill="1" applyBorder="1" applyAlignment="1">
      <x:alignment wrapText="1"/>
    </x:xf>
    <x:xf numFmtId="0" fontId="10" fillId="5" borderId="8" xfId="0" applyNumberFormat="1" applyFont="1" applyFill="1" applyBorder="1" applyAlignment="1">
      <x:alignment wrapText="1"/>
    </x:xf>
    <x:xf numFmtId="0" fontId="10" fillId="5" borderId="7" xfId="0" applyNumberFormat="1" applyFont="1" applyFill="1" applyBorder="1" applyAlignment="1">
      <x:alignment wrapText="1"/>
    </x:xf>
    <x:xf numFmtId="0" fontId="10" fillId="5" borderId="4" xfId="0" applyNumberFormat="1" applyFont="1" applyFill="1" applyBorder="1" applyAlignment="1">
      <x:alignment vertical="center" wrapText="1"/>
    </x:xf>
    <x:xf numFmtId="0" fontId="10" fillId="5" borderId="10" xfId="0" applyNumberFormat="1" applyFont="1" applyFill="1" applyBorder="1" applyAlignment="1">
      <x:alignment vertical="center" wrapText="1"/>
    </x:xf>
    <x:xf numFmtId="0" fontId="10" fillId="5" borderId="5" xfId="0" applyNumberFormat="1" applyFont="1" applyFill="1" applyBorder="1" applyAlignment="1">
      <x:alignment vertical="center" wrapText="1"/>
    </x:xf>
    <x:xf numFmtId="0" fontId="10" fillId="5" borderId="1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center" wrapText="1"/>
    </x:xf>
    <x:xf numFmtId="0" fontId="10" fillId="5" borderId="12" xfId="0" applyNumberFormat="1" applyFont="1" applyFill="1" applyBorder="1" applyAlignment="1">
      <x:alignment vertical="center" wrapText="1"/>
    </x:xf>
    <x:xf numFmtId="0" fontId="10" fillId="5" borderId="6" xfId="0" applyNumberFormat="1" applyFont="1" applyFill="1" applyBorder="1" applyAlignment="1">
      <x:alignment vertical="center" wrapText="1"/>
    </x:xf>
    <x:xf numFmtId="0" fontId="10" fillId="5" borderId="8" xfId="0" applyNumberFormat="1" applyFont="1" applyFill="1" applyBorder="1" applyAlignment="1">
      <x:alignment vertical="center" wrapText="1"/>
    </x:xf>
    <x:xf numFmtId="0" fontId="10" fillId="5" borderId="7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/>
    <x:xf numFmtId="0" fontId="1" fillId="8" borderId="0" xfId="0" applyNumberFormat="1" applyFont="1" applyFill="1" applyBorder="1" applyAlignment="1">
      <x:alignment wrapText="1"/>
    </x:xf>
    <x:xf numFmtId="0" fontId="1" fillId="9" borderId="0" xfId="0" applyNumberFormat="1" applyFont="1" applyFill="1" applyBorder="1"/>
    <x:xf numFmtId="0" fontId="1" fillId="9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6"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6F5200"/>
      </x:font>
      <x:fill>
        <x:patternFill>
          <x:bgColor rgb="FFFFF4CC"/>
        </x:patternFill>
      </x:fill>
    </x:dxf>
    <x:dxf>
      <x:font>
        <x:b/>
        <x:color rgb="FF6F5200"/>
      </x:font>
      <x:fill>
        <x:patternFill>
          <x:bgColor rgb="FFFFF4CC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6F5200"/>
      </x:font>
      <x:fill>
        <x:patternFill>
          <x:bgColor rgb="FFFFF4CC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bf5449c6514730" /><Relationship Type="http://schemas.openxmlformats.org/officeDocument/2006/relationships/theme" Target="/xl/theme/theme1.xml" Id="Re9dc087bd85a4425" /><Relationship Type="http://schemas.openxmlformats.org/officeDocument/2006/relationships/sharedStrings" Target="/xl/sharedStrings.xml" Id="R90177e7e9dad4a22" /><Relationship Type="http://schemas.openxmlformats.org/officeDocument/2006/relationships/worksheet" Target="/xl/worksheets/sheet1.xml" Id="R73c302e34ae0458a" /><Relationship Type="http://schemas.openxmlformats.org/officeDocument/2006/relationships/worksheet" Target="/xl/worksheets/sheet2.xml" Id="R13cf0051a5194cba" /><Relationship Type="http://schemas.openxmlformats.org/officeDocument/2006/relationships/worksheet" Target="/xl/worksheets/sheet3.xml" Id="R3a1bdc956bab456a" /><Relationship Type="http://schemas.openxmlformats.org/officeDocument/2006/relationships/worksheet" Target="/xl/worksheets/sheet4.xml" Id="R69155b73460b4e30" /><Relationship Type="http://schemas.openxmlformats.org/officeDocument/2006/relationships/worksheet" Target="/xl/worksheets/sheet5.xml" Id="R206f18e11d1c4621" /><Relationship Type="http://schemas.openxmlformats.org/officeDocument/2006/relationships/worksheet" Target="/xl/worksheets/sheet6.xml" Id="R5e07a0b90ac44023" /><Relationship Type="http://schemas.openxmlformats.org/officeDocument/2006/relationships/worksheet" Target="/xl/worksheets/sheet7.xml" Id="R4950541560b9480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ed4e397786843b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Saldo dos seis códigos selecionados (kg)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Saldo kg</c:v>
          </c:tx>
          <c:cat>
            <c:strRef>
              <c:f>'Dashboard'!$J$11:$J$16</c:f>
              <c:strCache>
                <c:ptCount val="0"/>
              </c:strCache>
            </c:strRef>
          </c:cat>
          <c:val>
            <c:numRef>
              <c:f>'Dashboard'!$K$11:$K$16</c:f>
              <c:numCache>
                <c:formatCode>#,#00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15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ed4e397786843bb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ResiduosTable" displayName="ResiduosTable" ref="A4:R104" headerRowCount="1" totalsRowCount="0" totalsRowShown="0">
  <x:autoFilter ref="A4:R104"/>
  <x:tableColumns count="18">
    <x:tableColumn id="1" name="Código"/>
    <x:tableColumn id="2" name="Resíduo"/>
    <x:tableColumn id="3" name="Classe"/>
    <x:tableColumn id="4" name="Estado"/>
    <x:tableColumn id="5" name="Unidade padrão"/>
    <x:tableColumn id="6" name="Área geradora"/>
    <x:tableColumn id="7" name="Capacidade (kg)"/>
    <x:tableColumn id="8" name="Destino preferencial"/>
    <x:tableColumn id="9" name="Ativo?"/>
    <x:tableColumn id="10" name="Gerado (kg)"/>
    <x:tableColumn id="11" name="Destinado (kg)"/>
    <x:tableColumn id="12" name="Saldo (kg)"/>
    <x:tableColumn id="13" name="Uso capacidade"/>
    <x:tableColumn id="14" name="Custo destinação"/>
    <x:tableColumn id="15" name="CDF pendentes"/>
    <x:tableColumn id="16" name="Última destinação"/>
    <x:tableColumn id="17" name="Dias sem destinar"/>
    <x:tableColumn id="18" name="Ação recomendada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MovimentacoesTable" displayName="MovimentacoesTable" ref="A4:L204" headerRowCount="1" totalsRowCount="0" totalsRowShown="0">
  <x:autoFilter ref="A4:L204"/>
  <x:tableColumns count="12">
    <x:tableColumn id="1" name="Data"/>
    <x:tableColumn id="2" name="Movimento"/>
    <x:tableColumn id="3" name="Código resíduo"/>
    <x:tableColumn id="4" name="Origem / local"/>
    <x:tableColumn id="5" name="Descrição"/>
    <x:tableColumn id="6" name="Quantidade kg"/>
    <x:tableColumn id="7" name="Destinação"/>
    <x:tableColumn id="8" name="Parceiro"/>
    <x:tableColumn id="9" name="MTR / documento"/>
    <x:tableColumn id="10" name="CDF recebido?"/>
    <x:tableColumn id="11" name="Custo"/>
    <x:tableColumn id="12" name="Observações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DocumentosTable" displayName="DocumentosTable" ref="A4:J204" headerRowCount="1" totalsRowCount="0" totalsRowShown="0">
  <x:autoFilter ref="A4:J204"/>
  <x:tableColumns count="10">
    <x:tableColumn id="1" name="Documento"/>
    <x:tableColumn id="2" name="Data saída"/>
    <x:tableColumn id="3" name="Código resíduo"/>
    <x:tableColumn id="4" name="Quantidade kg"/>
    <x:tableColumn id="5" name="Transportador"/>
    <x:tableColumn id="6" name="Destinador"/>
    <x:tableColumn id="7" name="Destinação"/>
    <x:tableColumn id="8" name="CDF recebido?"/>
    <x:tableColumn id="9" name="Data CDF"/>
    <x:tableColumn id="10" name="Status / ação"/>
  </x:tableColumns>
  <x:tableStyleInfo name="TableStyleMedium4" showFirstColumn="0" showLastColumn="0" showRowStripes="1" showColumnStripes="0"/>
</x:table>
</file>

<file path=xl/tables/table4.xml><?xml version="1.0" encoding="utf-8"?>
<x:table xmlns:x="http://schemas.openxmlformats.org/spreadsheetml/2006/main" id="4" name="FornecedoresTable" displayName="FornecedoresTable" ref="A4:K104" headerRowCount="1" totalsRowCount="0" totalsRowShown="0">
  <x:autoFilter ref="A4:K104"/>
  <x:tableColumns count="11">
    <x:tableColumn id="1" name="Parceiro"/>
    <x:tableColumn id="2" name="Tipo"/>
    <x:tableColumn id="3" name="Serviço"/>
    <x:tableColumn id="4" name="Documento"/>
    <x:tableColumn id="5" name="Validade licença"/>
    <x:tableColumn id="6" name="Validade seguro"/>
    <x:tableColumn id="7" name="Responsável"/>
    <x:tableColumn id="8" name="Telefone"/>
    <x:tableColumn id="9" name="Status informado"/>
    <x:tableColumn id="10" name="Dias até vencer"/>
    <x:tableColumn id="11" name="Ação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e3ffc26e51b41f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6db92a0be3a48c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7e5c9c7d9024b6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192544c288804d1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ae89daaa98a949bb" /></Relationships>
</file>

<file path=xl/worksheets/sheet1.xml><?xml version="1.0" encoding="utf-8"?>
<x:worksheet xmlns:x="http://schemas.openxmlformats.org/spreadsheetml/2006/main">
  <x:sheetPr>
    <x:tabColor rgb="FF173D2B"/>
  </x:sheetPr>
  <x:sheetViews>
    <x:sheetView showGridLines="0" workbookViewId="0"/>
  </x:sheetViews>
  <x:sheetFormatPr defaultRowHeight="15"/>
  <x:cols>
    <x:col min="1" max="1" width="24" hidden="0" customWidth="1"/>
    <x:col min="2" max="2" width="16" hidden="0" customWidth="1"/>
    <x:col min="3" max="3" width="21" hidden="0" customWidth="1"/>
    <x:col min="4" max="4" width="16" hidden="0" customWidth="1"/>
    <x:col min="5" max="5" width="18" hidden="0" customWidth="1"/>
    <x:col min="6" max="6" width="24" hidden="0" customWidth="1"/>
    <x:col min="7" max="7" width="16" hidden="0" customWidth="1"/>
    <x:col min="8" max="8" width="16" hidden="0" customWidth="1"/>
    <x:col min="9" max="9" width="18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</x:cols>
  <x:sheetData>
    <x:row r="1" ht="34" customHeight="1">
      <x:c r="A1" s="4" t="str">
        <x:v>DASHBOARD DE RESÍDUOS E DESTINAÇÃO</x:v>
      </x:c>
      <x:c r="B1" s="4" t="str">
        <x:v>DASHBOARD DE RESÍDUOS E DESTINAÇÃO</x:v>
      </x:c>
      <x:c r="C1" s="4" t="str">
        <x:v>DASHBOARD DE RESÍDUOS E DESTINAÇÃO</x:v>
      </x:c>
      <x:c r="D1" s="4" t="str">
        <x:v>DASHBOARD DE RESÍDUOS E DESTINAÇÃO</x:v>
      </x:c>
      <x:c r="E1" s="4" t="str">
        <x:v>DASHBOARD DE RESÍDUOS E DESTINAÇÃO</x:v>
      </x:c>
      <x:c r="F1" s="4" t="str">
        <x:v>DASHBOARD DE RESÍDUOS E DESTINAÇÃO</x:v>
      </x:c>
      <x:c r="G1" s="4" t="str">
        <x:v>DASHBOARD DE RESÍDUOS E DESTINAÇÃO</x:v>
      </x:c>
      <x:c r="H1" s="4" t="str">
        <x:v>DASHBOARD DE RESÍDUOS E DESTINAÇÃO</x:v>
      </x:c>
      <x:c r="I1" s="4" t="str">
        <x:v>DASHBOARD DE RESÍDUOS E DESTINAÇÃO</x:v>
      </x:c>
      <x:c r="J1" s="4" t="str">
        <x:v>DASHBOARD DE RESÍDUOS E DESTINAÇÃO</x:v>
      </x:c>
      <x:c r="K1" s="4" t="str">
        <x:v>DASHBOARD DE RESÍDUOS E DESTINAÇÃO</x:v>
      </x:c>
      <x:c r="L1" s="4" t="str">
        <x:v>DASHBOARD DE RESÍDUOS E DESTINAÇÃO</x:v>
      </x:c>
      <x:c r="M1" s="4" t="str">
        <x:v>DASHBOARD DE RESÍDUOS E DESTINAÇÃO</x:v>
      </x:c>
      <x:c r="N1" s="4" t="str">
        <x:v>DASHBOARD DE RESÍDUOS E DESTINAÇÃO</x:v>
      </x:c>
      <x:c r="O1" s="1"/>
      <x:c r="P1" s="1"/>
      <x:c r="Q1" s="1"/>
      <x:c r="R1" s="1"/>
      <x:c r="S1" s="1"/>
      <x:c r="T1" s="1"/>
      <x:c r="U1" s="1"/>
      <x:c r="V1" s="1"/>
      <x:c r="W1" s="1"/>
    </x:row>
    <x:row r="2" ht="30" customHeight="1">
      <x:c r="A2" s="8" t="str">
        <x:v>Indicadores para controlar saldo armazenado, documentos, licenças, custo e desvio de aterro.</x:v>
      </x:c>
      <x:c r="B2" s="8" t="str">
        <x:v>Indicadores para controlar saldo armazenado, documentos, licenças, custo e desvio de aterro.</x:v>
      </x:c>
      <x:c r="C2" s="8" t="str">
        <x:v>Indicadores para controlar saldo armazenado, documentos, licenças, custo e desvio de aterro.</x:v>
      </x:c>
      <x:c r="D2" s="8" t="str">
        <x:v>Indicadores para controlar saldo armazenado, documentos, licenças, custo e desvio de aterro.</x:v>
      </x:c>
      <x:c r="E2" s="8" t="str">
        <x:v>Indicadores para controlar saldo armazenado, documentos, licenças, custo e desvio de aterro.</x:v>
      </x:c>
      <x:c r="F2" s="8" t="str">
        <x:v>Indicadores para controlar saldo armazenado, documentos, licenças, custo e desvio de aterro.</x:v>
      </x:c>
      <x:c r="G2" s="8" t="str">
        <x:v>Indicadores para controlar saldo armazenado, documentos, licenças, custo e desvio de aterro.</x:v>
      </x:c>
      <x:c r="H2" s="8" t="str">
        <x:v>Indicadores para controlar saldo armazenado, documentos, licenças, custo e desvio de aterro.</x:v>
      </x:c>
      <x:c r="I2" s="8" t="str">
        <x:v>Indicadores para controlar saldo armazenado, documentos, licenças, custo e desvio de aterro.</x:v>
      </x:c>
      <x:c r="J2" s="8" t="str">
        <x:v>Indicadores para controlar saldo armazenado, documentos, licenças, custo e desvio de aterro.</x:v>
      </x:c>
      <x:c r="K2" s="8" t="str">
        <x:v>Indicadores para controlar saldo armazenado, documentos, licenças, custo e desvio de aterro.</x:v>
      </x:c>
      <x:c r="L2" s="8" t="str">
        <x:v>Indicadores para controlar saldo armazenado, documentos, licenças, custo e desvio de aterro.</x:v>
      </x:c>
      <x:c r="M2" s="8" t="str">
        <x:v>Indicadores para controlar saldo armazenado, documentos, licenças, custo e desvio de aterro.</x:v>
      </x:c>
      <x:c r="N2" s="8" t="str">
        <x:v>Indicadores para controlar saldo armazenado, documentos, licenças, custo e desvio de aterro.</x:v>
      </x:c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26" t="str">
        <x:v>Data da análise</x:v>
      </x:c>
      <x:c r="B3" s="127" t="n">
        <x:f>Listas!B9</x:f>
        <x:v>46302</x:v>
      </x:c>
      <x:c r="C3" s="126" t="str">
        <x:v>Escopo dos totais</x:v>
      </x:c>
      <x:c r="D3" s="126" t="str">
        <x:v>Todas as linhas previstas</x:v>
      </x:c>
      <x:c r="E3" s="128"/>
      <x:c r="F3" s="128"/>
      <x:c r="G3" s="128"/>
      <x:c r="H3" s="128"/>
      <x:c r="I3" s="128"/>
      <x:c r="J3" s="128"/>
      <x:c r="K3" s="128"/>
      <x:c r="L3" s="128"/>
      <x:c r="M3" s="128"/>
      <x:c r="N3" s="128"/>
      <x:c r="O3" s="1"/>
      <x:c r="P3" s="1"/>
      <x:c r="Q3" s="1"/>
      <x:c r="R3" s="1"/>
      <x:c r="S3" s="1"/>
      <x:c r="T3" s="1"/>
      <x:c r="U3" s="1"/>
      <x:c r="V3" s="1"/>
      <x:c r="W3" s="1"/>
    </x:row>
    <x:row r="4">
      <x:c r="A4" s="128"/>
      <x:c r="B4" s="128"/>
      <x:c r="C4" s="128"/>
      <x:c r="D4" s="128"/>
      <x:c r="E4" s="128"/>
      <x:c r="F4" s="128"/>
      <x:c r="G4" s="128"/>
      <x:c r="H4" s="128"/>
      <x:c r="I4" s="128"/>
      <x:c r="J4" s="128"/>
      <x:c r="K4" s="128"/>
      <x:c r="L4" s="128"/>
      <x:c r="M4" s="128"/>
      <x:c r="N4" s="128"/>
      <x:c r="O4" s="1"/>
      <x:c r="P4" s="1"/>
      <x:c r="Q4" s="1"/>
      <x:c r="R4" s="1"/>
      <x:c r="S4" s="1"/>
      <x:c r="T4" s="1"/>
      <x:c r="U4" s="1"/>
      <x:c r="V4" s="1"/>
      <x:c r="W4" s="1"/>
    </x:row>
    <x:row r="5">
      <x:c r="A5" s="49" t="str">
        <x:v>GERADO (KG)</x:v>
      </x:c>
      <x:c r="B5" s="49" t="str">
        <x:v>GERADO (KG)</x:v>
      </x:c>
      <x:c r="C5" s="49" t="str">
        <x:v>DESTINADO (KG)</x:v>
      </x:c>
      <x:c r="D5" s="49" t="str">
        <x:v>DESTINADO (KG)</x:v>
      </x:c>
      <x:c r="E5" s="49" t="str">
        <x:v>SALDO (KG)</x:v>
      </x:c>
      <x:c r="F5" s="49" t="str">
        <x:v>SALDO (KG)</x:v>
      </x:c>
      <x:c r="G5" s="49" t="str">
        <x:v>DESVIO DE ATERRO</x:v>
      </x:c>
      <x:c r="H5" s="49" t="str">
        <x:v>DESVIO DE ATERRO</x:v>
      </x:c>
      <x:c r="I5" s="49" t="str">
        <x:v>CUSTO DESTINAÇÃO</x:v>
      </x:c>
      <x:c r="J5" s="49" t="str">
        <x:v>CUSTO DESTINAÇÃO</x:v>
      </x:c>
      <x:c r="K5" s="49" t="str">
        <x:v>CDF PENDENTES</x:v>
      </x:c>
      <x:c r="L5" s="49" t="str">
        <x:v>CDF PENDENTES</x:v>
      </x:c>
      <x:c r="M5" s="49" t="str">
        <x:v>ALERTAS LICENÇA</x:v>
      </x:c>
      <x:c r="N5" s="49" t="str">
        <x:v>ALERTAS LICENÇA</x:v>
      </x:c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64" t="n">
        <x:f>SUM(Residuos!$J$5:$J$104)</x:f>
        <x:v>8420</x:v>
      </x:c>
      <x:c r="B6" s="65"/>
      <x:c r="C6" s="64" t="n">
        <x:f>SUM(Residuos!$K$5:$K$104)</x:f>
        <x:v>6900</x:v>
      </x:c>
      <x:c r="D6" s="65"/>
      <x:c r="E6" s="64" t="n">
        <x:f>SUM(Residuos!$L$5:$L$104)</x:f>
        <x:v>1520</x:v>
      </x:c>
      <x:c r="F6" s="65"/>
      <x:c r="G6" s="76" t="n">
        <x:f>IF(OR(C6=0,COUNTIFS(Movimentacoes!$B$5:$B$204,"Destinação",Movimentacoes!$M$5:$M$204,"&lt;&gt;OK")&gt;0),"",(SUMIFS(Movimentacoes!$F$5:$F$204,Movimentacoes!$B$5:$B$204,"Destinação",Movimentacoes!$G$5:$G$204,Listas!$H$6,Movimentacoes!$M$5:$M$204,"OK")+SUMIFS(Movimentacoes!$F$5:$F$204,Movimentacoes!$B$5:$B$204,"Destinação",Movimentacoes!$G$5:$G$204,Listas!$H$7,Movimentacoes!$M$5:$M$204,"OK")+SUMIFS(Movimentacoes!$F$5:$F$204,Movimentacoes!$B$5:$B$204,"Destinação",Movimentacoes!$G$5:$G$204,Listas!$H$8,Movimentacoes!$M$5:$M$204,"OK")+SUMIFS(Movimentacoes!$F$5:$F$204,Movimentacoes!$B$5:$B$204,"Destinação",Movimentacoes!$G$5:$G$204,Listas!$H$11,Movimentacoes!$M$5:$M$204,"OK")+SUMIFS(Movimentacoes!$F$5:$F$204,Movimentacoes!$B$5:$B$204,"Destinação",Movimentacoes!$G$5:$G$204,Listas!$H$12,Movimentacoes!$M$5:$M$204,"OK"))/C6)</x:f>
        <x:v>0.8840579710144928</x:v>
      </x:c>
      <x:c r="H6" s="77"/>
      <x:c r="I6" s="88" t="n">
        <x:f>SUM(Residuos!$N$5:$N$104)</x:f>
        <x:v>6840</x:v>
      </x:c>
      <x:c r="J6" s="89"/>
      <x:c r="K6" s="100" t="n">
        <x:f>COUNTIFS(Documentos!$A$5:$A$204,"&lt;&gt;",Documentos!$H$5:$H$204,"Não")</x:f>
        <x:v>3</x:v>
      </x:c>
      <x:c r="L6" s="101"/>
      <x:c r="M6" s="100" t="n">
        <x:f>COUNTIFS(Fornecedores!$A$5:$A$104,"&lt;&gt;",Fornecedores!$K$5:$K$104,"&lt;&gt;OK")</x:f>
        <x:v>3</x:v>
      </x:c>
      <x:c r="N6" s="10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66"/>
      <x:c r="B7" s="67"/>
      <x:c r="C7" s="66"/>
      <x:c r="D7" s="67"/>
      <x:c r="E7" s="66"/>
      <x:c r="F7" s="67"/>
      <x:c r="G7" s="78"/>
      <x:c r="H7" s="79"/>
      <x:c r="I7" s="90"/>
      <x:c r="J7" s="91"/>
      <x:c r="K7" s="102"/>
      <x:c r="L7" s="103"/>
      <x:c r="M7" s="102"/>
      <x:c r="N7" s="103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128"/>
      <x:c r="B8" s="128"/>
      <x:c r="C8" s="128"/>
      <x:c r="D8" s="128"/>
      <x:c r="E8" s="128"/>
      <x:c r="F8" s="128"/>
      <x:c r="G8" s="128"/>
      <x:c r="H8" s="128"/>
      <x:c r="I8" s="128"/>
      <x:c r="J8" s="128"/>
      <x:c r="K8" s="128"/>
      <x:c r="L8" s="128"/>
      <x:c r="M8" s="128"/>
      <x:c r="N8" s="128"/>
      <x:c r="O8" s="1"/>
      <x:c r="P8" s="1"/>
      <x:c r="Q8" s="1"/>
      <x:c r="R8" s="1"/>
      <x:c r="S8" s="1"/>
      <x:c r="T8" s="1"/>
      <x:c r="U8" s="1"/>
      <x:c r="V8" s="1"/>
      <x:c r="W8" s="1"/>
    </x:row>
    <x:row r="9" ht="24" customHeight="1">
      <x:c r="A9" s="10" t="str">
        <x:v>SALDO E CAPACIDADE POR RESÍDUO</x:v>
      </x:c>
      <x:c r="B9" s="10" t="str">
        <x:v>SALDO E CAPACIDADE POR RESÍDUO</x:v>
      </x:c>
      <x:c r="C9" s="10" t="str">
        <x:v>SALDO E CAPACIDADE POR RESÍDUO</x:v>
      </x:c>
      <x:c r="D9" s="10" t="str">
        <x:v>SALDO E CAPACIDADE POR RESÍDUO</x:v>
      </x:c>
      <x:c r="E9" s="10" t="str">
        <x:v>SALDO E CAPACIDADE POR RESÍDUO</x:v>
      </x:c>
      <x:c r="F9" s="10" t="str">
        <x:v>SALDO E CAPACIDADE POR RESÍDUO</x:v>
      </x:c>
      <x:c r="G9" s="128"/>
      <x:c r="H9" s="128"/>
      <x:c r="I9" s="128"/>
      <x:c r="J9" s="128"/>
      <x:c r="K9" s="128"/>
      <x:c r="L9" s="128"/>
      <x:c r="M9" s="128"/>
      <x:c r="N9" s="128"/>
      <x:c r="O9" s="1"/>
      <x:c r="P9" s="1"/>
      <x:c r="Q9" s="1"/>
      <x:c r="R9" s="1"/>
      <x:c r="S9" s="1"/>
      <x:c r="T9" s="1"/>
      <x:c r="U9" s="1"/>
      <x:c r="V9" s="1"/>
      <x:c r="W9" s="1"/>
    </x:row>
    <x:row r="10" ht="36" customHeight="1">
      <x:c r="A10" s="22" t="str">
        <x:v>Resíduo</x:v>
      </x:c>
      <x:c r="B10" s="23" t="str">
        <x:v>Gerado</x:v>
      </x:c>
      <x:c r="C10" s="23" t="str">
        <x:v>Destinado</x:v>
      </x:c>
      <x:c r="D10" s="23" t="str">
        <x:v>Saldo</x:v>
      </x:c>
      <x:c r="E10" s="23" t="str">
        <x:v>Uso capacidade</x:v>
      </x:c>
      <x:c r="F10" s="24" t="str">
        <x:v>Ação</x:v>
      </x:c>
      <x:c r="G10" s="128"/>
      <x:c r="H10" s="128"/>
      <x:c r="I10" s="128"/>
      <x:c r="J10" s="128" t="str">
        <x:v>Código do gráfico</x:v>
      </x:c>
      <x:c r="K10" s="128" t="str">
        <x:v>Saldo kg</x:v>
      </x:c>
      <x:c r="L10" s="128"/>
      <x:c r="M10" s="128"/>
      <x:c r="N10" s="128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107" t="str">
        <x:f>IFERROR(VLOOKUP(J11,Residuos!$A$5:$R$104,2,FALSE),"")</x:f>
        <x:v>Papel e papelão</x:v>
      </x:c>
      <x:c r="B11" s="113" t="n">
        <x:f>IFERROR(VLOOKUP(J11,Residuos!$A$5:$R$104,10,FALSE),"")</x:f>
        <x:v>2500</x:v>
      </x:c>
      <x:c r="C11" s="113" t="n">
        <x:f>IFERROR(VLOOKUP(J11,Residuos!$A$5:$R$104,11,FALSE),"")</x:f>
        <x:v>2100</x:v>
      </x:c>
      <x:c r="D11" s="113" t="n">
        <x:f>IFERROR(VLOOKUP(J11,Residuos!$A$5:$R$104,12,FALSE),"")</x:f>
        <x:v>400</x:v>
      </x:c>
      <x:c r="E11" s="116" t="n">
        <x:f>IFERROR(VLOOKUP(J11,Residuos!$A$5:$R$104,13,FALSE),"")</x:f>
        <x:v>0.8</x:v>
      </x:c>
      <x:c r="F11" s="110" t="str">
        <x:f>IFERROR(VLOOKUP(J11,Residuos!$A$5:$R$104,18,FALSE),"")</x:f>
        <x:v>PROGRAMAR COLETA</x:v>
      </x:c>
      <x:c r="G11" s="128"/>
      <x:c r="H11" s="128"/>
      <x:c r="I11" s="128"/>
      <x:c r="J11" s="128" t="str">
        <x:f>A34</x:f>
        <x:v>RS-001</x:v>
      </x:c>
      <x:c r="K11" s="129" t="n">
        <x:f>IFERROR(VLOOKUP(J11,Residuos!$A$5:$R$104,12,FALSE),"")</x:f>
        <x:v>400</x:v>
      </x:c>
      <x:c r="L11" s="128"/>
      <x:c r="M11" s="128"/>
      <x:c r="N11" s="128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108" t="str">
        <x:f>IFERROR(VLOOKUP(J12,Residuos!$A$5:$R$104,2,FALSE),"")</x:f>
        <x:v>Plásticos</x:v>
      </x:c>
      <x:c r="B12" s="114" t="n">
        <x:f>IFERROR(VLOOKUP(J12,Residuos!$A$5:$R$104,10,FALSE),"")</x:f>
        <x:v>1400</x:v>
      </x:c>
      <x:c r="C12" s="114" t="n">
        <x:f>IFERROR(VLOOKUP(J12,Residuos!$A$5:$R$104,11,FALSE),"")</x:f>
        <x:v>1000</x:v>
      </x:c>
      <x:c r="D12" s="114" t="n">
        <x:f>IFERROR(VLOOKUP(J12,Residuos!$A$5:$R$104,12,FALSE),"")</x:f>
        <x:v>400</x:v>
      </x:c>
      <x:c r="E12" s="117" t="n">
        <x:f>IFERROR(VLOOKUP(J12,Residuos!$A$5:$R$104,13,FALSE),"")</x:f>
        <x:v>0.8888888888888888</x:v>
      </x:c>
      <x:c r="F12" s="111" t="str">
        <x:f>IFERROR(VLOOKUP(J12,Residuos!$A$5:$R$104,18,FALSE),"")</x:f>
        <x:v>DOCUMENTO PENDENTE</x:v>
      </x:c>
      <x:c r="G12" s="128"/>
      <x:c r="H12" s="128"/>
      <x:c r="I12" s="128"/>
      <x:c r="J12" s="128" t="str">
        <x:f>A35</x:f>
        <x:v>RS-002</x:v>
      </x:c>
      <x:c r="K12" s="129" t="n">
        <x:f>IFERROR(VLOOKUP(J12,Residuos!$A$5:$R$104,12,FALSE),"")</x:f>
        <x:v>400</x:v>
      </x:c>
      <x:c r="L12" s="128"/>
      <x:c r="M12" s="128"/>
      <x:c r="N12" s="128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108" t="str">
        <x:f>IFERROR(VLOOKUP(J13,Residuos!$A$5:$R$104,2,FALSE),"")</x:f>
        <x:v>Metais</x:v>
      </x:c>
      <x:c r="B13" s="114" t="n">
        <x:f>IFERROR(VLOOKUP(J13,Residuos!$A$5:$R$104,10,FALSE),"")</x:f>
        <x:v>850</x:v>
      </x:c>
      <x:c r="C13" s="114" t="n">
        <x:f>IFERROR(VLOOKUP(J13,Residuos!$A$5:$R$104,11,FALSE),"")</x:f>
        <x:v>750</x:v>
      </x:c>
      <x:c r="D13" s="114" t="n">
        <x:f>IFERROR(VLOOKUP(J13,Residuos!$A$5:$R$104,12,FALSE),"")</x:f>
        <x:v>100</x:v>
      </x:c>
      <x:c r="E13" s="117" t="n">
        <x:f>IFERROR(VLOOKUP(J13,Residuos!$A$5:$R$104,13,FALSE),"")</x:f>
        <x:v>0.3333333333333333</x:v>
      </x:c>
      <x:c r="F13" s="111" t="str">
        <x:f>IFERROR(VLOOKUP(J13,Residuos!$A$5:$R$104,18,FALSE),"")</x:f>
        <x:v>OK</x:v>
      </x:c>
      <x:c r="G13" s="128"/>
      <x:c r="H13" s="128"/>
      <x:c r="I13" s="128"/>
      <x:c r="J13" s="128" t="str">
        <x:f>A36</x:f>
        <x:v>RS-003</x:v>
      </x:c>
      <x:c r="K13" s="129" t="n">
        <x:f>IFERROR(VLOOKUP(J13,Residuos!$A$5:$R$104,12,FALSE),"")</x:f>
        <x:v>100</x:v>
      </x:c>
      <x:c r="L13" s="128"/>
      <x:c r="M13" s="128"/>
      <x:c r="N13" s="128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108" t="str">
        <x:f>IFERROR(VLOOKUP(J14,Residuos!$A$5:$R$104,2,FALSE),"")</x:f>
        <x:v>Orgânicos</x:v>
      </x:c>
      <x:c r="B14" s="114" t="n">
        <x:f>IFERROR(VLOOKUP(J14,Residuos!$A$5:$R$104,10,FALSE),"")</x:f>
        <x:v>2200</x:v>
      </x:c>
      <x:c r="C14" s="114" t="n">
        <x:f>IFERROR(VLOOKUP(J14,Residuos!$A$5:$R$104,11,FALSE),"")</x:f>
        <x:v>2000</x:v>
      </x:c>
      <x:c r="D14" s="114" t="n">
        <x:f>IFERROR(VLOOKUP(J14,Residuos!$A$5:$R$104,12,FALSE),"")</x:f>
        <x:v>200</x:v>
      </x:c>
      <x:c r="E14" s="117" t="n">
        <x:f>IFERROR(VLOOKUP(J14,Residuos!$A$5:$R$104,13,FALSE),"")</x:f>
        <x:v>0.3333333333333333</x:v>
      </x:c>
      <x:c r="F14" s="111" t="str">
        <x:f>IFERROR(VLOOKUP(J14,Residuos!$A$5:$R$104,18,FALSE),"")</x:f>
        <x:v>DOCUMENTO PENDENTE</x:v>
      </x:c>
      <x:c r="G14" s="128"/>
      <x:c r="H14" s="128"/>
      <x:c r="I14" s="128"/>
      <x:c r="J14" s="128" t="str">
        <x:f>A37</x:f>
        <x:v>RS-004</x:v>
      </x:c>
      <x:c r="K14" s="129" t="n">
        <x:f>IFERROR(VLOOKUP(J14,Residuos!$A$5:$R$104,12,FALSE),"")</x:f>
        <x:v>200</x:v>
      </x:c>
      <x:c r="L14" s="128"/>
      <x:c r="M14" s="128"/>
      <x:c r="N14" s="128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108" t="str">
        <x:f>IFERROR(VLOOKUP(J15,Residuos!$A$5:$R$104,2,FALSE),"")</x:f>
        <x:v>Resíduo contaminado</x:v>
      </x:c>
      <x:c r="B15" s="114" t="n">
        <x:f>IFERROR(VLOOKUP(J15,Residuos!$A$5:$R$104,10,FALSE),"")</x:f>
        <x:v>620</x:v>
      </x:c>
      <x:c r="C15" s="114" t="n">
        <x:f>IFERROR(VLOOKUP(J15,Residuos!$A$5:$R$104,11,FALSE),"")</x:f>
        <x:v>400</x:v>
      </x:c>
      <x:c r="D15" s="114" t="n">
        <x:f>IFERROR(VLOOKUP(J15,Residuos!$A$5:$R$104,12,FALSE),"")</x:f>
        <x:v>220</x:v>
      </x:c>
      <x:c r="E15" s="117" t="n">
        <x:f>IFERROR(VLOOKUP(J15,Residuos!$A$5:$R$104,13,FALSE),"")</x:f>
        <x:v>1.1</x:v>
      </x:c>
      <x:c r="F15" s="111" t="str">
        <x:f>IFERROR(VLOOKUP(J15,Residuos!$A$5:$R$104,18,FALSE),"")</x:f>
        <x:v>COLETA URGENTE</x:v>
      </x:c>
      <x:c r="G15" s="128"/>
      <x:c r="H15" s="128"/>
      <x:c r="I15" s="128"/>
      <x:c r="J15" s="128" t="str">
        <x:f>A38</x:f>
        <x:v>RS-005</x:v>
      </x:c>
      <x:c r="K15" s="129" t="n">
        <x:f>IFERROR(VLOOKUP(J15,Residuos!$A$5:$R$104,12,FALSE),"")</x:f>
        <x:v>220</x:v>
      </x:c>
      <x:c r="L15" s="128"/>
      <x:c r="M15" s="128"/>
      <x:c r="N15" s="128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109" t="str">
        <x:f>IFERROR(VLOOKUP(J16,Residuos!$A$5:$R$104,2,FALSE),"")</x:f>
        <x:v>Eletrônicos</x:v>
      </x:c>
      <x:c r="B16" s="115" t="n">
        <x:f>IFERROR(VLOOKUP(J16,Residuos!$A$5:$R$104,10,FALSE),"")</x:f>
        <x:v>850</x:v>
      </x:c>
      <x:c r="C16" s="115" t="n">
        <x:f>IFERROR(VLOOKUP(J16,Residuos!$A$5:$R$104,11,FALSE),"")</x:f>
        <x:v>650</x:v>
      </x:c>
      <x:c r="D16" s="115" t="n">
        <x:f>IFERROR(VLOOKUP(J16,Residuos!$A$5:$R$104,12,FALSE),"")</x:f>
        <x:v>200</x:v>
      </x:c>
      <x:c r="E16" s="118" t="n">
        <x:f>IFERROR(VLOOKUP(J16,Residuos!$A$5:$R$104,13,FALSE),"")</x:f>
        <x:v>0.5</x:v>
      </x:c>
      <x:c r="F16" s="112" t="str">
        <x:f>IFERROR(VLOOKUP(J16,Residuos!$A$5:$R$104,18,FALSE),"")</x:f>
        <x:v>OK</x:v>
      </x:c>
      <x:c r="G16" s="128"/>
      <x:c r="H16" s="128"/>
      <x:c r="I16" s="128"/>
      <x:c r="J16" s="128" t="str">
        <x:f>A39</x:f>
        <x:v>RS-006</x:v>
      </x:c>
      <x:c r="K16" s="129" t="n">
        <x:f>IFERROR(VLOOKUP(J16,Residuos!$A$5:$R$104,12,FALSE),"")</x:f>
        <x:v>200</x:v>
      </x:c>
      <x:c r="L16" s="128"/>
      <x:c r="M16" s="128"/>
      <x:c r="N16" s="128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128"/>
      <x:c r="B17" s="128"/>
      <x:c r="C17" s="128"/>
      <x:c r="D17" s="128"/>
      <x:c r="E17" s="128"/>
      <x:c r="F17" s="128"/>
      <x:c r="G17" s="128"/>
      <x:c r="H17" s="128"/>
      <x:c r="I17" s="128"/>
      <x:c r="J17" s="128"/>
      <x:c r="K17" s="128"/>
      <x:c r="L17" s="128"/>
      <x:c r="M17" s="128"/>
      <x:c r="N17" s="128"/>
      <x:c r="O17" s="1"/>
      <x:c r="P17" s="1"/>
      <x:c r="Q17" s="1"/>
      <x:c r="R17" s="1"/>
      <x:c r="S17" s="1"/>
      <x:c r="T17" s="1"/>
      <x:c r="U17" s="1"/>
      <x:c r="V17" s="1"/>
      <x:c r="W17" s="1"/>
    </x:row>
    <x:row r="18" ht="24" customHeight="1">
      <x:c r="A18" s="10" t="str">
        <x:v>PRIORIDADES DE AÇÃO</x:v>
      </x:c>
      <x:c r="B18" s="10" t="str">
        <x:v>PRIORIDADES DE AÇÃO</x:v>
      </x:c>
      <x:c r="C18" s="10" t="str">
        <x:v>PRIORIDADES DE AÇÃO</x:v>
      </x:c>
      <x:c r="D18" s="10" t="str">
        <x:v>PRIORIDADES DE AÇÃO</x:v>
      </x:c>
      <x:c r="E18" s="10" t="str">
        <x:v>PRIORIDADES DE AÇÃO</x:v>
      </x:c>
      <x:c r="F18" s="10" t="str">
        <x:v>PRIORIDADES DE AÇÃO</x:v>
      </x:c>
      <x:c r="G18" s="128"/>
      <x:c r="H18" s="128"/>
      <x:c r="I18" s="128"/>
      <x:c r="J18" s="128"/>
      <x:c r="K18" s="128"/>
      <x:c r="L18" s="128"/>
      <x:c r="M18" s="128"/>
      <x:c r="N18" s="128"/>
      <x:c r="O18" s="1"/>
      <x:c r="P18" s="1"/>
      <x:c r="Q18" s="1"/>
      <x:c r="R18" s="1"/>
      <x:c r="S18" s="1"/>
      <x:c r="T18" s="1"/>
      <x:c r="U18" s="1"/>
      <x:c r="V18" s="1"/>
      <x:c r="W18" s="1"/>
    </x:row>
    <x:row r="19" ht="34" customHeight="1">
      <x:c r="A19" s="22" t="str">
        <x:v>Sinal</x:v>
      </x:c>
      <x:c r="B19" s="23" t="str">
        <x:v>Quantidade</x:v>
      </x:c>
      <x:c r="C19" s="23" t="str">
        <x:v>Decisão</x:v>
      </x:c>
      <x:c r="D19" s="24" t="str">
        <x:v>Responsável</x:v>
      </x:c>
      <x:c r="E19" s="128"/>
      <x:c r="F19" s="128"/>
      <x:c r="G19" s="128"/>
      <x:c r="H19" s="128"/>
      <x:c r="I19" s="128"/>
      <x:c r="J19" s="128"/>
      <x:c r="K19" s="128"/>
      <x:c r="L19" s="128"/>
      <x:c r="M19" s="128"/>
      <x:c r="N19" s="128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107" t="str">
        <x:v>Capacidade excedida</x:v>
      </x:c>
      <x:c r="B20" s="130" t="n">
        <x:f>COUNTIFS(Residuos!I5:I104,"Sim",Residuos!M5:M104,"&gt;1")</x:f>
        <x:v>1</x:v>
      </x:c>
      <x:c r="C20" s="107" t="str">
        <x:v>Providenciar coleta imediata</x:v>
      </x:c>
      <x:c r="D20" s="107" t="str">
        <x:v>Meio ambiente</x:v>
      </x:c>
      <x:c r="E20" s="128"/>
      <x:c r="F20" s="128"/>
      <x:c r="G20" s="128"/>
      <x:c r="H20" s="128"/>
      <x:c r="I20" s="128"/>
      <x:c r="J20" s="128"/>
      <x:c r="K20" s="128"/>
      <x:c r="L20" s="128"/>
      <x:c r="M20" s="128"/>
      <x:c r="N20" s="128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108" t="str">
        <x:v>Capacidade &gt;= limite</x:v>
      </x:c>
      <x:c r="B21" s="131" t="n">
        <x:f>COUNTIFS(Residuos!I5:I104,"Sim",Residuos!M5:M104,"&gt;="&amp;Listas!B7,Residuos!M5:M104,"&lt;=1")</x:f>
        <x:v>2</x:v>
      </x:c>
      <x:c r="C21" s="108" t="str">
        <x:v>Programar próxima coleta</x:v>
      </x:c>
      <x:c r="D21" s="108" t="str">
        <x:v>Operação</x:v>
      </x:c>
      <x:c r="E21" s="128"/>
      <x:c r="F21" s="128"/>
      <x:c r="G21" s="128"/>
      <x:c r="H21" s="128"/>
      <x:c r="I21" s="128"/>
      <x:c r="J21" s="128"/>
      <x:c r="K21" s="128"/>
      <x:c r="L21" s="128"/>
      <x:c r="M21" s="128"/>
      <x:c r="N21" s="128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108" t="str">
        <x:v>CDF não recebido</x:v>
      </x:c>
      <x:c r="B22" s="131" t="n">
        <x:f>COUNTIFS(Documentos!A5:A204,"&lt;&gt;",Documentos!H5:H204,"Não")</x:f>
        <x:v>3</x:v>
      </x:c>
      <x:c r="C22" s="108" t="str">
        <x:v>Cobrar destinador</x:v>
      </x:c>
      <x:c r="D22" s="108" t="str">
        <x:v>Meio ambiente</x:v>
      </x:c>
      <x:c r="E22" s="128"/>
      <x:c r="F22" s="128"/>
      <x:c r="G22" s="128"/>
      <x:c r="H22" s="128"/>
      <x:c r="I22" s="128"/>
      <x:c r="J22" s="128"/>
      <x:c r="K22" s="128"/>
      <x:c r="L22" s="128"/>
      <x:c r="M22" s="128"/>
      <x:c r="N22" s="128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108" t="str">
        <x:v>Licença vencida</x:v>
      </x:c>
      <x:c r="B23" s="131" t="n">
        <x:f>COUNTIF(Fornecedores!$K$5:$K$104,"LICENÇA VENCIDA")</x:f>
        <x:v>1</x:v>
      </x:c>
      <x:c r="C23" s="108" t="str">
        <x:v>Bloquear novas remessas</x:v>
      </x:c>
      <x:c r="D23" s="108" t="str">
        <x:v>Suprimentos</x:v>
      </x:c>
      <x:c r="E23" s="128"/>
      <x:c r="F23" s="128"/>
      <x:c r="G23" s="128"/>
      <x:c r="H23" s="128"/>
      <x:c r="I23" s="128"/>
      <x:c r="J23" s="128"/>
      <x:c r="K23" s="128"/>
      <x:c r="L23" s="128"/>
      <x:c r="M23" s="128"/>
      <x:c r="N23" s="128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109" t="str">
        <x:v>Licença a vencer</x:v>
      </x:c>
      <x:c r="B24" s="132" t="n">
        <x:f>COUNTIF(Fornecedores!$K$5:$K$104,"RENOVAR DOCUMENTO")</x:f>
        <x:v>2</x:v>
      </x:c>
      <x:c r="C24" s="109" t="str">
        <x:v>Solicitar renovação</x:v>
      </x:c>
      <x:c r="D24" s="109" t="str">
        <x:v>Suprimentos</x:v>
      </x:c>
      <x:c r="E24" s="128"/>
      <x:c r="F24" s="128"/>
      <x:c r="G24" s="128"/>
      <x:c r="H24" s="128"/>
      <x:c r="I24" s="128"/>
      <x:c r="J24" s="128"/>
      <x:c r="K24" s="128"/>
      <x:c r="L24" s="128"/>
      <x:c r="M24" s="128"/>
      <x:c r="N24" s="128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67" t="str">
        <x:v>REVISÃO ANTES DE DECIDIR</x:v>
      </x:c>
      <x:c r="B26" s="167"/>
      <x:c r="C26" s="167"/>
      <x:c r="D26" s="167"/>
      <x:c r="E26" s="167"/>
      <x:c r="F26" s="167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 ht="35" customHeight="1">
      <x:c r="A27" s="168" t="str">
        <x:v>Movimentações a revisar</x:v>
      </x:c>
      <x:c r="B27" s="167" t="n">
        <x:f>COUNTIF(Movimentacoes!M5:M204,"DADOS INCOMPLETOS")+COUNTIF(Movimentacoes!M5:M204,"DATA OU QUANTIDADE INVÁLIDA")+COUNTIF(Movimentacoes!M5:M204,"REVISAR CÓDIGO")+COUNTIF(Movimentacoes!M5:M204,"DESTINAÇÃO INCOMPLETA")+COUNTIF(Movimentacoes!M5:M204,"REVISAR MOVIMENTO")</x:f>
        <x:v>0</x:v>
      </x:c>
      <x:c r="C27" s="167"/>
      <x:c r="D27" s="167"/>
      <x:c r="E27" s="167"/>
      <x:c r="F27" s="167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 ht="35" customHeight="1">
      <x:c r="A28" s="168" t="str">
        <x:v>Documentos a revisar</x:v>
      </x:c>
      <x:c r="B28" s="167" t="n">
        <x:f>COUNTIFS(Documentos!A5:A204,"&lt;&gt;",Documentos!J5:J204,"&lt;&gt;CONCLUÍDO",Documentos!J5:J204,"&lt;&gt;COBRAR CDF",Documentos!J5:J204,"&lt;&gt;AGUARDAR PRAZO")</x:f>
        <x:v>0</x:v>
      </x:c>
      <x:c r="C28" s="167"/>
      <x:c r="D28" s="167"/>
      <x:c r="E28" s="167"/>
      <x:c r="F28" s="167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 ht="35" customHeight="1">
      <x:c r="A29" s="168" t="str">
        <x:v>Resíduos a revisar</x:v>
      </x:c>
      <x:c r="B29" s="167" t="n">
        <x:f>COUNTIFS(Residuos!A5:A104,"&lt;&gt;",Residuos!R5:R104,"&lt;&gt;OK",Residuos!R5:R104,"&lt;&gt;INATIVO",Residuos!R5:R104,"&lt;&gt;COLETA URGENTE",Residuos!R5:R104,"&lt;&gt;PROGRAMAR COLETA",Residuos!R5:R104,"&lt;&gt;DOCUMENTO PENDENTE")</x:f>
        <x:v>0</x:v>
      </x:c>
      <x:c r="C29" s="167"/>
      <x:c r="D29" s="167"/>
      <x:c r="E29" s="167"/>
      <x:c r="F29" s="167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 ht="40" customHeight="1">
      <x:c r="A33" s="169" t="str">
        <x:v>Códigos exibidos no gráfico</x:v>
      </x:c>
      <x:c r="B33" s="169" t="str">
        <x:v>Saldo kg</x:v>
      </x:c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67" t="str">
        <x:v>RS-001</x:v>
      </x:c>
      <x:c r="B34" s="1" t="n">
        <x:f>K11</x:f>
        <x:v>400</x:v>
      </x:c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67" t="str">
        <x:v>RS-002</x:v>
      </x:c>
      <x:c r="B35" s="1" t="n">
        <x:f>K12</x:f>
        <x:v>400</x:v>
      </x:c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67" t="str">
        <x:v>RS-003</x:v>
      </x:c>
      <x:c r="B36" s="1" t="n">
        <x:f>K13</x:f>
        <x:v>100</x:v>
      </x:c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67" t="str">
        <x:v>RS-004</x:v>
      </x:c>
      <x:c r="B37" s="1" t="n">
        <x:f>K14</x:f>
        <x:v>200</x:v>
      </x:c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67" t="str">
        <x:v>RS-005</x:v>
      </x:c>
      <x:c r="B38" s="1" t="n">
        <x:f>K15</x:f>
        <x:v>220</x:v>
      </x:c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67" t="str">
        <x:v>RS-006</x:v>
      </x:c>
      <x:c r="B39" s="1" t="n">
        <x:f>K16</x:f>
        <x:v>200</x:v>
      </x:c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</x:sheetData>
  <x:mergeCells>
    <x:mergeCell ref="A1:N1"/>
    <x:mergeCell ref="A2:N2"/>
    <x:mergeCell ref="A5:B5"/>
    <x:mergeCell ref="A6:B7"/>
    <x:mergeCell ref="C5:D5"/>
    <x:mergeCell ref="C6:D7"/>
    <x:mergeCell ref="E5:F5"/>
    <x:mergeCell ref="E6:F7"/>
    <x:mergeCell ref="G5:H5"/>
    <x:mergeCell ref="G6:H7"/>
    <x:mergeCell ref="I5:J5"/>
    <x:mergeCell ref="I6:J7"/>
    <x:mergeCell ref="K5:L5"/>
    <x:mergeCell ref="K6:L7"/>
    <x:mergeCell ref="M5:N5"/>
    <x:mergeCell ref="M6:N7"/>
    <x:mergeCell ref="A9:F9"/>
    <x:mergeCell ref="A18:F18"/>
  </x:mergeCells>
  <x:pageMargins left="0.7" right="0.7" top="0.75" bottom="0.75" header="0.3" footer="0.3"/>
  <x:drawing xmlns:r="http://schemas.openxmlformats.org/officeDocument/2006/relationships" r:id="R0e3ffc26e51b41fb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3" hidden="0" customWidth="1"/>
    <x:col min="2" max="2" width="27" hidden="0" customWidth="1"/>
    <x:col min="3" max="3" width="16" hidden="0" customWidth="1"/>
    <x:col min="4" max="4" width="14" hidden="0" customWidth="1"/>
    <x:col min="5" max="5" width="16" hidden="0" customWidth="1"/>
    <x:col min="6" max="6" width="20" hidden="0" customWidth="1"/>
    <x:col min="7" max="7" width="18" hidden="0" customWidth="1"/>
    <x:col min="8" max="8" width="24" hidden="0" customWidth="1"/>
    <x:col min="9" max="9" width="12" hidden="0" customWidth="1"/>
    <x:col min="10" max="10" width="15" hidden="0" customWidth="1"/>
    <x:col min="11" max="11" width="17" hidden="0" customWidth="1"/>
    <x:col min="12" max="12" width="15" hidden="0" customWidth="1"/>
    <x:col min="13" max="13" width="18" hidden="0" customWidth="1"/>
    <x:col min="14" max="14" width="18" hidden="0" customWidth="1"/>
    <x:col min="15" max="15" width="16" hidden="0" customWidth="1"/>
    <x:col min="16" max="16" width="18" hidden="0" customWidth="1"/>
    <x:col min="17" max="17" width="18" hidden="0" customWidth="1"/>
    <x:col min="18" max="18" width="25" hidden="0" customWidth="1"/>
  </x:cols>
  <x:sheetData>
    <x:row r="1" ht="34" customHeight="1">
      <x:c r="A1" s="4" t="str">
        <x:v>CONTROLE CONSOLIDADO DE RESÍDUOS</x:v>
      </x:c>
      <x:c r="B1" s="4" t="str">
        <x:v>CONTROLE CONSOLIDADO DE RESÍDUOS</x:v>
      </x:c>
      <x:c r="C1" s="4" t="str">
        <x:v>CONTROLE CONSOLIDADO DE RESÍDUOS</x:v>
      </x:c>
      <x:c r="D1" s="4" t="str">
        <x:v>CONTROLE CONSOLIDADO DE RESÍDUOS</x:v>
      </x:c>
      <x:c r="E1" s="4" t="str">
        <x:v>CONTROLE CONSOLIDADO DE RESÍDUOS</x:v>
      </x:c>
      <x:c r="F1" s="4" t="str">
        <x:v>CONTROLE CONSOLIDADO DE RESÍDUOS</x:v>
      </x:c>
      <x:c r="G1" s="4" t="str">
        <x:v>CONTROLE CONSOLIDADO DE RESÍDUOS</x:v>
      </x:c>
      <x:c r="H1" s="4" t="str">
        <x:v>CONTROLE CONSOLIDADO DE RESÍDUOS</x:v>
      </x:c>
      <x:c r="I1" s="4" t="str">
        <x:v>CONTROLE CONSOLIDADO DE RESÍDUOS</x:v>
      </x:c>
      <x:c r="J1" s="4" t="str">
        <x:v>CONTROLE CONSOLIDADO DE RESÍDUOS</x:v>
      </x:c>
      <x:c r="K1" s="4" t="str">
        <x:v>CONTROLE CONSOLIDADO DE RESÍDUOS</x:v>
      </x:c>
      <x:c r="L1" s="4" t="str">
        <x:v>CONTROLE CONSOLIDADO DE RESÍDUOS</x:v>
      </x:c>
      <x:c r="M1" s="4" t="str">
        <x:v>CONTROLE CONSOLIDADO DE RESÍDUOS</x:v>
      </x:c>
      <x:c r="N1" s="4" t="str">
        <x:v>CONTROLE CONSOLIDADO DE RESÍDUOS</x:v>
      </x:c>
      <x:c r="O1" s="4" t="str">
        <x:v>CONTROLE CONSOLIDADO DE RESÍDUOS</x:v>
      </x:c>
      <x:c r="P1" s="4" t="str">
        <x:v>CONTROLE CONSOLIDADO DE RESÍDUOS</x:v>
      </x:c>
      <x:c r="Q1" s="4" t="str">
        <x:v>CONTROLE CONSOLIDADO DE RESÍDUOS</x:v>
      </x:c>
      <x:c r="R1" s="4" t="str">
        <x:v>CONTROLE CONSOLIDADO DE RESÍDUOS</x:v>
      </x:c>
      <x:c r="S1" s="1"/>
      <x:c r="T1" s="1"/>
      <x:c r="U1" s="1"/>
      <x:c r="V1" s="1"/>
      <x:c r="W1" s="1"/>
    </x:row>
    <x:row r="2" ht="30" customHeight="1">
      <x:c r="A2" s="8" t="str">
        <x:v>Cadastre cada tipo de resíduo. Geração, destinação, saldo, capacidade, custo e ação são calculados pelas movimentações e documentos.</x:v>
      </x:c>
      <x:c r="B2" s="8" t="str">
        <x:v>Cadastre cada tipo de resíduo. Geração, destinação, saldo, capacidade, custo e ação são calculados pelas movimentações e documentos.</x:v>
      </x:c>
      <x:c r="C2" s="8" t="str">
        <x:v>Cadastre cada tipo de resíduo. Geração, destinação, saldo, capacidade, custo e ação são calculados pelas movimentações e documentos.</x:v>
      </x:c>
      <x:c r="D2" s="8" t="str">
        <x:v>Cadastre cada tipo de resíduo. Geração, destinação, saldo, capacidade, custo e ação são calculados pelas movimentações e documentos.</x:v>
      </x:c>
      <x:c r="E2" s="8" t="str">
        <x:v>Cadastre cada tipo de resíduo. Geração, destinação, saldo, capacidade, custo e ação são calculados pelas movimentações e documentos.</x:v>
      </x:c>
      <x:c r="F2" s="8" t="str">
        <x:v>Cadastre cada tipo de resíduo. Geração, destinação, saldo, capacidade, custo e ação são calculados pelas movimentações e documentos.</x:v>
      </x:c>
      <x:c r="G2" s="8" t="str">
        <x:v>Cadastre cada tipo de resíduo. Geração, destinação, saldo, capacidade, custo e ação são calculados pelas movimentações e documentos.</x:v>
      </x:c>
      <x:c r="H2" s="8" t="str">
        <x:v>Cadastre cada tipo de resíduo. Geração, destinação, saldo, capacidade, custo e ação são calculados pelas movimentações e documentos.</x:v>
      </x:c>
      <x:c r="I2" s="8" t="str">
        <x:v>Cadastre cada tipo de resíduo. Geração, destinação, saldo, capacidade, custo e ação são calculados pelas movimentações e documentos.</x:v>
      </x:c>
      <x:c r="J2" s="8" t="str">
        <x:v>Cadastre cada tipo de resíduo. Geração, destinação, saldo, capacidade, custo e ação são calculados pelas movimentações e documentos.</x:v>
      </x:c>
      <x:c r="K2" s="8" t="str">
        <x:v>Cadastre cada tipo de resíduo. Geração, destinação, saldo, capacidade, custo e ação são calculados pelas movimentações e documentos.</x:v>
      </x:c>
      <x:c r="L2" s="8" t="str">
        <x:v>Cadastre cada tipo de resíduo. Geração, destinação, saldo, capacidade, custo e ação são calculados pelas movimentações e documentos.</x:v>
      </x:c>
      <x:c r="M2" s="8" t="str">
        <x:v>Cadastre cada tipo de resíduo. Geração, destinação, saldo, capacidade, custo e ação são calculados pelas movimentações e documentos.</x:v>
      </x:c>
      <x:c r="N2" s="8" t="str">
        <x:v>Cadastre cada tipo de resíduo. Geração, destinação, saldo, capacidade, custo e ação são calculados pelas movimentações e documentos.</x:v>
      </x:c>
      <x:c r="O2" s="8" t="str">
        <x:v>Cadastre cada tipo de resíduo. Geração, destinação, saldo, capacidade, custo e ação são calculados pelas movimentações e documentos.</x:v>
      </x:c>
      <x:c r="P2" s="8" t="str">
        <x:v>Cadastre cada tipo de resíduo. Geração, destinação, saldo, capacidade, custo e ação são calculados pelas movimentações e documentos.</x:v>
      </x:c>
      <x:c r="Q2" s="8" t="str">
        <x:v>Cadastre cada tipo de resíduo. Geração, destinação, saldo, capacidade, custo e ação são calculados pelas movimentações e documentos.</x:v>
      </x:c>
      <x:c r="R2" s="8" t="str">
        <x:v>Cadastre cada tipo de resíduo. Geração, destinação, saldo, capacidade, custo e ação são calculados pelas movimentações e documentos.</x:v>
      </x:c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52" customHeight="1">
      <x:c r="A4" s="22" t="str">
        <x:v>Código</x:v>
      </x:c>
      <x:c r="B4" s="23" t="str">
        <x:v>Resíduo</x:v>
      </x:c>
      <x:c r="C4" s="23" t="str">
        <x:v>Classe</x:v>
      </x:c>
      <x:c r="D4" s="23" t="str">
        <x:v>Estado</x:v>
      </x:c>
      <x:c r="E4" s="23" t="str">
        <x:v>Unidade padrão</x:v>
      </x:c>
      <x:c r="F4" s="23" t="str">
        <x:v>Área geradora</x:v>
      </x:c>
      <x:c r="G4" s="23" t="str">
        <x:v>Capacidade (kg)</x:v>
      </x:c>
      <x:c r="H4" s="23" t="str">
        <x:v>Destino preferencial</x:v>
      </x:c>
      <x:c r="I4" s="23" t="str">
        <x:v>Ativo?</x:v>
      </x:c>
      <x:c r="J4" s="23" t="str">
        <x:v>Gerado (kg)</x:v>
      </x:c>
      <x:c r="K4" s="23" t="str">
        <x:v>Destinado (kg)</x:v>
      </x:c>
      <x:c r="L4" s="23" t="str">
        <x:v>Saldo (kg)</x:v>
      </x:c>
      <x:c r="M4" s="23" t="str">
        <x:v>Uso capacidade</x:v>
      </x:c>
      <x:c r="N4" s="23" t="str">
        <x:v>Custo destinação</x:v>
      </x:c>
      <x:c r="O4" s="23" t="str">
        <x:v>CDF pendentes</x:v>
      </x:c>
      <x:c r="P4" s="23" t="str">
        <x:v>Última destinação</x:v>
      </x:c>
      <x:c r="Q4" s="23" t="str">
        <x:v>Dias sem destinar</x:v>
      </x:c>
      <x:c r="R4" s="24" t="str">
        <x:v>Ação recomendada</x:v>
      </x:c>
      <x:c r="S4" s="1"/>
      <x:c r="T4" s="1"/>
      <x:c r="U4" s="1"/>
      <x:c r="V4" s="1"/>
      <x:c r="W4" s="1"/>
    </x:row>
    <x:row r="5">
      <x:c r="A5" s="30" t="str">
        <x:v>RS-001</x:v>
      </x:c>
      <x:c r="B5" s="30" t="str">
        <x:v>Papel e papelão</x:v>
      </x:c>
      <x:c r="C5" s="30" t="str">
        <x:v>Classe II A</x:v>
      </x:c>
      <x:c r="D5" s="30" t="str">
        <x:v>Sólido</x:v>
      </x:c>
      <x:c r="E5" s="30" t="str">
        <x:v>kg</x:v>
      </x:c>
      <x:c r="F5" s="30" t="str">
        <x:v>Administrativo</x:v>
      </x:c>
      <x:c r="G5" s="34" t="n">
        <x:v>500</x:v>
      </x:c>
      <x:c r="H5" s="30" t="str">
        <x:v>Reciclagem</x:v>
      </x:c>
      <x:c r="I5" s="30" t="str">
        <x:v>Sim</x:v>
      </x:c>
      <x:c r="J5" s="35" t="n">
        <x:f>IF(LEN(A5)=0,"",SUMIFS(Movimentacoes!$F$5:$F$204,Movimentacoes!$C$5:$C$204,A5,Movimentacoes!$B$5:$B$204,"Geração",Movimentacoes!$M$5:$M$204,"OK"))</x:f>
        <x:v>2500</x:v>
      </x:c>
      <x:c r="K5" s="35" t="n">
        <x:f>IF(LEN(A5)=0,"",SUMIFS(Movimentacoes!$F$5:$F$204,Movimentacoes!$C$5:$C$204,A5,Movimentacoes!$B$5:$B$204,"Destinação",Movimentacoes!$M$5:$M$204,"OK"))</x:f>
        <x:v>2100</x:v>
      </x:c>
      <x:c r="L5" s="35" t="n">
        <x:f>IF($A5="","",$J5-$K5)</x:f>
        <x:v>400</x:v>
      </x:c>
      <x:c r="M5" s="36" t="n">
        <x:f>IF(LEN(A5)=0,"",IF(ISNUMBER(G5),IF(G5&gt;0,L5/G5,""),""))</x:f>
        <x:v>0.8</x:v>
      </x:c>
      <x:c r="N5" s="37" t="n">
        <x:f>IF(LEN(A5)=0,"",SUMIFS(Movimentacoes!$K$5:$K$204,Movimentacoes!$C$5:$C$204,A5,Movimentacoes!$B$5:$B$204,"Destinação",Movimentacoes!$M$5:$M$204,"OK"))</x:f>
        <x:v>420</x:v>
      </x:c>
      <x:c r="O5" s="33" t="n">
        <x:f>IF($A5="","",COUNTIFS(Documentos!$C$5:$C$204,$A5,Documentos!$H$5:$H$204,"Não"))</x:f>
        <x:v>0</x:v>
      </x:c>
      <x:c r="P5" s="38" t="n">
        <x:f>IF(LEN(A5)=0,"",IF(COUNTIFS(Movimentacoes!$C$5:$C$204,A5,Movimentacoes!$B$5:$B$204,"Destinação",Movimentacoes!$M$5:$M$204,"OK")=0,"",_xlfn.MAXIFS(Movimentacoes!$A$5:$A$204,Movimentacoes!$C$5:$C$204,A5,Movimentacoes!$B$5:$B$204,"Destinação",Movimentacoes!$M$5:$M$204,"OK")))</x:f>
        <x:v>46277</x:v>
      </x:c>
      <x:c r="Q5" s="39" t="n">
        <x:f>IF(ISNUMBER(P5),Listas!$B$9-P5,"")</x:f>
        <x:v>25</x:v>
      </x:c>
      <x:c r="R5" s="33" t="str">
        <x:f>IF(LEN(A5)=0,"",IF(COUNTIF($A$5:$A$104,A5)&lt;&gt;1,"CÓDIGO DUPLICADO",IF(LEN(B5)=0,"INFORMAR RESÍDUO",IF(I5&lt;&gt;"Sim","INATIVO",IF(OR(E5&lt;&gt;"kg",NOT(ISNUMBER(M5))),"REVISAR UNIDADE/CAPACIDADE",IF(L5&lt;0,"SALDO NEGATIVO",IF(AND(ISNUMBER(Listas!$B$7),Listas!$B$7&gt;0,Listas!$B$7&lt;=1),IF(M5&gt;1,"COLETA URGENTE",IF(O5&gt;0,"DOCUMENTO PENDENTE",IF(M5&gt;=Listas!$B$7,"PROGRAMAR COLETA","OK"))),"REVISAR PARÂMETRO")))))))</x:f>
        <x:v>PROGRAMAR COLETA</x:v>
      </x:c>
      <x:c r="S5" s="1"/>
      <x:c r="T5" s="1"/>
      <x:c r="U5" s="1"/>
      <x:c r="V5" s="1"/>
      <x:c r="W5" s="1"/>
    </x:row>
    <x:row r="6">
      <x:c r="A6" s="30" t="str">
        <x:v>RS-002</x:v>
      </x:c>
      <x:c r="B6" s="30" t="str">
        <x:v>Plásticos</x:v>
      </x:c>
      <x:c r="C6" s="30" t="str">
        <x:v>Classe II A</x:v>
      </x:c>
      <x:c r="D6" s="30" t="str">
        <x:v>Sólido</x:v>
      </x:c>
      <x:c r="E6" s="30" t="str">
        <x:v>kg</x:v>
      </x:c>
      <x:c r="F6" s="30" t="str">
        <x:v>Produção</x:v>
      </x:c>
      <x:c r="G6" s="34" t="n">
        <x:v>450</x:v>
      </x:c>
      <x:c r="H6" s="30" t="str">
        <x:v>Reciclagem</x:v>
      </x:c>
      <x:c r="I6" s="30" t="str">
        <x:v>Sim</x:v>
      </x:c>
      <x:c r="J6" s="35" t="n">
        <x:f>IF(LEN(A6)=0,"",SUMIFS(Movimentacoes!$F$5:$F$204,Movimentacoes!$C$5:$C$204,A6,Movimentacoes!$B$5:$B$204,"Geração",Movimentacoes!$M$5:$M$204,"OK"))</x:f>
        <x:v>1400</x:v>
      </x:c>
      <x:c r="K6" s="35" t="n">
        <x:f>IF(LEN(A6)=0,"",SUMIFS(Movimentacoes!$F$5:$F$204,Movimentacoes!$C$5:$C$204,A6,Movimentacoes!$B$5:$B$204,"Destinação",Movimentacoes!$M$5:$M$204,"OK"))</x:f>
        <x:v>1000</x:v>
      </x:c>
      <x:c r="L6" s="35" t="n">
        <x:f>IF($A6="","",$J6-$K6)</x:f>
        <x:v>400</x:v>
      </x:c>
      <x:c r="M6" s="36" t="n">
        <x:f>IF(LEN(A6)=0,"",IF(ISNUMBER(G6),IF(G6&gt;0,L6/G6,""),""))</x:f>
        <x:v>0.8888888888888888</x:v>
      </x:c>
      <x:c r="N6" s="37" t="n">
        <x:f>IF(LEN(A6)=0,"",SUMIFS(Movimentacoes!$K$5:$K$204,Movimentacoes!$C$5:$C$204,A6,Movimentacoes!$B$5:$B$204,"Destinação",Movimentacoes!$M$5:$M$204,"OK"))</x:f>
        <x:v>350</x:v>
      </x:c>
      <x:c r="O6" s="33" t="n">
        <x:f>IF($A6="","",COUNTIFS(Documentos!$C$5:$C$204,$A6,Documentos!$H$5:$H$204,"Não"))</x:f>
        <x:v>1</x:v>
      </x:c>
      <x:c r="P6" s="38" t="n">
        <x:f>IF(LEN(A6)=0,"",IF(COUNTIFS(Movimentacoes!$C$5:$C$204,A6,Movimentacoes!$B$5:$B$204,"Destinação",Movimentacoes!$M$5:$M$204,"OK")=0,"",_xlfn.MAXIFS(Movimentacoes!$A$5:$A$204,Movimentacoes!$C$5:$C$204,A6,Movimentacoes!$B$5:$B$204,"Destinação",Movimentacoes!$M$5:$M$204,"OK")))</x:f>
        <x:v>46279</x:v>
      </x:c>
      <x:c r="Q6" s="39" t="n">
        <x:f>IF(ISNUMBER(P6),Listas!$B$9-P6,"")</x:f>
        <x:v>23</x:v>
      </x:c>
      <x:c r="R6" s="33" t="str">
        <x:f>IF(LEN(A6)=0,"",IF(COUNTIF($A$5:$A$104,A6)&lt;&gt;1,"CÓDIGO DUPLICADO",IF(LEN(B6)=0,"INFORMAR RESÍDUO",IF(I6&lt;&gt;"Sim","INATIVO",IF(OR(E6&lt;&gt;"kg",NOT(ISNUMBER(M6))),"REVISAR UNIDADE/CAPACIDADE",IF(L6&lt;0,"SALDO NEGATIVO",IF(AND(ISNUMBER(Listas!$B$7),Listas!$B$7&gt;0,Listas!$B$7&lt;=1),IF(M6&gt;1,"COLETA URGENTE",IF(O6&gt;0,"DOCUMENTO PENDENTE",IF(M6&gt;=Listas!$B$7,"PROGRAMAR COLETA","OK"))),"REVISAR PARÂMETRO")))))))</x:f>
        <x:v>DOCUMENTO PENDENTE</x:v>
      </x:c>
      <x:c r="S6" s="1"/>
      <x:c r="T6" s="1"/>
      <x:c r="U6" s="1"/>
      <x:c r="V6" s="1"/>
      <x:c r="W6" s="1"/>
    </x:row>
    <x:row r="7">
      <x:c r="A7" s="30" t="str">
        <x:v>RS-003</x:v>
      </x:c>
      <x:c r="B7" s="30" t="str">
        <x:v>Metais</x:v>
      </x:c>
      <x:c r="C7" s="30" t="str">
        <x:v>Classe II B</x:v>
      </x:c>
      <x:c r="D7" s="30" t="str">
        <x:v>Sólido</x:v>
      </x:c>
      <x:c r="E7" s="30" t="str">
        <x:v>kg</x:v>
      </x:c>
      <x:c r="F7" s="30" t="str">
        <x:v>Manutenção</x:v>
      </x:c>
      <x:c r="G7" s="34" t="n">
        <x:v>300</x:v>
      </x:c>
      <x:c r="H7" s="30" t="str">
        <x:v>Reciclagem</x:v>
      </x:c>
      <x:c r="I7" s="30" t="str">
        <x:v>Sim</x:v>
      </x:c>
      <x:c r="J7" s="35" t="n">
        <x:f>IF(LEN(A7)=0,"",SUMIFS(Movimentacoes!$F$5:$F$204,Movimentacoes!$C$5:$C$204,A7,Movimentacoes!$B$5:$B$204,"Geração",Movimentacoes!$M$5:$M$204,"OK"))</x:f>
        <x:v>850</x:v>
      </x:c>
      <x:c r="K7" s="35" t="n">
        <x:f>IF(LEN(A7)=0,"",SUMIFS(Movimentacoes!$F$5:$F$204,Movimentacoes!$C$5:$C$204,A7,Movimentacoes!$B$5:$B$204,"Destinação",Movimentacoes!$M$5:$M$204,"OK"))</x:f>
        <x:v>750</x:v>
      </x:c>
      <x:c r="L7" s="35" t="n">
        <x:f>IF($A7="","",$J7-$K7)</x:f>
        <x:v>100</x:v>
      </x:c>
      <x:c r="M7" s="36" t="n">
        <x:f>IF(LEN(A7)=0,"",IF(ISNUMBER(G7),IF(G7&gt;0,L7/G7,""),""))</x:f>
        <x:v>0.3333333333333333</x:v>
      </x:c>
      <x:c r="N7" s="37" t="n">
        <x:f>IF(LEN(A7)=0,"",SUMIFS(Movimentacoes!$K$5:$K$204,Movimentacoes!$C$5:$C$204,A7,Movimentacoes!$B$5:$B$204,"Destinação",Movimentacoes!$M$5:$M$204,"OK"))</x:f>
        <x:v>-280</x:v>
      </x:c>
      <x:c r="O7" s="33" t="n">
        <x:f>IF($A7="","",COUNTIFS(Documentos!$C$5:$C$204,$A7,Documentos!$H$5:$H$204,"Não"))</x:f>
        <x:v>0</x:v>
      </x:c>
      <x:c r="P7" s="38" t="n">
        <x:f>IF(LEN(A7)=0,"",IF(COUNTIFS(Movimentacoes!$C$5:$C$204,A7,Movimentacoes!$B$5:$B$204,"Destinação",Movimentacoes!$M$5:$M$204,"OK")=0,"",_xlfn.MAXIFS(Movimentacoes!$A$5:$A$204,Movimentacoes!$C$5:$C$204,A7,Movimentacoes!$B$5:$B$204,"Destinação",Movimentacoes!$M$5:$M$204,"OK")))</x:f>
        <x:v>46280</x:v>
      </x:c>
      <x:c r="Q7" s="39" t="n">
        <x:f>IF(ISNUMBER(P7),Listas!$B$9-P7,"")</x:f>
        <x:v>22</x:v>
      </x:c>
      <x:c r="R7" s="33" t="str">
        <x:f>IF(LEN(A7)=0,"",IF(COUNTIF($A$5:$A$104,A7)&lt;&gt;1,"CÓDIGO DUPLICADO",IF(LEN(B7)=0,"INFORMAR RESÍDUO",IF(I7&lt;&gt;"Sim","INATIVO",IF(OR(E7&lt;&gt;"kg",NOT(ISNUMBER(M7))),"REVISAR UNIDADE/CAPACIDADE",IF(L7&lt;0,"SALDO NEGATIVO",IF(AND(ISNUMBER(Listas!$B$7),Listas!$B$7&gt;0,Listas!$B$7&lt;=1),IF(M7&gt;1,"COLETA URGENTE",IF(O7&gt;0,"DOCUMENTO PENDENTE",IF(M7&gt;=Listas!$B$7,"PROGRAMAR COLETA","OK"))),"REVISAR PARÂMETRO")))))))</x:f>
        <x:v>OK</x:v>
      </x:c>
      <x:c r="S7" s="1"/>
      <x:c r="T7" s="1"/>
      <x:c r="U7" s="1"/>
      <x:c r="V7" s="1"/>
      <x:c r="W7" s="1"/>
    </x:row>
    <x:row r="8">
      <x:c r="A8" s="30" t="str">
        <x:v>RS-004</x:v>
      </x:c>
      <x:c r="B8" s="30" t="str">
        <x:v>Orgânicos</x:v>
      </x:c>
      <x:c r="C8" s="30" t="str">
        <x:v>Classe II A</x:v>
      </x:c>
      <x:c r="D8" s="30" t="str">
        <x:v>Sólido</x:v>
      </x:c>
      <x:c r="E8" s="30" t="str">
        <x:v>kg</x:v>
      </x:c>
      <x:c r="F8" s="30" t="str">
        <x:v>Refeitório</x:v>
      </x:c>
      <x:c r="G8" s="34" t="n">
        <x:v>600</x:v>
      </x:c>
      <x:c r="H8" s="30" t="str">
        <x:v>Compostagem</x:v>
      </x:c>
      <x:c r="I8" s="30" t="str">
        <x:v>Sim</x:v>
      </x:c>
      <x:c r="J8" s="35" t="n">
        <x:f>IF(LEN(A8)=0,"",SUMIFS(Movimentacoes!$F$5:$F$204,Movimentacoes!$C$5:$C$204,A8,Movimentacoes!$B$5:$B$204,"Geração",Movimentacoes!$M$5:$M$204,"OK"))</x:f>
        <x:v>2200</x:v>
      </x:c>
      <x:c r="K8" s="35" t="n">
        <x:f>IF(LEN(A8)=0,"",SUMIFS(Movimentacoes!$F$5:$F$204,Movimentacoes!$C$5:$C$204,A8,Movimentacoes!$B$5:$B$204,"Destinação",Movimentacoes!$M$5:$M$204,"OK"))</x:f>
        <x:v>2000</x:v>
      </x:c>
      <x:c r="L8" s="35" t="n">
        <x:f>IF($A8="","",$J8-$K8)</x:f>
        <x:v>200</x:v>
      </x:c>
      <x:c r="M8" s="36" t="n">
        <x:f>IF(LEN(A8)=0,"",IF(ISNUMBER(G8),IF(G8&gt;0,L8/G8,""),""))</x:f>
        <x:v>0.3333333333333333</x:v>
      </x:c>
      <x:c r="N8" s="37" t="n">
        <x:f>IF(LEN(A8)=0,"",SUMIFS(Movimentacoes!$K$5:$K$204,Movimentacoes!$C$5:$C$204,A8,Movimentacoes!$B$5:$B$204,"Destinação",Movimentacoes!$M$5:$M$204,"OK"))</x:f>
        <x:v>1150</x:v>
      </x:c>
      <x:c r="O8" s="33" t="n">
        <x:f>IF($A8="","",COUNTIFS(Documentos!$C$5:$C$204,$A8,Documentos!$H$5:$H$204,"Não"))</x:f>
        <x:v>1</x:v>
      </x:c>
      <x:c r="P8" s="38" t="n">
        <x:f>IF(LEN(A8)=0,"",IF(COUNTIFS(Movimentacoes!$C$5:$C$204,A8,Movimentacoes!$B$5:$B$204,"Destinação",Movimentacoes!$M$5:$M$204,"OK")=0,"",_xlfn.MAXIFS(Movimentacoes!$A$5:$A$204,Movimentacoes!$C$5:$C$204,A8,Movimentacoes!$B$5:$B$204,"Destinação",Movimentacoes!$M$5:$M$204,"OK")))</x:f>
        <x:v>46284</x:v>
      </x:c>
      <x:c r="Q8" s="39" t="n">
        <x:f>IF(ISNUMBER(P8),Listas!$B$9-P8,"")</x:f>
        <x:v>18</x:v>
      </x:c>
      <x:c r="R8" s="33" t="str">
        <x:f>IF(LEN(A8)=0,"",IF(COUNTIF($A$5:$A$104,A8)&lt;&gt;1,"CÓDIGO DUPLICADO",IF(LEN(B8)=0,"INFORMAR RESÍDUO",IF(I8&lt;&gt;"Sim","INATIVO",IF(OR(E8&lt;&gt;"kg",NOT(ISNUMBER(M8))),"REVISAR UNIDADE/CAPACIDADE",IF(L8&lt;0,"SALDO NEGATIVO",IF(AND(ISNUMBER(Listas!$B$7),Listas!$B$7&gt;0,Listas!$B$7&lt;=1),IF(M8&gt;1,"COLETA URGENTE",IF(O8&gt;0,"DOCUMENTO PENDENTE",IF(M8&gt;=Listas!$B$7,"PROGRAMAR COLETA","OK"))),"REVISAR PARÂMETRO")))))))</x:f>
        <x:v>DOCUMENTO PENDENTE</x:v>
      </x:c>
      <x:c r="S8" s="1"/>
      <x:c r="T8" s="1"/>
      <x:c r="U8" s="1"/>
      <x:c r="V8" s="1"/>
      <x:c r="W8" s="1"/>
    </x:row>
    <x:row r="9">
      <x:c r="A9" s="30" t="str">
        <x:v>RS-005</x:v>
      </x:c>
      <x:c r="B9" s="30" t="str">
        <x:v>Resíduo contaminado</x:v>
      </x:c>
      <x:c r="C9" s="30" t="str">
        <x:v>Classe I</x:v>
      </x:c>
      <x:c r="D9" s="30" t="str">
        <x:v>Sólido</x:v>
      </x:c>
      <x:c r="E9" s="30" t="str">
        <x:v>kg</x:v>
      </x:c>
      <x:c r="F9" s="30" t="str">
        <x:v>Manutenção</x:v>
      </x:c>
      <x:c r="G9" s="34" t="n">
        <x:v>200</x:v>
      </x:c>
      <x:c r="H9" s="30" t="str">
        <x:v>Coprocessamento</x:v>
      </x:c>
      <x:c r="I9" s="30" t="str">
        <x:v>Sim</x:v>
      </x:c>
      <x:c r="J9" s="35" t="n">
        <x:f>IF(LEN(A9)=0,"",SUMIFS(Movimentacoes!$F$5:$F$204,Movimentacoes!$C$5:$C$204,A9,Movimentacoes!$B$5:$B$204,"Geração",Movimentacoes!$M$5:$M$204,"OK"))</x:f>
        <x:v>620</x:v>
      </x:c>
      <x:c r="K9" s="35" t="n">
        <x:f>IF(LEN(A9)=0,"",SUMIFS(Movimentacoes!$F$5:$F$204,Movimentacoes!$C$5:$C$204,A9,Movimentacoes!$B$5:$B$204,"Destinação",Movimentacoes!$M$5:$M$204,"OK"))</x:f>
        <x:v>400</x:v>
      </x:c>
      <x:c r="L9" s="35" t="n">
        <x:f>IF($A9="","",$J9-$K9)</x:f>
        <x:v>220</x:v>
      </x:c>
      <x:c r="M9" s="36" t="n">
        <x:f>IF(LEN(A9)=0,"",IF(ISNUMBER(G9),IF(G9&gt;0,L9/G9,""),""))</x:f>
        <x:v>1.1</x:v>
      </x:c>
      <x:c r="N9" s="37" t="n">
        <x:f>IF(LEN(A9)=0,"",SUMIFS(Movimentacoes!$K$5:$K$204,Movimentacoes!$C$5:$C$204,A9,Movimentacoes!$B$5:$B$204,"Destinação",Movimentacoes!$M$5:$M$204,"OK"))</x:f>
        <x:v>4200</x:v>
      </x:c>
      <x:c r="O9" s="33" t="n">
        <x:f>IF($A9="","",COUNTIFS(Documentos!$C$5:$C$204,$A9,Documentos!$H$5:$H$204,"Não"))</x:f>
        <x:v>1</x:v>
      </x:c>
      <x:c r="P9" s="38" t="n">
        <x:f>IF(LEN(A9)=0,"",IF(COUNTIFS(Movimentacoes!$C$5:$C$204,A9,Movimentacoes!$B$5:$B$204,"Destinação",Movimentacoes!$M$5:$M$204,"OK")=0,"",_xlfn.MAXIFS(Movimentacoes!$A$5:$A$204,Movimentacoes!$C$5:$C$204,A9,Movimentacoes!$B$5:$B$204,"Destinação",Movimentacoes!$M$5:$M$204,"OK")))</x:f>
        <x:v>46285</x:v>
      </x:c>
      <x:c r="Q9" s="39" t="n">
        <x:f>IF(ISNUMBER(P9),Listas!$B$9-P9,"")</x:f>
        <x:v>17</x:v>
      </x:c>
      <x:c r="R9" s="33" t="str">
        <x:f>IF(LEN(A9)=0,"",IF(COUNTIF($A$5:$A$104,A9)&lt;&gt;1,"CÓDIGO DUPLICADO",IF(LEN(B9)=0,"INFORMAR RESÍDUO",IF(I9&lt;&gt;"Sim","INATIVO",IF(OR(E9&lt;&gt;"kg",NOT(ISNUMBER(M9))),"REVISAR UNIDADE/CAPACIDADE",IF(L9&lt;0,"SALDO NEGATIVO",IF(AND(ISNUMBER(Listas!$B$7),Listas!$B$7&gt;0,Listas!$B$7&lt;=1),IF(M9&gt;1,"COLETA URGENTE",IF(O9&gt;0,"DOCUMENTO PENDENTE",IF(M9&gt;=Listas!$B$7,"PROGRAMAR COLETA","OK"))),"REVISAR PARÂMETRO")))))))</x:f>
        <x:v>COLETA URGENTE</x:v>
      </x:c>
      <x:c r="S9" s="1"/>
      <x:c r="T9" s="1"/>
      <x:c r="U9" s="1"/>
      <x:c r="V9" s="1"/>
      <x:c r="W9" s="1"/>
    </x:row>
    <x:row r="10">
      <x:c r="A10" s="30" t="str">
        <x:v>RS-006</x:v>
      </x:c>
      <x:c r="B10" s="30" t="str">
        <x:v>Eletrônicos</x:v>
      </x:c>
      <x:c r="C10" s="30" t="str">
        <x:v>Classe II A</x:v>
      </x:c>
      <x:c r="D10" s="30" t="str">
        <x:v>Sólido</x:v>
      </x:c>
      <x:c r="E10" s="30" t="str">
        <x:v>kg</x:v>
      </x:c>
      <x:c r="F10" s="30" t="str">
        <x:v>TI</x:v>
      </x:c>
      <x:c r="G10" s="34" t="n">
        <x:v>400</x:v>
      </x:c>
      <x:c r="H10" s="30" t="str">
        <x:v>Logística reversa</x:v>
      </x:c>
      <x:c r="I10" s="30" t="str">
        <x:v>Sim</x:v>
      </x:c>
      <x:c r="J10" s="35" t="n">
        <x:f>IF(LEN(A10)=0,"",SUMIFS(Movimentacoes!$F$5:$F$204,Movimentacoes!$C$5:$C$204,A10,Movimentacoes!$B$5:$B$204,"Geração",Movimentacoes!$M$5:$M$204,"OK"))</x:f>
        <x:v>850</x:v>
      </x:c>
      <x:c r="K10" s="35" t="n">
        <x:f>IF(LEN(A10)=0,"",SUMIFS(Movimentacoes!$F$5:$F$204,Movimentacoes!$C$5:$C$204,A10,Movimentacoes!$B$5:$B$204,"Destinação",Movimentacoes!$M$5:$M$204,"OK"))</x:f>
        <x:v>650</x:v>
      </x:c>
      <x:c r="L10" s="35" t="n">
        <x:f>IF($A10="","",$J10-$K10)</x:f>
        <x:v>200</x:v>
      </x:c>
      <x:c r="M10" s="36" t="n">
        <x:f>IF(LEN(A10)=0,"",IF(ISNUMBER(G10),IF(G10&gt;0,L10/G10,""),""))</x:f>
        <x:v>0.5</x:v>
      </x:c>
      <x:c r="N10" s="37" t="n">
        <x:f>IF(LEN(A10)=0,"",SUMIFS(Movimentacoes!$K$5:$K$204,Movimentacoes!$C$5:$C$204,A10,Movimentacoes!$B$5:$B$204,"Destinação",Movimentacoes!$M$5:$M$204,"OK"))</x:f>
        <x:v>1000</x:v>
      </x:c>
      <x:c r="O10" s="33" t="n">
        <x:f>IF($A10="","",COUNTIFS(Documentos!$C$5:$C$204,$A10,Documentos!$H$5:$H$204,"Não"))</x:f>
        <x:v>0</x:v>
      </x:c>
      <x:c r="P10" s="38" t="n">
        <x:f>IF(LEN(A10)=0,"",IF(COUNTIFS(Movimentacoes!$C$5:$C$204,A10,Movimentacoes!$B$5:$B$204,"Destinação",Movimentacoes!$M$5:$M$204,"OK")=0,"",_xlfn.MAXIFS(Movimentacoes!$A$5:$A$204,Movimentacoes!$C$5:$C$204,A10,Movimentacoes!$B$5:$B$204,"Destinação",Movimentacoes!$M$5:$M$204,"OK")))</x:f>
        <x:v>46287</x:v>
      </x:c>
      <x:c r="Q10" s="39" t="n">
        <x:f>IF(ISNUMBER(P10),Listas!$B$9-P10,"")</x:f>
        <x:v>15</x:v>
      </x:c>
      <x:c r="R10" s="33" t="str">
        <x:f>IF(LEN(A10)=0,"",IF(COUNTIF($A$5:$A$104,A10)&lt;&gt;1,"CÓDIGO DUPLICADO",IF(LEN(B10)=0,"INFORMAR RESÍDUO",IF(I10&lt;&gt;"Sim","INATIVO",IF(OR(E10&lt;&gt;"kg",NOT(ISNUMBER(M10))),"REVISAR UNIDADE/CAPACIDADE",IF(L10&lt;0,"SALDO NEGATIVO",IF(AND(ISNUMBER(Listas!$B$7),Listas!$B$7&gt;0,Listas!$B$7&lt;=1),IF(M10&gt;1,"COLETA URGENTE",IF(O10&gt;0,"DOCUMENTO PENDENTE",IF(M10&gt;=Listas!$B$7,"PROGRAMAR COLETA","OK"))),"REVISAR PARÂMETRO")))))))</x:f>
        <x:v>OK</x:v>
      </x:c>
      <x:c r="S10" s="1"/>
      <x:c r="T10" s="1"/>
      <x:c r="U10" s="1"/>
      <x:c r="V10" s="1"/>
      <x:c r="W10" s="1"/>
    </x:row>
    <x:row r="11">
      <x:c r="A11" s="30"/>
      <x:c r="B11" s="30"/>
      <x:c r="C11" s="30"/>
      <x:c r="D11" s="30"/>
      <x:c r="E11" s="30"/>
      <x:c r="F11" s="30"/>
      <x:c r="G11" s="34"/>
      <x:c r="H11" s="30"/>
      <x:c r="I11" s="30"/>
      <x:c r="J11" s="35" t="str">
        <x:f>IF(LEN(A11)=0,"",SUMIFS(Movimentacoes!$F$5:$F$204,Movimentacoes!$C$5:$C$204,A11,Movimentacoes!$B$5:$B$204,"Geração",Movimentacoes!$M$5:$M$204,"OK"))</x:f>
      </x:c>
      <x:c r="K11" s="35" t="str">
        <x:f>IF(LEN(A11)=0,"",SUMIFS(Movimentacoes!$F$5:$F$204,Movimentacoes!$C$5:$C$204,A11,Movimentacoes!$B$5:$B$204,"Destinação",Movimentacoes!$M$5:$M$204,"OK"))</x:f>
      </x:c>
      <x:c r="L11" s="35" t="str">
        <x:f>IF($A11="","",$J11-$K11)</x:f>
      </x:c>
      <x:c r="M11" s="36" t="str">
        <x:f>IF(LEN(A11)=0,"",IF(ISNUMBER(G11),IF(G11&gt;0,L11/G11,""),""))</x:f>
      </x:c>
      <x:c r="N11" s="37" t="str">
        <x:f>IF(LEN(A11)=0,"",SUMIFS(Movimentacoes!$K$5:$K$204,Movimentacoes!$C$5:$C$204,A11,Movimentacoes!$B$5:$B$204,"Destinação",Movimentacoes!$M$5:$M$204,"OK"))</x:f>
      </x:c>
      <x:c r="O11" s="33" t="str">
        <x:f>IF($A11="","",COUNTIFS(Documentos!$C$5:$C$204,$A11,Documentos!$H$5:$H$204,"Não"))</x:f>
      </x:c>
      <x:c r="P11" s="38" t="str">
        <x:f>IF(LEN(A11)=0,"",IF(COUNTIFS(Movimentacoes!$C$5:$C$204,A11,Movimentacoes!$B$5:$B$204,"Destinação",Movimentacoes!$M$5:$M$204,"OK")=0,"",_xlfn.MAXIFS(Movimentacoes!$A$5:$A$204,Movimentacoes!$C$5:$C$204,A11,Movimentacoes!$B$5:$B$204,"Destinação",Movimentacoes!$M$5:$M$204,"OK")))</x:f>
      </x:c>
      <x:c r="Q11" s="39" t="str">
        <x:f>IF(ISNUMBER(P11),Listas!$B$9-P11,"")</x:f>
      </x:c>
      <x:c r="R11" s="33" t="str">
        <x:f>IF(LEN(A11)=0,"",IF(COUNTIF($A$5:$A$104,A11)&lt;&gt;1,"CÓDIGO DUPLICADO",IF(LEN(B11)=0,"INFORMAR RESÍDUO",IF(I11&lt;&gt;"Sim","INATIVO",IF(OR(E11&lt;&gt;"kg",NOT(ISNUMBER(M11))),"REVISAR UNIDADE/CAPACIDADE",IF(L11&lt;0,"SALDO NEGATIVO",IF(AND(ISNUMBER(Listas!$B$7),Listas!$B$7&gt;0,Listas!$B$7&lt;=1),IF(M11&gt;1,"COLETA URGENTE",IF(O11&gt;0,"DOCUMENTO PENDENTE",IF(M11&gt;=Listas!$B$7,"PROGRAMAR COLETA","OK"))),"REVISAR PARÂMETRO")))))))</x:f>
      </x:c>
      <x:c r="S11" s="1"/>
      <x:c r="T11" s="1"/>
      <x:c r="U11" s="1"/>
      <x:c r="V11" s="1"/>
      <x:c r="W11" s="1"/>
    </x:row>
    <x:row r="12">
      <x:c r="A12" s="30"/>
      <x:c r="B12" s="30"/>
      <x:c r="C12" s="30"/>
      <x:c r="D12" s="30"/>
      <x:c r="E12" s="30"/>
      <x:c r="F12" s="30"/>
      <x:c r="G12" s="34"/>
      <x:c r="H12" s="30"/>
      <x:c r="I12" s="30"/>
      <x:c r="J12" s="35" t="str">
        <x:f>IF(LEN(A12)=0,"",SUMIFS(Movimentacoes!$F$5:$F$204,Movimentacoes!$C$5:$C$204,A12,Movimentacoes!$B$5:$B$204,"Geração",Movimentacoes!$M$5:$M$204,"OK"))</x:f>
      </x:c>
      <x:c r="K12" s="35" t="str">
        <x:f>IF(LEN(A12)=0,"",SUMIFS(Movimentacoes!$F$5:$F$204,Movimentacoes!$C$5:$C$204,A12,Movimentacoes!$B$5:$B$204,"Destinação",Movimentacoes!$M$5:$M$204,"OK"))</x:f>
      </x:c>
      <x:c r="L12" s="35" t="str">
        <x:f>IF($A12="","",$J12-$K12)</x:f>
      </x:c>
      <x:c r="M12" s="36" t="str">
        <x:f>IF(LEN(A12)=0,"",IF(ISNUMBER(G12),IF(G12&gt;0,L12/G12,""),""))</x:f>
      </x:c>
      <x:c r="N12" s="37" t="str">
        <x:f>IF(LEN(A12)=0,"",SUMIFS(Movimentacoes!$K$5:$K$204,Movimentacoes!$C$5:$C$204,A12,Movimentacoes!$B$5:$B$204,"Destinação",Movimentacoes!$M$5:$M$204,"OK"))</x:f>
      </x:c>
      <x:c r="O12" s="33" t="str">
        <x:f>IF($A12="","",COUNTIFS(Documentos!$C$5:$C$204,$A12,Documentos!$H$5:$H$204,"Não"))</x:f>
      </x:c>
      <x:c r="P12" s="38" t="str">
        <x:f>IF(LEN(A12)=0,"",IF(COUNTIFS(Movimentacoes!$C$5:$C$204,A12,Movimentacoes!$B$5:$B$204,"Destinação",Movimentacoes!$M$5:$M$204,"OK")=0,"",_xlfn.MAXIFS(Movimentacoes!$A$5:$A$204,Movimentacoes!$C$5:$C$204,A12,Movimentacoes!$B$5:$B$204,"Destinação",Movimentacoes!$M$5:$M$204,"OK")))</x:f>
      </x:c>
      <x:c r="Q12" s="39" t="str">
        <x:f>IF(ISNUMBER(P12),Listas!$B$9-P12,"")</x:f>
      </x:c>
      <x:c r="R12" s="33" t="str">
        <x:f>IF(LEN(A12)=0,"",IF(COUNTIF($A$5:$A$104,A12)&lt;&gt;1,"CÓDIGO DUPLICADO",IF(LEN(B12)=0,"INFORMAR RESÍDUO",IF(I12&lt;&gt;"Sim","INATIVO",IF(OR(E12&lt;&gt;"kg",NOT(ISNUMBER(M12))),"REVISAR UNIDADE/CAPACIDADE",IF(L12&lt;0,"SALDO NEGATIVO",IF(AND(ISNUMBER(Listas!$B$7),Listas!$B$7&gt;0,Listas!$B$7&lt;=1),IF(M12&gt;1,"COLETA URGENTE",IF(O12&gt;0,"DOCUMENTO PENDENTE",IF(M12&gt;=Listas!$B$7,"PROGRAMAR COLETA","OK"))),"REVISAR PARÂMETRO")))))))</x:f>
      </x:c>
      <x:c r="S12" s="1"/>
      <x:c r="T12" s="1"/>
      <x:c r="U12" s="1"/>
      <x:c r="V12" s="1"/>
      <x:c r="W12" s="1"/>
    </x:row>
    <x:row r="13">
      <x:c r="A13" s="30"/>
      <x:c r="B13" s="30"/>
      <x:c r="C13" s="30"/>
      <x:c r="D13" s="30"/>
      <x:c r="E13" s="30"/>
      <x:c r="F13" s="30"/>
      <x:c r="G13" s="34"/>
      <x:c r="H13" s="30"/>
      <x:c r="I13" s="30"/>
      <x:c r="J13" s="35" t="str">
        <x:f>IF(LEN(A13)=0,"",SUMIFS(Movimentacoes!$F$5:$F$204,Movimentacoes!$C$5:$C$204,A13,Movimentacoes!$B$5:$B$204,"Geração",Movimentacoes!$M$5:$M$204,"OK"))</x:f>
      </x:c>
      <x:c r="K13" s="35" t="str">
        <x:f>IF(LEN(A13)=0,"",SUMIFS(Movimentacoes!$F$5:$F$204,Movimentacoes!$C$5:$C$204,A13,Movimentacoes!$B$5:$B$204,"Destinação",Movimentacoes!$M$5:$M$204,"OK"))</x:f>
      </x:c>
      <x:c r="L13" s="35" t="str">
        <x:f>IF($A13="","",$J13-$K13)</x:f>
      </x:c>
      <x:c r="M13" s="36" t="str">
        <x:f>IF(LEN(A13)=0,"",IF(ISNUMBER(G13),IF(G13&gt;0,L13/G13,""),""))</x:f>
      </x:c>
      <x:c r="N13" s="37" t="str">
        <x:f>IF(LEN(A13)=0,"",SUMIFS(Movimentacoes!$K$5:$K$204,Movimentacoes!$C$5:$C$204,A13,Movimentacoes!$B$5:$B$204,"Destinação",Movimentacoes!$M$5:$M$204,"OK"))</x:f>
      </x:c>
      <x:c r="O13" s="33" t="str">
        <x:f>IF($A13="","",COUNTIFS(Documentos!$C$5:$C$204,$A13,Documentos!$H$5:$H$204,"Não"))</x:f>
      </x:c>
      <x:c r="P13" s="38" t="str">
        <x:f>IF(LEN(A13)=0,"",IF(COUNTIFS(Movimentacoes!$C$5:$C$204,A13,Movimentacoes!$B$5:$B$204,"Destinação",Movimentacoes!$M$5:$M$204,"OK")=0,"",_xlfn.MAXIFS(Movimentacoes!$A$5:$A$204,Movimentacoes!$C$5:$C$204,A13,Movimentacoes!$B$5:$B$204,"Destinação",Movimentacoes!$M$5:$M$204,"OK")))</x:f>
      </x:c>
      <x:c r="Q13" s="39" t="str">
        <x:f>IF(ISNUMBER(P13),Listas!$B$9-P13,"")</x:f>
      </x:c>
      <x:c r="R13" s="33" t="str">
        <x:f>IF(LEN(A13)=0,"",IF(COUNTIF($A$5:$A$104,A13)&lt;&gt;1,"CÓDIGO DUPLICADO",IF(LEN(B13)=0,"INFORMAR RESÍDUO",IF(I13&lt;&gt;"Sim","INATIVO",IF(OR(E13&lt;&gt;"kg",NOT(ISNUMBER(M13))),"REVISAR UNIDADE/CAPACIDADE",IF(L13&lt;0,"SALDO NEGATIVO",IF(AND(ISNUMBER(Listas!$B$7),Listas!$B$7&gt;0,Listas!$B$7&lt;=1),IF(M13&gt;1,"COLETA URGENTE",IF(O13&gt;0,"DOCUMENTO PENDENTE",IF(M13&gt;=Listas!$B$7,"PROGRAMAR COLETA","OK"))),"REVISAR PARÂMETRO")))))))</x:f>
      </x:c>
      <x:c r="S13" s="1"/>
      <x:c r="T13" s="1"/>
      <x:c r="U13" s="1"/>
      <x:c r="V13" s="1"/>
      <x:c r="W13" s="1"/>
    </x:row>
    <x:row r="14">
      <x:c r="A14" s="30"/>
      <x:c r="B14" s="30"/>
      <x:c r="C14" s="30"/>
      <x:c r="D14" s="30"/>
      <x:c r="E14" s="30"/>
      <x:c r="F14" s="30"/>
      <x:c r="G14" s="34"/>
      <x:c r="H14" s="30"/>
      <x:c r="I14" s="30"/>
      <x:c r="J14" s="35" t="str">
        <x:f>IF(LEN(A14)=0,"",SUMIFS(Movimentacoes!$F$5:$F$204,Movimentacoes!$C$5:$C$204,A14,Movimentacoes!$B$5:$B$204,"Geração",Movimentacoes!$M$5:$M$204,"OK"))</x:f>
      </x:c>
      <x:c r="K14" s="35" t="str">
        <x:f>IF(LEN(A14)=0,"",SUMIFS(Movimentacoes!$F$5:$F$204,Movimentacoes!$C$5:$C$204,A14,Movimentacoes!$B$5:$B$204,"Destinação",Movimentacoes!$M$5:$M$204,"OK"))</x:f>
      </x:c>
      <x:c r="L14" s="35" t="str">
        <x:f>IF($A14="","",$J14-$K14)</x:f>
      </x:c>
      <x:c r="M14" s="36" t="str">
        <x:f>IF(LEN(A14)=0,"",IF(ISNUMBER(G14),IF(G14&gt;0,L14/G14,""),""))</x:f>
      </x:c>
      <x:c r="N14" s="37" t="str">
        <x:f>IF(LEN(A14)=0,"",SUMIFS(Movimentacoes!$K$5:$K$204,Movimentacoes!$C$5:$C$204,A14,Movimentacoes!$B$5:$B$204,"Destinação",Movimentacoes!$M$5:$M$204,"OK"))</x:f>
      </x:c>
      <x:c r="O14" s="33" t="str">
        <x:f>IF($A14="","",COUNTIFS(Documentos!$C$5:$C$204,$A14,Documentos!$H$5:$H$204,"Não"))</x:f>
      </x:c>
      <x:c r="P14" s="38" t="str">
        <x:f>IF(LEN(A14)=0,"",IF(COUNTIFS(Movimentacoes!$C$5:$C$204,A14,Movimentacoes!$B$5:$B$204,"Destinação",Movimentacoes!$M$5:$M$204,"OK")=0,"",_xlfn.MAXIFS(Movimentacoes!$A$5:$A$204,Movimentacoes!$C$5:$C$204,A14,Movimentacoes!$B$5:$B$204,"Destinação",Movimentacoes!$M$5:$M$204,"OK")))</x:f>
      </x:c>
      <x:c r="Q14" s="39" t="str">
        <x:f>IF(ISNUMBER(P14),Listas!$B$9-P14,"")</x:f>
      </x:c>
      <x:c r="R14" s="33" t="str">
        <x:f>IF(LEN(A14)=0,"",IF(COUNTIF($A$5:$A$104,A14)&lt;&gt;1,"CÓDIGO DUPLICADO",IF(LEN(B14)=0,"INFORMAR RESÍDUO",IF(I14&lt;&gt;"Sim","INATIVO",IF(OR(E14&lt;&gt;"kg",NOT(ISNUMBER(M14))),"REVISAR UNIDADE/CAPACIDADE",IF(L14&lt;0,"SALDO NEGATIVO",IF(AND(ISNUMBER(Listas!$B$7),Listas!$B$7&gt;0,Listas!$B$7&lt;=1),IF(M14&gt;1,"COLETA URGENTE",IF(O14&gt;0,"DOCUMENTO PENDENTE",IF(M14&gt;=Listas!$B$7,"PROGRAMAR COLETA","OK"))),"REVISAR PARÂMETRO")))))))</x:f>
      </x:c>
      <x:c r="S14" s="1"/>
      <x:c r="T14" s="1"/>
      <x:c r="U14" s="1"/>
      <x:c r="V14" s="1"/>
      <x:c r="W14" s="1"/>
    </x:row>
    <x:row r="15">
      <x:c r="A15" s="30"/>
      <x:c r="B15" s="30"/>
      <x:c r="C15" s="30"/>
      <x:c r="D15" s="30"/>
      <x:c r="E15" s="30"/>
      <x:c r="F15" s="30"/>
      <x:c r="G15" s="34"/>
      <x:c r="H15" s="30"/>
      <x:c r="I15" s="30"/>
      <x:c r="J15" s="35" t="str">
        <x:f>IF(LEN(A15)=0,"",SUMIFS(Movimentacoes!$F$5:$F$204,Movimentacoes!$C$5:$C$204,A15,Movimentacoes!$B$5:$B$204,"Geração",Movimentacoes!$M$5:$M$204,"OK"))</x:f>
      </x:c>
      <x:c r="K15" s="35" t="str">
        <x:f>IF(LEN(A15)=0,"",SUMIFS(Movimentacoes!$F$5:$F$204,Movimentacoes!$C$5:$C$204,A15,Movimentacoes!$B$5:$B$204,"Destinação",Movimentacoes!$M$5:$M$204,"OK"))</x:f>
      </x:c>
      <x:c r="L15" s="35" t="str">
        <x:f>IF($A15="","",$J15-$K15)</x:f>
      </x:c>
      <x:c r="M15" s="36" t="str">
        <x:f>IF(LEN(A15)=0,"",IF(ISNUMBER(G15),IF(G15&gt;0,L15/G15,""),""))</x:f>
      </x:c>
      <x:c r="N15" s="37" t="str">
        <x:f>IF(LEN(A15)=0,"",SUMIFS(Movimentacoes!$K$5:$K$204,Movimentacoes!$C$5:$C$204,A15,Movimentacoes!$B$5:$B$204,"Destinação",Movimentacoes!$M$5:$M$204,"OK"))</x:f>
      </x:c>
      <x:c r="O15" s="33" t="str">
        <x:f>IF($A15="","",COUNTIFS(Documentos!$C$5:$C$204,$A15,Documentos!$H$5:$H$204,"Não"))</x:f>
      </x:c>
      <x:c r="P15" s="38" t="str">
        <x:f>IF(LEN(A15)=0,"",IF(COUNTIFS(Movimentacoes!$C$5:$C$204,A15,Movimentacoes!$B$5:$B$204,"Destinação",Movimentacoes!$M$5:$M$204,"OK")=0,"",_xlfn.MAXIFS(Movimentacoes!$A$5:$A$204,Movimentacoes!$C$5:$C$204,A15,Movimentacoes!$B$5:$B$204,"Destinação",Movimentacoes!$M$5:$M$204,"OK")))</x:f>
      </x:c>
      <x:c r="Q15" s="39" t="str">
        <x:f>IF(ISNUMBER(P15),Listas!$B$9-P15,"")</x:f>
      </x:c>
      <x:c r="R15" s="33" t="str">
        <x:f>IF(LEN(A15)=0,"",IF(COUNTIF($A$5:$A$104,A15)&lt;&gt;1,"CÓDIGO DUPLICADO",IF(LEN(B15)=0,"INFORMAR RESÍDUO",IF(I15&lt;&gt;"Sim","INATIVO",IF(OR(E15&lt;&gt;"kg",NOT(ISNUMBER(M15))),"REVISAR UNIDADE/CAPACIDADE",IF(L15&lt;0,"SALDO NEGATIVO",IF(AND(ISNUMBER(Listas!$B$7),Listas!$B$7&gt;0,Listas!$B$7&lt;=1),IF(M15&gt;1,"COLETA URGENTE",IF(O15&gt;0,"DOCUMENTO PENDENTE",IF(M15&gt;=Listas!$B$7,"PROGRAMAR COLETA","OK"))),"REVISAR PARÂMETRO")))))))</x:f>
      </x:c>
      <x:c r="S15" s="1"/>
      <x:c r="T15" s="1"/>
      <x:c r="U15" s="1"/>
      <x:c r="V15" s="1"/>
      <x:c r="W15" s="1"/>
    </x:row>
    <x:row r="16">
      <x:c r="A16" s="30"/>
      <x:c r="B16" s="30"/>
      <x:c r="C16" s="30"/>
      <x:c r="D16" s="30"/>
      <x:c r="E16" s="30"/>
      <x:c r="F16" s="30"/>
      <x:c r="G16" s="34"/>
      <x:c r="H16" s="30"/>
      <x:c r="I16" s="30"/>
      <x:c r="J16" s="35" t="str">
        <x:f>IF(LEN(A16)=0,"",SUMIFS(Movimentacoes!$F$5:$F$204,Movimentacoes!$C$5:$C$204,A16,Movimentacoes!$B$5:$B$204,"Geração",Movimentacoes!$M$5:$M$204,"OK"))</x:f>
      </x:c>
      <x:c r="K16" s="35" t="str">
        <x:f>IF(LEN(A16)=0,"",SUMIFS(Movimentacoes!$F$5:$F$204,Movimentacoes!$C$5:$C$204,A16,Movimentacoes!$B$5:$B$204,"Destinação",Movimentacoes!$M$5:$M$204,"OK"))</x:f>
      </x:c>
      <x:c r="L16" s="35" t="str">
        <x:f>IF($A16="","",$J16-$K16)</x:f>
      </x:c>
      <x:c r="M16" s="36" t="str">
        <x:f>IF(LEN(A16)=0,"",IF(ISNUMBER(G16),IF(G16&gt;0,L16/G16,""),""))</x:f>
      </x:c>
      <x:c r="N16" s="37" t="str">
        <x:f>IF(LEN(A16)=0,"",SUMIFS(Movimentacoes!$K$5:$K$204,Movimentacoes!$C$5:$C$204,A16,Movimentacoes!$B$5:$B$204,"Destinação",Movimentacoes!$M$5:$M$204,"OK"))</x:f>
      </x:c>
      <x:c r="O16" s="33" t="str">
        <x:f>IF($A16="","",COUNTIFS(Documentos!$C$5:$C$204,$A16,Documentos!$H$5:$H$204,"Não"))</x:f>
      </x:c>
      <x:c r="P16" s="38" t="str">
        <x:f>IF(LEN(A16)=0,"",IF(COUNTIFS(Movimentacoes!$C$5:$C$204,A16,Movimentacoes!$B$5:$B$204,"Destinação",Movimentacoes!$M$5:$M$204,"OK")=0,"",_xlfn.MAXIFS(Movimentacoes!$A$5:$A$204,Movimentacoes!$C$5:$C$204,A16,Movimentacoes!$B$5:$B$204,"Destinação",Movimentacoes!$M$5:$M$204,"OK")))</x:f>
      </x:c>
      <x:c r="Q16" s="39" t="str">
        <x:f>IF(ISNUMBER(P16),Listas!$B$9-P16,"")</x:f>
      </x:c>
      <x:c r="R16" s="33" t="str">
        <x:f>IF(LEN(A16)=0,"",IF(COUNTIF($A$5:$A$104,A16)&lt;&gt;1,"CÓDIGO DUPLICADO",IF(LEN(B16)=0,"INFORMAR RESÍDUO",IF(I16&lt;&gt;"Sim","INATIVO",IF(OR(E16&lt;&gt;"kg",NOT(ISNUMBER(M16))),"REVISAR UNIDADE/CAPACIDADE",IF(L16&lt;0,"SALDO NEGATIVO",IF(AND(ISNUMBER(Listas!$B$7),Listas!$B$7&gt;0,Listas!$B$7&lt;=1),IF(M16&gt;1,"COLETA URGENTE",IF(O16&gt;0,"DOCUMENTO PENDENTE",IF(M16&gt;=Listas!$B$7,"PROGRAMAR COLETA","OK"))),"REVISAR PARÂMETRO")))))))</x:f>
      </x:c>
      <x:c r="S16" s="1"/>
      <x:c r="T16" s="1"/>
      <x:c r="U16" s="1"/>
      <x:c r="V16" s="1"/>
      <x:c r="W16" s="1"/>
    </x:row>
    <x:row r="17">
      <x:c r="A17" s="30"/>
      <x:c r="B17" s="30"/>
      <x:c r="C17" s="30"/>
      <x:c r="D17" s="30"/>
      <x:c r="E17" s="30"/>
      <x:c r="F17" s="30"/>
      <x:c r="G17" s="34"/>
      <x:c r="H17" s="30"/>
      <x:c r="I17" s="30"/>
      <x:c r="J17" s="35" t="str">
        <x:f>IF(LEN(A17)=0,"",SUMIFS(Movimentacoes!$F$5:$F$204,Movimentacoes!$C$5:$C$204,A17,Movimentacoes!$B$5:$B$204,"Geração",Movimentacoes!$M$5:$M$204,"OK"))</x:f>
      </x:c>
      <x:c r="K17" s="35" t="str">
        <x:f>IF(LEN(A17)=0,"",SUMIFS(Movimentacoes!$F$5:$F$204,Movimentacoes!$C$5:$C$204,A17,Movimentacoes!$B$5:$B$204,"Destinação",Movimentacoes!$M$5:$M$204,"OK"))</x:f>
      </x:c>
      <x:c r="L17" s="35" t="str">
        <x:f>IF($A17="","",$J17-$K17)</x:f>
      </x:c>
      <x:c r="M17" s="36" t="str">
        <x:f>IF(LEN(A17)=0,"",IF(ISNUMBER(G17),IF(G17&gt;0,L17/G17,""),""))</x:f>
      </x:c>
      <x:c r="N17" s="37" t="str">
        <x:f>IF(LEN(A17)=0,"",SUMIFS(Movimentacoes!$K$5:$K$204,Movimentacoes!$C$5:$C$204,A17,Movimentacoes!$B$5:$B$204,"Destinação",Movimentacoes!$M$5:$M$204,"OK"))</x:f>
      </x:c>
      <x:c r="O17" s="33" t="str">
        <x:f>IF($A17="","",COUNTIFS(Documentos!$C$5:$C$204,$A17,Documentos!$H$5:$H$204,"Não"))</x:f>
      </x:c>
      <x:c r="P17" s="38" t="str">
        <x:f>IF(LEN(A17)=0,"",IF(COUNTIFS(Movimentacoes!$C$5:$C$204,A17,Movimentacoes!$B$5:$B$204,"Destinação",Movimentacoes!$M$5:$M$204,"OK")=0,"",_xlfn.MAXIFS(Movimentacoes!$A$5:$A$204,Movimentacoes!$C$5:$C$204,A17,Movimentacoes!$B$5:$B$204,"Destinação",Movimentacoes!$M$5:$M$204,"OK")))</x:f>
      </x:c>
      <x:c r="Q17" s="39" t="str">
        <x:f>IF(ISNUMBER(P17),Listas!$B$9-P17,"")</x:f>
      </x:c>
      <x:c r="R17" s="33" t="str">
        <x:f>IF(LEN(A17)=0,"",IF(COUNTIF($A$5:$A$104,A17)&lt;&gt;1,"CÓDIGO DUPLICADO",IF(LEN(B17)=0,"INFORMAR RESÍDUO",IF(I17&lt;&gt;"Sim","INATIVO",IF(OR(E17&lt;&gt;"kg",NOT(ISNUMBER(M17))),"REVISAR UNIDADE/CAPACIDADE",IF(L17&lt;0,"SALDO NEGATIVO",IF(AND(ISNUMBER(Listas!$B$7),Listas!$B$7&gt;0,Listas!$B$7&lt;=1),IF(M17&gt;1,"COLETA URGENTE",IF(O17&gt;0,"DOCUMENTO PENDENTE",IF(M17&gt;=Listas!$B$7,"PROGRAMAR COLETA","OK"))),"REVISAR PARÂMETRO")))))))</x:f>
      </x:c>
      <x:c r="S17" s="1"/>
      <x:c r="T17" s="1"/>
      <x:c r="U17" s="1"/>
      <x:c r="V17" s="1"/>
      <x:c r="W17" s="1"/>
    </x:row>
    <x:row r="18">
      <x:c r="A18" s="30"/>
      <x:c r="B18" s="30"/>
      <x:c r="C18" s="30"/>
      <x:c r="D18" s="30"/>
      <x:c r="E18" s="30"/>
      <x:c r="F18" s="30"/>
      <x:c r="G18" s="34"/>
      <x:c r="H18" s="30"/>
      <x:c r="I18" s="30"/>
      <x:c r="J18" s="35" t="str">
        <x:f>IF(LEN(A18)=0,"",SUMIFS(Movimentacoes!$F$5:$F$204,Movimentacoes!$C$5:$C$204,A18,Movimentacoes!$B$5:$B$204,"Geração",Movimentacoes!$M$5:$M$204,"OK"))</x:f>
      </x:c>
      <x:c r="K18" s="35" t="str">
        <x:f>IF(LEN(A18)=0,"",SUMIFS(Movimentacoes!$F$5:$F$204,Movimentacoes!$C$5:$C$204,A18,Movimentacoes!$B$5:$B$204,"Destinação",Movimentacoes!$M$5:$M$204,"OK"))</x:f>
      </x:c>
      <x:c r="L18" s="35" t="str">
        <x:f>IF($A18="","",$J18-$K18)</x:f>
      </x:c>
      <x:c r="M18" s="36" t="str">
        <x:f>IF(LEN(A18)=0,"",IF(ISNUMBER(G18),IF(G18&gt;0,L18/G18,""),""))</x:f>
      </x:c>
      <x:c r="N18" s="37" t="str">
        <x:f>IF(LEN(A18)=0,"",SUMIFS(Movimentacoes!$K$5:$K$204,Movimentacoes!$C$5:$C$204,A18,Movimentacoes!$B$5:$B$204,"Destinação",Movimentacoes!$M$5:$M$204,"OK"))</x:f>
      </x:c>
      <x:c r="O18" s="33" t="str">
        <x:f>IF($A18="","",COUNTIFS(Documentos!$C$5:$C$204,$A18,Documentos!$H$5:$H$204,"Não"))</x:f>
      </x:c>
      <x:c r="P18" s="38" t="str">
        <x:f>IF(LEN(A18)=0,"",IF(COUNTIFS(Movimentacoes!$C$5:$C$204,A18,Movimentacoes!$B$5:$B$204,"Destinação",Movimentacoes!$M$5:$M$204,"OK")=0,"",_xlfn.MAXIFS(Movimentacoes!$A$5:$A$204,Movimentacoes!$C$5:$C$204,A18,Movimentacoes!$B$5:$B$204,"Destinação",Movimentacoes!$M$5:$M$204,"OK")))</x:f>
      </x:c>
      <x:c r="Q18" s="39" t="str">
        <x:f>IF(ISNUMBER(P18),Listas!$B$9-P18,"")</x:f>
      </x:c>
      <x:c r="R18" s="33" t="str">
        <x:f>IF(LEN(A18)=0,"",IF(COUNTIF($A$5:$A$104,A18)&lt;&gt;1,"CÓDIGO DUPLICADO",IF(LEN(B18)=0,"INFORMAR RESÍDUO",IF(I18&lt;&gt;"Sim","INATIVO",IF(OR(E18&lt;&gt;"kg",NOT(ISNUMBER(M18))),"REVISAR UNIDADE/CAPACIDADE",IF(L18&lt;0,"SALDO NEGATIVO",IF(AND(ISNUMBER(Listas!$B$7),Listas!$B$7&gt;0,Listas!$B$7&lt;=1),IF(M18&gt;1,"COLETA URGENTE",IF(O18&gt;0,"DOCUMENTO PENDENTE",IF(M18&gt;=Listas!$B$7,"PROGRAMAR COLETA","OK"))),"REVISAR PARÂMETRO")))))))</x:f>
      </x:c>
      <x:c r="S18" s="1"/>
      <x:c r="T18" s="1"/>
      <x:c r="U18" s="1"/>
      <x:c r="V18" s="1"/>
      <x:c r="W18" s="1"/>
    </x:row>
    <x:row r="19">
      <x:c r="A19" s="30"/>
      <x:c r="B19" s="30"/>
      <x:c r="C19" s="30"/>
      <x:c r="D19" s="30"/>
      <x:c r="E19" s="30"/>
      <x:c r="F19" s="30"/>
      <x:c r="G19" s="34"/>
      <x:c r="H19" s="30"/>
      <x:c r="I19" s="30"/>
      <x:c r="J19" s="35" t="str">
        <x:f>IF(LEN(A19)=0,"",SUMIFS(Movimentacoes!$F$5:$F$204,Movimentacoes!$C$5:$C$204,A19,Movimentacoes!$B$5:$B$204,"Geração",Movimentacoes!$M$5:$M$204,"OK"))</x:f>
      </x:c>
      <x:c r="K19" s="35" t="str">
        <x:f>IF(LEN(A19)=0,"",SUMIFS(Movimentacoes!$F$5:$F$204,Movimentacoes!$C$5:$C$204,A19,Movimentacoes!$B$5:$B$204,"Destinação",Movimentacoes!$M$5:$M$204,"OK"))</x:f>
      </x:c>
      <x:c r="L19" s="35" t="str">
        <x:f>IF($A19="","",$J19-$K19)</x:f>
      </x:c>
      <x:c r="M19" s="36" t="str">
        <x:f>IF(LEN(A19)=0,"",IF(ISNUMBER(G19),IF(G19&gt;0,L19/G19,""),""))</x:f>
      </x:c>
      <x:c r="N19" s="37" t="str">
        <x:f>IF(LEN(A19)=0,"",SUMIFS(Movimentacoes!$K$5:$K$204,Movimentacoes!$C$5:$C$204,A19,Movimentacoes!$B$5:$B$204,"Destinação",Movimentacoes!$M$5:$M$204,"OK"))</x:f>
      </x:c>
      <x:c r="O19" s="33" t="str">
        <x:f>IF($A19="","",COUNTIFS(Documentos!$C$5:$C$204,$A19,Documentos!$H$5:$H$204,"Não"))</x:f>
      </x:c>
      <x:c r="P19" s="38" t="str">
        <x:f>IF(LEN(A19)=0,"",IF(COUNTIFS(Movimentacoes!$C$5:$C$204,A19,Movimentacoes!$B$5:$B$204,"Destinação",Movimentacoes!$M$5:$M$204,"OK")=0,"",_xlfn.MAXIFS(Movimentacoes!$A$5:$A$204,Movimentacoes!$C$5:$C$204,A19,Movimentacoes!$B$5:$B$204,"Destinação",Movimentacoes!$M$5:$M$204,"OK")))</x:f>
      </x:c>
      <x:c r="Q19" s="39" t="str">
        <x:f>IF(ISNUMBER(P19),Listas!$B$9-P19,"")</x:f>
      </x:c>
      <x:c r="R19" s="33" t="str">
        <x:f>IF(LEN(A19)=0,"",IF(COUNTIF($A$5:$A$104,A19)&lt;&gt;1,"CÓDIGO DUPLICADO",IF(LEN(B19)=0,"INFORMAR RESÍDUO",IF(I19&lt;&gt;"Sim","INATIVO",IF(OR(E19&lt;&gt;"kg",NOT(ISNUMBER(M19))),"REVISAR UNIDADE/CAPACIDADE",IF(L19&lt;0,"SALDO NEGATIVO",IF(AND(ISNUMBER(Listas!$B$7),Listas!$B$7&gt;0,Listas!$B$7&lt;=1),IF(M19&gt;1,"COLETA URGENTE",IF(O19&gt;0,"DOCUMENTO PENDENTE",IF(M19&gt;=Listas!$B$7,"PROGRAMAR COLETA","OK"))),"REVISAR PARÂMETRO")))))))</x:f>
      </x:c>
      <x:c r="S19" s="1"/>
      <x:c r="T19" s="1"/>
      <x:c r="U19" s="1"/>
      <x:c r="V19" s="1"/>
      <x:c r="W19" s="1"/>
    </x:row>
    <x:row r="20">
      <x:c r="A20" s="30"/>
      <x:c r="B20" s="30"/>
      <x:c r="C20" s="30"/>
      <x:c r="D20" s="30"/>
      <x:c r="E20" s="30"/>
      <x:c r="F20" s="30"/>
      <x:c r="G20" s="34"/>
      <x:c r="H20" s="30"/>
      <x:c r="I20" s="30"/>
      <x:c r="J20" s="35" t="str">
        <x:f>IF(LEN(A20)=0,"",SUMIFS(Movimentacoes!$F$5:$F$204,Movimentacoes!$C$5:$C$204,A20,Movimentacoes!$B$5:$B$204,"Geração",Movimentacoes!$M$5:$M$204,"OK"))</x:f>
      </x:c>
      <x:c r="K20" s="35" t="str">
        <x:f>IF(LEN(A20)=0,"",SUMIFS(Movimentacoes!$F$5:$F$204,Movimentacoes!$C$5:$C$204,A20,Movimentacoes!$B$5:$B$204,"Destinação",Movimentacoes!$M$5:$M$204,"OK"))</x:f>
      </x:c>
      <x:c r="L20" s="35" t="str">
        <x:f>IF($A20="","",$J20-$K20)</x:f>
      </x:c>
      <x:c r="M20" s="36" t="str">
        <x:f>IF(LEN(A20)=0,"",IF(ISNUMBER(G20),IF(G20&gt;0,L20/G20,""),""))</x:f>
      </x:c>
      <x:c r="N20" s="37" t="str">
        <x:f>IF(LEN(A20)=0,"",SUMIFS(Movimentacoes!$K$5:$K$204,Movimentacoes!$C$5:$C$204,A20,Movimentacoes!$B$5:$B$204,"Destinação",Movimentacoes!$M$5:$M$204,"OK"))</x:f>
      </x:c>
      <x:c r="O20" s="33" t="str">
        <x:f>IF($A20="","",COUNTIFS(Documentos!$C$5:$C$204,$A20,Documentos!$H$5:$H$204,"Não"))</x:f>
      </x:c>
      <x:c r="P20" s="38" t="str">
        <x:f>IF(LEN(A20)=0,"",IF(COUNTIFS(Movimentacoes!$C$5:$C$204,A20,Movimentacoes!$B$5:$B$204,"Destinação",Movimentacoes!$M$5:$M$204,"OK")=0,"",_xlfn.MAXIFS(Movimentacoes!$A$5:$A$204,Movimentacoes!$C$5:$C$204,A20,Movimentacoes!$B$5:$B$204,"Destinação",Movimentacoes!$M$5:$M$204,"OK")))</x:f>
      </x:c>
      <x:c r="Q20" s="39" t="str">
        <x:f>IF(ISNUMBER(P20),Listas!$B$9-P20,"")</x:f>
      </x:c>
      <x:c r="R20" s="33" t="str">
        <x:f>IF(LEN(A20)=0,"",IF(COUNTIF($A$5:$A$104,A20)&lt;&gt;1,"CÓDIGO DUPLICADO",IF(LEN(B20)=0,"INFORMAR RESÍDUO",IF(I20&lt;&gt;"Sim","INATIVO",IF(OR(E20&lt;&gt;"kg",NOT(ISNUMBER(M20))),"REVISAR UNIDADE/CAPACIDADE",IF(L20&lt;0,"SALDO NEGATIVO",IF(AND(ISNUMBER(Listas!$B$7),Listas!$B$7&gt;0,Listas!$B$7&lt;=1),IF(M20&gt;1,"COLETA URGENTE",IF(O20&gt;0,"DOCUMENTO PENDENTE",IF(M20&gt;=Listas!$B$7,"PROGRAMAR COLETA","OK"))),"REVISAR PARÂMETRO")))))))</x:f>
      </x:c>
      <x:c r="S20" s="1"/>
      <x:c r="T20" s="1"/>
      <x:c r="U20" s="1"/>
      <x:c r="V20" s="1"/>
      <x:c r="W20" s="1"/>
    </x:row>
    <x:row r="21">
      <x:c r="A21" s="30"/>
      <x:c r="B21" s="30"/>
      <x:c r="C21" s="30"/>
      <x:c r="D21" s="30"/>
      <x:c r="E21" s="30"/>
      <x:c r="F21" s="30"/>
      <x:c r="G21" s="34"/>
      <x:c r="H21" s="30"/>
      <x:c r="I21" s="30"/>
      <x:c r="J21" s="35" t="str">
        <x:f>IF(LEN(A21)=0,"",SUMIFS(Movimentacoes!$F$5:$F$204,Movimentacoes!$C$5:$C$204,A21,Movimentacoes!$B$5:$B$204,"Geração",Movimentacoes!$M$5:$M$204,"OK"))</x:f>
      </x:c>
      <x:c r="K21" s="35" t="str">
        <x:f>IF(LEN(A21)=0,"",SUMIFS(Movimentacoes!$F$5:$F$204,Movimentacoes!$C$5:$C$204,A21,Movimentacoes!$B$5:$B$204,"Destinação",Movimentacoes!$M$5:$M$204,"OK"))</x:f>
      </x:c>
      <x:c r="L21" s="35" t="str">
        <x:f>IF($A21="","",$J21-$K21)</x:f>
      </x:c>
      <x:c r="M21" s="36" t="str">
        <x:f>IF(LEN(A21)=0,"",IF(ISNUMBER(G21),IF(G21&gt;0,L21/G21,""),""))</x:f>
      </x:c>
      <x:c r="N21" s="37" t="str">
        <x:f>IF(LEN(A21)=0,"",SUMIFS(Movimentacoes!$K$5:$K$204,Movimentacoes!$C$5:$C$204,A21,Movimentacoes!$B$5:$B$204,"Destinação",Movimentacoes!$M$5:$M$204,"OK"))</x:f>
      </x:c>
      <x:c r="O21" s="33" t="str">
        <x:f>IF($A21="","",COUNTIFS(Documentos!$C$5:$C$204,$A21,Documentos!$H$5:$H$204,"Não"))</x:f>
      </x:c>
      <x:c r="P21" s="38" t="str">
        <x:f>IF(LEN(A21)=0,"",IF(COUNTIFS(Movimentacoes!$C$5:$C$204,A21,Movimentacoes!$B$5:$B$204,"Destinação",Movimentacoes!$M$5:$M$204,"OK")=0,"",_xlfn.MAXIFS(Movimentacoes!$A$5:$A$204,Movimentacoes!$C$5:$C$204,A21,Movimentacoes!$B$5:$B$204,"Destinação",Movimentacoes!$M$5:$M$204,"OK")))</x:f>
      </x:c>
      <x:c r="Q21" s="39" t="str">
        <x:f>IF(ISNUMBER(P21),Listas!$B$9-P21,"")</x:f>
      </x:c>
      <x:c r="R21" s="33" t="str">
        <x:f>IF(LEN(A21)=0,"",IF(COUNTIF($A$5:$A$104,A21)&lt;&gt;1,"CÓDIGO DUPLICADO",IF(LEN(B21)=0,"INFORMAR RESÍDUO",IF(I21&lt;&gt;"Sim","INATIVO",IF(OR(E21&lt;&gt;"kg",NOT(ISNUMBER(M21))),"REVISAR UNIDADE/CAPACIDADE",IF(L21&lt;0,"SALDO NEGATIVO",IF(AND(ISNUMBER(Listas!$B$7),Listas!$B$7&gt;0,Listas!$B$7&lt;=1),IF(M21&gt;1,"COLETA URGENTE",IF(O21&gt;0,"DOCUMENTO PENDENTE",IF(M21&gt;=Listas!$B$7,"PROGRAMAR COLETA","OK"))),"REVISAR PARÂMETRO")))))))</x:f>
      </x:c>
      <x:c r="S21" s="1"/>
      <x:c r="T21" s="1"/>
      <x:c r="U21" s="1"/>
      <x:c r="V21" s="1"/>
      <x:c r="W21" s="1"/>
    </x:row>
    <x:row r="22">
      <x:c r="A22" s="30"/>
      <x:c r="B22" s="30"/>
      <x:c r="C22" s="30"/>
      <x:c r="D22" s="30"/>
      <x:c r="E22" s="30"/>
      <x:c r="F22" s="30"/>
      <x:c r="G22" s="34"/>
      <x:c r="H22" s="30"/>
      <x:c r="I22" s="30"/>
      <x:c r="J22" s="35" t="str">
        <x:f>IF(LEN(A22)=0,"",SUMIFS(Movimentacoes!$F$5:$F$204,Movimentacoes!$C$5:$C$204,A22,Movimentacoes!$B$5:$B$204,"Geração",Movimentacoes!$M$5:$M$204,"OK"))</x:f>
      </x:c>
      <x:c r="K22" s="35" t="str">
        <x:f>IF(LEN(A22)=0,"",SUMIFS(Movimentacoes!$F$5:$F$204,Movimentacoes!$C$5:$C$204,A22,Movimentacoes!$B$5:$B$204,"Destinação",Movimentacoes!$M$5:$M$204,"OK"))</x:f>
      </x:c>
      <x:c r="L22" s="35" t="str">
        <x:f>IF($A22="","",$J22-$K22)</x:f>
      </x:c>
      <x:c r="M22" s="36" t="str">
        <x:f>IF(LEN(A22)=0,"",IF(ISNUMBER(G22),IF(G22&gt;0,L22/G22,""),""))</x:f>
      </x:c>
      <x:c r="N22" s="37" t="str">
        <x:f>IF(LEN(A22)=0,"",SUMIFS(Movimentacoes!$K$5:$K$204,Movimentacoes!$C$5:$C$204,A22,Movimentacoes!$B$5:$B$204,"Destinação",Movimentacoes!$M$5:$M$204,"OK"))</x:f>
      </x:c>
      <x:c r="O22" s="33" t="str">
        <x:f>IF($A22="","",COUNTIFS(Documentos!$C$5:$C$204,$A22,Documentos!$H$5:$H$204,"Não"))</x:f>
      </x:c>
      <x:c r="P22" s="38" t="str">
        <x:f>IF(LEN(A22)=0,"",IF(COUNTIFS(Movimentacoes!$C$5:$C$204,A22,Movimentacoes!$B$5:$B$204,"Destinação",Movimentacoes!$M$5:$M$204,"OK")=0,"",_xlfn.MAXIFS(Movimentacoes!$A$5:$A$204,Movimentacoes!$C$5:$C$204,A22,Movimentacoes!$B$5:$B$204,"Destinação",Movimentacoes!$M$5:$M$204,"OK")))</x:f>
      </x:c>
      <x:c r="Q22" s="39" t="str">
        <x:f>IF(ISNUMBER(P22),Listas!$B$9-P22,"")</x:f>
      </x:c>
      <x:c r="R22" s="33" t="str">
        <x:f>IF(LEN(A22)=0,"",IF(COUNTIF($A$5:$A$104,A22)&lt;&gt;1,"CÓDIGO DUPLICADO",IF(LEN(B22)=0,"INFORMAR RESÍDUO",IF(I22&lt;&gt;"Sim","INATIVO",IF(OR(E22&lt;&gt;"kg",NOT(ISNUMBER(M22))),"REVISAR UNIDADE/CAPACIDADE",IF(L22&lt;0,"SALDO NEGATIVO",IF(AND(ISNUMBER(Listas!$B$7),Listas!$B$7&gt;0,Listas!$B$7&lt;=1),IF(M22&gt;1,"COLETA URGENTE",IF(O22&gt;0,"DOCUMENTO PENDENTE",IF(M22&gt;=Listas!$B$7,"PROGRAMAR COLETA","OK"))),"REVISAR PARÂMETRO")))))))</x:f>
      </x:c>
      <x:c r="S22" s="1"/>
      <x:c r="T22" s="1"/>
      <x:c r="U22" s="1"/>
      <x:c r="V22" s="1"/>
      <x:c r="W22" s="1"/>
    </x:row>
    <x:row r="23">
      <x:c r="A23" s="30"/>
      <x:c r="B23" s="30"/>
      <x:c r="C23" s="30"/>
      <x:c r="D23" s="30"/>
      <x:c r="E23" s="30"/>
      <x:c r="F23" s="30"/>
      <x:c r="G23" s="34"/>
      <x:c r="H23" s="30"/>
      <x:c r="I23" s="30"/>
      <x:c r="J23" s="35" t="str">
        <x:f>IF(LEN(A23)=0,"",SUMIFS(Movimentacoes!$F$5:$F$204,Movimentacoes!$C$5:$C$204,A23,Movimentacoes!$B$5:$B$204,"Geração",Movimentacoes!$M$5:$M$204,"OK"))</x:f>
      </x:c>
      <x:c r="K23" s="35" t="str">
        <x:f>IF(LEN(A23)=0,"",SUMIFS(Movimentacoes!$F$5:$F$204,Movimentacoes!$C$5:$C$204,A23,Movimentacoes!$B$5:$B$204,"Destinação",Movimentacoes!$M$5:$M$204,"OK"))</x:f>
      </x:c>
      <x:c r="L23" s="35" t="str">
        <x:f>IF($A23="","",$J23-$K23)</x:f>
      </x:c>
      <x:c r="M23" s="36" t="str">
        <x:f>IF(LEN(A23)=0,"",IF(ISNUMBER(G23),IF(G23&gt;0,L23/G23,""),""))</x:f>
      </x:c>
      <x:c r="N23" s="37" t="str">
        <x:f>IF(LEN(A23)=0,"",SUMIFS(Movimentacoes!$K$5:$K$204,Movimentacoes!$C$5:$C$204,A23,Movimentacoes!$B$5:$B$204,"Destinação",Movimentacoes!$M$5:$M$204,"OK"))</x:f>
      </x:c>
      <x:c r="O23" s="33" t="str">
        <x:f>IF($A23="","",COUNTIFS(Documentos!$C$5:$C$204,$A23,Documentos!$H$5:$H$204,"Não"))</x:f>
      </x:c>
      <x:c r="P23" s="38" t="str">
        <x:f>IF(LEN(A23)=0,"",IF(COUNTIFS(Movimentacoes!$C$5:$C$204,A23,Movimentacoes!$B$5:$B$204,"Destinação",Movimentacoes!$M$5:$M$204,"OK")=0,"",_xlfn.MAXIFS(Movimentacoes!$A$5:$A$204,Movimentacoes!$C$5:$C$204,A23,Movimentacoes!$B$5:$B$204,"Destinação",Movimentacoes!$M$5:$M$204,"OK")))</x:f>
      </x:c>
      <x:c r="Q23" s="39" t="str">
        <x:f>IF(ISNUMBER(P23),Listas!$B$9-P23,"")</x:f>
      </x:c>
      <x:c r="R23" s="33" t="str">
        <x:f>IF(LEN(A23)=0,"",IF(COUNTIF($A$5:$A$104,A23)&lt;&gt;1,"CÓDIGO DUPLICADO",IF(LEN(B23)=0,"INFORMAR RESÍDUO",IF(I23&lt;&gt;"Sim","INATIVO",IF(OR(E23&lt;&gt;"kg",NOT(ISNUMBER(M23))),"REVISAR UNIDADE/CAPACIDADE",IF(L23&lt;0,"SALDO NEGATIVO",IF(AND(ISNUMBER(Listas!$B$7),Listas!$B$7&gt;0,Listas!$B$7&lt;=1),IF(M23&gt;1,"COLETA URGENTE",IF(O23&gt;0,"DOCUMENTO PENDENTE",IF(M23&gt;=Listas!$B$7,"PROGRAMAR COLETA","OK"))),"REVISAR PARÂMETRO")))))))</x:f>
      </x:c>
      <x:c r="S23" s="1"/>
      <x:c r="T23" s="1"/>
      <x:c r="U23" s="1"/>
      <x:c r="V23" s="1"/>
      <x:c r="W23" s="1"/>
    </x:row>
    <x:row r="24">
      <x:c r="A24" s="30"/>
      <x:c r="B24" s="30"/>
      <x:c r="C24" s="30"/>
      <x:c r="D24" s="30"/>
      <x:c r="E24" s="30"/>
      <x:c r="F24" s="30"/>
      <x:c r="G24" s="34"/>
      <x:c r="H24" s="30"/>
      <x:c r="I24" s="30"/>
      <x:c r="J24" s="35" t="str">
        <x:f>IF(LEN(A24)=0,"",SUMIFS(Movimentacoes!$F$5:$F$204,Movimentacoes!$C$5:$C$204,A24,Movimentacoes!$B$5:$B$204,"Geração",Movimentacoes!$M$5:$M$204,"OK"))</x:f>
      </x:c>
      <x:c r="K24" s="35" t="str">
        <x:f>IF(LEN(A24)=0,"",SUMIFS(Movimentacoes!$F$5:$F$204,Movimentacoes!$C$5:$C$204,A24,Movimentacoes!$B$5:$B$204,"Destinação",Movimentacoes!$M$5:$M$204,"OK"))</x:f>
      </x:c>
      <x:c r="L24" s="35" t="str">
        <x:f>IF($A24="","",$J24-$K24)</x:f>
      </x:c>
      <x:c r="M24" s="36" t="str">
        <x:f>IF(LEN(A24)=0,"",IF(ISNUMBER(G24),IF(G24&gt;0,L24/G24,""),""))</x:f>
      </x:c>
      <x:c r="N24" s="37" t="str">
        <x:f>IF(LEN(A24)=0,"",SUMIFS(Movimentacoes!$K$5:$K$204,Movimentacoes!$C$5:$C$204,A24,Movimentacoes!$B$5:$B$204,"Destinação",Movimentacoes!$M$5:$M$204,"OK"))</x:f>
      </x:c>
      <x:c r="O24" s="33" t="str">
        <x:f>IF($A24="","",COUNTIFS(Documentos!$C$5:$C$204,$A24,Documentos!$H$5:$H$204,"Não"))</x:f>
      </x:c>
      <x:c r="P24" s="38" t="str">
        <x:f>IF(LEN(A24)=0,"",IF(COUNTIFS(Movimentacoes!$C$5:$C$204,A24,Movimentacoes!$B$5:$B$204,"Destinação",Movimentacoes!$M$5:$M$204,"OK")=0,"",_xlfn.MAXIFS(Movimentacoes!$A$5:$A$204,Movimentacoes!$C$5:$C$204,A24,Movimentacoes!$B$5:$B$204,"Destinação",Movimentacoes!$M$5:$M$204,"OK")))</x:f>
      </x:c>
      <x:c r="Q24" s="39" t="str">
        <x:f>IF(ISNUMBER(P24),Listas!$B$9-P24,"")</x:f>
      </x:c>
      <x:c r="R24" s="33" t="str">
        <x:f>IF(LEN(A24)=0,"",IF(COUNTIF($A$5:$A$104,A24)&lt;&gt;1,"CÓDIGO DUPLICADO",IF(LEN(B24)=0,"INFORMAR RESÍDUO",IF(I24&lt;&gt;"Sim","INATIVO",IF(OR(E24&lt;&gt;"kg",NOT(ISNUMBER(M24))),"REVISAR UNIDADE/CAPACIDADE",IF(L24&lt;0,"SALDO NEGATIVO",IF(AND(ISNUMBER(Listas!$B$7),Listas!$B$7&gt;0,Listas!$B$7&lt;=1),IF(M24&gt;1,"COLETA URGENTE",IF(O24&gt;0,"DOCUMENTO PENDENTE",IF(M24&gt;=Listas!$B$7,"PROGRAMAR COLETA","OK"))),"REVISAR PARÂMETRO")))))))</x:f>
      </x:c>
      <x:c r="S24" s="1"/>
      <x:c r="T24" s="1"/>
      <x:c r="U24" s="1"/>
      <x:c r="V24" s="1"/>
      <x:c r="W24" s="1"/>
    </x:row>
    <x:row r="25">
      <x:c r="A25" s="30"/>
      <x:c r="B25" s="30"/>
      <x:c r="C25" s="30"/>
      <x:c r="D25" s="30"/>
      <x:c r="E25" s="30"/>
      <x:c r="F25" s="30"/>
      <x:c r="G25" s="34"/>
      <x:c r="H25" s="30"/>
      <x:c r="I25" s="30"/>
      <x:c r="J25" s="35" t="str">
        <x:f>IF(LEN(A25)=0,"",SUMIFS(Movimentacoes!$F$5:$F$204,Movimentacoes!$C$5:$C$204,A25,Movimentacoes!$B$5:$B$204,"Geração",Movimentacoes!$M$5:$M$204,"OK"))</x:f>
      </x:c>
      <x:c r="K25" s="35" t="str">
        <x:f>IF(LEN(A25)=0,"",SUMIFS(Movimentacoes!$F$5:$F$204,Movimentacoes!$C$5:$C$204,A25,Movimentacoes!$B$5:$B$204,"Destinação",Movimentacoes!$M$5:$M$204,"OK"))</x:f>
      </x:c>
      <x:c r="L25" s="35" t="str">
        <x:f>IF($A25="","",$J25-$K25)</x:f>
      </x:c>
      <x:c r="M25" s="36" t="str">
        <x:f>IF(LEN(A25)=0,"",IF(ISNUMBER(G25),IF(G25&gt;0,L25/G25,""),""))</x:f>
      </x:c>
      <x:c r="N25" s="37" t="str">
        <x:f>IF(LEN(A25)=0,"",SUMIFS(Movimentacoes!$K$5:$K$204,Movimentacoes!$C$5:$C$204,A25,Movimentacoes!$B$5:$B$204,"Destinação",Movimentacoes!$M$5:$M$204,"OK"))</x:f>
      </x:c>
      <x:c r="O25" s="33" t="str">
        <x:f>IF($A25="","",COUNTIFS(Documentos!$C$5:$C$204,$A25,Documentos!$H$5:$H$204,"Não"))</x:f>
      </x:c>
      <x:c r="P25" s="38" t="str">
        <x:f>IF(LEN(A25)=0,"",IF(COUNTIFS(Movimentacoes!$C$5:$C$204,A25,Movimentacoes!$B$5:$B$204,"Destinação",Movimentacoes!$M$5:$M$204,"OK")=0,"",_xlfn.MAXIFS(Movimentacoes!$A$5:$A$204,Movimentacoes!$C$5:$C$204,A25,Movimentacoes!$B$5:$B$204,"Destinação",Movimentacoes!$M$5:$M$204,"OK")))</x:f>
      </x:c>
      <x:c r="Q25" s="39" t="str">
        <x:f>IF(ISNUMBER(P25),Listas!$B$9-P25,"")</x:f>
      </x:c>
      <x:c r="R25" s="33" t="str">
        <x:f>IF(LEN(A25)=0,"",IF(COUNTIF($A$5:$A$104,A25)&lt;&gt;1,"CÓDIGO DUPLICADO",IF(LEN(B25)=0,"INFORMAR RESÍDUO",IF(I25&lt;&gt;"Sim","INATIVO",IF(OR(E25&lt;&gt;"kg",NOT(ISNUMBER(M25))),"REVISAR UNIDADE/CAPACIDADE",IF(L25&lt;0,"SALDO NEGATIVO",IF(AND(ISNUMBER(Listas!$B$7),Listas!$B$7&gt;0,Listas!$B$7&lt;=1),IF(M25&gt;1,"COLETA URGENTE",IF(O25&gt;0,"DOCUMENTO PENDENTE",IF(M25&gt;=Listas!$B$7,"PROGRAMAR COLETA","OK"))),"REVISAR PARÂMETRO")))))))</x:f>
      </x:c>
      <x:c r="S25" s="1"/>
      <x:c r="T25" s="1"/>
      <x:c r="U25" s="1"/>
      <x:c r="V25" s="1"/>
      <x:c r="W25" s="1"/>
    </x:row>
    <x:row r="26">
      <x:c r="A26" s="30"/>
      <x:c r="B26" s="30"/>
      <x:c r="C26" s="30"/>
      <x:c r="D26" s="30"/>
      <x:c r="E26" s="30"/>
      <x:c r="F26" s="30"/>
      <x:c r="G26" s="34"/>
      <x:c r="H26" s="30"/>
      <x:c r="I26" s="30"/>
      <x:c r="J26" s="35" t="str">
        <x:f>IF(LEN(A26)=0,"",SUMIFS(Movimentacoes!$F$5:$F$204,Movimentacoes!$C$5:$C$204,A26,Movimentacoes!$B$5:$B$204,"Geração",Movimentacoes!$M$5:$M$204,"OK"))</x:f>
      </x:c>
      <x:c r="K26" s="35" t="str">
        <x:f>IF(LEN(A26)=0,"",SUMIFS(Movimentacoes!$F$5:$F$204,Movimentacoes!$C$5:$C$204,A26,Movimentacoes!$B$5:$B$204,"Destinação",Movimentacoes!$M$5:$M$204,"OK"))</x:f>
      </x:c>
      <x:c r="L26" s="35" t="str">
        <x:f>IF($A26="","",$J26-$K26)</x:f>
      </x:c>
      <x:c r="M26" s="36" t="str">
        <x:f>IF(LEN(A26)=0,"",IF(ISNUMBER(G26),IF(G26&gt;0,L26/G26,""),""))</x:f>
      </x:c>
      <x:c r="N26" s="37" t="str">
        <x:f>IF(LEN(A26)=0,"",SUMIFS(Movimentacoes!$K$5:$K$204,Movimentacoes!$C$5:$C$204,A26,Movimentacoes!$B$5:$B$204,"Destinação",Movimentacoes!$M$5:$M$204,"OK"))</x:f>
      </x:c>
      <x:c r="O26" s="33" t="str">
        <x:f>IF($A26="","",COUNTIFS(Documentos!$C$5:$C$204,$A26,Documentos!$H$5:$H$204,"Não"))</x:f>
      </x:c>
      <x:c r="P26" s="38" t="str">
        <x:f>IF(LEN(A26)=0,"",IF(COUNTIFS(Movimentacoes!$C$5:$C$204,A26,Movimentacoes!$B$5:$B$204,"Destinação",Movimentacoes!$M$5:$M$204,"OK")=0,"",_xlfn.MAXIFS(Movimentacoes!$A$5:$A$204,Movimentacoes!$C$5:$C$204,A26,Movimentacoes!$B$5:$B$204,"Destinação",Movimentacoes!$M$5:$M$204,"OK")))</x:f>
      </x:c>
      <x:c r="Q26" s="39" t="str">
        <x:f>IF(ISNUMBER(P26),Listas!$B$9-P26,"")</x:f>
      </x:c>
      <x:c r="R26" s="33" t="str">
        <x:f>IF(LEN(A26)=0,"",IF(COUNTIF($A$5:$A$104,A26)&lt;&gt;1,"CÓDIGO DUPLICADO",IF(LEN(B26)=0,"INFORMAR RESÍDUO",IF(I26&lt;&gt;"Sim","INATIVO",IF(OR(E26&lt;&gt;"kg",NOT(ISNUMBER(M26))),"REVISAR UNIDADE/CAPACIDADE",IF(L26&lt;0,"SALDO NEGATIVO",IF(AND(ISNUMBER(Listas!$B$7),Listas!$B$7&gt;0,Listas!$B$7&lt;=1),IF(M26&gt;1,"COLETA URGENTE",IF(O26&gt;0,"DOCUMENTO PENDENTE",IF(M26&gt;=Listas!$B$7,"PROGRAMAR COLETA","OK"))),"REVISAR PARÂMETRO")))))))</x:f>
      </x:c>
      <x:c r="S26" s="1"/>
      <x:c r="T26" s="1"/>
      <x:c r="U26" s="1"/>
      <x:c r="V26" s="1"/>
      <x:c r="W26" s="1"/>
    </x:row>
    <x:row r="27">
      <x:c r="A27" s="30"/>
      <x:c r="B27" s="30"/>
      <x:c r="C27" s="30"/>
      <x:c r="D27" s="30"/>
      <x:c r="E27" s="30"/>
      <x:c r="F27" s="30"/>
      <x:c r="G27" s="34"/>
      <x:c r="H27" s="30"/>
      <x:c r="I27" s="30"/>
      <x:c r="J27" s="35" t="str">
        <x:f>IF(LEN(A27)=0,"",SUMIFS(Movimentacoes!$F$5:$F$204,Movimentacoes!$C$5:$C$204,A27,Movimentacoes!$B$5:$B$204,"Geração",Movimentacoes!$M$5:$M$204,"OK"))</x:f>
      </x:c>
      <x:c r="K27" s="35" t="str">
        <x:f>IF(LEN(A27)=0,"",SUMIFS(Movimentacoes!$F$5:$F$204,Movimentacoes!$C$5:$C$204,A27,Movimentacoes!$B$5:$B$204,"Destinação",Movimentacoes!$M$5:$M$204,"OK"))</x:f>
      </x:c>
      <x:c r="L27" s="35" t="str">
        <x:f>IF($A27="","",$J27-$K27)</x:f>
      </x:c>
      <x:c r="M27" s="36" t="str">
        <x:f>IF(LEN(A27)=0,"",IF(ISNUMBER(G27),IF(G27&gt;0,L27/G27,""),""))</x:f>
      </x:c>
      <x:c r="N27" s="37" t="str">
        <x:f>IF(LEN(A27)=0,"",SUMIFS(Movimentacoes!$K$5:$K$204,Movimentacoes!$C$5:$C$204,A27,Movimentacoes!$B$5:$B$204,"Destinação",Movimentacoes!$M$5:$M$204,"OK"))</x:f>
      </x:c>
      <x:c r="O27" s="33" t="str">
        <x:f>IF($A27="","",COUNTIFS(Documentos!$C$5:$C$204,$A27,Documentos!$H$5:$H$204,"Não"))</x:f>
      </x:c>
      <x:c r="P27" s="38" t="str">
        <x:f>IF(LEN(A27)=0,"",IF(COUNTIFS(Movimentacoes!$C$5:$C$204,A27,Movimentacoes!$B$5:$B$204,"Destinação",Movimentacoes!$M$5:$M$204,"OK")=0,"",_xlfn.MAXIFS(Movimentacoes!$A$5:$A$204,Movimentacoes!$C$5:$C$204,A27,Movimentacoes!$B$5:$B$204,"Destinação",Movimentacoes!$M$5:$M$204,"OK")))</x:f>
      </x:c>
      <x:c r="Q27" s="39" t="str">
        <x:f>IF(ISNUMBER(P27),Listas!$B$9-P27,"")</x:f>
      </x:c>
      <x:c r="R27" s="33" t="str">
        <x:f>IF(LEN(A27)=0,"",IF(COUNTIF($A$5:$A$104,A27)&lt;&gt;1,"CÓDIGO DUPLICADO",IF(LEN(B27)=0,"INFORMAR RESÍDUO",IF(I27&lt;&gt;"Sim","INATIVO",IF(OR(E27&lt;&gt;"kg",NOT(ISNUMBER(M27))),"REVISAR UNIDADE/CAPACIDADE",IF(L27&lt;0,"SALDO NEGATIVO",IF(AND(ISNUMBER(Listas!$B$7),Listas!$B$7&gt;0,Listas!$B$7&lt;=1),IF(M27&gt;1,"COLETA URGENTE",IF(O27&gt;0,"DOCUMENTO PENDENTE",IF(M27&gt;=Listas!$B$7,"PROGRAMAR COLETA","OK"))),"REVISAR PARÂMETRO")))))))</x:f>
      </x:c>
      <x:c r="S27" s="1"/>
      <x:c r="T27" s="1"/>
      <x:c r="U27" s="1"/>
      <x:c r="V27" s="1"/>
      <x:c r="W27" s="1"/>
    </x:row>
    <x:row r="28">
      <x:c r="A28" s="30"/>
      <x:c r="B28" s="30"/>
      <x:c r="C28" s="30"/>
      <x:c r="D28" s="30"/>
      <x:c r="E28" s="30"/>
      <x:c r="F28" s="30"/>
      <x:c r="G28" s="34"/>
      <x:c r="H28" s="30"/>
      <x:c r="I28" s="30"/>
      <x:c r="J28" s="35" t="str">
        <x:f>IF(LEN(A28)=0,"",SUMIFS(Movimentacoes!$F$5:$F$204,Movimentacoes!$C$5:$C$204,A28,Movimentacoes!$B$5:$B$204,"Geração",Movimentacoes!$M$5:$M$204,"OK"))</x:f>
      </x:c>
      <x:c r="K28" s="35" t="str">
        <x:f>IF(LEN(A28)=0,"",SUMIFS(Movimentacoes!$F$5:$F$204,Movimentacoes!$C$5:$C$204,A28,Movimentacoes!$B$5:$B$204,"Destinação",Movimentacoes!$M$5:$M$204,"OK"))</x:f>
      </x:c>
      <x:c r="L28" s="35" t="str">
        <x:f>IF($A28="","",$J28-$K28)</x:f>
      </x:c>
      <x:c r="M28" s="36" t="str">
        <x:f>IF(LEN(A28)=0,"",IF(ISNUMBER(G28),IF(G28&gt;0,L28/G28,""),""))</x:f>
      </x:c>
      <x:c r="N28" s="37" t="str">
        <x:f>IF(LEN(A28)=0,"",SUMIFS(Movimentacoes!$K$5:$K$204,Movimentacoes!$C$5:$C$204,A28,Movimentacoes!$B$5:$B$204,"Destinação",Movimentacoes!$M$5:$M$204,"OK"))</x:f>
      </x:c>
      <x:c r="O28" s="33" t="str">
        <x:f>IF($A28="","",COUNTIFS(Documentos!$C$5:$C$204,$A28,Documentos!$H$5:$H$204,"Não"))</x:f>
      </x:c>
      <x:c r="P28" s="38" t="str">
        <x:f>IF(LEN(A28)=0,"",IF(COUNTIFS(Movimentacoes!$C$5:$C$204,A28,Movimentacoes!$B$5:$B$204,"Destinação",Movimentacoes!$M$5:$M$204,"OK")=0,"",_xlfn.MAXIFS(Movimentacoes!$A$5:$A$204,Movimentacoes!$C$5:$C$204,A28,Movimentacoes!$B$5:$B$204,"Destinação",Movimentacoes!$M$5:$M$204,"OK")))</x:f>
      </x:c>
      <x:c r="Q28" s="39" t="str">
        <x:f>IF(ISNUMBER(P28),Listas!$B$9-P28,"")</x:f>
      </x:c>
      <x:c r="R28" s="33" t="str">
        <x:f>IF(LEN(A28)=0,"",IF(COUNTIF($A$5:$A$104,A28)&lt;&gt;1,"CÓDIGO DUPLICADO",IF(LEN(B28)=0,"INFORMAR RESÍDUO",IF(I28&lt;&gt;"Sim","INATIVO",IF(OR(E28&lt;&gt;"kg",NOT(ISNUMBER(M28))),"REVISAR UNIDADE/CAPACIDADE",IF(L28&lt;0,"SALDO NEGATIVO",IF(AND(ISNUMBER(Listas!$B$7),Listas!$B$7&gt;0,Listas!$B$7&lt;=1),IF(M28&gt;1,"COLETA URGENTE",IF(O28&gt;0,"DOCUMENTO PENDENTE",IF(M28&gt;=Listas!$B$7,"PROGRAMAR COLETA","OK"))),"REVISAR PARÂMETRO")))))))</x:f>
      </x:c>
      <x:c r="S28" s="1"/>
      <x:c r="T28" s="1"/>
      <x:c r="U28" s="1"/>
      <x:c r="V28" s="1"/>
      <x:c r="W28" s="1"/>
    </x:row>
    <x:row r="29">
      <x:c r="A29" s="30"/>
      <x:c r="B29" s="30"/>
      <x:c r="C29" s="30"/>
      <x:c r="D29" s="30"/>
      <x:c r="E29" s="30"/>
      <x:c r="F29" s="30"/>
      <x:c r="G29" s="34"/>
      <x:c r="H29" s="30"/>
      <x:c r="I29" s="30"/>
      <x:c r="J29" s="35" t="str">
        <x:f>IF(LEN(A29)=0,"",SUMIFS(Movimentacoes!$F$5:$F$204,Movimentacoes!$C$5:$C$204,A29,Movimentacoes!$B$5:$B$204,"Geração",Movimentacoes!$M$5:$M$204,"OK"))</x:f>
      </x:c>
      <x:c r="K29" s="35" t="str">
        <x:f>IF(LEN(A29)=0,"",SUMIFS(Movimentacoes!$F$5:$F$204,Movimentacoes!$C$5:$C$204,A29,Movimentacoes!$B$5:$B$204,"Destinação",Movimentacoes!$M$5:$M$204,"OK"))</x:f>
      </x:c>
      <x:c r="L29" s="35" t="str">
        <x:f>IF($A29="","",$J29-$K29)</x:f>
      </x:c>
      <x:c r="M29" s="36" t="str">
        <x:f>IF(LEN(A29)=0,"",IF(ISNUMBER(G29),IF(G29&gt;0,L29/G29,""),""))</x:f>
      </x:c>
      <x:c r="N29" s="37" t="str">
        <x:f>IF(LEN(A29)=0,"",SUMIFS(Movimentacoes!$K$5:$K$204,Movimentacoes!$C$5:$C$204,A29,Movimentacoes!$B$5:$B$204,"Destinação",Movimentacoes!$M$5:$M$204,"OK"))</x:f>
      </x:c>
      <x:c r="O29" s="33" t="str">
        <x:f>IF($A29="","",COUNTIFS(Documentos!$C$5:$C$204,$A29,Documentos!$H$5:$H$204,"Não"))</x:f>
      </x:c>
      <x:c r="P29" s="38" t="str">
        <x:f>IF(LEN(A29)=0,"",IF(COUNTIFS(Movimentacoes!$C$5:$C$204,A29,Movimentacoes!$B$5:$B$204,"Destinação",Movimentacoes!$M$5:$M$204,"OK")=0,"",_xlfn.MAXIFS(Movimentacoes!$A$5:$A$204,Movimentacoes!$C$5:$C$204,A29,Movimentacoes!$B$5:$B$204,"Destinação",Movimentacoes!$M$5:$M$204,"OK")))</x:f>
      </x:c>
      <x:c r="Q29" s="39" t="str">
        <x:f>IF(ISNUMBER(P29),Listas!$B$9-P29,"")</x:f>
      </x:c>
      <x:c r="R29" s="33" t="str">
        <x:f>IF(LEN(A29)=0,"",IF(COUNTIF($A$5:$A$104,A29)&lt;&gt;1,"CÓDIGO DUPLICADO",IF(LEN(B29)=0,"INFORMAR RESÍDUO",IF(I29&lt;&gt;"Sim","INATIVO",IF(OR(E29&lt;&gt;"kg",NOT(ISNUMBER(M29))),"REVISAR UNIDADE/CAPACIDADE",IF(L29&lt;0,"SALDO NEGATIVO",IF(AND(ISNUMBER(Listas!$B$7),Listas!$B$7&gt;0,Listas!$B$7&lt;=1),IF(M29&gt;1,"COLETA URGENTE",IF(O29&gt;0,"DOCUMENTO PENDENTE",IF(M29&gt;=Listas!$B$7,"PROGRAMAR COLETA","OK"))),"REVISAR PARÂMETRO")))))))</x:f>
      </x:c>
      <x:c r="S29" s="1"/>
      <x:c r="T29" s="1"/>
      <x:c r="U29" s="1"/>
      <x:c r="V29" s="1"/>
      <x:c r="W29" s="1"/>
    </x:row>
    <x:row r="30">
      <x:c r="A30" s="30"/>
      <x:c r="B30" s="30"/>
      <x:c r="C30" s="30"/>
      <x:c r="D30" s="30"/>
      <x:c r="E30" s="30"/>
      <x:c r="F30" s="30"/>
      <x:c r="G30" s="34"/>
      <x:c r="H30" s="30"/>
      <x:c r="I30" s="30"/>
      <x:c r="J30" s="35" t="str">
        <x:f>IF(LEN(A30)=0,"",SUMIFS(Movimentacoes!$F$5:$F$204,Movimentacoes!$C$5:$C$204,A30,Movimentacoes!$B$5:$B$204,"Geração",Movimentacoes!$M$5:$M$204,"OK"))</x:f>
      </x:c>
      <x:c r="K30" s="35" t="str">
        <x:f>IF(LEN(A30)=0,"",SUMIFS(Movimentacoes!$F$5:$F$204,Movimentacoes!$C$5:$C$204,A30,Movimentacoes!$B$5:$B$204,"Destinação",Movimentacoes!$M$5:$M$204,"OK"))</x:f>
      </x:c>
      <x:c r="L30" s="35" t="str">
        <x:f>IF($A30="","",$J30-$K30)</x:f>
      </x:c>
      <x:c r="M30" s="36" t="str">
        <x:f>IF(LEN(A30)=0,"",IF(ISNUMBER(G30),IF(G30&gt;0,L30/G30,""),""))</x:f>
      </x:c>
      <x:c r="N30" s="37" t="str">
        <x:f>IF(LEN(A30)=0,"",SUMIFS(Movimentacoes!$K$5:$K$204,Movimentacoes!$C$5:$C$204,A30,Movimentacoes!$B$5:$B$204,"Destinação",Movimentacoes!$M$5:$M$204,"OK"))</x:f>
      </x:c>
      <x:c r="O30" s="33" t="str">
        <x:f>IF($A30="","",COUNTIFS(Documentos!$C$5:$C$204,$A30,Documentos!$H$5:$H$204,"Não"))</x:f>
      </x:c>
      <x:c r="P30" s="38" t="str">
        <x:f>IF(LEN(A30)=0,"",IF(COUNTIFS(Movimentacoes!$C$5:$C$204,A30,Movimentacoes!$B$5:$B$204,"Destinação",Movimentacoes!$M$5:$M$204,"OK")=0,"",_xlfn.MAXIFS(Movimentacoes!$A$5:$A$204,Movimentacoes!$C$5:$C$204,A30,Movimentacoes!$B$5:$B$204,"Destinação",Movimentacoes!$M$5:$M$204,"OK")))</x:f>
      </x:c>
      <x:c r="Q30" s="39" t="str">
        <x:f>IF(ISNUMBER(P30),Listas!$B$9-P30,"")</x:f>
      </x:c>
      <x:c r="R30" s="33" t="str">
        <x:f>IF(LEN(A30)=0,"",IF(COUNTIF($A$5:$A$104,A30)&lt;&gt;1,"CÓDIGO DUPLICADO",IF(LEN(B30)=0,"INFORMAR RESÍDUO",IF(I30&lt;&gt;"Sim","INATIVO",IF(OR(E30&lt;&gt;"kg",NOT(ISNUMBER(M30))),"REVISAR UNIDADE/CAPACIDADE",IF(L30&lt;0,"SALDO NEGATIVO",IF(AND(ISNUMBER(Listas!$B$7),Listas!$B$7&gt;0,Listas!$B$7&lt;=1),IF(M30&gt;1,"COLETA URGENTE",IF(O30&gt;0,"DOCUMENTO PENDENTE",IF(M30&gt;=Listas!$B$7,"PROGRAMAR COLETA","OK"))),"REVISAR PARÂMETRO")))))))</x:f>
      </x:c>
      <x:c r="S30" s="1"/>
      <x:c r="T30" s="1"/>
      <x:c r="U30" s="1"/>
      <x:c r="V30" s="1"/>
      <x:c r="W30" s="1"/>
    </x:row>
    <x:row r="31">
      <x:c r="A31" s="30"/>
      <x:c r="B31" s="30"/>
      <x:c r="C31" s="30"/>
      <x:c r="D31" s="30"/>
      <x:c r="E31" s="30"/>
      <x:c r="F31" s="30"/>
      <x:c r="G31" s="34"/>
      <x:c r="H31" s="30"/>
      <x:c r="I31" s="30"/>
      <x:c r="J31" s="35" t="str">
        <x:f>IF(LEN(A31)=0,"",SUMIFS(Movimentacoes!$F$5:$F$204,Movimentacoes!$C$5:$C$204,A31,Movimentacoes!$B$5:$B$204,"Geração",Movimentacoes!$M$5:$M$204,"OK"))</x:f>
      </x:c>
      <x:c r="K31" s="35" t="str">
        <x:f>IF(LEN(A31)=0,"",SUMIFS(Movimentacoes!$F$5:$F$204,Movimentacoes!$C$5:$C$204,A31,Movimentacoes!$B$5:$B$204,"Destinação",Movimentacoes!$M$5:$M$204,"OK"))</x:f>
      </x:c>
      <x:c r="L31" s="35" t="str">
        <x:f>IF($A31="","",$J31-$K31)</x:f>
      </x:c>
      <x:c r="M31" s="36" t="str">
        <x:f>IF(LEN(A31)=0,"",IF(ISNUMBER(G31),IF(G31&gt;0,L31/G31,""),""))</x:f>
      </x:c>
      <x:c r="N31" s="37" t="str">
        <x:f>IF(LEN(A31)=0,"",SUMIFS(Movimentacoes!$K$5:$K$204,Movimentacoes!$C$5:$C$204,A31,Movimentacoes!$B$5:$B$204,"Destinação",Movimentacoes!$M$5:$M$204,"OK"))</x:f>
      </x:c>
      <x:c r="O31" s="33" t="str">
        <x:f>IF($A31="","",COUNTIFS(Documentos!$C$5:$C$204,$A31,Documentos!$H$5:$H$204,"Não"))</x:f>
      </x:c>
      <x:c r="P31" s="38" t="str">
        <x:f>IF(LEN(A31)=0,"",IF(COUNTIFS(Movimentacoes!$C$5:$C$204,A31,Movimentacoes!$B$5:$B$204,"Destinação",Movimentacoes!$M$5:$M$204,"OK")=0,"",_xlfn.MAXIFS(Movimentacoes!$A$5:$A$204,Movimentacoes!$C$5:$C$204,A31,Movimentacoes!$B$5:$B$204,"Destinação",Movimentacoes!$M$5:$M$204,"OK")))</x:f>
      </x:c>
      <x:c r="Q31" s="39" t="str">
        <x:f>IF(ISNUMBER(P31),Listas!$B$9-P31,"")</x:f>
      </x:c>
      <x:c r="R31" s="33" t="str">
        <x:f>IF(LEN(A31)=0,"",IF(COUNTIF($A$5:$A$104,A31)&lt;&gt;1,"CÓDIGO DUPLICADO",IF(LEN(B31)=0,"INFORMAR RESÍDUO",IF(I31&lt;&gt;"Sim","INATIVO",IF(OR(E31&lt;&gt;"kg",NOT(ISNUMBER(M31))),"REVISAR UNIDADE/CAPACIDADE",IF(L31&lt;0,"SALDO NEGATIVO",IF(AND(ISNUMBER(Listas!$B$7),Listas!$B$7&gt;0,Listas!$B$7&lt;=1),IF(M31&gt;1,"COLETA URGENTE",IF(O31&gt;0,"DOCUMENTO PENDENTE",IF(M31&gt;=Listas!$B$7,"PROGRAMAR COLETA","OK"))),"REVISAR PARÂMETRO")))))))</x:f>
      </x:c>
      <x:c r="S31" s="1"/>
      <x:c r="T31" s="1"/>
      <x:c r="U31" s="1"/>
      <x:c r="V31" s="1"/>
      <x:c r="W31" s="1"/>
    </x:row>
    <x:row r="32">
      <x:c r="A32" s="30"/>
      <x:c r="B32" s="30"/>
      <x:c r="C32" s="30"/>
      <x:c r="D32" s="30"/>
      <x:c r="E32" s="30"/>
      <x:c r="F32" s="30"/>
      <x:c r="G32" s="34"/>
      <x:c r="H32" s="30"/>
      <x:c r="I32" s="30"/>
      <x:c r="J32" s="35" t="str">
        <x:f>IF(LEN(A32)=0,"",SUMIFS(Movimentacoes!$F$5:$F$204,Movimentacoes!$C$5:$C$204,A32,Movimentacoes!$B$5:$B$204,"Geração",Movimentacoes!$M$5:$M$204,"OK"))</x:f>
      </x:c>
      <x:c r="K32" s="35" t="str">
        <x:f>IF(LEN(A32)=0,"",SUMIFS(Movimentacoes!$F$5:$F$204,Movimentacoes!$C$5:$C$204,A32,Movimentacoes!$B$5:$B$204,"Destinação",Movimentacoes!$M$5:$M$204,"OK"))</x:f>
      </x:c>
      <x:c r="L32" s="35" t="str">
        <x:f>IF($A32="","",$J32-$K32)</x:f>
      </x:c>
      <x:c r="M32" s="36" t="str">
        <x:f>IF(LEN(A32)=0,"",IF(ISNUMBER(G32),IF(G32&gt;0,L32/G32,""),""))</x:f>
      </x:c>
      <x:c r="N32" s="37" t="str">
        <x:f>IF(LEN(A32)=0,"",SUMIFS(Movimentacoes!$K$5:$K$204,Movimentacoes!$C$5:$C$204,A32,Movimentacoes!$B$5:$B$204,"Destinação",Movimentacoes!$M$5:$M$204,"OK"))</x:f>
      </x:c>
      <x:c r="O32" s="33" t="str">
        <x:f>IF($A32="","",COUNTIFS(Documentos!$C$5:$C$204,$A32,Documentos!$H$5:$H$204,"Não"))</x:f>
      </x:c>
      <x:c r="P32" s="38" t="str">
        <x:f>IF(LEN(A32)=0,"",IF(COUNTIFS(Movimentacoes!$C$5:$C$204,A32,Movimentacoes!$B$5:$B$204,"Destinação",Movimentacoes!$M$5:$M$204,"OK")=0,"",_xlfn.MAXIFS(Movimentacoes!$A$5:$A$204,Movimentacoes!$C$5:$C$204,A32,Movimentacoes!$B$5:$B$204,"Destinação",Movimentacoes!$M$5:$M$204,"OK")))</x:f>
      </x:c>
      <x:c r="Q32" s="39" t="str">
        <x:f>IF(ISNUMBER(P32),Listas!$B$9-P32,"")</x:f>
      </x:c>
      <x:c r="R32" s="33" t="str">
        <x:f>IF(LEN(A32)=0,"",IF(COUNTIF($A$5:$A$104,A32)&lt;&gt;1,"CÓDIGO DUPLICADO",IF(LEN(B32)=0,"INFORMAR RESÍDUO",IF(I32&lt;&gt;"Sim","INATIVO",IF(OR(E32&lt;&gt;"kg",NOT(ISNUMBER(M32))),"REVISAR UNIDADE/CAPACIDADE",IF(L32&lt;0,"SALDO NEGATIVO",IF(AND(ISNUMBER(Listas!$B$7),Listas!$B$7&gt;0,Listas!$B$7&lt;=1),IF(M32&gt;1,"COLETA URGENTE",IF(O32&gt;0,"DOCUMENTO PENDENTE",IF(M32&gt;=Listas!$B$7,"PROGRAMAR COLETA","OK"))),"REVISAR PARÂMETRO")))))))</x:f>
      </x:c>
      <x:c r="S32" s="1"/>
      <x:c r="T32" s="1"/>
      <x:c r="U32" s="1"/>
      <x:c r="V32" s="1"/>
      <x:c r="W32" s="1"/>
    </x:row>
    <x:row r="33">
      <x:c r="A33" s="30"/>
      <x:c r="B33" s="30"/>
      <x:c r="C33" s="30"/>
      <x:c r="D33" s="30"/>
      <x:c r="E33" s="30"/>
      <x:c r="F33" s="30"/>
      <x:c r="G33" s="34"/>
      <x:c r="H33" s="30"/>
      <x:c r="I33" s="30"/>
      <x:c r="J33" s="35" t="str">
        <x:f>IF(LEN(A33)=0,"",SUMIFS(Movimentacoes!$F$5:$F$204,Movimentacoes!$C$5:$C$204,A33,Movimentacoes!$B$5:$B$204,"Geração",Movimentacoes!$M$5:$M$204,"OK"))</x:f>
      </x:c>
      <x:c r="K33" s="35" t="str">
        <x:f>IF(LEN(A33)=0,"",SUMIFS(Movimentacoes!$F$5:$F$204,Movimentacoes!$C$5:$C$204,A33,Movimentacoes!$B$5:$B$204,"Destinação",Movimentacoes!$M$5:$M$204,"OK"))</x:f>
      </x:c>
      <x:c r="L33" s="35" t="str">
        <x:f>IF($A33="","",$J33-$K33)</x:f>
      </x:c>
      <x:c r="M33" s="36" t="str">
        <x:f>IF(LEN(A33)=0,"",IF(ISNUMBER(G33),IF(G33&gt;0,L33/G33,""),""))</x:f>
      </x:c>
      <x:c r="N33" s="37" t="str">
        <x:f>IF(LEN(A33)=0,"",SUMIFS(Movimentacoes!$K$5:$K$204,Movimentacoes!$C$5:$C$204,A33,Movimentacoes!$B$5:$B$204,"Destinação",Movimentacoes!$M$5:$M$204,"OK"))</x:f>
      </x:c>
      <x:c r="O33" s="33" t="str">
        <x:f>IF($A33="","",COUNTIFS(Documentos!$C$5:$C$204,$A33,Documentos!$H$5:$H$204,"Não"))</x:f>
      </x:c>
      <x:c r="P33" s="38" t="str">
        <x:f>IF(LEN(A33)=0,"",IF(COUNTIFS(Movimentacoes!$C$5:$C$204,A33,Movimentacoes!$B$5:$B$204,"Destinação",Movimentacoes!$M$5:$M$204,"OK")=0,"",_xlfn.MAXIFS(Movimentacoes!$A$5:$A$204,Movimentacoes!$C$5:$C$204,A33,Movimentacoes!$B$5:$B$204,"Destinação",Movimentacoes!$M$5:$M$204,"OK")))</x:f>
      </x:c>
      <x:c r="Q33" s="39" t="str">
        <x:f>IF(ISNUMBER(P33),Listas!$B$9-P33,"")</x:f>
      </x:c>
      <x:c r="R33" s="33" t="str">
        <x:f>IF(LEN(A33)=0,"",IF(COUNTIF($A$5:$A$104,A33)&lt;&gt;1,"CÓDIGO DUPLICADO",IF(LEN(B33)=0,"INFORMAR RESÍDUO",IF(I33&lt;&gt;"Sim","INATIVO",IF(OR(E33&lt;&gt;"kg",NOT(ISNUMBER(M33))),"REVISAR UNIDADE/CAPACIDADE",IF(L33&lt;0,"SALDO NEGATIVO",IF(AND(ISNUMBER(Listas!$B$7),Listas!$B$7&gt;0,Listas!$B$7&lt;=1),IF(M33&gt;1,"COLETA URGENTE",IF(O33&gt;0,"DOCUMENTO PENDENTE",IF(M33&gt;=Listas!$B$7,"PROGRAMAR COLETA","OK"))),"REVISAR PARÂMETRO")))))))</x:f>
      </x:c>
      <x:c r="S33" s="1"/>
      <x:c r="T33" s="1"/>
      <x:c r="U33" s="1"/>
      <x:c r="V33" s="1"/>
      <x:c r="W33" s="1"/>
    </x:row>
    <x:row r="34">
      <x:c r="A34" s="30"/>
      <x:c r="B34" s="30"/>
      <x:c r="C34" s="30"/>
      <x:c r="D34" s="30"/>
      <x:c r="E34" s="30"/>
      <x:c r="F34" s="30"/>
      <x:c r="G34" s="34"/>
      <x:c r="H34" s="30"/>
      <x:c r="I34" s="30"/>
      <x:c r="J34" s="35" t="str">
        <x:f>IF(LEN(A34)=0,"",SUMIFS(Movimentacoes!$F$5:$F$204,Movimentacoes!$C$5:$C$204,A34,Movimentacoes!$B$5:$B$204,"Geração",Movimentacoes!$M$5:$M$204,"OK"))</x:f>
      </x:c>
      <x:c r="K34" s="35" t="str">
        <x:f>IF(LEN(A34)=0,"",SUMIFS(Movimentacoes!$F$5:$F$204,Movimentacoes!$C$5:$C$204,A34,Movimentacoes!$B$5:$B$204,"Destinação",Movimentacoes!$M$5:$M$204,"OK"))</x:f>
      </x:c>
      <x:c r="L34" s="35" t="str">
        <x:f>IF($A34="","",$J34-$K34)</x:f>
      </x:c>
      <x:c r="M34" s="36" t="str">
        <x:f>IF(LEN(A34)=0,"",IF(ISNUMBER(G34),IF(G34&gt;0,L34/G34,""),""))</x:f>
      </x:c>
      <x:c r="N34" s="37" t="str">
        <x:f>IF(LEN(A34)=0,"",SUMIFS(Movimentacoes!$K$5:$K$204,Movimentacoes!$C$5:$C$204,A34,Movimentacoes!$B$5:$B$204,"Destinação",Movimentacoes!$M$5:$M$204,"OK"))</x:f>
      </x:c>
      <x:c r="O34" s="33" t="str">
        <x:f>IF($A34="","",COUNTIFS(Documentos!$C$5:$C$204,$A34,Documentos!$H$5:$H$204,"Não"))</x:f>
      </x:c>
      <x:c r="P34" s="38" t="str">
        <x:f>IF(LEN(A34)=0,"",IF(COUNTIFS(Movimentacoes!$C$5:$C$204,A34,Movimentacoes!$B$5:$B$204,"Destinação",Movimentacoes!$M$5:$M$204,"OK")=0,"",_xlfn.MAXIFS(Movimentacoes!$A$5:$A$204,Movimentacoes!$C$5:$C$204,A34,Movimentacoes!$B$5:$B$204,"Destinação",Movimentacoes!$M$5:$M$204,"OK")))</x:f>
      </x:c>
      <x:c r="Q34" s="39" t="str">
        <x:f>IF(ISNUMBER(P34),Listas!$B$9-P34,"")</x:f>
      </x:c>
      <x:c r="R34" s="33" t="str">
        <x:f>IF(LEN(A34)=0,"",IF(COUNTIF($A$5:$A$104,A34)&lt;&gt;1,"CÓDIGO DUPLICADO",IF(LEN(B34)=0,"INFORMAR RESÍDUO",IF(I34&lt;&gt;"Sim","INATIVO",IF(OR(E34&lt;&gt;"kg",NOT(ISNUMBER(M34))),"REVISAR UNIDADE/CAPACIDADE",IF(L34&lt;0,"SALDO NEGATIVO",IF(AND(ISNUMBER(Listas!$B$7),Listas!$B$7&gt;0,Listas!$B$7&lt;=1),IF(M34&gt;1,"COLETA URGENTE",IF(O34&gt;0,"DOCUMENTO PENDENTE",IF(M34&gt;=Listas!$B$7,"PROGRAMAR COLETA","OK"))),"REVISAR PARÂMETRO")))))))</x:f>
      </x:c>
      <x:c r="S34" s="1"/>
      <x:c r="T34" s="1"/>
      <x:c r="U34" s="1"/>
      <x:c r="V34" s="1"/>
      <x:c r="W34" s="1"/>
    </x:row>
    <x:row r="35">
      <x:c r="A35" s="30"/>
      <x:c r="B35" s="30"/>
      <x:c r="C35" s="30"/>
      <x:c r="D35" s="30"/>
      <x:c r="E35" s="30"/>
      <x:c r="F35" s="30"/>
      <x:c r="G35" s="34"/>
      <x:c r="H35" s="30"/>
      <x:c r="I35" s="30"/>
      <x:c r="J35" s="35" t="str">
        <x:f>IF(LEN(A35)=0,"",SUMIFS(Movimentacoes!$F$5:$F$204,Movimentacoes!$C$5:$C$204,A35,Movimentacoes!$B$5:$B$204,"Geração",Movimentacoes!$M$5:$M$204,"OK"))</x:f>
      </x:c>
      <x:c r="K35" s="35" t="str">
        <x:f>IF(LEN(A35)=0,"",SUMIFS(Movimentacoes!$F$5:$F$204,Movimentacoes!$C$5:$C$204,A35,Movimentacoes!$B$5:$B$204,"Destinação",Movimentacoes!$M$5:$M$204,"OK"))</x:f>
      </x:c>
      <x:c r="L35" s="35" t="str">
        <x:f>IF($A35="","",$J35-$K35)</x:f>
      </x:c>
      <x:c r="M35" s="36" t="str">
        <x:f>IF(LEN(A35)=0,"",IF(ISNUMBER(G35),IF(G35&gt;0,L35/G35,""),""))</x:f>
      </x:c>
      <x:c r="N35" s="37" t="str">
        <x:f>IF(LEN(A35)=0,"",SUMIFS(Movimentacoes!$K$5:$K$204,Movimentacoes!$C$5:$C$204,A35,Movimentacoes!$B$5:$B$204,"Destinação",Movimentacoes!$M$5:$M$204,"OK"))</x:f>
      </x:c>
      <x:c r="O35" s="33" t="str">
        <x:f>IF($A35="","",COUNTIFS(Documentos!$C$5:$C$204,$A35,Documentos!$H$5:$H$204,"Não"))</x:f>
      </x:c>
      <x:c r="P35" s="38" t="str">
        <x:f>IF(LEN(A35)=0,"",IF(COUNTIFS(Movimentacoes!$C$5:$C$204,A35,Movimentacoes!$B$5:$B$204,"Destinação",Movimentacoes!$M$5:$M$204,"OK")=0,"",_xlfn.MAXIFS(Movimentacoes!$A$5:$A$204,Movimentacoes!$C$5:$C$204,A35,Movimentacoes!$B$5:$B$204,"Destinação",Movimentacoes!$M$5:$M$204,"OK")))</x:f>
      </x:c>
      <x:c r="Q35" s="39" t="str">
        <x:f>IF(ISNUMBER(P35),Listas!$B$9-P35,"")</x:f>
      </x:c>
      <x:c r="R35" s="33" t="str">
        <x:f>IF(LEN(A35)=0,"",IF(COUNTIF($A$5:$A$104,A35)&lt;&gt;1,"CÓDIGO DUPLICADO",IF(LEN(B35)=0,"INFORMAR RESÍDUO",IF(I35&lt;&gt;"Sim","INATIVO",IF(OR(E35&lt;&gt;"kg",NOT(ISNUMBER(M35))),"REVISAR UNIDADE/CAPACIDADE",IF(L35&lt;0,"SALDO NEGATIVO",IF(AND(ISNUMBER(Listas!$B$7),Listas!$B$7&gt;0,Listas!$B$7&lt;=1),IF(M35&gt;1,"COLETA URGENTE",IF(O35&gt;0,"DOCUMENTO PENDENTE",IF(M35&gt;=Listas!$B$7,"PROGRAMAR COLETA","OK"))),"REVISAR PARÂMETRO")))))))</x:f>
      </x:c>
      <x:c r="S35" s="1"/>
      <x:c r="T35" s="1"/>
      <x:c r="U35" s="1"/>
      <x:c r="V35" s="1"/>
      <x:c r="W35" s="1"/>
    </x:row>
    <x:row r="36">
      <x:c r="A36" s="30"/>
      <x:c r="B36" s="30"/>
      <x:c r="C36" s="30"/>
      <x:c r="D36" s="30"/>
      <x:c r="E36" s="30"/>
      <x:c r="F36" s="30"/>
      <x:c r="G36" s="34"/>
      <x:c r="H36" s="30"/>
      <x:c r="I36" s="30"/>
      <x:c r="J36" s="35" t="str">
        <x:f>IF(LEN(A36)=0,"",SUMIFS(Movimentacoes!$F$5:$F$204,Movimentacoes!$C$5:$C$204,A36,Movimentacoes!$B$5:$B$204,"Geração",Movimentacoes!$M$5:$M$204,"OK"))</x:f>
      </x:c>
      <x:c r="K36" s="35" t="str">
        <x:f>IF(LEN(A36)=0,"",SUMIFS(Movimentacoes!$F$5:$F$204,Movimentacoes!$C$5:$C$204,A36,Movimentacoes!$B$5:$B$204,"Destinação",Movimentacoes!$M$5:$M$204,"OK"))</x:f>
      </x:c>
      <x:c r="L36" s="35" t="str">
        <x:f>IF($A36="","",$J36-$K36)</x:f>
      </x:c>
      <x:c r="M36" s="36" t="str">
        <x:f>IF(LEN(A36)=0,"",IF(ISNUMBER(G36),IF(G36&gt;0,L36/G36,""),""))</x:f>
      </x:c>
      <x:c r="N36" s="37" t="str">
        <x:f>IF(LEN(A36)=0,"",SUMIFS(Movimentacoes!$K$5:$K$204,Movimentacoes!$C$5:$C$204,A36,Movimentacoes!$B$5:$B$204,"Destinação",Movimentacoes!$M$5:$M$204,"OK"))</x:f>
      </x:c>
      <x:c r="O36" s="33" t="str">
        <x:f>IF($A36="","",COUNTIFS(Documentos!$C$5:$C$204,$A36,Documentos!$H$5:$H$204,"Não"))</x:f>
      </x:c>
      <x:c r="P36" s="38" t="str">
        <x:f>IF(LEN(A36)=0,"",IF(COUNTIFS(Movimentacoes!$C$5:$C$204,A36,Movimentacoes!$B$5:$B$204,"Destinação",Movimentacoes!$M$5:$M$204,"OK")=0,"",_xlfn.MAXIFS(Movimentacoes!$A$5:$A$204,Movimentacoes!$C$5:$C$204,A36,Movimentacoes!$B$5:$B$204,"Destinação",Movimentacoes!$M$5:$M$204,"OK")))</x:f>
      </x:c>
      <x:c r="Q36" s="39" t="str">
        <x:f>IF(ISNUMBER(P36),Listas!$B$9-P36,"")</x:f>
      </x:c>
      <x:c r="R36" s="33" t="str">
        <x:f>IF(LEN(A36)=0,"",IF(COUNTIF($A$5:$A$104,A36)&lt;&gt;1,"CÓDIGO DUPLICADO",IF(LEN(B36)=0,"INFORMAR RESÍDUO",IF(I36&lt;&gt;"Sim","INATIVO",IF(OR(E36&lt;&gt;"kg",NOT(ISNUMBER(M36))),"REVISAR UNIDADE/CAPACIDADE",IF(L36&lt;0,"SALDO NEGATIVO",IF(AND(ISNUMBER(Listas!$B$7),Listas!$B$7&gt;0,Listas!$B$7&lt;=1),IF(M36&gt;1,"COLETA URGENTE",IF(O36&gt;0,"DOCUMENTO PENDENTE",IF(M36&gt;=Listas!$B$7,"PROGRAMAR COLETA","OK"))),"REVISAR PARÂMETRO")))))))</x:f>
      </x:c>
      <x:c r="S36" s="1"/>
      <x:c r="T36" s="1"/>
      <x:c r="U36" s="1"/>
      <x:c r="V36" s="1"/>
      <x:c r="W36" s="1"/>
    </x:row>
    <x:row r="37">
      <x:c r="A37" s="30"/>
      <x:c r="B37" s="30"/>
      <x:c r="C37" s="30"/>
      <x:c r="D37" s="30"/>
      <x:c r="E37" s="30"/>
      <x:c r="F37" s="30"/>
      <x:c r="G37" s="34"/>
      <x:c r="H37" s="30"/>
      <x:c r="I37" s="30"/>
      <x:c r="J37" s="35" t="str">
        <x:f>IF(LEN(A37)=0,"",SUMIFS(Movimentacoes!$F$5:$F$204,Movimentacoes!$C$5:$C$204,A37,Movimentacoes!$B$5:$B$204,"Geração",Movimentacoes!$M$5:$M$204,"OK"))</x:f>
      </x:c>
      <x:c r="K37" s="35" t="str">
        <x:f>IF(LEN(A37)=0,"",SUMIFS(Movimentacoes!$F$5:$F$204,Movimentacoes!$C$5:$C$204,A37,Movimentacoes!$B$5:$B$204,"Destinação",Movimentacoes!$M$5:$M$204,"OK"))</x:f>
      </x:c>
      <x:c r="L37" s="35" t="str">
        <x:f>IF($A37="","",$J37-$K37)</x:f>
      </x:c>
      <x:c r="M37" s="36" t="str">
        <x:f>IF(LEN(A37)=0,"",IF(ISNUMBER(G37),IF(G37&gt;0,L37/G37,""),""))</x:f>
      </x:c>
      <x:c r="N37" s="37" t="str">
        <x:f>IF(LEN(A37)=0,"",SUMIFS(Movimentacoes!$K$5:$K$204,Movimentacoes!$C$5:$C$204,A37,Movimentacoes!$B$5:$B$204,"Destinação",Movimentacoes!$M$5:$M$204,"OK"))</x:f>
      </x:c>
      <x:c r="O37" s="33" t="str">
        <x:f>IF($A37="","",COUNTIFS(Documentos!$C$5:$C$204,$A37,Documentos!$H$5:$H$204,"Não"))</x:f>
      </x:c>
      <x:c r="P37" s="38" t="str">
        <x:f>IF(LEN(A37)=0,"",IF(COUNTIFS(Movimentacoes!$C$5:$C$204,A37,Movimentacoes!$B$5:$B$204,"Destinação",Movimentacoes!$M$5:$M$204,"OK")=0,"",_xlfn.MAXIFS(Movimentacoes!$A$5:$A$204,Movimentacoes!$C$5:$C$204,A37,Movimentacoes!$B$5:$B$204,"Destinação",Movimentacoes!$M$5:$M$204,"OK")))</x:f>
      </x:c>
      <x:c r="Q37" s="39" t="str">
        <x:f>IF(ISNUMBER(P37),Listas!$B$9-P37,"")</x:f>
      </x:c>
      <x:c r="R37" s="33" t="str">
        <x:f>IF(LEN(A37)=0,"",IF(COUNTIF($A$5:$A$104,A37)&lt;&gt;1,"CÓDIGO DUPLICADO",IF(LEN(B37)=0,"INFORMAR RESÍDUO",IF(I37&lt;&gt;"Sim","INATIVO",IF(OR(E37&lt;&gt;"kg",NOT(ISNUMBER(M37))),"REVISAR UNIDADE/CAPACIDADE",IF(L37&lt;0,"SALDO NEGATIVO",IF(AND(ISNUMBER(Listas!$B$7),Listas!$B$7&gt;0,Listas!$B$7&lt;=1),IF(M37&gt;1,"COLETA URGENTE",IF(O37&gt;0,"DOCUMENTO PENDENTE",IF(M37&gt;=Listas!$B$7,"PROGRAMAR COLETA","OK"))),"REVISAR PARÂMETRO")))))))</x:f>
      </x:c>
      <x:c r="S37" s="1"/>
      <x:c r="T37" s="1"/>
      <x:c r="U37" s="1"/>
      <x:c r="V37" s="1"/>
      <x:c r="W37" s="1"/>
    </x:row>
    <x:row r="38">
      <x:c r="A38" s="30"/>
      <x:c r="B38" s="30"/>
      <x:c r="C38" s="30"/>
      <x:c r="D38" s="30"/>
      <x:c r="E38" s="30"/>
      <x:c r="F38" s="30"/>
      <x:c r="G38" s="34"/>
      <x:c r="H38" s="30"/>
      <x:c r="I38" s="30"/>
      <x:c r="J38" s="35" t="str">
        <x:f>IF(LEN(A38)=0,"",SUMIFS(Movimentacoes!$F$5:$F$204,Movimentacoes!$C$5:$C$204,A38,Movimentacoes!$B$5:$B$204,"Geração",Movimentacoes!$M$5:$M$204,"OK"))</x:f>
      </x:c>
      <x:c r="K38" s="35" t="str">
        <x:f>IF(LEN(A38)=0,"",SUMIFS(Movimentacoes!$F$5:$F$204,Movimentacoes!$C$5:$C$204,A38,Movimentacoes!$B$5:$B$204,"Destinação",Movimentacoes!$M$5:$M$204,"OK"))</x:f>
      </x:c>
      <x:c r="L38" s="35" t="str">
        <x:f>IF($A38="","",$J38-$K38)</x:f>
      </x:c>
      <x:c r="M38" s="36" t="str">
        <x:f>IF(LEN(A38)=0,"",IF(ISNUMBER(G38),IF(G38&gt;0,L38/G38,""),""))</x:f>
      </x:c>
      <x:c r="N38" s="37" t="str">
        <x:f>IF(LEN(A38)=0,"",SUMIFS(Movimentacoes!$K$5:$K$204,Movimentacoes!$C$5:$C$204,A38,Movimentacoes!$B$5:$B$204,"Destinação",Movimentacoes!$M$5:$M$204,"OK"))</x:f>
      </x:c>
      <x:c r="O38" s="33" t="str">
        <x:f>IF($A38="","",COUNTIFS(Documentos!$C$5:$C$204,$A38,Documentos!$H$5:$H$204,"Não"))</x:f>
      </x:c>
      <x:c r="P38" s="38" t="str">
        <x:f>IF(LEN(A38)=0,"",IF(COUNTIFS(Movimentacoes!$C$5:$C$204,A38,Movimentacoes!$B$5:$B$204,"Destinação",Movimentacoes!$M$5:$M$204,"OK")=0,"",_xlfn.MAXIFS(Movimentacoes!$A$5:$A$204,Movimentacoes!$C$5:$C$204,A38,Movimentacoes!$B$5:$B$204,"Destinação",Movimentacoes!$M$5:$M$204,"OK")))</x:f>
      </x:c>
      <x:c r="Q38" s="39" t="str">
        <x:f>IF(ISNUMBER(P38),Listas!$B$9-P38,"")</x:f>
      </x:c>
      <x:c r="R38" s="33" t="str">
        <x:f>IF(LEN(A38)=0,"",IF(COUNTIF($A$5:$A$104,A38)&lt;&gt;1,"CÓDIGO DUPLICADO",IF(LEN(B38)=0,"INFORMAR RESÍDUO",IF(I38&lt;&gt;"Sim","INATIVO",IF(OR(E38&lt;&gt;"kg",NOT(ISNUMBER(M38))),"REVISAR UNIDADE/CAPACIDADE",IF(L38&lt;0,"SALDO NEGATIVO",IF(AND(ISNUMBER(Listas!$B$7),Listas!$B$7&gt;0,Listas!$B$7&lt;=1),IF(M38&gt;1,"COLETA URGENTE",IF(O38&gt;0,"DOCUMENTO PENDENTE",IF(M38&gt;=Listas!$B$7,"PROGRAMAR COLETA","OK"))),"REVISAR PARÂMETRO")))))))</x:f>
      </x:c>
      <x:c r="S38" s="1"/>
      <x:c r="T38" s="1"/>
      <x:c r="U38" s="1"/>
      <x:c r="V38" s="1"/>
      <x:c r="W38" s="1"/>
    </x:row>
    <x:row r="39">
      <x:c r="A39" s="30"/>
      <x:c r="B39" s="30"/>
      <x:c r="C39" s="30"/>
      <x:c r="D39" s="30"/>
      <x:c r="E39" s="30"/>
      <x:c r="F39" s="30"/>
      <x:c r="G39" s="34"/>
      <x:c r="H39" s="30"/>
      <x:c r="I39" s="30"/>
      <x:c r="J39" s="35" t="str">
        <x:f>IF(LEN(A39)=0,"",SUMIFS(Movimentacoes!$F$5:$F$204,Movimentacoes!$C$5:$C$204,A39,Movimentacoes!$B$5:$B$204,"Geração",Movimentacoes!$M$5:$M$204,"OK"))</x:f>
      </x:c>
      <x:c r="K39" s="35" t="str">
        <x:f>IF(LEN(A39)=0,"",SUMIFS(Movimentacoes!$F$5:$F$204,Movimentacoes!$C$5:$C$204,A39,Movimentacoes!$B$5:$B$204,"Destinação",Movimentacoes!$M$5:$M$204,"OK"))</x:f>
      </x:c>
      <x:c r="L39" s="35" t="str">
        <x:f>IF($A39="","",$J39-$K39)</x:f>
      </x:c>
      <x:c r="M39" s="36" t="str">
        <x:f>IF(LEN(A39)=0,"",IF(ISNUMBER(G39),IF(G39&gt;0,L39/G39,""),""))</x:f>
      </x:c>
      <x:c r="N39" s="37" t="str">
        <x:f>IF(LEN(A39)=0,"",SUMIFS(Movimentacoes!$K$5:$K$204,Movimentacoes!$C$5:$C$204,A39,Movimentacoes!$B$5:$B$204,"Destinação",Movimentacoes!$M$5:$M$204,"OK"))</x:f>
      </x:c>
      <x:c r="O39" s="33" t="str">
        <x:f>IF($A39="","",COUNTIFS(Documentos!$C$5:$C$204,$A39,Documentos!$H$5:$H$204,"Não"))</x:f>
      </x:c>
      <x:c r="P39" s="38" t="str">
        <x:f>IF(LEN(A39)=0,"",IF(COUNTIFS(Movimentacoes!$C$5:$C$204,A39,Movimentacoes!$B$5:$B$204,"Destinação",Movimentacoes!$M$5:$M$204,"OK")=0,"",_xlfn.MAXIFS(Movimentacoes!$A$5:$A$204,Movimentacoes!$C$5:$C$204,A39,Movimentacoes!$B$5:$B$204,"Destinação",Movimentacoes!$M$5:$M$204,"OK")))</x:f>
      </x:c>
      <x:c r="Q39" s="39" t="str">
        <x:f>IF(ISNUMBER(P39),Listas!$B$9-P39,"")</x:f>
      </x:c>
      <x:c r="R39" s="33" t="str">
        <x:f>IF(LEN(A39)=0,"",IF(COUNTIF($A$5:$A$104,A39)&lt;&gt;1,"CÓDIGO DUPLICADO",IF(LEN(B39)=0,"INFORMAR RESÍDUO",IF(I39&lt;&gt;"Sim","INATIVO",IF(OR(E39&lt;&gt;"kg",NOT(ISNUMBER(M39))),"REVISAR UNIDADE/CAPACIDADE",IF(L39&lt;0,"SALDO NEGATIVO",IF(AND(ISNUMBER(Listas!$B$7),Listas!$B$7&gt;0,Listas!$B$7&lt;=1),IF(M39&gt;1,"COLETA URGENTE",IF(O39&gt;0,"DOCUMENTO PENDENTE",IF(M39&gt;=Listas!$B$7,"PROGRAMAR COLETA","OK"))),"REVISAR PARÂMETRO")))))))</x:f>
      </x:c>
      <x:c r="S39" s="1"/>
      <x:c r="T39" s="1"/>
      <x:c r="U39" s="1"/>
      <x:c r="V39" s="1"/>
      <x:c r="W39" s="1"/>
    </x:row>
    <x:row r="40">
      <x:c r="A40" s="30"/>
      <x:c r="B40" s="30"/>
      <x:c r="C40" s="30"/>
      <x:c r="D40" s="30"/>
      <x:c r="E40" s="30"/>
      <x:c r="F40" s="30"/>
      <x:c r="G40" s="34"/>
      <x:c r="H40" s="30"/>
      <x:c r="I40" s="30"/>
      <x:c r="J40" s="35" t="str">
        <x:f>IF(LEN(A40)=0,"",SUMIFS(Movimentacoes!$F$5:$F$204,Movimentacoes!$C$5:$C$204,A40,Movimentacoes!$B$5:$B$204,"Geração",Movimentacoes!$M$5:$M$204,"OK"))</x:f>
      </x:c>
      <x:c r="K40" s="35" t="str">
        <x:f>IF(LEN(A40)=0,"",SUMIFS(Movimentacoes!$F$5:$F$204,Movimentacoes!$C$5:$C$204,A40,Movimentacoes!$B$5:$B$204,"Destinação",Movimentacoes!$M$5:$M$204,"OK"))</x:f>
      </x:c>
      <x:c r="L40" s="35" t="str">
        <x:f>IF($A40="","",$J40-$K40)</x:f>
      </x:c>
      <x:c r="M40" s="36" t="str">
        <x:f>IF(LEN(A40)=0,"",IF(ISNUMBER(G40),IF(G40&gt;0,L40/G40,""),""))</x:f>
      </x:c>
      <x:c r="N40" s="37" t="str">
        <x:f>IF(LEN(A40)=0,"",SUMIFS(Movimentacoes!$K$5:$K$204,Movimentacoes!$C$5:$C$204,A40,Movimentacoes!$B$5:$B$204,"Destinação",Movimentacoes!$M$5:$M$204,"OK"))</x:f>
      </x:c>
      <x:c r="O40" s="33" t="str">
        <x:f>IF($A40="","",COUNTIFS(Documentos!$C$5:$C$204,$A40,Documentos!$H$5:$H$204,"Não"))</x:f>
      </x:c>
      <x:c r="P40" s="38" t="str">
        <x:f>IF(LEN(A40)=0,"",IF(COUNTIFS(Movimentacoes!$C$5:$C$204,A40,Movimentacoes!$B$5:$B$204,"Destinação",Movimentacoes!$M$5:$M$204,"OK")=0,"",_xlfn.MAXIFS(Movimentacoes!$A$5:$A$204,Movimentacoes!$C$5:$C$204,A40,Movimentacoes!$B$5:$B$204,"Destinação",Movimentacoes!$M$5:$M$204,"OK")))</x:f>
      </x:c>
      <x:c r="Q40" s="39" t="str">
        <x:f>IF(ISNUMBER(P40),Listas!$B$9-P40,"")</x:f>
      </x:c>
      <x:c r="R40" s="33" t="str">
        <x:f>IF(LEN(A40)=0,"",IF(COUNTIF($A$5:$A$104,A40)&lt;&gt;1,"CÓDIGO DUPLICADO",IF(LEN(B40)=0,"INFORMAR RESÍDUO",IF(I40&lt;&gt;"Sim","INATIVO",IF(OR(E40&lt;&gt;"kg",NOT(ISNUMBER(M40))),"REVISAR UNIDADE/CAPACIDADE",IF(L40&lt;0,"SALDO NEGATIVO",IF(AND(ISNUMBER(Listas!$B$7),Listas!$B$7&gt;0,Listas!$B$7&lt;=1),IF(M40&gt;1,"COLETA URGENTE",IF(O40&gt;0,"DOCUMENTO PENDENTE",IF(M40&gt;=Listas!$B$7,"PROGRAMAR COLETA","OK"))),"REVISAR PARÂMETRO")))))))</x:f>
      </x:c>
      <x:c r="S40" s="1"/>
      <x:c r="T40" s="1"/>
      <x:c r="U40" s="1"/>
      <x:c r="V40" s="1"/>
      <x:c r="W40" s="1"/>
    </x:row>
    <x:row r="41">
      <x:c r="A41" s="30"/>
      <x:c r="B41" s="30"/>
      <x:c r="C41" s="30"/>
      <x:c r="D41" s="30"/>
      <x:c r="E41" s="30"/>
      <x:c r="F41" s="30"/>
      <x:c r="G41" s="34"/>
      <x:c r="H41" s="30"/>
      <x:c r="I41" s="30"/>
      <x:c r="J41" s="35" t="str">
        <x:f>IF(LEN(A41)=0,"",SUMIFS(Movimentacoes!$F$5:$F$204,Movimentacoes!$C$5:$C$204,A41,Movimentacoes!$B$5:$B$204,"Geração",Movimentacoes!$M$5:$M$204,"OK"))</x:f>
      </x:c>
      <x:c r="K41" s="35" t="str">
        <x:f>IF(LEN(A41)=0,"",SUMIFS(Movimentacoes!$F$5:$F$204,Movimentacoes!$C$5:$C$204,A41,Movimentacoes!$B$5:$B$204,"Destinação",Movimentacoes!$M$5:$M$204,"OK"))</x:f>
      </x:c>
      <x:c r="L41" s="35" t="str">
        <x:f>IF($A41="","",$J41-$K41)</x:f>
      </x:c>
      <x:c r="M41" s="36" t="str">
        <x:f>IF(LEN(A41)=0,"",IF(ISNUMBER(G41),IF(G41&gt;0,L41/G41,""),""))</x:f>
      </x:c>
      <x:c r="N41" s="37" t="str">
        <x:f>IF(LEN(A41)=0,"",SUMIFS(Movimentacoes!$K$5:$K$204,Movimentacoes!$C$5:$C$204,A41,Movimentacoes!$B$5:$B$204,"Destinação",Movimentacoes!$M$5:$M$204,"OK"))</x:f>
      </x:c>
      <x:c r="O41" s="33" t="str">
        <x:f>IF($A41="","",COUNTIFS(Documentos!$C$5:$C$204,$A41,Documentos!$H$5:$H$204,"Não"))</x:f>
      </x:c>
      <x:c r="P41" s="38" t="str">
        <x:f>IF(LEN(A41)=0,"",IF(COUNTIFS(Movimentacoes!$C$5:$C$204,A41,Movimentacoes!$B$5:$B$204,"Destinação",Movimentacoes!$M$5:$M$204,"OK")=0,"",_xlfn.MAXIFS(Movimentacoes!$A$5:$A$204,Movimentacoes!$C$5:$C$204,A41,Movimentacoes!$B$5:$B$204,"Destinação",Movimentacoes!$M$5:$M$204,"OK")))</x:f>
      </x:c>
      <x:c r="Q41" s="39" t="str">
        <x:f>IF(ISNUMBER(P41),Listas!$B$9-P41,"")</x:f>
      </x:c>
      <x:c r="R41" s="33" t="str">
        <x:f>IF(LEN(A41)=0,"",IF(COUNTIF($A$5:$A$104,A41)&lt;&gt;1,"CÓDIGO DUPLICADO",IF(LEN(B41)=0,"INFORMAR RESÍDUO",IF(I41&lt;&gt;"Sim","INATIVO",IF(OR(E41&lt;&gt;"kg",NOT(ISNUMBER(M41))),"REVISAR UNIDADE/CAPACIDADE",IF(L41&lt;0,"SALDO NEGATIVO",IF(AND(ISNUMBER(Listas!$B$7),Listas!$B$7&gt;0,Listas!$B$7&lt;=1),IF(M41&gt;1,"COLETA URGENTE",IF(O41&gt;0,"DOCUMENTO PENDENTE",IF(M41&gt;=Listas!$B$7,"PROGRAMAR COLETA","OK"))),"REVISAR PARÂMETRO")))))))</x:f>
      </x:c>
      <x:c r="S41" s="1"/>
      <x:c r="T41" s="1"/>
      <x:c r="U41" s="1"/>
      <x:c r="V41" s="1"/>
      <x:c r="W41" s="1"/>
    </x:row>
    <x:row r="42">
      <x:c r="A42" s="30"/>
      <x:c r="B42" s="30"/>
      <x:c r="C42" s="30"/>
      <x:c r="D42" s="30"/>
      <x:c r="E42" s="30"/>
      <x:c r="F42" s="30"/>
      <x:c r="G42" s="34"/>
      <x:c r="H42" s="30"/>
      <x:c r="I42" s="30"/>
      <x:c r="J42" s="35" t="str">
        <x:f>IF(LEN(A42)=0,"",SUMIFS(Movimentacoes!$F$5:$F$204,Movimentacoes!$C$5:$C$204,A42,Movimentacoes!$B$5:$B$204,"Geração",Movimentacoes!$M$5:$M$204,"OK"))</x:f>
      </x:c>
      <x:c r="K42" s="35" t="str">
        <x:f>IF(LEN(A42)=0,"",SUMIFS(Movimentacoes!$F$5:$F$204,Movimentacoes!$C$5:$C$204,A42,Movimentacoes!$B$5:$B$204,"Destinação",Movimentacoes!$M$5:$M$204,"OK"))</x:f>
      </x:c>
      <x:c r="L42" s="35" t="str">
        <x:f>IF($A42="","",$J42-$K42)</x:f>
      </x:c>
      <x:c r="M42" s="36" t="str">
        <x:f>IF(LEN(A42)=0,"",IF(ISNUMBER(G42),IF(G42&gt;0,L42/G42,""),""))</x:f>
      </x:c>
      <x:c r="N42" s="37" t="str">
        <x:f>IF(LEN(A42)=0,"",SUMIFS(Movimentacoes!$K$5:$K$204,Movimentacoes!$C$5:$C$204,A42,Movimentacoes!$B$5:$B$204,"Destinação",Movimentacoes!$M$5:$M$204,"OK"))</x:f>
      </x:c>
      <x:c r="O42" s="33" t="str">
        <x:f>IF($A42="","",COUNTIFS(Documentos!$C$5:$C$204,$A42,Documentos!$H$5:$H$204,"Não"))</x:f>
      </x:c>
      <x:c r="P42" s="38" t="str">
        <x:f>IF(LEN(A42)=0,"",IF(COUNTIFS(Movimentacoes!$C$5:$C$204,A42,Movimentacoes!$B$5:$B$204,"Destinação",Movimentacoes!$M$5:$M$204,"OK")=0,"",_xlfn.MAXIFS(Movimentacoes!$A$5:$A$204,Movimentacoes!$C$5:$C$204,A42,Movimentacoes!$B$5:$B$204,"Destinação",Movimentacoes!$M$5:$M$204,"OK")))</x:f>
      </x:c>
      <x:c r="Q42" s="39" t="str">
        <x:f>IF(ISNUMBER(P42),Listas!$B$9-P42,"")</x:f>
      </x:c>
      <x:c r="R42" s="33" t="str">
        <x:f>IF(LEN(A42)=0,"",IF(COUNTIF($A$5:$A$104,A42)&lt;&gt;1,"CÓDIGO DUPLICADO",IF(LEN(B42)=0,"INFORMAR RESÍDUO",IF(I42&lt;&gt;"Sim","INATIVO",IF(OR(E42&lt;&gt;"kg",NOT(ISNUMBER(M42))),"REVISAR UNIDADE/CAPACIDADE",IF(L42&lt;0,"SALDO NEGATIVO",IF(AND(ISNUMBER(Listas!$B$7),Listas!$B$7&gt;0,Listas!$B$7&lt;=1),IF(M42&gt;1,"COLETA URGENTE",IF(O42&gt;0,"DOCUMENTO PENDENTE",IF(M42&gt;=Listas!$B$7,"PROGRAMAR COLETA","OK"))),"REVISAR PARÂMETRO")))))))</x:f>
      </x:c>
      <x:c r="S42" s="1"/>
      <x:c r="T42" s="1"/>
      <x:c r="U42" s="1"/>
      <x:c r="V42" s="1"/>
      <x:c r="W42" s="1"/>
    </x:row>
    <x:row r="43">
      <x:c r="A43" s="30"/>
      <x:c r="B43" s="30"/>
      <x:c r="C43" s="30"/>
      <x:c r="D43" s="30"/>
      <x:c r="E43" s="30"/>
      <x:c r="F43" s="30"/>
      <x:c r="G43" s="34"/>
      <x:c r="H43" s="30"/>
      <x:c r="I43" s="30"/>
      <x:c r="J43" s="35" t="str">
        <x:f>IF(LEN(A43)=0,"",SUMIFS(Movimentacoes!$F$5:$F$204,Movimentacoes!$C$5:$C$204,A43,Movimentacoes!$B$5:$B$204,"Geração",Movimentacoes!$M$5:$M$204,"OK"))</x:f>
      </x:c>
      <x:c r="K43" s="35" t="str">
        <x:f>IF(LEN(A43)=0,"",SUMIFS(Movimentacoes!$F$5:$F$204,Movimentacoes!$C$5:$C$204,A43,Movimentacoes!$B$5:$B$204,"Destinação",Movimentacoes!$M$5:$M$204,"OK"))</x:f>
      </x:c>
      <x:c r="L43" s="35" t="str">
        <x:f>IF($A43="","",$J43-$K43)</x:f>
      </x:c>
      <x:c r="M43" s="36" t="str">
        <x:f>IF(LEN(A43)=0,"",IF(ISNUMBER(G43),IF(G43&gt;0,L43/G43,""),""))</x:f>
      </x:c>
      <x:c r="N43" s="37" t="str">
        <x:f>IF(LEN(A43)=0,"",SUMIFS(Movimentacoes!$K$5:$K$204,Movimentacoes!$C$5:$C$204,A43,Movimentacoes!$B$5:$B$204,"Destinação",Movimentacoes!$M$5:$M$204,"OK"))</x:f>
      </x:c>
      <x:c r="O43" s="33" t="str">
        <x:f>IF($A43="","",COUNTIFS(Documentos!$C$5:$C$204,$A43,Documentos!$H$5:$H$204,"Não"))</x:f>
      </x:c>
      <x:c r="P43" s="38" t="str">
        <x:f>IF(LEN(A43)=0,"",IF(COUNTIFS(Movimentacoes!$C$5:$C$204,A43,Movimentacoes!$B$5:$B$204,"Destinação",Movimentacoes!$M$5:$M$204,"OK")=0,"",_xlfn.MAXIFS(Movimentacoes!$A$5:$A$204,Movimentacoes!$C$5:$C$204,A43,Movimentacoes!$B$5:$B$204,"Destinação",Movimentacoes!$M$5:$M$204,"OK")))</x:f>
      </x:c>
      <x:c r="Q43" s="39" t="str">
        <x:f>IF(ISNUMBER(P43),Listas!$B$9-P43,"")</x:f>
      </x:c>
      <x:c r="R43" s="33" t="str">
        <x:f>IF(LEN(A43)=0,"",IF(COUNTIF($A$5:$A$104,A43)&lt;&gt;1,"CÓDIGO DUPLICADO",IF(LEN(B43)=0,"INFORMAR RESÍDUO",IF(I43&lt;&gt;"Sim","INATIVO",IF(OR(E43&lt;&gt;"kg",NOT(ISNUMBER(M43))),"REVISAR UNIDADE/CAPACIDADE",IF(L43&lt;0,"SALDO NEGATIVO",IF(AND(ISNUMBER(Listas!$B$7),Listas!$B$7&gt;0,Listas!$B$7&lt;=1),IF(M43&gt;1,"COLETA URGENTE",IF(O43&gt;0,"DOCUMENTO PENDENTE",IF(M43&gt;=Listas!$B$7,"PROGRAMAR COLETA","OK"))),"REVISAR PARÂMETRO")))))))</x:f>
      </x:c>
      <x:c r="S43" s="1"/>
      <x:c r="T43" s="1"/>
      <x:c r="U43" s="1"/>
      <x:c r="V43" s="1"/>
      <x:c r="W43" s="1"/>
    </x:row>
    <x:row r="44">
      <x:c r="A44" s="30"/>
      <x:c r="B44" s="30"/>
      <x:c r="C44" s="30"/>
      <x:c r="D44" s="30"/>
      <x:c r="E44" s="30"/>
      <x:c r="F44" s="30"/>
      <x:c r="G44" s="34"/>
      <x:c r="H44" s="30"/>
      <x:c r="I44" s="30"/>
      <x:c r="J44" s="35" t="str">
        <x:f>IF(LEN(A44)=0,"",SUMIFS(Movimentacoes!$F$5:$F$204,Movimentacoes!$C$5:$C$204,A44,Movimentacoes!$B$5:$B$204,"Geração",Movimentacoes!$M$5:$M$204,"OK"))</x:f>
      </x:c>
      <x:c r="K44" s="35" t="str">
        <x:f>IF(LEN(A44)=0,"",SUMIFS(Movimentacoes!$F$5:$F$204,Movimentacoes!$C$5:$C$204,A44,Movimentacoes!$B$5:$B$204,"Destinação",Movimentacoes!$M$5:$M$204,"OK"))</x:f>
      </x:c>
      <x:c r="L44" s="35" t="str">
        <x:f>IF($A44="","",$J44-$K44)</x:f>
      </x:c>
      <x:c r="M44" s="36" t="str">
        <x:f>IF(LEN(A44)=0,"",IF(ISNUMBER(G44),IF(G44&gt;0,L44/G44,""),""))</x:f>
      </x:c>
      <x:c r="N44" s="37" t="str">
        <x:f>IF(LEN(A44)=0,"",SUMIFS(Movimentacoes!$K$5:$K$204,Movimentacoes!$C$5:$C$204,A44,Movimentacoes!$B$5:$B$204,"Destinação",Movimentacoes!$M$5:$M$204,"OK"))</x:f>
      </x:c>
      <x:c r="O44" s="33" t="str">
        <x:f>IF($A44="","",COUNTIFS(Documentos!$C$5:$C$204,$A44,Documentos!$H$5:$H$204,"Não"))</x:f>
      </x:c>
      <x:c r="P44" s="38" t="str">
        <x:f>IF(LEN(A44)=0,"",IF(COUNTIFS(Movimentacoes!$C$5:$C$204,A44,Movimentacoes!$B$5:$B$204,"Destinação",Movimentacoes!$M$5:$M$204,"OK")=0,"",_xlfn.MAXIFS(Movimentacoes!$A$5:$A$204,Movimentacoes!$C$5:$C$204,A44,Movimentacoes!$B$5:$B$204,"Destinação",Movimentacoes!$M$5:$M$204,"OK")))</x:f>
      </x:c>
      <x:c r="Q44" s="39" t="str">
        <x:f>IF(ISNUMBER(P44),Listas!$B$9-P44,"")</x:f>
      </x:c>
      <x:c r="R44" s="33" t="str">
        <x:f>IF(LEN(A44)=0,"",IF(COUNTIF($A$5:$A$104,A44)&lt;&gt;1,"CÓDIGO DUPLICADO",IF(LEN(B44)=0,"INFORMAR RESÍDUO",IF(I44&lt;&gt;"Sim","INATIVO",IF(OR(E44&lt;&gt;"kg",NOT(ISNUMBER(M44))),"REVISAR UNIDADE/CAPACIDADE",IF(L44&lt;0,"SALDO NEGATIVO",IF(AND(ISNUMBER(Listas!$B$7),Listas!$B$7&gt;0,Listas!$B$7&lt;=1),IF(M44&gt;1,"COLETA URGENTE",IF(O44&gt;0,"DOCUMENTO PENDENTE",IF(M44&gt;=Listas!$B$7,"PROGRAMAR COLETA","OK"))),"REVISAR PARÂMETRO")))))))</x:f>
      </x:c>
      <x:c r="S44" s="1"/>
      <x:c r="T44" s="1"/>
      <x:c r="U44" s="1"/>
      <x:c r="V44" s="1"/>
      <x:c r="W44" s="1"/>
    </x:row>
    <x:row r="45">
      <x:c r="A45" s="30"/>
      <x:c r="B45" s="30"/>
      <x:c r="C45" s="30"/>
      <x:c r="D45" s="30"/>
      <x:c r="E45" s="30"/>
      <x:c r="F45" s="30"/>
      <x:c r="G45" s="34"/>
      <x:c r="H45" s="30"/>
      <x:c r="I45" s="30"/>
      <x:c r="J45" s="35" t="str">
        <x:f>IF(LEN(A45)=0,"",SUMIFS(Movimentacoes!$F$5:$F$204,Movimentacoes!$C$5:$C$204,A45,Movimentacoes!$B$5:$B$204,"Geração",Movimentacoes!$M$5:$M$204,"OK"))</x:f>
      </x:c>
      <x:c r="K45" s="35" t="str">
        <x:f>IF(LEN(A45)=0,"",SUMIFS(Movimentacoes!$F$5:$F$204,Movimentacoes!$C$5:$C$204,A45,Movimentacoes!$B$5:$B$204,"Destinação",Movimentacoes!$M$5:$M$204,"OK"))</x:f>
      </x:c>
      <x:c r="L45" s="35" t="str">
        <x:f>IF($A45="","",$J45-$K45)</x:f>
      </x:c>
      <x:c r="M45" s="36" t="str">
        <x:f>IF(LEN(A45)=0,"",IF(ISNUMBER(G45),IF(G45&gt;0,L45/G45,""),""))</x:f>
      </x:c>
      <x:c r="N45" s="37" t="str">
        <x:f>IF(LEN(A45)=0,"",SUMIFS(Movimentacoes!$K$5:$K$204,Movimentacoes!$C$5:$C$204,A45,Movimentacoes!$B$5:$B$204,"Destinação",Movimentacoes!$M$5:$M$204,"OK"))</x:f>
      </x:c>
      <x:c r="O45" s="33" t="str">
        <x:f>IF($A45="","",COUNTIFS(Documentos!$C$5:$C$204,$A45,Documentos!$H$5:$H$204,"Não"))</x:f>
      </x:c>
      <x:c r="P45" s="38" t="str">
        <x:f>IF(LEN(A45)=0,"",IF(COUNTIFS(Movimentacoes!$C$5:$C$204,A45,Movimentacoes!$B$5:$B$204,"Destinação",Movimentacoes!$M$5:$M$204,"OK")=0,"",_xlfn.MAXIFS(Movimentacoes!$A$5:$A$204,Movimentacoes!$C$5:$C$204,A45,Movimentacoes!$B$5:$B$204,"Destinação",Movimentacoes!$M$5:$M$204,"OK")))</x:f>
      </x:c>
      <x:c r="Q45" s="39" t="str">
        <x:f>IF(ISNUMBER(P45),Listas!$B$9-P45,"")</x:f>
      </x:c>
      <x:c r="R45" s="33" t="str">
        <x:f>IF(LEN(A45)=0,"",IF(COUNTIF($A$5:$A$104,A45)&lt;&gt;1,"CÓDIGO DUPLICADO",IF(LEN(B45)=0,"INFORMAR RESÍDUO",IF(I45&lt;&gt;"Sim","INATIVO",IF(OR(E45&lt;&gt;"kg",NOT(ISNUMBER(M45))),"REVISAR UNIDADE/CAPACIDADE",IF(L45&lt;0,"SALDO NEGATIVO",IF(AND(ISNUMBER(Listas!$B$7),Listas!$B$7&gt;0,Listas!$B$7&lt;=1),IF(M45&gt;1,"COLETA URGENTE",IF(O45&gt;0,"DOCUMENTO PENDENTE",IF(M45&gt;=Listas!$B$7,"PROGRAMAR COLETA","OK"))),"REVISAR PARÂMETRO")))))))</x:f>
      </x:c>
      <x:c r="S45" s="1"/>
      <x:c r="T45" s="1"/>
      <x:c r="U45" s="1"/>
      <x:c r="V45" s="1"/>
      <x:c r="W45" s="1"/>
    </x:row>
    <x:row r="46">
      <x:c r="A46" s="30"/>
      <x:c r="B46" s="30"/>
      <x:c r="C46" s="30"/>
      <x:c r="D46" s="30"/>
      <x:c r="E46" s="30"/>
      <x:c r="F46" s="30"/>
      <x:c r="G46" s="34"/>
      <x:c r="H46" s="30"/>
      <x:c r="I46" s="30"/>
      <x:c r="J46" s="35" t="str">
        <x:f>IF(LEN(A46)=0,"",SUMIFS(Movimentacoes!$F$5:$F$204,Movimentacoes!$C$5:$C$204,A46,Movimentacoes!$B$5:$B$204,"Geração",Movimentacoes!$M$5:$M$204,"OK"))</x:f>
      </x:c>
      <x:c r="K46" s="35" t="str">
        <x:f>IF(LEN(A46)=0,"",SUMIFS(Movimentacoes!$F$5:$F$204,Movimentacoes!$C$5:$C$204,A46,Movimentacoes!$B$5:$B$204,"Destinação",Movimentacoes!$M$5:$M$204,"OK"))</x:f>
      </x:c>
      <x:c r="L46" s="35" t="str">
        <x:f>IF($A46="","",$J46-$K46)</x:f>
      </x:c>
      <x:c r="M46" s="36" t="str">
        <x:f>IF(LEN(A46)=0,"",IF(ISNUMBER(G46),IF(G46&gt;0,L46/G46,""),""))</x:f>
      </x:c>
      <x:c r="N46" s="37" t="str">
        <x:f>IF(LEN(A46)=0,"",SUMIFS(Movimentacoes!$K$5:$K$204,Movimentacoes!$C$5:$C$204,A46,Movimentacoes!$B$5:$B$204,"Destinação",Movimentacoes!$M$5:$M$204,"OK"))</x:f>
      </x:c>
      <x:c r="O46" s="33" t="str">
        <x:f>IF($A46="","",COUNTIFS(Documentos!$C$5:$C$204,$A46,Documentos!$H$5:$H$204,"Não"))</x:f>
      </x:c>
      <x:c r="P46" s="38" t="str">
        <x:f>IF(LEN(A46)=0,"",IF(COUNTIFS(Movimentacoes!$C$5:$C$204,A46,Movimentacoes!$B$5:$B$204,"Destinação",Movimentacoes!$M$5:$M$204,"OK")=0,"",_xlfn.MAXIFS(Movimentacoes!$A$5:$A$204,Movimentacoes!$C$5:$C$204,A46,Movimentacoes!$B$5:$B$204,"Destinação",Movimentacoes!$M$5:$M$204,"OK")))</x:f>
      </x:c>
      <x:c r="Q46" s="39" t="str">
        <x:f>IF(ISNUMBER(P46),Listas!$B$9-P46,"")</x:f>
      </x:c>
      <x:c r="R46" s="33" t="str">
        <x:f>IF(LEN(A46)=0,"",IF(COUNTIF($A$5:$A$104,A46)&lt;&gt;1,"CÓDIGO DUPLICADO",IF(LEN(B46)=0,"INFORMAR RESÍDUO",IF(I46&lt;&gt;"Sim","INATIVO",IF(OR(E46&lt;&gt;"kg",NOT(ISNUMBER(M46))),"REVISAR UNIDADE/CAPACIDADE",IF(L46&lt;0,"SALDO NEGATIVO",IF(AND(ISNUMBER(Listas!$B$7),Listas!$B$7&gt;0,Listas!$B$7&lt;=1),IF(M46&gt;1,"COLETA URGENTE",IF(O46&gt;0,"DOCUMENTO PENDENTE",IF(M46&gt;=Listas!$B$7,"PROGRAMAR COLETA","OK"))),"REVISAR PARÂMETRO")))))))</x:f>
      </x:c>
      <x:c r="S46" s="1"/>
      <x:c r="T46" s="1"/>
      <x:c r="U46" s="1"/>
      <x:c r="V46" s="1"/>
      <x:c r="W46" s="1"/>
    </x:row>
    <x:row r="47">
      <x:c r="A47" s="30"/>
      <x:c r="B47" s="30"/>
      <x:c r="C47" s="30"/>
      <x:c r="D47" s="30"/>
      <x:c r="E47" s="30"/>
      <x:c r="F47" s="30"/>
      <x:c r="G47" s="34"/>
      <x:c r="H47" s="30"/>
      <x:c r="I47" s="30"/>
      <x:c r="J47" s="35" t="str">
        <x:f>IF(LEN(A47)=0,"",SUMIFS(Movimentacoes!$F$5:$F$204,Movimentacoes!$C$5:$C$204,A47,Movimentacoes!$B$5:$B$204,"Geração",Movimentacoes!$M$5:$M$204,"OK"))</x:f>
      </x:c>
      <x:c r="K47" s="35" t="str">
        <x:f>IF(LEN(A47)=0,"",SUMIFS(Movimentacoes!$F$5:$F$204,Movimentacoes!$C$5:$C$204,A47,Movimentacoes!$B$5:$B$204,"Destinação",Movimentacoes!$M$5:$M$204,"OK"))</x:f>
      </x:c>
      <x:c r="L47" s="35" t="str">
        <x:f>IF($A47="","",$J47-$K47)</x:f>
      </x:c>
      <x:c r="M47" s="36" t="str">
        <x:f>IF(LEN(A47)=0,"",IF(ISNUMBER(G47),IF(G47&gt;0,L47/G47,""),""))</x:f>
      </x:c>
      <x:c r="N47" s="37" t="str">
        <x:f>IF(LEN(A47)=0,"",SUMIFS(Movimentacoes!$K$5:$K$204,Movimentacoes!$C$5:$C$204,A47,Movimentacoes!$B$5:$B$204,"Destinação",Movimentacoes!$M$5:$M$204,"OK"))</x:f>
      </x:c>
      <x:c r="O47" s="33" t="str">
        <x:f>IF($A47="","",COUNTIFS(Documentos!$C$5:$C$204,$A47,Documentos!$H$5:$H$204,"Não"))</x:f>
      </x:c>
      <x:c r="P47" s="38" t="str">
        <x:f>IF(LEN(A47)=0,"",IF(COUNTIFS(Movimentacoes!$C$5:$C$204,A47,Movimentacoes!$B$5:$B$204,"Destinação",Movimentacoes!$M$5:$M$204,"OK")=0,"",_xlfn.MAXIFS(Movimentacoes!$A$5:$A$204,Movimentacoes!$C$5:$C$204,A47,Movimentacoes!$B$5:$B$204,"Destinação",Movimentacoes!$M$5:$M$204,"OK")))</x:f>
      </x:c>
      <x:c r="Q47" s="39" t="str">
        <x:f>IF(ISNUMBER(P47),Listas!$B$9-P47,"")</x:f>
      </x:c>
      <x:c r="R47" s="33" t="str">
        <x:f>IF(LEN(A47)=0,"",IF(COUNTIF($A$5:$A$104,A47)&lt;&gt;1,"CÓDIGO DUPLICADO",IF(LEN(B47)=0,"INFORMAR RESÍDUO",IF(I47&lt;&gt;"Sim","INATIVO",IF(OR(E47&lt;&gt;"kg",NOT(ISNUMBER(M47))),"REVISAR UNIDADE/CAPACIDADE",IF(L47&lt;0,"SALDO NEGATIVO",IF(AND(ISNUMBER(Listas!$B$7),Listas!$B$7&gt;0,Listas!$B$7&lt;=1),IF(M47&gt;1,"COLETA URGENTE",IF(O47&gt;0,"DOCUMENTO PENDENTE",IF(M47&gt;=Listas!$B$7,"PROGRAMAR COLETA","OK"))),"REVISAR PARÂMETRO")))))))</x:f>
      </x:c>
      <x:c r="S47" s="1"/>
      <x:c r="T47" s="1"/>
      <x:c r="U47" s="1"/>
      <x:c r="V47" s="1"/>
      <x:c r="W47" s="1"/>
    </x:row>
    <x:row r="48">
      <x:c r="A48" s="30"/>
      <x:c r="B48" s="30"/>
      <x:c r="C48" s="30"/>
      <x:c r="D48" s="30"/>
      <x:c r="E48" s="30"/>
      <x:c r="F48" s="30"/>
      <x:c r="G48" s="34"/>
      <x:c r="H48" s="30"/>
      <x:c r="I48" s="30"/>
      <x:c r="J48" s="35" t="str">
        <x:f>IF(LEN(A48)=0,"",SUMIFS(Movimentacoes!$F$5:$F$204,Movimentacoes!$C$5:$C$204,A48,Movimentacoes!$B$5:$B$204,"Geração",Movimentacoes!$M$5:$M$204,"OK"))</x:f>
      </x:c>
      <x:c r="K48" s="35" t="str">
        <x:f>IF(LEN(A48)=0,"",SUMIFS(Movimentacoes!$F$5:$F$204,Movimentacoes!$C$5:$C$204,A48,Movimentacoes!$B$5:$B$204,"Destinação",Movimentacoes!$M$5:$M$204,"OK"))</x:f>
      </x:c>
      <x:c r="L48" s="35" t="str">
        <x:f>IF($A48="","",$J48-$K48)</x:f>
      </x:c>
      <x:c r="M48" s="36" t="str">
        <x:f>IF(LEN(A48)=0,"",IF(ISNUMBER(G48),IF(G48&gt;0,L48/G48,""),""))</x:f>
      </x:c>
      <x:c r="N48" s="37" t="str">
        <x:f>IF(LEN(A48)=0,"",SUMIFS(Movimentacoes!$K$5:$K$204,Movimentacoes!$C$5:$C$204,A48,Movimentacoes!$B$5:$B$204,"Destinação",Movimentacoes!$M$5:$M$204,"OK"))</x:f>
      </x:c>
      <x:c r="O48" s="33" t="str">
        <x:f>IF($A48="","",COUNTIFS(Documentos!$C$5:$C$204,$A48,Documentos!$H$5:$H$204,"Não"))</x:f>
      </x:c>
      <x:c r="P48" s="38" t="str">
        <x:f>IF(LEN(A48)=0,"",IF(COUNTIFS(Movimentacoes!$C$5:$C$204,A48,Movimentacoes!$B$5:$B$204,"Destinação",Movimentacoes!$M$5:$M$204,"OK")=0,"",_xlfn.MAXIFS(Movimentacoes!$A$5:$A$204,Movimentacoes!$C$5:$C$204,A48,Movimentacoes!$B$5:$B$204,"Destinação",Movimentacoes!$M$5:$M$204,"OK")))</x:f>
      </x:c>
      <x:c r="Q48" s="39" t="str">
        <x:f>IF(ISNUMBER(P48),Listas!$B$9-P48,"")</x:f>
      </x:c>
      <x:c r="R48" s="33" t="str">
        <x:f>IF(LEN(A48)=0,"",IF(COUNTIF($A$5:$A$104,A48)&lt;&gt;1,"CÓDIGO DUPLICADO",IF(LEN(B48)=0,"INFORMAR RESÍDUO",IF(I48&lt;&gt;"Sim","INATIVO",IF(OR(E48&lt;&gt;"kg",NOT(ISNUMBER(M48))),"REVISAR UNIDADE/CAPACIDADE",IF(L48&lt;0,"SALDO NEGATIVO",IF(AND(ISNUMBER(Listas!$B$7),Listas!$B$7&gt;0,Listas!$B$7&lt;=1),IF(M48&gt;1,"COLETA URGENTE",IF(O48&gt;0,"DOCUMENTO PENDENTE",IF(M48&gt;=Listas!$B$7,"PROGRAMAR COLETA","OK"))),"REVISAR PARÂMETRO")))))))</x:f>
      </x:c>
      <x:c r="S48" s="1"/>
      <x:c r="T48" s="1"/>
      <x:c r="U48" s="1"/>
      <x:c r="V48" s="1"/>
      <x:c r="W48" s="1"/>
    </x:row>
    <x:row r="49">
      <x:c r="A49" s="30"/>
      <x:c r="B49" s="30"/>
      <x:c r="C49" s="30"/>
      <x:c r="D49" s="30"/>
      <x:c r="E49" s="30"/>
      <x:c r="F49" s="30"/>
      <x:c r="G49" s="34"/>
      <x:c r="H49" s="30"/>
      <x:c r="I49" s="30"/>
      <x:c r="J49" s="35" t="str">
        <x:f>IF(LEN(A49)=0,"",SUMIFS(Movimentacoes!$F$5:$F$204,Movimentacoes!$C$5:$C$204,A49,Movimentacoes!$B$5:$B$204,"Geração",Movimentacoes!$M$5:$M$204,"OK"))</x:f>
      </x:c>
      <x:c r="K49" s="35" t="str">
        <x:f>IF(LEN(A49)=0,"",SUMIFS(Movimentacoes!$F$5:$F$204,Movimentacoes!$C$5:$C$204,A49,Movimentacoes!$B$5:$B$204,"Destinação",Movimentacoes!$M$5:$M$204,"OK"))</x:f>
      </x:c>
      <x:c r="L49" s="35" t="str">
        <x:f>IF($A49="","",$J49-$K49)</x:f>
      </x:c>
      <x:c r="M49" s="36" t="str">
        <x:f>IF(LEN(A49)=0,"",IF(ISNUMBER(G49),IF(G49&gt;0,L49/G49,""),""))</x:f>
      </x:c>
      <x:c r="N49" s="37" t="str">
        <x:f>IF(LEN(A49)=0,"",SUMIFS(Movimentacoes!$K$5:$K$204,Movimentacoes!$C$5:$C$204,A49,Movimentacoes!$B$5:$B$204,"Destinação",Movimentacoes!$M$5:$M$204,"OK"))</x:f>
      </x:c>
      <x:c r="O49" s="33" t="str">
        <x:f>IF($A49="","",COUNTIFS(Documentos!$C$5:$C$204,$A49,Documentos!$H$5:$H$204,"Não"))</x:f>
      </x:c>
      <x:c r="P49" s="38" t="str">
        <x:f>IF(LEN(A49)=0,"",IF(COUNTIFS(Movimentacoes!$C$5:$C$204,A49,Movimentacoes!$B$5:$B$204,"Destinação",Movimentacoes!$M$5:$M$204,"OK")=0,"",_xlfn.MAXIFS(Movimentacoes!$A$5:$A$204,Movimentacoes!$C$5:$C$204,A49,Movimentacoes!$B$5:$B$204,"Destinação",Movimentacoes!$M$5:$M$204,"OK")))</x:f>
      </x:c>
      <x:c r="Q49" s="39" t="str">
        <x:f>IF(ISNUMBER(P49),Listas!$B$9-P49,"")</x:f>
      </x:c>
      <x:c r="R49" s="33" t="str">
        <x:f>IF(LEN(A49)=0,"",IF(COUNTIF($A$5:$A$104,A49)&lt;&gt;1,"CÓDIGO DUPLICADO",IF(LEN(B49)=0,"INFORMAR RESÍDUO",IF(I49&lt;&gt;"Sim","INATIVO",IF(OR(E49&lt;&gt;"kg",NOT(ISNUMBER(M49))),"REVISAR UNIDADE/CAPACIDADE",IF(L49&lt;0,"SALDO NEGATIVO",IF(AND(ISNUMBER(Listas!$B$7),Listas!$B$7&gt;0,Listas!$B$7&lt;=1),IF(M49&gt;1,"COLETA URGENTE",IF(O49&gt;0,"DOCUMENTO PENDENTE",IF(M49&gt;=Listas!$B$7,"PROGRAMAR COLETA","OK"))),"REVISAR PARÂMETRO")))))))</x:f>
      </x:c>
      <x:c r="S49" s="1"/>
      <x:c r="T49" s="1"/>
      <x:c r="U49" s="1"/>
      <x:c r="V49" s="1"/>
      <x:c r="W49" s="1"/>
    </x:row>
    <x:row r="50">
      <x:c r="A50" s="30"/>
      <x:c r="B50" s="30"/>
      <x:c r="C50" s="30"/>
      <x:c r="D50" s="30"/>
      <x:c r="E50" s="30"/>
      <x:c r="F50" s="30"/>
      <x:c r="G50" s="34"/>
      <x:c r="H50" s="30"/>
      <x:c r="I50" s="30"/>
      <x:c r="J50" s="35" t="str">
        <x:f>IF(LEN(A50)=0,"",SUMIFS(Movimentacoes!$F$5:$F$204,Movimentacoes!$C$5:$C$204,A50,Movimentacoes!$B$5:$B$204,"Geração",Movimentacoes!$M$5:$M$204,"OK"))</x:f>
      </x:c>
      <x:c r="K50" s="35" t="str">
        <x:f>IF(LEN(A50)=0,"",SUMIFS(Movimentacoes!$F$5:$F$204,Movimentacoes!$C$5:$C$204,A50,Movimentacoes!$B$5:$B$204,"Destinação",Movimentacoes!$M$5:$M$204,"OK"))</x:f>
      </x:c>
      <x:c r="L50" s="35" t="str">
        <x:f>IF($A50="","",$J50-$K50)</x:f>
      </x:c>
      <x:c r="M50" s="36" t="str">
        <x:f>IF(LEN(A50)=0,"",IF(ISNUMBER(G50),IF(G50&gt;0,L50/G50,""),""))</x:f>
      </x:c>
      <x:c r="N50" s="37" t="str">
        <x:f>IF(LEN(A50)=0,"",SUMIFS(Movimentacoes!$K$5:$K$204,Movimentacoes!$C$5:$C$204,A50,Movimentacoes!$B$5:$B$204,"Destinação",Movimentacoes!$M$5:$M$204,"OK"))</x:f>
      </x:c>
      <x:c r="O50" s="33" t="str">
        <x:f>IF($A50="","",COUNTIFS(Documentos!$C$5:$C$204,$A50,Documentos!$H$5:$H$204,"Não"))</x:f>
      </x:c>
      <x:c r="P50" s="38" t="str">
        <x:f>IF(LEN(A50)=0,"",IF(COUNTIFS(Movimentacoes!$C$5:$C$204,A50,Movimentacoes!$B$5:$B$204,"Destinação",Movimentacoes!$M$5:$M$204,"OK")=0,"",_xlfn.MAXIFS(Movimentacoes!$A$5:$A$204,Movimentacoes!$C$5:$C$204,A50,Movimentacoes!$B$5:$B$204,"Destinação",Movimentacoes!$M$5:$M$204,"OK")))</x:f>
      </x:c>
      <x:c r="Q50" s="39" t="str">
        <x:f>IF(ISNUMBER(P50),Listas!$B$9-P50,"")</x:f>
      </x:c>
      <x:c r="R50" s="33" t="str">
        <x:f>IF(LEN(A50)=0,"",IF(COUNTIF($A$5:$A$104,A50)&lt;&gt;1,"CÓDIGO DUPLICADO",IF(LEN(B50)=0,"INFORMAR RESÍDUO",IF(I50&lt;&gt;"Sim","INATIVO",IF(OR(E50&lt;&gt;"kg",NOT(ISNUMBER(M50))),"REVISAR UNIDADE/CAPACIDADE",IF(L50&lt;0,"SALDO NEGATIVO",IF(AND(ISNUMBER(Listas!$B$7),Listas!$B$7&gt;0,Listas!$B$7&lt;=1),IF(M50&gt;1,"COLETA URGENTE",IF(O50&gt;0,"DOCUMENTO PENDENTE",IF(M50&gt;=Listas!$B$7,"PROGRAMAR COLETA","OK"))),"REVISAR PARÂMETRO")))))))</x:f>
      </x:c>
      <x:c r="S50" s="1"/>
      <x:c r="T50" s="1"/>
      <x:c r="U50" s="1"/>
      <x:c r="V50" s="1"/>
      <x:c r="W50" s="1"/>
    </x:row>
    <x:row r="51">
      <x:c r="A51" s="30"/>
      <x:c r="B51" s="30"/>
      <x:c r="C51" s="30"/>
      <x:c r="D51" s="30"/>
      <x:c r="E51" s="30"/>
      <x:c r="F51" s="30"/>
      <x:c r="G51" s="34"/>
      <x:c r="H51" s="30"/>
      <x:c r="I51" s="30"/>
      <x:c r="J51" s="35" t="str">
        <x:f>IF(LEN(A51)=0,"",SUMIFS(Movimentacoes!$F$5:$F$204,Movimentacoes!$C$5:$C$204,A51,Movimentacoes!$B$5:$B$204,"Geração",Movimentacoes!$M$5:$M$204,"OK"))</x:f>
      </x:c>
      <x:c r="K51" s="35" t="str">
        <x:f>IF(LEN(A51)=0,"",SUMIFS(Movimentacoes!$F$5:$F$204,Movimentacoes!$C$5:$C$204,A51,Movimentacoes!$B$5:$B$204,"Destinação",Movimentacoes!$M$5:$M$204,"OK"))</x:f>
      </x:c>
      <x:c r="L51" s="35" t="str">
        <x:f>IF($A51="","",$J51-$K51)</x:f>
      </x:c>
      <x:c r="M51" s="36" t="str">
        <x:f>IF(LEN(A51)=0,"",IF(ISNUMBER(G51),IF(G51&gt;0,L51/G51,""),""))</x:f>
      </x:c>
      <x:c r="N51" s="37" t="str">
        <x:f>IF(LEN(A51)=0,"",SUMIFS(Movimentacoes!$K$5:$K$204,Movimentacoes!$C$5:$C$204,A51,Movimentacoes!$B$5:$B$204,"Destinação",Movimentacoes!$M$5:$M$204,"OK"))</x:f>
      </x:c>
      <x:c r="O51" s="33" t="str">
        <x:f>IF($A51="","",COUNTIFS(Documentos!$C$5:$C$204,$A51,Documentos!$H$5:$H$204,"Não"))</x:f>
      </x:c>
      <x:c r="P51" s="38" t="str">
        <x:f>IF(LEN(A51)=0,"",IF(COUNTIFS(Movimentacoes!$C$5:$C$204,A51,Movimentacoes!$B$5:$B$204,"Destinação",Movimentacoes!$M$5:$M$204,"OK")=0,"",_xlfn.MAXIFS(Movimentacoes!$A$5:$A$204,Movimentacoes!$C$5:$C$204,A51,Movimentacoes!$B$5:$B$204,"Destinação",Movimentacoes!$M$5:$M$204,"OK")))</x:f>
      </x:c>
      <x:c r="Q51" s="39" t="str">
        <x:f>IF(ISNUMBER(P51),Listas!$B$9-P51,"")</x:f>
      </x:c>
      <x:c r="R51" s="33" t="str">
        <x:f>IF(LEN(A51)=0,"",IF(COUNTIF($A$5:$A$104,A51)&lt;&gt;1,"CÓDIGO DUPLICADO",IF(LEN(B51)=0,"INFORMAR RESÍDUO",IF(I51&lt;&gt;"Sim","INATIVO",IF(OR(E51&lt;&gt;"kg",NOT(ISNUMBER(M51))),"REVISAR UNIDADE/CAPACIDADE",IF(L51&lt;0,"SALDO NEGATIVO",IF(AND(ISNUMBER(Listas!$B$7),Listas!$B$7&gt;0,Listas!$B$7&lt;=1),IF(M51&gt;1,"COLETA URGENTE",IF(O51&gt;0,"DOCUMENTO PENDENTE",IF(M51&gt;=Listas!$B$7,"PROGRAMAR COLETA","OK"))),"REVISAR PARÂMETRO")))))))</x:f>
      </x:c>
      <x:c r="S51" s="1"/>
      <x:c r="T51" s="1"/>
      <x:c r="U51" s="1"/>
      <x:c r="V51" s="1"/>
      <x:c r="W51" s="1"/>
    </x:row>
    <x:row r="52">
      <x:c r="A52" s="30"/>
      <x:c r="B52" s="30"/>
      <x:c r="C52" s="30"/>
      <x:c r="D52" s="30"/>
      <x:c r="E52" s="30"/>
      <x:c r="F52" s="30"/>
      <x:c r="G52" s="34"/>
      <x:c r="H52" s="30"/>
      <x:c r="I52" s="30"/>
      <x:c r="J52" s="35" t="str">
        <x:f>IF(LEN(A52)=0,"",SUMIFS(Movimentacoes!$F$5:$F$204,Movimentacoes!$C$5:$C$204,A52,Movimentacoes!$B$5:$B$204,"Geração",Movimentacoes!$M$5:$M$204,"OK"))</x:f>
      </x:c>
      <x:c r="K52" s="35" t="str">
        <x:f>IF(LEN(A52)=0,"",SUMIFS(Movimentacoes!$F$5:$F$204,Movimentacoes!$C$5:$C$204,A52,Movimentacoes!$B$5:$B$204,"Destinação",Movimentacoes!$M$5:$M$204,"OK"))</x:f>
      </x:c>
      <x:c r="L52" s="35" t="str">
        <x:f>IF($A52="","",$J52-$K52)</x:f>
      </x:c>
      <x:c r="M52" s="36" t="str">
        <x:f>IF(LEN(A52)=0,"",IF(ISNUMBER(G52),IF(G52&gt;0,L52/G52,""),""))</x:f>
      </x:c>
      <x:c r="N52" s="37" t="str">
        <x:f>IF(LEN(A52)=0,"",SUMIFS(Movimentacoes!$K$5:$K$204,Movimentacoes!$C$5:$C$204,A52,Movimentacoes!$B$5:$B$204,"Destinação",Movimentacoes!$M$5:$M$204,"OK"))</x:f>
      </x:c>
      <x:c r="O52" s="33" t="str">
        <x:f>IF($A52="","",COUNTIFS(Documentos!$C$5:$C$204,$A52,Documentos!$H$5:$H$204,"Não"))</x:f>
      </x:c>
      <x:c r="P52" s="38" t="str">
        <x:f>IF(LEN(A52)=0,"",IF(COUNTIFS(Movimentacoes!$C$5:$C$204,A52,Movimentacoes!$B$5:$B$204,"Destinação",Movimentacoes!$M$5:$M$204,"OK")=0,"",_xlfn.MAXIFS(Movimentacoes!$A$5:$A$204,Movimentacoes!$C$5:$C$204,A52,Movimentacoes!$B$5:$B$204,"Destinação",Movimentacoes!$M$5:$M$204,"OK")))</x:f>
      </x:c>
      <x:c r="Q52" s="39" t="str">
        <x:f>IF(ISNUMBER(P52),Listas!$B$9-P52,"")</x:f>
      </x:c>
      <x:c r="R52" s="33" t="str">
        <x:f>IF(LEN(A52)=0,"",IF(COUNTIF($A$5:$A$104,A52)&lt;&gt;1,"CÓDIGO DUPLICADO",IF(LEN(B52)=0,"INFORMAR RESÍDUO",IF(I52&lt;&gt;"Sim","INATIVO",IF(OR(E52&lt;&gt;"kg",NOT(ISNUMBER(M52))),"REVISAR UNIDADE/CAPACIDADE",IF(L52&lt;0,"SALDO NEGATIVO",IF(AND(ISNUMBER(Listas!$B$7),Listas!$B$7&gt;0,Listas!$B$7&lt;=1),IF(M52&gt;1,"COLETA URGENTE",IF(O52&gt;0,"DOCUMENTO PENDENTE",IF(M52&gt;=Listas!$B$7,"PROGRAMAR COLETA","OK"))),"REVISAR PARÂMETRO")))))))</x:f>
      </x:c>
      <x:c r="S52" s="1"/>
      <x:c r="T52" s="1"/>
      <x:c r="U52" s="1"/>
      <x:c r="V52" s="1"/>
      <x:c r="W52" s="1"/>
    </x:row>
    <x:row r="53">
      <x:c r="A53" s="30"/>
      <x:c r="B53" s="30"/>
      <x:c r="C53" s="30"/>
      <x:c r="D53" s="30"/>
      <x:c r="E53" s="30"/>
      <x:c r="F53" s="30"/>
      <x:c r="G53" s="34"/>
      <x:c r="H53" s="30"/>
      <x:c r="I53" s="30"/>
      <x:c r="J53" s="35" t="str">
        <x:f>IF(LEN(A53)=0,"",SUMIFS(Movimentacoes!$F$5:$F$204,Movimentacoes!$C$5:$C$204,A53,Movimentacoes!$B$5:$B$204,"Geração",Movimentacoes!$M$5:$M$204,"OK"))</x:f>
      </x:c>
      <x:c r="K53" s="35" t="str">
        <x:f>IF(LEN(A53)=0,"",SUMIFS(Movimentacoes!$F$5:$F$204,Movimentacoes!$C$5:$C$204,A53,Movimentacoes!$B$5:$B$204,"Destinação",Movimentacoes!$M$5:$M$204,"OK"))</x:f>
      </x:c>
      <x:c r="L53" s="35" t="str">
        <x:f>IF($A53="","",$J53-$K53)</x:f>
      </x:c>
      <x:c r="M53" s="36" t="str">
        <x:f>IF(LEN(A53)=0,"",IF(ISNUMBER(G53),IF(G53&gt;0,L53/G53,""),""))</x:f>
      </x:c>
      <x:c r="N53" s="37" t="str">
        <x:f>IF(LEN(A53)=0,"",SUMIFS(Movimentacoes!$K$5:$K$204,Movimentacoes!$C$5:$C$204,A53,Movimentacoes!$B$5:$B$204,"Destinação",Movimentacoes!$M$5:$M$204,"OK"))</x:f>
      </x:c>
      <x:c r="O53" s="33" t="str">
        <x:f>IF($A53="","",COUNTIFS(Documentos!$C$5:$C$204,$A53,Documentos!$H$5:$H$204,"Não"))</x:f>
      </x:c>
      <x:c r="P53" s="38" t="str">
        <x:f>IF(LEN(A53)=0,"",IF(COUNTIFS(Movimentacoes!$C$5:$C$204,A53,Movimentacoes!$B$5:$B$204,"Destinação",Movimentacoes!$M$5:$M$204,"OK")=0,"",_xlfn.MAXIFS(Movimentacoes!$A$5:$A$204,Movimentacoes!$C$5:$C$204,A53,Movimentacoes!$B$5:$B$204,"Destinação",Movimentacoes!$M$5:$M$204,"OK")))</x:f>
      </x:c>
      <x:c r="Q53" s="39" t="str">
        <x:f>IF(ISNUMBER(P53),Listas!$B$9-P53,"")</x:f>
      </x:c>
      <x:c r="R53" s="33" t="str">
        <x:f>IF(LEN(A53)=0,"",IF(COUNTIF($A$5:$A$104,A53)&lt;&gt;1,"CÓDIGO DUPLICADO",IF(LEN(B53)=0,"INFORMAR RESÍDUO",IF(I53&lt;&gt;"Sim","INATIVO",IF(OR(E53&lt;&gt;"kg",NOT(ISNUMBER(M53))),"REVISAR UNIDADE/CAPACIDADE",IF(L53&lt;0,"SALDO NEGATIVO",IF(AND(ISNUMBER(Listas!$B$7),Listas!$B$7&gt;0,Listas!$B$7&lt;=1),IF(M53&gt;1,"COLETA URGENTE",IF(O53&gt;0,"DOCUMENTO PENDENTE",IF(M53&gt;=Listas!$B$7,"PROGRAMAR COLETA","OK"))),"REVISAR PARÂMETRO")))))))</x:f>
      </x:c>
      <x:c r="S53" s="1"/>
      <x:c r="T53" s="1"/>
      <x:c r="U53" s="1"/>
      <x:c r="V53" s="1"/>
      <x:c r="W53" s="1"/>
    </x:row>
    <x:row r="54">
      <x:c r="A54" s="30"/>
      <x:c r="B54" s="30"/>
      <x:c r="C54" s="30"/>
      <x:c r="D54" s="30"/>
      <x:c r="E54" s="30"/>
      <x:c r="F54" s="30"/>
      <x:c r="G54" s="34"/>
      <x:c r="H54" s="30"/>
      <x:c r="I54" s="30"/>
      <x:c r="J54" s="35" t="str">
        <x:f>IF(LEN(A54)=0,"",SUMIFS(Movimentacoes!$F$5:$F$204,Movimentacoes!$C$5:$C$204,A54,Movimentacoes!$B$5:$B$204,"Geração",Movimentacoes!$M$5:$M$204,"OK"))</x:f>
      </x:c>
      <x:c r="K54" s="35" t="str">
        <x:f>IF(LEN(A54)=0,"",SUMIFS(Movimentacoes!$F$5:$F$204,Movimentacoes!$C$5:$C$204,A54,Movimentacoes!$B$5:$B$204,"Destinação",Movimentacoes!$M$5:$M$204,"OK"))</x:f>
      </x:c>
      <x:c r="L54" s="35" t="str">
        <x:f>IF($A54="","",$J54-$K54)</x:f>
      </x:c>
      <x:c r="M54" s="36" t="str">
        <x:f>IF(LEN(A54)=0,"",IF(ISNUMBER(G54),IF(G54&gt;0,L54/G54,""),""))</x:f>
      </x:c>
      <x:c r="N54" s="37" t="str">
        <x:f>IF(LEN(A54)=0,"",SUMIFS(Movimentacoes!$K$5:$K$204,Movimentacoes!$C$5:$C$204,A54,Movimentacoes!$B$5:$B$204,"Destinação",Movimentacoes!$M$5:$M$204,"OK"))</x:f>
      </x:c>
      <x:c r="O54" s="33" t="str">
        <x:f>IF($A54="","",COUNTIFS(Documentos!$C$5:$C$204,$A54,Documentos!$H$5:$H$204,"Não"))</x:f>
      </x:c>
      <x:c r="P54" s="38" t="str">
        <x:f>IF(LEN(A54)=0,"",IF(COUNTIFS(Movimentacoes!$C$5:$C$204,A54,Movimentacoes!$B$5:$B$204,"Destinação",Movimentacoes!$M$5:$M$204,"OK")=0,"",_xlfn.MAXIFS(Movimentacoes!$A$5:$A$204,Movimentacoes!$C$5:$C$204,A54,Movimentacoes!$B$5:$B$204,"Destinação",Movimentacoes!$M$5:$M$204,"OK")))</x:f>
      </x:c>
      <x:c r="Q54" s="39" t="str">
        <x:f>IF(ISNUMBER(P54),Listas!$B$9-P54,"")</x:f>
      </x:c>
      <x:c r="R54" s="33" t="str">
        <x:f>IF(LEN(A54)=0,"",IF(COUNTIF($A$5:$A$104,A54)&lt;&gt;1,"CÓDIGO DUPLICADO",IF(LEN(B54)=0,"INFORMAR RESÍDUO",IF(I54&lt;&gt;"Sim","INATIVO",IF(OR(E54&lt;&gt;"kg",NOT(ISNUMBER(M54))),"REVISAR UNIDADE/CAPACIDADE",IF(L54&lt;0,"SALDO NEGATIVO",IF(AND(ISNUMBER(Listas!$B$7),Listas!$B$7&gt;0,Listas!$B$7&lt;=1),IF(M54&gt;1,"COLETA URGENTE",IF(O54&gt;0,"DOCUMENTO PENDENTE",IF(M54&gt;=Listas!$B$7,"PROGRAMAR COLETA","OK"))),"REVISAR PARÂMETRO")))))))</x:f>
      </x:c>
      <x:c r="S54" s="1"/>
      <x:c r="T54" s="1"/>
      <x:c r="U54" s="1"/>
      <x:c r="V54" s="1"/>
      <x:c r="W54" s="1"/>
    </x:row>
    <x:row r="55">
      <x:c r="A55" s="30"/>
      <x:c r="B55" s="30"/>
      <x:c r="C55" s="30"/>
      <x:c r="D55" s="30"/>
      <x:c r="E55" s="30"/>
      <x:c r="F55" s="30"/>
      <x:c r="G55" s="34"/>
      <x:c r="H55" s="30"/>
      <x:c r="I55" s="30"/>
      <x:c r="J55" s="35" t="str">
        <x:f>IF(LEN(A55)=0,"",SUMIFS(Movimentacoes!$F$5:$F$204,Movimentacoes!$C$5:$C$204,A55,Movimentacoes!$B$5:$B$204,"Geração",Movimentacoes!$M$5:$M$204,"OK"))</x:f>
      </x:c>
      <x:c r="K55" s="35" t="str">
        <x:f>IF(LEN(A55)=0,"",SUMIFS(Movimentacoes!$F$5:$F$204,Movimentacoes!$C$5:$C$204,A55,Movimentacoes!$B$5:$B$204,"Destinação",Movimentacoes!$M$5:$M$204,"OK"))</x:f>
      </x:c>
      <x:c r="L55" s="35" t="str">
        <x:f>IF($A55="","",$J55-$K55)</x:f>
      </x:c>
      <x:c r="M55" s="36" t="str">
        <x:f>IF(LEN(A55)=0,"",IF(ISNUMBER(G55),IF(G55&gt;0,L55/G55,""),""))</x:f>
      </x:c>
      <x:c r="N55" s="37" t="str">
        <x:f>IF(LEN(A55)=0,"",SUMIFS(Movimentacoes!$K$5:$K$204,Movimentacoes!$C$5:$C$204,A55,Movimentacoes!$B$5:$B$204,"Destinação",Movimentacoes!$M$5:$M$204,"OK"))</x:f>
      </x:c>
      <x:c r="O55" s="33" t="str">
        <x:f>IF($A55="","",COUNTIFS(Documentos!$C$5:$C$204,$A55,Documentos!$H$5:$H$204,"Não"))</x:f>
      </x:c>
      <x:c r="P55" s="38" t="str">
        <x:f>IF(LEN(A55)=0,"",IF(COUNTIFS(Movimentacoes!$C$5:$C$204,A55,Movimentacoes!$B$5:$B$204,"Destinação",Movimentacoes!$M$5:$M$204,"OK")=0,"",_xlfn.MAXIFS(Movimentacoes!$A$5:$A$204,Movimentacoes!$C$5:$C$204,A55,Movimentacoes!$B$5:$B$204,"Destinação",Movimentacoes!$M$5:$M$204,"OK")))</x:f>
      </x:c>
      <x:c r="Q55" s="39" t="str">
        <x:f>IF(ISNUMBER(P55),Listas!$B$9-P55,"")</x:f>
      </x:c>
      <x:c r="R55" s="33" t="str">
        <x:f>IF(LEN(A55)=0,"",IF(COUNTIF($A$5:$A$104,A55)&lt;&gt;1,"CÓDIGO DUPLICADO",IF(LEN(B55)=0,"INFORMAR RESÍDUO",IF(I55&lt;&gt;"Sim","INATIVO",IF(OR(E55&lt;&gt;"kg",NOT(ISNUMBER(M55))),"REVISAR UNIDADE/CAPACIDADE",IF(L55&lt;0,"SALDO NEGATIVO",IF(AND(ISNUMBER(Listas!$B$7),Listas!$B$7&gt;0,Listas!$B$7&lt;=1),IF(M55&gt;1,"COLETA URGENTE",IF(O55&gt;0,"DOCUMENTO PENDENTE",IF(M55&gt;=Listas!$B$7,"PROGRAMAR COLETA","OK"))),"REVISAR PARÂMETRO")))))))</x:f>
      </x:c>
      <x:c r="S55" s="1"/>
      <x:c r="T55" s="1"/>
      <x:c r="U55" s="1"/>
      <x:c r="V55" s="1"/>
      <x:c r="W55" s="1"/>
    </x:row>
    <x:row r="56">
      <x:c r="A56" s="30"/>
      <x:c r="B56" s="30"/>
      <x:c r="C56" s="30"/>
      <x:c r="D56" s="30"/>
      <x:c r="E56" s="30"/>
      <x:c r="F56" s="30"/>
      <x:c r="G56" s="34"/>
      <x:c r="H56" s="30"/>
      <x:c r="I56" s="30"/>
      <x:c r="J56" s="35" t="str">
        <x:f>IF(LEN(A56)=0,"",SUMIFS(Movimentacoes!$F$5:$F$204,Movimentacoes!$C$5:$C$204,A56,Movimentacoes!$B$5:$B$204,"Geração",Movimentacoes!$M$5:$M$204,"OK"))</x:f>
      </x:c>
      <x:c r="K56" s="35" t="str">
        <x:f>IF(LEN(A56)=0,"",SUMIFS(Movimentacoes!$F$5:$F$204,Movimentacoes!$C$5:$C$204,A56,Movimentacoes!$B$5:$B$204,"Destinação",Movimentacoes!$M$5:$M$204,"OK"))</x:f>
      </x:c>
      <x:c r="L56" s="35" t="str">
        <x:f>IF($A56="","",$J56-$K56)</x:f>
      </x:c>
      <x:c r="M56" s="36" t="str">
        <x:f>IF(LEN(A56)=0,"",IF(ISNUMBER(G56),IF(G56&gt;0,L56/G56,""),""))</x:f>
      </x:c>
      <x:c r="N56" s="37" t="str">
        <x:f>IF(LEN(A56)=0,"",SUMIFS(Movimentacoes!$K$5:$K$204,Movimentacoes!$C$5:$C$204,A56,Movimentacoes!$B$5:$B$204,"Destinação",Movimentacoes!$M$5:$M$204,"OK"))</x:f>
      </x:c>
      <x:c r="O56" s="33" t="str">
        <x:f>IF($A56="","",COUNTIFS(Documentos!$C$5:$C$204,$A56,Documentos!$H$5:$H$204,"Não"))</x:f>
      </x:c>
      <x:c r="P56" s="38" t="str">
        <x:f>IF(LEN(A56)=0,"",IF(COUNTIFS(Movimentacoes!$C$5:$C$204,A56,Movimentacoes!$B$5:$B$204,"Destinação",Movimentacoes!$M$5:$M$204,"OK")=0,"",_xlfn.MAXIFS(Movimentacoes!$A$5:$A$204,Movimentacoes!$C$5:$C$204,A56,Movimentacoes!$B$5:$B$204,"Destinação",Movimentacoes!$M$5:$M$204,"OK")))</x:f>
      </x:c>
      <x:c r="Q56" s="39" t="str">
        <x:f>IF(ISNUMBER(P56),Listas!$B$9-P56,"")</x:f>
      </x:c>
      <x:c r="R56" s="33" t="str">
        <x:f>IF(LEN(A56)=0,"",IF(COUNTIF($A$5:$A$104,A56)&lt;&gt;1,"CÓDIGO DUPLICADO",IF(LEN(B56)=0,"INFORMAR RESÍDUO",IF(I56&lt;&gt;"Sim","INATIVO",IF(OR(E56&lt;&gt;"kg",NOT(ISNUMBER(M56))),"REVISAR UNIDADE/CAPACIDADE",IF(L56&lt;0,"SALDO NEGATIVO",IF(AND(ISNUMBER(Listas!$B$7),Listas!$B$7&gt;0,Listas!$B$7&lt;=1),IF(M56&gt;1,"COLETA URGENTE",IF(O56&gt;0,"DOCUMENTO PENDENTE",IF(M56&gt;=Listas!$B$7,"PROGRAMAR COLETA","OK"))),"REVISAR PARÂMETRO")))))))</x:f>
      </x:c>
      <x:c r="S56" s="1"/>
      <x:c r="T56" s="1"/>
      <x:c r="U56" s="1"/>
      <x:c r="V56" s="1"/>
      <x:c r="W56" s="1"/>
    </x:row>
    <x:row r="57">
      <x:c r="A57" s="30"/>
      <x:c r="B57" s="30"/>
      <x:c r="C57" s="30"/>
      <x:c r="D57" s="30"/>
      <x:c r="E57" s="30"/>
      <x:c r="F57" s="30"/>
      <x:c r="G57" s="34"/>
      <x:c r="H57" s="30"/>
      <x:c r="I57" s="30"/>
      <x:c r="J57" s="35" t="str">
        <x:f>IF(LEN(A57)=0,"",SUMIFS(Movimentacoes!$F$5:$F$204,Movimentacoes!$C$5:$C$204,A57,Movimentacoes!$B$5:$B$204,"Geração",Movimentacoes!$M$5:$M$204,"OK"))</x:f>
      </x:c>
      <x:c r="K57" s="35" t="str">
        <x:f>IF(LEN(A57)=0,"",SUMIFS(Movimentacoes!$F$5:$F$204,Movimentacoes!$C$5:$C$204,A57,Movimentacoes!$B$5:$B$204,"Destinação",Movimentacoes!$M$5:$M$204,"OK"))</x:f>
      </x:c>
      <x:c r="L57" s="35" t="str">
        <x:f>IF($A57="","",$J57-$K57)</x:f>
      </x:c>
      <x:c r="M57" s="36" t="str">
        <x:f>IF(LEN(A57)=0,"",IF(ISNUMBER(G57),IF(G57&gt;0,L57/G57,""),""))</x:f>
      </x:c>
      <x:c r="N57" s="37" t="str">
        <x:f>IF(LEN(A57)=0,"",SUMIFS(Movimentacoes!$K$5:$K$204,Movimentacoes!$C$5:$C$204,A57,Movimentacoes!$B$5:$B$204,"Destinação",Movimentacoes!$M$5:$M$204,"OK"))</x:f>
      </x:c>
      <x:c r="O57" s="33" t="str">
        <x:f>IF($A57="","",COUNTIFS(Documentos!$C$5:$C$204,$A57,Documentos!$H$5:$H$204,"Não"))</x:f>
      </x:c>
      <x:c r="P57" s="38" t="str">
        <x:f>IF(LEN(A57)=0,"",IF(COUNTIFS(Movimentacoes!$C$5:$C$204,A57,Movimentacoes!$B$5:$B$204,"Destinação",Movimentacoes!$M$5:$M$204,"OK")=0,"",_xlfn.MAXIFS(Movimentacoes!$A$5:$A$204,Movimentacoes!$C$5:$C$204,A57,Movimentacoes!$B$5:$B$204,"Destinação",Movimentacoes!$M$5:$M$204,"OK")))</x:f>
      </x:c>
      <x:c r="Q57" s="39" t="str">
        <x:f>IF(ISNUMBER(P57),Listas!$B$9-P57,"")</x:f>
      </x:c>
      <x:c r="R57" s="33" t="str">
        <x:f>IF(LEN(A57)=0,"",IF(COUNTIF($A$5:$A$104,A57)&lt;&gt;1,"CÓDIGO DUPLICADO",IF(LEN(B57)=0,"INFORMAR RESÍDUO",IF(I57&lt;&gt;"Sim","INATIVO",IF(OR(E57&lt;&gt;"kg",NOT(ISNUMBER(M57))),"REVISAR UNIDADE/CAPACIDADE",IF(L57&lt;0,"SALDO NEGATIVO",IF(AND(ISNUMBER(Listas!$B$7),Listas!$B$7&gt;0,Listas!$B$7&lt;=1),IF(M57&gt;1,"COLETA URGENTE",IF(O57&gt;0,"DOCUMENTO PENDENTE",IF(M57&gt;=Listas!$B$7,"PROGRAMAR COLETA","OK"))),"REVISAR PARÂMETRO")))))))</x:f>
      </x:c>
      <x:c r="S57" s="1"/>
      <x:c r="T57" s="1"/>
      <x:c r="U57" s="1"/>
      <x:c r="V57" s="1"/>
      <x:c r="W57" s="1"/>
    </x:row>
    <x:row r="58">
      <x:c r="A58" s="30"/>
      <x:c r="B58" s="30"/>
      <x:c r="C58" s="30"/>
      <x:c r="D58" s="30"/>
      <x:c r="E58" s="30"/>
      <x:c r="F58" s="30"/>
      <x:c r="G58" s="34"/>
      <x:c r="H58" s="30"/>
      <x:c r="I58" s="30"/>
      <x:c r="J58" s="35" t="str">
        <x:f>IF(LEN(A58)=0,"",SUMIFS(Movimentacoes!$F$5:$F$204,Movimentacoes!$C$5:$C$204,A58,Movimentacoes!$B$5:$B$204,"Geração",Movimentacoes!$M$5:$M$204,"OK"))</x:f>
      </x:c>
      <x:c r="K58" s="35" t="str">
        <x:f>IF(LEN(A58)=0,"",SUMIFS(Movimentacoes!$F$5:$F$204,Movimentacoes!$C$5:$C$204,A58,Movimentacoes!$B$5:$B$204,"Destinação",Movimentacoes!$M$5:$M$204,"OK"))</x:f>
      </x:c>
      <x:c r="L58" s="35" t="str">
        <x:f>IF($A58="","",$J58-$K58)</x:f>
      </x:c>
      <x:c r="M58" s="36" t="str">
        <x:f>IF(LEN(A58)=0,"",IF(ISNUMBER(G58),IF(G58&gt;0,L58/G58,""),""))</x:f>
      </x:c>
      <x:c r="N58" s="37" t="str">
        <x:f>IF(LEN(A58)=0,"",SUMIFS(Movimentacoes!$K$5:$K$204,Movimentacoes!$C$5:$C$204,A58,Movimentacoes!$B$5:$B$204,"Destinação",Movimentacoes!$M$5:$M$204,"OK"))</x:f>
      </x:c>
      <x:c r="O58" s="33" t="str">
        <x:f>IF($A58="","",COUNTIFS(Documentos!$C$5:$C$204,$A58,Documentos!$H$5:$H$204,"Não"))</x:f>
      </x:c>
      <x:c r="P58" s="38" t="str">
        <x:f>IF(LEN(A58)=0,"",IF(COUNTIFS(Movimentacoes!$C$5:$C$204,A58,Movimentacoes!$B$5:$B$204,"Destinação",Movimentacoes!$M$5:$M$204,"OK")=0,"",_xlfn.MAXIFS(Movimentacoes!$A$5:$A$204,Movimentacoes!$C$5:$C$204,A58,Movimentacoes!$B$5:$B$204,"Destinação",Movimentacoes!$M$5:$M$204,"OK")))</x:f>
      </x:c>
      <x:c r="Q58" s="39" t="str">
        <x:f>IF(ISNUMBER(P58),Listas!$B$9-P58,"")</x:f>
      </x:c>
      <x:c r="R58" s="33" t="str">
        <x:f>IF(LEN(A58)=0,"",IF(COUNTIF($A$5:$A$104,A58)&lt;&gt;1,"CÓDIGO DUPLICADO",IF(LEN(B58)=0,"INFORMAR RESÍDUO",IF(I58&lt;&gt;"Sim","INATIVO",IF(OR(E58&lt;&gt;"kg",NOT(ISNUMBER(M58))),"REVISAR UNIDADE/CAPACIDADE",IF(L58&lt;0,"SALDO NEGATIVO",IF(AND(ISNUMBER(Listas!$B$7),Listas!$B$7&gt;0,Listas!$B$7&lt;=1),IF(M58&gt;1,"COLETA URGENTE",IF(O58&gt;0,"DOCUMENTO PENDENTE",IF(M58&gt;=Listas!$B$7,"PROGRAMAR COLETA","OK"))),"REVISAR PARÂMETRO")))))))</x:f>
      </x:c>
      <x:c r="S58" s="1"/>
      <x:c r="T58" s="1"/>
      <x:c r="U58" s="1"/>
      <x:c r="V58" s="1"/>
      <x:c r="W58" s="1"/>
    </x:row>
    <x:row r="59">
      <x:c r="A59" s="30"/>
      <x:c r="B59" s="30"/>
      <x:c r="C59" s="30"/>
      <x:c r="D59" s="30"/>
      <x:c r="E59" s="30"/>
      <x:c r="F59" s="30"/>
      <x:c r="G59" s="34"/>
      <x:c r="H59" s="30"/>
      <x:c r="I59" s="30"/>
      <x:c r="J59" s="35" t="str">
        <x:f>IF(LEN(A59)=0,"",SUMIFS(Movimentacoes!$F$5:$F$204,Movimentacoes!$C$5:$C$204,A59,Movimentacoes!$B$5:$B$204,"Geração",Movimentacoes!$M$5:$M$204,"OK"))</x:f>
      </x:c>
      <x:c r="K59" s="35" t="str">
        <x:f>IF(LEN(A59)=0,"",SUMIFS(Movimentacoes!$F$5:$F$204,Movimentacoes!$C$5:$C$204,A59,Movimentacoes!$B$5:$B$204,"Destinação",Movimentacoes!$M$5:$M$204,"OK"))</x:f>
      </x:c>
      <x:c r="L59" s="35" t="str">
        <x:f>IF($A59="","",$J59-$K59)</x:f>
      </x:c>
      <x:c r="M59" s="36" t="str">
        <x:f>IF(LEN(A59)=0,"",IF(ISNUMBER(G59),IF(G59&gt;0,L59/G59,""),""))</x:f>
      </x:c>
      <x:c r="N59" s="37" t="str">
        <x:f>IF(LEN(A59)=0,"",SUMIFS(Movimentacoes!$K$5:$K$204,Movimentacoes!$C$5:$C$204,A59,Movimentacoes!$B$5:$B$204,"Destinação",Movimentacoes!$M$5:$M$204,"OK"))</x:f>
      </x:c>
      <x:c r="O59" s="33" t="str">
        <x:f>IF($A59="","",COUNTIFS(Documentos!$C$5:$C$204,$A59,Documentos!$H$5:$H$204,"Não"))</x:f>
      </x:c>
      <x:c r="P59" s="38" t="str">
        <x:f>IF(LEN(A59)=0,"",IF(COUNTIFS(Movimentacoes!$C$5:$C$204,A59,Movimentacoes!$B$5:$B$204,"Destinação",Movimentacoes!$M$5:$M$204,"OK")=0,"",_xlfn.MAXIFS(Movimentacoes!$A$5:$A$204,Movimentacoes!$C$5:$C$204,A59,Movimentacoes!$B$5:$B$204,"Destinação",Movimentacoes!$M$5:$M$204,"OK")))</x:f>
      </x:c>
      <x:c r="Q59" s="39" t="str">
        <x:f>IF(ISNUMBER(P59),Listas!$B$9-P59,"")</x:f>
      </x:c>
      <x:c r="R59" s="33" t="str">
        <x:f>IF(LEN(A59)=0,"",IF(COUNTIF($A$5:$A$104,A59)&lt;&gt;1,"CÓDIGO DUPLICADO",IF(LEN(B59)=0,"INFORMAR RESÍDUO",IF(I59&lt;&gt;"Sim","INATIVO",IF(OR(E59&lt;&gt;"kg",NOT(ISNUMBER(M59))),"REVISAR UNIDADE/CAPACIDADE",IF(L59&lt;0,"SALDO NEGATIVO",IF(AND(ISNUMBER(Listas!$B$7),Listas!$B$7&gt;0,Listas!$B$7&lt;=1),IF(M59&gt;1,"COLETA URGENTE",IF(O59&gt;0,"DOCUMENTO PENDENTE",IF(M59&gt;=Listas!$B$7,"PROGRAMAR COLETA","OK"))),"REVISAR PARÂMETRO")))))))</x:f>
      </x:c>
      <x:c r="S59" s="1"/>
      <x:c r="T59" s="1"/>
      <x:c r="U59" s="1"/>
      <x:c r="V59" s="1"/>
      <x:c r="W59" s="1"/>
    </x:row>
    <x:row r="60">
      <x:c r="A60" s="30"/>
      <x:c r="B60" s="30"/>
      <x:c r="C60" s="30"/>
      <x:c r="D60" s="30"/>
      <x:c r="E60" s="30"/>
      <x:c r="F60" s="30"/>
      <x:c r="G60" s="34"/>
      <x:c r="H60" s="30"/>
      <x:c r="I60" s="30"/>
      <x:c r="J60" s="35" t="str">
        <x:f>IF(LEN(A60)=0,"",SUMIFS(Movimentacoes!$F$5:$F$204,Movimentacoes!$C$5:$C$204,A60,Movimentacoes!$B$5:$B$204,"Geração",Movimentacoes!$M$5:$M$204,"OK"))</x:f>
      </x:c>
      <x:c r="K60" s="35" t="str">
        <x:f>IF(LEN(A60)=0,"",SUMIFS(Movimentacoes!$F$5:$F$204,Movimentacoes!$C$5:$C$204,A60,Movimentacoes!$B$5:$B$204,"Destinação",Movimentacoes!$M$5:$M$204,"OK"))</x:f>
      </x:c>
      <x:c r="L60" s="35" t="str">
        <x:f>IF($A60="","",$J60-$K60)</x:f>
      </x:c>
      <x:c r="M60" s="36" t="str">
        <x:f>IF(LEN(A60)=0,"",IF(ISNUMBER(G60),IF(G60&gt;0,L60/G60,""),""))</x:f>
      </x:c>
      <x:c r="N60" s="37" t="str">
        <x:f>IF(LEN(A60)=0,"",SUMIFS(Movimentacoes!$K$5:$K$204,Movimentacoes!$C$5:$C$204,A60,Movimentacoes!$B$5:$B$204,"Destinação",Movimentacoes!$M$5:$M$204,"OK"))</x:f>
      </x:c>
      <x:c r="O60" s="33" t="str">
        <x:f>IF($A60="","",COUNTIFS(Documentos!$C$5:$C$204,$A60,Documentos!$H$5:$H$204,"Não"))</x:f>
      </x:c>
      <x:c r="P60" s="38" t="str">
        <x:f>IF(LEN(A60)=0,"",IF(COUNTIFS(Movimentacoes!$C$5:$C$204,A60,Movimentacoes!$B$5:$B$204,"Destinação",Movimentacoes!$M$5:$M$204,"OK")=0,"",_xlfn.MAXIFS(Movimentacoes!$A$5:$A$204,Movimentacoes!$C$5:$C$204,A60,Movimentacoes!$B$5:$B$204,"Destinação",Movimentacoes!$M$5:$M$204,"OK")))</x:f>
      </x:c>
      <x:c r="Q60" s="39" t="str">
        <x:f>IF(ISNUMBER(P60),Listas!$B$9-P60,"")</x:f>
      </x:c>
      <x:c r="R60" s="33" t="str">
        <x:f>IF(LEN(A60)=0,"",IF(COUNTIF($A$5:$A$104,A60)&lt;&gt;1,"CÓDIGO DUPLICADO",IF(LEN(B60)=0,"INFORMAR RESÍDUO",IF(I60&lt;&gt;"Sim","INATIVO",IF(OR(E60&lt;&gt;"kg",NOT(ISNUMBER(M60))),"REVISAR UNIDADE/CAPACIDADE",IF(L60&lt;0,"SALDO NEGATIVO",IF(AND(ISNUMBER(Listas!$B$7),Listas!$B$7&gt;0,Listas!$B$7&lt;=1),IF(M60&gt;1,"COLETA URGENTE",IF(O60&gt;0,"DOCUMENTO PENDENTE",IF(M60&gt;=Listas!$B$7,"PROGRAMAR COLETA","OK"))),"REVISAR PARÂMETRO")))))))</x:f>
      </x:c>
      <x:c r="S60" s="1"/>
      <x:c r="T60" s="1"/>
      <x:c r="U60" s="1"/>
      <x:c r="V60" s="1"/>
      <x:c r="W60" s="1"/>
    </x:row>
    <x:row r="61">
      <x:c r="A61" s="30"/>
      <x:c r="B61" s="30"/>
      <x:c r="C61" s="30"/>
      <x:c r="D61" s="30"/>
      <x:c r="E61" s="30"/>
      <x:c r="F61" s="30"/>
      <x:c r="G61" s="34"/>
      <x:c r="H61" s="30"/>
      <x:c r="I61" s="30"/>
      <x:c r="J61" s="35" t="str">
        <x:f>IF(LEN(A61)=0,"",SUMIFS(Movimentacoes!$F$5:$F$204,Movimentacoes!$C$5:$C$204,A61,Movimentacoes!$B$5:$B$204,"Geração",Movimentacoes!$M$5:$M$204,"OK"))</x:f>
      </x:c>
      <x:c r="K61" s="35" t="str">
        <x:f>IF(LEN(A61)=0,"",SUMIFS(Movimentacoes!$F$5:$F$204,Movimentacoes!$C$5:$C$204,A61,Movimentacoes!$B$5:$B$204,"Destinação",Movimentacoes!$M$5:$M$204,"OK"))</x:f>
      </x:c>
      <x:c r="L61" s="35" t="str">
        <x:f>IF($A61="","",$J61-$K61)</x:f>
      </x:c>
      <x:c r="M61" s="36" t="str">
        <x:f>IF(LEN(A61)=0,"",IF(ISNUMBER(G61),IF(G61&gt;0,L61/G61,""),""))</x:f>
      </x:c>
      <x:c r="N61" s="37" t="str">
        <x:f>IF(LEN(A61)=0,"",SUMIFS(Movimentacoes!$K$5:$K$204,Movimentacoes!$C$5:$C$204,A61,Movimentacoes!$B$5:$B$204,"Destinação",Movimentacoes!$M$5:$M$204,"OK"))</x:f>
      </x:c>
      <x:c r="O61" s="33" t="str">
        <x:f>IF($A61="","",COUNTIFS(Documentos!$C$5:$C$204,$A61,Documentos!$H$5:$H$204,"Não"))</x:f>
      </x:c>
      <x:c r="P61" s="38" t="str">
        <x:f>IF(LEN(A61)=0,"",IF(COUNTIFS(Movimentacoes!$C$5:$C$204,A61,Movimentacoes!$B$5:$B$204,"Destinação",Movimentacoes!$M$5:$M$204,"OK")=0,"",_xlfn.MAXIFS(Movimentacoes!$A$5:$A$204,Movimentacoes!$C$5:$C$204,A61,Movimentacoes!$B$5:$B$204,"Destinação",Movimentacoes!$M$5:$M$204,"OK")))</x:f>
      </x:c>
      <x:c r="Q61" s="39" t="str">
        <x:f>IF(ISNUMBER(P61),Listas!$B$9-P61,"")</x:f>
      </x:c>
      <x:c r="R61" s="33" t="str">
        <x:f>IF(LEN(A61)=0,"",IF(COUNTIF($A$5:$A$104,A61)&lt;&gt;1,"CÓDIGO DUPLICADO",IF(LEN(B61)=0,"INFORMAR RESÍDUO",IF(I61&lt;&gt;"Sim","INATIVO",IF(OR(E61&lt;&gt;"kg",NOT(ISNUMBER(M61))),"REVISAR UNIDADE/CAPACIDADE",IF(L61&lt;0,"SALDO NEGATIVO",IF(AND(ISNUMBER(Listas!$B$7),Listas!$B$7&gt;0,Listas!$B$7&lt;=1),IF(M61&gt;1,"COLETA URGENTE",IF(O61&gt;0,"DOCUMENTO PENDENTE",IF(M61&gt;=Listas!$B$7,"PROGRAMAR COLETA","OK"))),"REVISAR PARÂMETRO")))))))</x:f>
      </x:c>
      <x:c r="S61" s="1"/>
      <x:c r="T61" s="1"/>
      <x:c r="U61" s="1"/>
      <x:c r="V61" s="1"/>
      <x:c r="W61" s="1"/>
    </x:row>
    <x:row r="62">
      <x:c r="A62" s="30"/>
      <x:c r="B62" s="30"/>
      <x:c r="C62" s="30"/>
      <x:c r="D62" s="30"/>
      <x:c r="E62" s="30"/>
      <x:c r="F62" s="30"/>
      <x:c r="G62" s="34"/>
      <x:c r="H62" s="30"/>
      <x:c r="I62" s="30"/>
      <x:c r="J62" s="35" t="str">
        <x:f>IF(LEN(A62)=0,"",SUMIFS(Movimentacoes!$F$5:$F$204,Movimentacoes!$C$5:$C$204,A62,Movimentacoes!$B$5:$B$204,"Geração",Movimentacoes!$M$5:$M$204,"OK"))</x:f>
      </x:c>
      <x:c r="K62" s="35" t="str">
        <x:f>IF(LEN(A62)=0,"",SUMIFS(Movimentacoes!$F$5:$F$204,Movimentacoes!$C$5:$C$204,A62,Movimentacoes!$B$5:$B$204,"Destinação",Movimentacoes!$M$5:$M$204,"OK"))</x:f>
      </x:c>
      <x:c r="L62" s="35" t="str">
        <x:f>IF($A62="","",$J62-$K62)</x:f>
      </x:c>
      <x:c r="M62" s="36" t="str">
        <x:f>IF(LEN(A62)=0,"",IF(ISNUMBER(G62),IF(G62&gt;0,L62/G62,""),""))</x:f>
      </x:c>
      <x:c r="N62" s="37" t="str">
        <x:f>IF(LEN(A62)=0,"",SUMIFS(Movimentacoes!$K$5:$K$204,Movimentacoes!$C$5:$C$204,A62,Movimentacoes!$B$5:$B$204,"Destinação",Movimentacoes!$M$5:$M$204,"OK"))</x:f>
      </x:c>
      <x:c r="O62" s="33" t="str">
        <x:f>IF($A62="","",COUNTIFS(Documentos!$C$5:$C$204,$A62,Documentos!$H$5:$H$204,"Não"))</x:f>
      </x:c>
      <x:c r="P62" s="38" t="str">
        <x:f>IF(LEN(A62)=0,"",IF(COUNTIFS(Movimentacoes!$C$5:$C$204,A62,Movimentacoes!$B$5:$B$204,"Destinação",Movimentacoes!$M$5:$M$204,"OK")=0,"",_xlfn.MAXIFS(Movimentacoes!$A$5:$A$204,Movimentacoes!$C$5:$C$204,A62,Movimentacoes!$B$5:$B$204,"Destinação",Movimentacoes!$M$5:$M$204,"OK")))</x:f>
      </x:c>
      <x:c r="Q62" s="39" t="str">
        <x:f>IF(ISNUMBER(P62),Listas!$B$9-P62,"")</x:f>
      </x:c>
      <x:c r="R62" s="33" t="str">
        <x:f>IF(LEN(A62)=0,"",IF(COUNTIF($A$5:$A$104,A62)&lt;&gt;1,"CÓDIGO DUPLICADO",IF(LEN(B62)=0,"INFORMAR RESÍDUO",IF(I62&lt;&gt;"Sim","INATIVO",IF(OR(E62&lt;&gt;"kg",NOT(ISNUMBER(M62))),"REVISAR UNIDADE/CAPACIDADE",IF(L62&lt;0,"SALDO NEGATIVO",IF(AND(ISNUMBER(Listas!$B$7),Listas!$B$7&gt;0,Listas!$B$7&lt;=1),IF(M62&gt;1,"COLETA URGENTE",IF(O62&gt;0,"DOCUMENTO PENDENTE",IF(M62&gt;=Listas!$B$7,"PROGRAMAR COLETA","OK"))),"REVISAR PARÂMETRO")))))))</x:f>
      </x:c>
      <x:c r="S62" s="1"/>
      <x:c r="T62" s="1"/>
      <x:c r="U62" s="1"/>
      <x:c r="V62" s="1"/>
      <x:c r="W62" s="1"/>
    </x:row>
    <x:row r="63">
      <x:c r="A63" s="30"/>
      <x:c r="B63" s="30"/>
      <x:c r="C63" s="30"/>
      <x:c r="D63" s="30"/>
      <x:c r="E63" s="30"/>
      <x:c r="F63" s="30"/>
      <x:c r="G63" s="34"/>
      <x:c r="H63" s="30"/>
      <x:c r="I63" s="30"/>
      <x:c r="J63" s="35" t="str">
        <x:f>IF(LEN(A63)=0,"",SUMIFS(Movimentacoes!$F$5:$F$204,Movimentacoes!$C$5:$C$204,A63,Movimentacoes!$B$5:$B$204,"Geração",Movimentacoes!$M$5:$M$204,"OK"))</x:f>
      </x:c>
      <x:c r="K63" s="35" t="str">
        <x:f>IF(LEN(A63)=0,"",SUMIFS(Movimentacoes!$F$5:$F$204,Movimentacoes!$C$5:$C$204,A63,Movimentacoes!$B$5:$B$204,"Destinação",Movimentacoes!$M$5:$M$204,"OK"))</x:f>
      </x:c>
      <x:c r="L63" s="35" t="str">
        <x:f>IF($A63="","",$J63-$K63)</x:f>
      </x:c>
      <x:c r="M63" s="36" t="str">
        <x:f>IF(LEN(A63)=0,"",IF(ISNUMBER(G63),IF(G63&gt;0,L63/G63,""),""))</x:f>
      </x:c>
      <x:c r="N63" s="37" t="str">
        <x:f>IF(LEN(A63)=0,"",SUMIFS(Movimentacoes!$K$5:$K$204,Movimentacoes!$C$5:$C$204,A63,Movimentacoes!$B$5:$B$204,"Destinação",Movimentacoes!$M$5:$M$204,"OK"))</x:f>
      </x:c>
      <x:c r="O63" s="33" t="str">
        <x:f>IF($A63="","",COUNTIFS(Documentos!$C$5:$C$204,$A63,Documentos!$H$5:$H$204,"Não"))</x:f>
      </x:c>
      <x:c r="P63" s="38" t="str">
        <x:f>IF(LEN(A63)=0,"",IF(COUNTIFS(Movimentacoes!$C$5:$C$204,A63,Movimentacoes!$B$5:$B$204,"Destinação",Movimentacoes!$M$5:$M$204,"OK")=0,"",_xlfn.MAXIFS(Movimentacoes!$A$5:$A$204,Movimentacoes!$C$5:$C$204,A63,Movimentacoes!$B$5:$B$204,"Destinação",Movimentacoes!$M$5:$M$204,"OK")))</x:f>
      </x:c>
      <x:c r="Q63" s="39" t="str">
        <x:f>IF(ISNUMBER(P63),Listas!$B$9-P63,"")</x:f>
      </x:c>
      <x:c r="R63" s="33" t="str">
        <x:f>IF(LEN(A63)=0,"",IF(COUNTIF($A$5:$A$104,A63)&lt;&gt;1,"CÓDIGO DUPLICADO",IF(LEN(B63)=0,"INFORMAR RESÍDUO",IF(I63&lt;&gt;"Sim","INATIVO",IF(OR(E63&lt;&gt;"kg",NOT(ISNUMBER(M63))),"REVISAR UNIDADE/CAPACIDADE",IF(L63&lt;0,"SALDO NEGATIVO",IF(AND(ISNUMBER(Listas!$B$7),Listas!$B$7&gt;0,Listas!$B$7&lt;=1),IF(M63&gt;1,"COLETA URGENTE",IF(O63&gt;0,"DOCUMENTO PENDENTE",IF(M63&gt;=Listas!$B$7,"PROGRAMAR COLETA","OK"))),"REVISAR PARÂMETRO")))))))</x:f>
      </x:c>
      <x:c r="S63" s="1"/>
      <x:c r="T63" s="1"/>
      <x:c r="U63" s="1"/>
      <x:c r="V63" s="1"/>
      <x:c r="W63" s="1"/>
    </x:row>
    <x:row r="64">
      <x:c r="A64" s="30"/>
      <x:c r="B64" s="30"/>
      <x:c r="C64" s="30"/>
      <x:c r="D64" s="30"/>
      <x:c r="E64" s="30"/>
      <x:c r="F64" s="30"/>
      <x:c r="G64" s="34"/>
      <x:c r="H64" s="30"/>
      <x:c r="I64" s="30"/>
      <x:c r="J64" s="35" t="str">
        <x:f>IF(LEN(A64)=0,"",SUMIFS(Movimentacoes!$F$5:$F$204,Movimentacoes!$C$5:$C$204,A64,Movimentacoes!$B$5:$B$204,"Geração",Movimentacoes!$M$5:$M$204,"OK"))</x:f>
      </x:c>
      <x:c r="K64" s="35" t="str">
        <x:f>IF(LEN(A64)=0,"",SUMIFS(Movimentacoes!$F$5:$F$204,Movimentacoes!$C$5:$C$204,A64,Movimentacoes!$B$5:$B$204,"Destinação",Movimentacoes!$M$5:$M$204,"OK"))</x:f>
      </x:c>
      <x:c r="L64" s="35" t="str">
        <x:f>IF($A64="","",$J64-$K64)</x:f>
      </x:c>
      <x:c r="M64" s="36" t="str">
        <x:f>IF(LEN(A64)=0,"",IF(ISNUMBER(G64),IF(G64&gt;0,L64/G64,""),""))</x:f>
      </x:c>
      <x:c r="N64" s="37" t="str">
        <x:f>IF(LEN(A64)=0,"",SUMIFS(Movimentacoes!$K$5:$K$204,Movimentacoes!$C$5:$C$204,A64,Movimentacoes!$B$5:$B$204,"Destinação",Movimentacoes!$M$5:$M$204,"OK"))</x:f>
      </x:c>
      <x:c r="O64" s="33" t="str">
        <x:f>IF($A64="","",COUNTIFS(Documentos!$C$5:$C$204,$A64,Documentos!$H$5:$H$204,"Não"))</x:f>
      </x:c>
      <x:c r="P64" s="38" t="str">
        <x:f>IF(LEN(A64)=0,"",IF(COUNTIFS(Movimentacoes!$C$5:$C$204,A64,Movimentacoes!$B$5:$B$204,"Destinação",Movimentacoes!$M$5:$M$204,"OK")=0,"",_xlfn.MAXIFS(Movimentacoes!$A$5:$A$204,Movimentacoes!$C$5:$C$204,A64,Movimentacoes!$B$5:$B$204,"Destinação",Movimentacoes!$M$5:$M$204,"OK")))</x:f>
      </x:c>
      <x:c r="Q64" s="39" t="str">
        <x:f>IF(ISNUMBER(P64),Listas!$B$9-P64,"")</x:f>
      </x:c>
      <x:c r="R64" s="33" t="str">
        <x:f>IF(LEN(A64)=0,"",IF(COUNTIF($A$5:$A$104,A64)&lt;&gt;1,"CÓDIGO DUPLICADO",IF(LEN(B64)=0,"INFORMAR RESÍDUO",IF(I64&lt;&gt;"Sim","INATIVO",IF(OR(E64&lt;&gt;"kg",NOT(ISNUMBER(M64))),"REVISAR UNIDADE/CAPACIDADE",IF(L64&lt;0,"SALDO NEGATIVO",IF(AND(ISNUMBER(Listas!$B$7),Listas!$B$7&gt;0,Listas!$B$7&lt;=1),IF(M64&gt;1,"COLETA URGENTE",IF(O64&gt;0,"DOCUMENTO PENDENTE",IF(M64&gt;=Listas!$B$7,"PROGRAMAR COLETA","OK"))),"REVISAR PARÂMETRO")))))))</x:f>
      </x:c>
      <x:c r="S64" s="1"/>
      <x:c r="T64" s="1"/>
      <x:c r="U64" s="1"/>
      <x:c r="V64" s="1"/>
      <x:c r="W64" s="1"/>
    </x:row>
    <x:row r="65">
      <x:c r="A65" s="30"/>
      <x:c r="B65" s="30"/>
      <x:c r="C65" s="30"/>
      <x:c r="D65" s="30"/>
      <x:c r="E65" s="30"/>
      <x:c r="F65" s="30"/>
      <x:c r="G65" s="34"/>
      <x:c r="H65" s="30"/>
      <x:c r="I65" s="30"/>
      <x:c r="J65" s="35" t="str">
        <x:f>IF(LEN(A65)=0,"",SUMIFS(Movimentacoes!$F$5:$F$204,Movimentacoes!$C$5:$C$204,A65,Movimentacoes!$B$5:$B$204,"Geração",Movimentacoes!$M$5:$M$204,"OK"))</x:f>
      </x:c>
      <x:c r="K65" s="35" t="str">
        <x:f>IF(LEN(A65)=0,"",SUMIFS(Movimentacoes!$F$5:$F$204,Movimentacoes!$C$5:$C$204,A65,Movimentacoes!$B$5:$B$204,"Destinação",Movimentacoes!$M$5:$M$204,"OK"))</x:f>
      </x:c>
      <x:c r="L65" s="35" t="str">
        <x:f>IF($A65="","",$J65-$K65)</x:f>
      </x:c>
      <x:c r="M65" s="36" t="str">
        <x:f>IF(LEN(A65)=0,"",IF(ISNUMBER(G65),IF(G65&gt;0,L65/G65,""),""))</x:f>
      </x:c>
      <x:c r="N65" s="37" t="str">
        <x:f>IF(LEN(A65)=0,"",SUMIFS(Movimentacoes!$K$5:$K$204,Movimentacoes!$C$5:$C$204,A65,Movimentacoes!$B$5:$B$204,"Destinação",Movimentacoes!$M$5:$M$204,"OK"))</x:f>
      </x:c>
      <x:c r="O65" s="33" t="str">
        <x:f>IF($A65="","",COUNTIFS(Documentos!$C$5:$C$204,$A65,Documentos!$H$5:$H$204,"Não"))</x:f>
      </x:c>
      <x:c r="P65" s="38" t="str">
        <x:f>IF(LEN(A65)=0,"",IF(COUNTIFS(Movimentacoes!$C$5:$C$204,A65,Movimentacoes!$B$5:$B$204,"Destinação",Movimentacoes!$M$5:$M$204,"OK")=0,"",_xlfn.MAXIFS(Movimentacoes!$A$5:$A$204,Movimentacoes!$C$5:$C$204,A65,Movimentacoes!$B$5:$B$204,"Destinação",Movimentacoes!$M$5:$M$204,"OK")))</x:f>
      </x:c>
      <x:c r="Q65" s="39" t="str">
        <x:f>IF(ISNUMBER(P65),Listas!$B$9-P65,"")</x:f>
      </x:c>
      <x:c r="R65" s="33" t="str">
        <x:f>IF(LEN(A65)=0,"",IF(COUNTIF($A$5:$A$104,A65)&lt;&gt;1,"CÓDIGO DUPLICADO",IF(LEN(B65)=0,"INFORMAR RESÍDUO",IF(I65&lt;&gt;"Sim","INATIVO",IF(OR(E65&lt;&gt;"kg",NOT(ISNUMBER(M65))),"REVISAR UNIDADE/CAPACIDADE",IF(L65&lt;0,"SALDO NEGATIVO",IF(AND(ISNUMBER(Listas!$B$7),Listas!$B$7&gt;0,Listas!$B$7&lt;=1),IF(M65&gt;1,"COLETA URGENTE",IF(O65&gt;0,"DOCUMENTO PENDENTE",IF(M65&gt;=Listas!$B$7,"PROGRAMAR COLETA","OK"))),"REVISAR PARÂMETRO")))))))</x:f>
      </x:c>
      <x:c r="S65" s="1"/>
      <x:c r="T65" s="1"/>
      <x:c r="U65" s="1"/>
      <x:c r="V65" s="1"/>
      <x:c r="W65" s="1"/>
    </x:row>
    <x:row r="66">
      <x:c r="A66" s="30"/>
      <x:c r="B66" s="30"/>
      <x:c r="C66" s="30"/>
      <x:c r="D66" s="30"/>
      <x:c r="E66" s="30"/>
      <x:c r="F66" s="30"/>
      <x:c r="G66" s="34"/>
      <x:c r="H66" s="30"/>
      <x:c r="I66" s="30"/>
      <x:c r="J66" s="35" t="str">
        <x:f>IF(LEN(A66)=0,"",SUMIFS(Movimentacoes!$F$5:$F$204,Movimentacoes!$C$5:$C$204,A66,Movimentacoes!$B$5:$B$204,"Geração",Movimentacoes!$M$5:$M$204,"OK"))</x:f>
      </x:c>
      <x:c r="K66" s="35" t="str">
        <x:f>IF(LEN(A66)=0,"",SUMIFS(Movimentacoes!$F$5:$F$204,Movimentacoes!$C$5:$C$204,A66,Movimentacoes!$B$5:$B$204,"Destinação",Movimentacoes!$M$5:$M$204,"OK"))</x:f>
      </x:c>
      <x:c r="L66" s="35" t="str">
        <x:f>IF($A66="","",$J66-$K66)</x:f>
      </x:c>
      <x:c r="M66" s="36" t="str">
        <x:f>IF(LEN(A66)=0,"",IF(ISNUMBER(G66),IF(G66&gt;0,L66/G66,""),""))</x:f>
      </x:c>
      <x:c r="N66" s="37" t="str">
        <x:f>IF(LEN(A66)=0,"",SUMIFS(Movimentacoes!$K$5:$K$204,Movimentacoes!$C$5:$C$204,A66,Movimentacoes!$B$5:$B$204,"Destinação",Movimentacoes!$M$5:$M$204,"OK"))</x:f>
      </x:c>
      <x:c r="O66" s="33" t="str">
        <x:f>IF($A66="","",COUNTIFS(Documentos!$C$5:$C$204,$A66,Documentos!$H$5:$H$204,"Não"))</x:f>
      </x:c>
      <x:c r="P66" s="38" t="str">
        <x:f>IF(LEN(A66)=0,"",IF(COUNTIFS(Movimentacoes!$C$5:$C$204,A66,Movimentacoes!$B$5:$B$204,"Destinação",Movimentacoes!$M$5:$M$204,"OK")=0,"",_xlfn.MAXIFS(Movimentacoes!$A$5:$A$204,Movimentacoes!$C$5:$C$204,A66,Movimentacoes!$B$5:$B$204,"Destinação",Movimentacoes!$M$5:$M$204,"OK")))</x:f>
      </x:c>
      <x:c r="Q66" s="39" t="str">
        <x:f>IF(ISNUMBER(P66),Listas!$B$9-P66,"")</x:f>
      </x:c>
      <x:c r="R66" s="33" t="str">
        <x:f>IF(LEN(A66)=0,"",IF(COUNTIF($A$5:$A$104,A66)&lt;&gt;1,"CÓDIGO DUPLICADO",IF(LEN(B66)=0,"INFORMAR RESÍDUO",IF(I66&lt;&gt;"Sim","INATIVO",IF(OR(E66&lt;&gt;"kg",NOT(ISNUMBER(M66))),"REVISAR UNIDADE/CAPACIDADE",IF(L66&lt;0,"SALDO NEGATIVO",IF(AND(ISNUMBER(Listas!$B$7),Listas!$B$7&gt;0,Listas!$B$7&lt;=1),IF(M66&gt;1,"COLETA URGENTE",IF(O66&gt;0,"DOCUMENTO PENDENTE",IF(M66&gt;=Listas!$B$7,"PROGRAMAR COLETA","OK"))),"REVISAR PARÂMETRO")))))))</x:f>
      </x:c>
      <x:c r="S66" s="1"/>
      <x:c r="T66" s="1"/>
      <x:c r="U66" s="1"/>
      <x:c r="V66" s="1"/>
      <x:c r="W66" s="1"/>
    </x:row>
    <x:row r="67">
      <x:c r="A67" s="30"/>
      <x:c r="B67" s="30"/>
      <x:c r="C67" s="30"/>
      <x:c r="D67" s="30"/>
      <x:c r="E67" s="30"/>
      <x:c r="F67" s="30"/>
      <x:c r="G67" s="34"/>
      <x:c r="H67" s="30"/>
      <x:c r="I67" s="30"/>
      <x:c r="J67" s="35" t="str">
        <x:f>IF(LEN(A67)=0,"",SUMIFS(Movimentacoes!$F$5:$F$204,Movimentacoes!$C$5:$C$204,A67,Movimentacoes!$B$5:$B$204,"Geração",Movimentacoes!$M$5:$M$204,"OK"))</x:f>
      </x:c>
      <x:c r="K67" s="35" t="str">
        <x:f>IF(LEN(A67)=0,"",SUMIFS(Movimentacoes!$F$5:$F$204,Movimentacoes!$C$5:$C$204,A67,Movimentacoes!$B$5:$B$204,"Destinação",Movimentacoes!$M$5:$M$204,"OK"))</x:f>
      </x:c>
      <x:c r="L67" s="35" t="str">
        <x:f>IF($A67="","",$J67-$K67)</x:f>
      </x:c>
      <x:c r="M67" s="36" t="str">
        <x:f>IF(LEN(A67)=0,"",IF(ISNUMBER(G67),IF(G67&gt;0,L67/G67,""),""))</x:f>
      </x:c>
      <x:c r="N67" s="37" t="str">
        <x:f>IF(LEN(A67)=0,"",SUMIFS(Movimentacoes!$K$5:$K$204,Movimentacoes!$C$5:$C$204,A67,Movimentacoes!$B$5:$B$204,"Destinação",Movimentacoes!$M$5:$M$204,"OK"))</x:f>
      </x:c>
      <x:c r="O67" s="33" t="str">
        <x:f>IF($A67="","",COUNTIFS(Documentos!$C$5:$C$204,$A67,Documentos!$H$5:$H$204,"Não"))</x:f>
      </x:c>
      <x:c r="P67" s="38" t="str">
        <x:f>IF(LEN(A67)=0,"",IF(COUNTIFS(Movimentacoes!$C$5:$C$204,A67,Movimentacoes!$B$5:$B$204,"Destinação",Movimentacoes!$M$5:$M$204,"OK")=0,"",_xlfn.MAXIFS(Movimentacoes!$A$5:$A$204,Movimentacoes!$C$5:$C$204,A67,Movimentacoes!$B$5:$B$204,"Destinação",Movimentacoes!$M$5:$M$204,"OK")))</x:f>
      </x:c>
      <x:c r="Q67" s="39" t="str">
        <x:f>IF(ISNUMBER(P67),Listas!$B$9-P67,"")</x:f>
      </x:c>
      <x:c r="R67" s="33" t="str">
        <x:f>IF(LEN(A67)=0,"",IF(COUNTIF($A$5:$A$104,A67)&lt;&gt;1,"CÓDIGO DUPLICADO",IF(LEN(B67)=0,"INFORMAR RESÍDUO",IF(I67&lt;&gt;"Sim","INATIVO",IF(OR(E67&lt;&gt;"kg",NOT(ISNUMBER(M67))),"REVISAR UNIDADE/CAPACIDADE",IF(L67&lt;0,"SALDO NEGATIVO",IF(AND(ISNUMBER(Listas!$B$7),Listas!$B$7&gt;0,Listas!$B$7&lt;=1),IF(M67&gt;1,"COLETA URGENTE",IF(O67&gt;0,"DOCUMENTO PENDENTE",IF(M67&gt;=Listas!$B$7,"PROGRAMAR COLETA","OK"))),"REVISAR PARÂMETRO")))))))</x:f>
      </x:c>
      <x:c r="S67" s="1"/>
      <x:c r="T67" s="1"/>
      <x:c r="U67" s="1"/>
      <x:c r="V67" s="1"/>
      <x:c r="W67" s="1"/>
    </x:row>
    <x:row r="68">
      <x:c r="A68" s="30"/>
      <x:c r="B68" s="30"/>
      <x:c r="C68" s="30"/>
      <x:c r="D68" s="30"/>
      <x:c r="E68" s="30"/>
      <x:c r="F68" s="30"/>
      <x:c r="G68" s="34"/>
      <x:c r="H68" s="30"/>
      <x:c r="I68" s="30"/>
      <x:c r="J68" s="35" t="str">
        <x:f>IF(LEN(A68)=0,"",SUMIFS(Movimentacoes!$F$5:$F$204,Movimentacoes!$C$5:$C$204,A68,Movimentacoes!$B$5:$B$204,"Geração",Movimentacoes!$M$5:$M$204,"OK"))</x:f>
      </x:c>
      <x:c r="K68" s="35" t="str">
        <x:f>IF(LEN(A68)=0,"",SUMIFS(Movimentacoes!$F$5:$F$204,Movimentacoes!$C$5:$C$204,A68,Movimentacoes!$B$5:$B$204,"Destinação",Movimentacoes!$M$5:$M$204,"OK"))</x:f>
      </x:c>
      <x:c r="L68" s="35" t="str">
        <x:f>IF($A68="","",$J68-$K68)</x:f>
      </x:c>
      <x:c r="M68" s="36" t="str">
        <x:f>IF(LEN(A68)=0,"",IF(ISNUMBER(G68),IF(G68&gt;0,L68/G68,""),""))</x:f>
      </x:c>
      <x:c r="N68" s="37" t="str">
        <x:f>IF(LEN(A68)=0,"",SUMIFS(Movimentacoes!$K$5:$K$204,Movimentacoes!$C$5:$C$204,A68,Movimentacoes!$B$5:$B$204,"Destinação",Movimentacoes!$M$5:$M$204,"OK"))</x:f>
      </x:c>
      <x:c r="O68" s="33" t="str">
        <x:f>IF($A68="","",COUNTIFS(Documentos!$C$5:$C$204,$A68,Documentos!$H$5:$H$204,"Não"))</x:f>
      </x:c>
      <x:c r="P68" s="38" t="str">
        <x:f>IF(LEN(A68)=0,"",IF(COUNTIFS(Movimentacoes!$C$5:$C$204,A68,Movimentacoes!$B$5:$B$204,"Destinação",Movimentacoes!$M$5:$M$204,"OK")=0,"",_xlfn.MAXIFS(Movimentacoes!$A$5:$A$204,Movimentacoes!$C$5:$C$204,A68,Movimentacoes!$B$5:$B$204,"Destinação",Movimentacoes!$M$5:$M$204,"OK")))</x:f>
      </x:c>
      <x:c r="Q68" s="39" t="str">
        <x:f>IF(ISNUMBER(P68),Listas!$B$9-P68,"")</x:f>
      </x:c>
      <x:c r="R68" s="33" t="str">
        <x:f>IF(LEN(A68)=0,"",IF(COUNTIF($A$5:$A$104,A68)&lt;&gt;1,"CÓDIGO DUPLICADO",IF(LEN(B68)=0,"INFORMAR RESÍDUO",IF(I68&lt;&gt;"Sim","INATIVO",IF(OR(E68&lt;&gt;"kg",NOT(ISNUMBER(M68))),"REVISAR UNIDADE/CAPACIDADE",IF(L68&lt;0,"SALDO NEGATIVO",IF(AND(ISNUMBER(Listas!$B$7),Listas!$B$7&gt;0,Listas!$B$7&lt;=1),IF(M68&gt;1,"COLETA URGENTE",IF(O68&gt;0,"DOCUMENTO PENDENTE",IF(M68&gt;=Listas!$B$7,"PROGRAMAR COLETA","OK"))),"REVISAR PARÂMETRO")))))))</x:f>
      </x:c>
      <x:c r="S68" s="1"/>
      <x:c r="T68" s="1"/>
      <x:c r="U68" s="1"/>
      <x:c r="V68" s="1"/>
      <x:c r="W68" s="1"/>
    </x:row>
    <x:row r="69">
      <x:c r="A69" s="30"/>
      <x:c r="B69" s="30"/>
      <x:c r="C69" s="30"/>
      <x:c r="D69" s="30"/>
      <x:c r="E69" s="30"/>
      <x:c r="F69" s="30"/>
      <x:c r="G69" s="34"/>
      <x:c r="H69" s="30"/>
      <x:c r="I69" s="30"/>
      <x:c r="J69" s="35" t="str">
        <x:f>IF(LEN(A69)=0,"",SUMIFS(Movimentacoes!$F$5:$F$204,Movimentacoes!$C$5:$C$204,A69,Movimentacoes!$B$5:$B$204,"Geração",Movimentacoes!$M$5:$M$204,"OK"))</x:f>
      </x:c>
      <x:c r="K69" s="35" t="str">
        <x:f>IF(LEN(A69)=0,"",SUMIFS(Movimentacoes!$F$5:$F$204,Movimentacoes!$C$5:$C$204,A69,Movimentacoes!$B$5:$B$204,"Destinação",Movimentacoes!$M$5:$M$204,"OK"))</x:f>
      </x:c>
      <x:c r="L69" s="35" t="str">
        <x:f>IF($A69="","",$J69-$K69)</x:f>
      </x:c>
      <x:c r="M69" s="36" t="str">
        <x:f>IF(LEN(A69)=0,"",IF(ISNUMBER(G69),IF(G69&gt;0,L69/G69,""),""))</x:f>
      </x:c>
      <x:c r="N69" s="37" t="str">
        <x:f>IF(LEN(A69)=0,"",SUMIFS(Movimentacoes!$K$5:$K$204,Movimentacoes!$C$5:$C$204,A69,Movimentacoes!$B$5:$B$204,"Destinação",Movimentacoes!$M$5:$M$204,"OK"))</x:f>
      </x:c>
      <x:c r="O69" s="33" t="str">
        <x:f>IF($A69="","",COUNTIFS(Documentos!$C$5:$C$204,$A69,Documentos!$H$5:$H$204,"Não"))</x:f>
      </x:c>
      <x:c r="P69" s="38" t="str">
        <x:f>IF(LEN(A69)=0,"",IF(COUNTIFS(Movimentacoes!$C$5:$C$204,A69,Movimentacoes!$B$5:$B$204,"Destinação",Movimentacoes!$M$5:$M$204,"OK")=0,"",_xlfn.MAXIFS(Movimentacoes!$A$5:$A$204,Movimentacoes!$C$5:$C$204,A69,Movimentacoes!$B$5:$B$204,"Destinação",Movimentacoes!$M$5:$M$204,"OK")))</x:f>
      </x:c>
      <x:c r="Q69" s="39" t="str">
        <x:f>IF(ISNUMBER(P69),Listas!$B$9-P69,"")</x:f>
      </x:c>
      <x:c r="R69" s="33" t="str">
        <x:f>IF(LEN(A69)=0,"",IF(COUNTIF($A$5:$A$104,A69)&lt;&gt;1,"CÓDIGO DUPLICADO",IF(LEN(B69)=0,"INFORMAR RESÍDUO",IF(I69&lt;&gt;"Sim","INATIVO",IF(OR(E69&lt;&gt;"kg",NOT(ISNUMBER(M69))),"REVISAR UNIDADE/CAPACIDADE",IF(L69&lt;0,"SALDO NEGATIVO",IF(AND(ISNUMBER(Listas!$B$7),Listas!$B$7&gt;0,Listas!$B$7&lt;=1),IF(M69&gt;1,"COLETA URGENTE",IF(O69&gt;0,"DOCUMENTO PENDENTE",IF(M69&gt;=Listas!$B$7,"PROGRAMAR COLETA","OK"))),"REVISAR PARÂMETRO")))))))</x:f>
      </x:c>
      <x:c r="S69" s="1"/>
      <x:c r="T69" s="1"/>
      <x:c r="U69" s="1"/>
      <x:c r="V69" s="1"/>
      <x:c r="W69" s="1"/>
    </x:row>
    <x:row r="70">
      <x:c r="A70" s="30"/>
      <x:c r="B70" s="30"/>
      <x:c r="C70" s="30"/>
      <x:c r="D70" s="30"/>
      <x:c r="E70" s="30"/>
      <x:c r="F70" s="30"/>
      <x:c r="G70" s="34"/>
      <x:c r="H70" s="30"/>
      <x:c r="I70" s="30"/>
      <x:c r="J70" s="35" t="str">
        <x:f>IF(LEN(A70)=0,"",SUMIFS(Movimentacoes!$F$5:$F$204,Movimentacoes!$C$5:$C$204,A70,Movimentacoes!$B$5:$B$204,"Geração",Movimentacoes!$M$5:$M$204,"OK"))</x:f>
      </x:c>
      <x:c r="K70" s="35" t="str">
        <x:f>IF(LEN(A70)=0,"",SUMIFS(Movimentacoes!$F$5:$F$204,Movimentacoes!$C$5:$C$204,A70,Movimentacoes!$B$5:$B$204,"Destinação",Movimentacoes!$M$5:$M$204,"OK"))</x:f>
      </x:c>
      <x:c r="L70" s="35" t="str">
        <x:f>IF($A70="","",$J70-$K70)</x:f>
      </x:c>
      <x:c r="M70" s="36" t="str">
        <x:f>IF(LEN(A70)=0,"",IF(ISNUMBER(G70),IF(G70&gt;0,L70/G70,""),""))</x:f>
      </x:c>
      <x:c r="N70" s="37" t="str">
        <x:f>IF(LEN(A70)=0,"",SUMIFS(Movimentacoes!$K$5:$K$204,Movimentacoes!$C$5:$C$204,A70,Movimentacoes!$B$5:$B$204,"Destinação",Movimentacoes!$M$5:$M$204,"OK"))</x:f>
      </x:c>
      <x:c r="O70" s="33" t="str">
        <x:f>IF($A70="","",COUNTIFS(Documentos!$C$5:$C$204,$A70,Documentos!$H$5:$H$204,"Não"))</x:f>
      </x:c>
      <x:c r="P70" s="38" t="str">
        <x:f>IF(LEN(A70)=0,"",IF(COUNTIFS(Movimentacoes!$C$5:$C$204,A70,Movimentacoes!$B$5:$B$204,"Destinação",Movimentacoes!$M$5:$M$204,"OK")=0,"",_xlfn.MAXIFS(Movimentacoes!$A$5:$A$204,Movimentacoes!$C$5:$C$204,A70,Movimentacoes!$B$5:$B$204,"Destinação",Movimentacoes!$M$5:$M$204,"OK")))</x:f>
      </x:c>
      <x:c r="Q70" s="39" t="str">
        <x:f>IF(ISNUMBER(P70),Listas!$B$9-P70,"")</x:f>
      </x:c>
      <x:c r="R70" s="33" t="str">
        <x:f>IF(LEN(A70)=0,"",IF(COUNTIF($A$5:$A$104,A70)&lt;&gt;1,"CÓDIGO DUPLICADO",IF(LEN(B70)=0,"INFORMAR RESÍDUO",IF(I70&lt;&gt;"Sim","INATIVO",IF(OR(E70&lt;&gt;"kg",NOT(ISNUMBER(M70))),"REVISAR UNIDADE/CAPACIDADE",IF(L70&lt;0,"SALDO NEGATIVO",IF(AND(ISNUMBER(Listas!$B$7),Listas!$B$7&gt;0,Listas!$B$7&lt;=1),IF(M70&gt;1,"COLETA URGENTE",IF(O70&gt;0,"DOCUMENTO PENDENTE",IF(M70&gt;=Listas!$B$7,"PROGRAMAR COLETA","OK"))),"REVISAR PARÂMETRO")))))))</x:f>
      </x:c>
      <x:c r="S70" s="1"/>
      <x:c r="T70" s="1"/>
      <x:c r="U70" s="1"/>
      <x:c r="V70" s="1"/>
      <x:c r="W70" s="1"/>
    </x:row>
    <x:row r="71">
      <x:c r="A71" s="30"/>
      <x:c r="B71" s="30"/>
      <x:c r="C71" s="30"/>
      <x:c r="D71" s="30"/>
      <x:c r="E71" s="30"/>
      <x:c r="F71" s="30"/>
      <x:c r="G71" s="34"/>
      <x:c r="H71" s="30"/>
      <x:c r="I71" s="30"/>
      <x:c r="J71" s="35" t="str">
        <x:f>IF(LEN(A71)=0,"",SUMIFS(Movimentacoes!$F$5:$F$204,Movimentacoes!$C$5:$C$204,A71,Movimentacoes!$B$5:$B$204,"Geração",Movimentacoes!$M$5:$M$204,"OK"))</x:f>
      </x:c>
      <x:c r="K71" s="35" t="str">
        <x:f>IF(LEN(A71)=0,"",SUMIFS(Movimentacoes!$F$5:$F$204,Movimentacoes!$C$5:$C$204,A71,Movimentacoes!$B$5:$B$204,"Destinação",Movimentacoes!$M$5:$M$204,"OK"))</x:f>
      </x:c>
      <x:c r="L71" s="35" t="str">
        <x:f>IF($A71="","",$J71-$K71)</x:f>
      </x:c>
      <x:c r="M71" s="36" t="str">
        <x:f>IF(LEN(A71)=0,"",IF(ISNUMBER(G71),IF(G71&gt;0,L71/G71,""),""))</x:f>
      </x:c>
      <x:c r="N71" s="37" t="str">
        <x:f>IF(LEN(A71)=0,"",SUMIFS(Movimentacoes!$K$5:$K$204,Movimentacoes!$C$5:$C$204,A71,Movimentacoes!$B$5:$B$204,"Destinação",Movimentacoes!$M$5:$M$204,"OK"))</x:f>
      </x:c>
      <x:c r="O71" s="33" t="str">
        <x:f>IF($A71="","",COUNTIFS(Documentos!$C$5:$C$204,$A71,Documentos!$H$5:$H$204,"Não"))</x:f>
      </x:c>
      <x:c r="P71" s="38" t="str">
        <x:f>IF(LEN(A71)=0,"",IF(COUNTIFS(Movimentacoes!$C$5:$C$204,A71,Movimentacoes!$B$5:$B$204,"Destinação",Movimentacoes!$M$5:$M$204,"OK")=0,"",_xlfn.MAXIFS(Movimentacoes!$A$5:$A$204,Movimentacoes!$C$5:$C$204,A71,Movimentacoes!$B$5:$B$204,"Destinação",Movimentacoes!$M$5:$M$204,"OK")))</x:f>
      </x:c>
      <x:c r="Q71" s="39" t="str">
        <x:f>IF(ISNUMBER(P71),Listas!$B$9-P71,"")</x:f>
      </x:c>
      <x:c r="R71" s="33" t="str">
        <x:f>IF(LEN(A71)=0,"",IF(COUNTIF($A$5:$A$104,A71)&lt;&gt;1,"CÓDIGO DUPLICADO",IF(LEN(B71)=0,"INFORMAR RESÍDUO",IF(I71&lt;&gt;"Sim","INATIVO",IF(OR(E71&lt;&gt;"kg",NOT(ISNUMBER(M71))),"REVISAR UNIDADE/CAPACIDADE",IF(L71&lt;0,"SALDO NEGATIVO",IF(AND(ISNUMBER(Listas!$B$7),Listas!$B$7&gt;0,Listas!$B$7&lt;=1),IF(M71&gt;1,"COLETA URGENTE",IF(O71&gt;0,"DOCUMENTO PENDENTE",IF(M71&gt;=Listas!$B$7,"PROGRAMAR COLETA","OK"))),"REVISAR PARÂMETRO")))))))</x:f>
      </x:c>
      <x:c r="S71" s="1"/>
      <x:c r="T71" s="1"/>
      <x:c r="U71" s="1"/>
      <x:c r="V71" s="1"/>
      <x:c r="W71" s="1"/>
    </x:row>
    <x:row r="72">
      <x:c r="A72" s="30"/>
      <x:c r="B72" s="30"/>
      <x:c r="C72" s="30"/>
      <x:c r="D72" s="30"/>
      <x:c r="E72" s="30"/>
      <x:c r="F72" s="30"/>
      <x:c r="G72" s="34"/>
      <x:c r="H72" s="30"/>
      <x:c r="I72" s="30"/>
      <x:c r="J72" s="35" t="str">
        <x:f>IF(LEN(A72)=0,"",SUMIFS(Movimentacoes!$F$5:$F$204,Movimentacoes!$C$5:$C$204,A72,Movimentacoes!$B$5:$B$204,"Geração",Movimentacoes!$M$5:$M$204,"OK"))</x:f>
      </x:c>
      <x:c r="K72" s="35" t="str">
        <x:f>IF(LEN(A72)=0,"",SUMIFS(Movimentacoes!$F$5:$F$204,Movimentacoes!$C$5:$C$204,A72,Movimentacoes!$B$5:$B$204,"Destinação",Movimentacoes!$M$5:$M$204,"OK"))</x:f>
      </x:c>
      <x:c r="L72" s="35" t="str">
        <x:f>IF($A72="","",$J72-$K72)</x:f>
      </x:c>
      <x:c r="M72" s="36" t="str">
        <x:f>IF(LEN(A72)=0,"",IF(ISNUMBER(G72),IF(G72&gt;0,L72/G72,""),""))</x:f>
      </x:c>
      <x:c r="N72" s="37" t="str">
        <x:f>IF(LEN(A72)=0,"",SUMIFS(Movimentacoes!$K$5:$K$204,Movimentacoes!$C$5:$C$204,A72,Movimentacoes!$B$5:$B$204,"Destinação",Movimentacoes!$M$5:$M$204,"OK"))</x:f>
      </x:c>
      <x:c r="O72" s="33" t="str">
        <x:f>IF($A72="","",COUNTIFS(Documentos!$C$5:$C$204,$A72,Documentos!$H$5:$H$204,"Não"))</x:f>
      </x:c>
      <x:c r="P72" s="38" t="str">
        <x:f>IF(LEN(A72)=0,"",IF(COUNTIFS(Movimentacoes!$C$5:$C$204,A72,Movimentacoes!$B$5:$B$204,"Destinação",Movimentacoes!$M$5:$M$204,"OK")=0,"",_xlfn.MAXIFS(Movimentacoes!$A$5:$A$204,Movimentacoes!$C$5:$C$204,A72,Movimentacoes!$B$5:$B$204,"Destinação",Movimentacoes!$M$5:$M$204,"OK")))</x:f>
      </x:c>
      <x:c r="Q72" s="39" t="str">
        <x:f>IF(ISNUMBER(P72),Listas!$B$9-P72,"")</x:f>
      </x:c>
      <x:c r="R72" s="33" t="str">
        <x:f>IF(LEN(A72)=0,"",IF(COUNTIF($A$5:$A$104,A72)&lt;&gt;1,"CÓDIGO DUPLICADO",IF(LEN(B72)=0,"INFORMAR RESÍDUO",IF(I72&lt;&gt;"Sim","INATIVO",IF(OR(E72&lt;&gt;"kg",NOT(ISNUMBER(M72))),"REVISAR UNIDADE/CAPACIDADE",IF(L72&lt;0,"SALDO NEGATIVO",IF(AND(ISNUMBER(Listas!$B$7),Listas!$B$7&gt;0,Listas!$B$7&lt;=1),IF(M72&gt;1,"COLETA URGENTE",IF(O72&gt;0,"DOCUMENTO PENDENTE",IF(M72&gt;=Listas!$B$7,"PROGRAMAR COLETA","OK"))),"REVISAR PARÂMETRO")))))))</x:f>
      </x:c>
      <x:c r="S72" s="1"/>
      <x:c r="T72" s="1"/>
      <x:c r="U72" s="1"/>
      <x:c r="V72" s="1"/>
      <x:c r="W72" s="1"/>
    </x:row>
    <x:row r="73">
      <x:c r="A73" s="30"/>
      <x:c r="B73" s="30"/>
      <x:c r="C73" s="30"/>
      <x:c r="D73" s="30"/>
      <x:c r="E73" s="30"/>
      <x:c r="F73" s="30"/>
      <x:c r="G73" s="34"/>
      <x:c r="H73" s="30"/>
      <x:c r="I73" s="30"/>
      <x:c r="J73" s="35" t="str">
        <x:f>IF(LEN(A73)=0,"",SUMIFS(Movimentacoes!$F$5:$F$204,Movimentacoes!$C$5:$C$204,A73,Movimentacoes!$B$5:$B$204,"Geração",Movimentacoes!$M$5:$M$204,"OK"))</x:f>
      </x:c>
      <x:c r="K73" s="35" t="str">
        <x:f>IF(LEN(A73)=0,"",SUMIFS(Movimentacoes!$F$5:$F$204,Movimentacoes!$C$5:$C$204,A73,Movimentacoes!$B$5:$B$204,"Destinação",Movimentacoes!$M$5:$M$204,"OK"))</x:f>
      </x:c>
      <x:c r="L73" s="35" t="str">
        <x:f>IF($A73="","",$J73-$K73)</x:f>
      </x:c>
      <x:c r="M73" s="36" t="str">
        <x:f>IF(LEN(A73)=0,"",IF(ISNUMBER(G73),IF(G73&gt;0,L73/G73,""),""))</x:f>
      </x:c>
      <x:c r="N73" s="37" t="str">
        <x:f>IF(LEN(A73)=0,"",SUMIFS(Movimentacoes!$K$5:$K$204,Movimentacoes!$C$5:$C$204,A73,Movimentacoes!$B$5:$B$204,"Destinação",Movimentacoes!$M$5:$M$204,"OK"))</x:f>
      </x:c>
      <x:c r="O73" s="33" t="str">
        <x:f>IF($A73="","",COUNTIFS(Documentos!$C$5:$C$204,$A73,Documentos!$H$5:$H$204,"Não"))</x:f>
      </x:c>
      <x:c r="P73" s="38" t="str">
        <x:f>IF(LEN(A73)=0,"",IF(COUNTIFS(Movimentacoes!$C$5:$C$204,A73,Movimentacoes!$B$5:$B$204,"Destinação",Movimentacoes!$M$5:$M$204,"OK")=0,"",_xlfn.MAXIFS(Movimentacoes!$A$5:$A$204,Movimentacoes!$C$5:$C$204,A73,Movimentacoes!$B$5:$B$204,"Destinação",Movimentacoes!$M$5:$M$204,"OK")))</x:f>
      </x:c>
      <x:c r="Q73" s="39" t="str">
        <x:f>IF(ISNUMBER(P73),Listas!$B$9-P73,"")</x:f>
      </x:c>
      <x:c r="R73" s="33" t="str">
        <x:f>IF(LEN(A73)=0,"",IF(COUNTIF($A$5:$A$104,A73)&lt;&gt;1,"CÓDIGO DUPLICADO",IF(LEN(B73)=0,"INFORMAR RESÍDUO",IF(I73&lt;&gt;"Sim","INATIVO",IF(OR(E73&lt;&gt;"kg",NOT(ISNUMBER(M73))),"REVISAR UNIDADE/CAPACIDADE",IF(L73&lt;0,"SALDO NEGATIVO",IF(AND(ISNUMBER(Listas!$B$7),Listas!$B$7&gt;0,Listas!$B$7&lt;=1),IF(M73&gt;1,"COLETA URGENTE",IF(O73&gt;0,"DOCUMENTO PENDENTE",IF(M73&gt;=Listas!$B$7,"PROGRAMAR COLETA","OK"))),"REVISAR PARÂMETRO")))))))</x:f>
      </x:c>
      <x:c r="S73" s="1"/>
      <x:c r="T73" s="1"/>
      <x:c r="U73" s="1"/>
      <x:c r="V73" s="1"/>
      <x:c r="W73" s="1"/>
    </x:row>
    <x:row r="74">
      <x:c r="A74" s="30"/>
      <x:c r="B74" s="30"/>
      <x:c r="C74" s="30"/>
      <x:c r="D74" s="30"/>
      <x:c r="E74" s="30"/>
      <x:c r="F74" s="30"/>
      <x:c r="G74" s="34"/>
      <x:c r="H74" s="30"/>
      <x:c r="I74" s="30"/>
      <x:c r="J74" s="35" t="str">
        <x:f>IF(LEN(A74)=0,"",SUMIFS(Movimentacoes!$F$5:$F$204,Movimentacoes!$C$5:$C$204,A74,Movimentacoes!$B$5:$B$204,"Geração",Movimentacoes!$M$5:$M$204,"OK"))</x:f>
      </x:c>
      <x:c r="K74" s="35" t="str">
        <x:f>IF(LEN(A74)=0,"",SUMIFS(Movimentacoes!$F$5:$F$204,Movimentacoes!$C$5:$C$204,A74,Movimentacoes!$B$5:$B$204,"Destinação",Movimentacoes!$M$5:$M$204,"OK"))</x:f>
      </x:c>
      <x:c r="L74" s="35" t="str">
        <x:f>IF($A74="","",$J74-$K74)</x:f>
      </x:c>
      <x:c r="M74" s="36" t="str">
        <x:f>IF(LEN(A74)=0,"",IF(ISNUMBER(G74),IF(G74&gt;0,L74/G74,""),""))</x:f>
      </x:c>
      <x:c r="N74" s="37" t="str">
        <x:f>IF(LEN(A74)=0,"",SUMIFS(Movimentacoes!$K$5:$K$204,Movimentacoes!$C$5:$C$204,A74,Movimentacoes!$B$5:$B$204,"Destinação",Movimentacoes!$M$5:$M$204,"OK"))</x:f>
      </x:c>
      <x:c r="O74" s="33" t="str">
        <x:f>IF($A74="","",COUNTIFS(Documentos!$C$5:$C$204,$A74,Documentos!$H$5:$H$204,"Não"))</x:f>
      </x:c>
      <x:c r="P74" s="38" t="str">
        <x:f>IF(LEN(A74)=0,"",IF(COUNTIFS(Movimentacoes!$C$5:$C$204,A74,Movimentacoes!$B$5:$B$204,"Destinação",Movimentacoes!$M$5:$M$204,"OK")=0,"",_xlfn.MAXIFS(Movimentacoes!$A$5:$A$204,Movimentacoes!$C$5:$C$204,A74,Movimentacoes!$B$5:$B$204,"Destinação",Movimentacoes!$M$5:$M$204,"OK")))</x:f>
      </x:c>
      <x:c r="Q74" s="39" t="str">
        <x:f>IF(ISNUMBER(P74),Listas!$B$9-P74,"")</x:f>
      </x:c>
      <x:c r="R74" s="33" t="str">
        <x:f>IF(LEN(A74)=0,"",IF(COUNTIF($A$5:$A$104,A74)&lt;&gt;1,"CÓDIGO DUPLICADO",IF(LEN(B74)=0,"INFORMAR RESÍDUO",IF(I74&lt;&gt;"Sim","INATIVO",IF(OR(E74&lt;&gt;"kg",NOT(ISNUMBER(M74))),"REVISAR UNIDADE/CAPACIDADE",IF(L74&lt;0,"SALDO NEGATIVO",IF(AND(ISNUMBER(Listas!$B$7),Listas!$B$7&gt;0,Listas!$B$7&lt;=1),IF(M74&gt;1,"COLETA URGENTE",IF(O74&gt;0,"DOCUMENTO PENDENTE",IF(M74&gt;=Listas!$B$7,"PROGRAMAR COLETA","OK"))),"REVISAR PARÂMETRO")))))))</x:f>
      </x:c>
      <x:c r="S74" s="1"/>
      <x:c r="T74" s="1"/>
      <x:c r="U74" s="1"/>
      <x:c r="V74" s="1"/>
      <x:c r="W74" s="1"/>
    </x:row>
    <x:row r="75">
      <x:c r="A75" s="30"/>
      <x:c r="B75" s="30"/>
      <x:c r="C75" s="30"/>
      <x:c r="D75" s="30"/>
      <x:c r="E75" s="30"/>
      <x:c r="F75" s="30"/>
      <x:c r="G75" s="34"/>
      <x:c r="H75" s="30"/>
      <x:c r="I75" s="30"/>
      <x:c r="J75" s="35" t="str">
        <x:f>IF(LEN(A75)=0,"",SUMIFS(Movimentacoes!$F$5:$F$204,Movimentacoes!$C$5:$C$204,A75,Movimentacoes!$B$5:$B$204,"Geração",Movimentacoes!$M$5:$M$204,"OK"))</x:f>
      </x:c>
      <x:c r="K75" s="35" t="str">
        <x:f>IF(LEN(A75)=0,"",SUMIFS(Movimentacoes!$F$5:$F$204,Movimentacoes!$C$5:$C$204,A75,Movimentacoes!$B$5:$B$204,"Destinação",Movimentacoes!$M$5:$M$204,"OK"))</x:f>
      </x:c>
      <x:c r="L75" s="35" t="str">
        <x:f>IF($A75="","",$J75-$K75)</x:f>
      </x:c>
      <x:c r="M75" s="36" t="str">
        <x:f>IF(LEN(A75)=0,"",IF(ISNUMBER(G75),IF(G75&gt;0,L75/G75,""),""))</x:f>
      </x:c>
      <x:c r="N75" s="37" t="str">
        <x:f>IF(LEN(A75)=0,"",SUMIFS(Movimentacoes!$K$5:$K$204,Movimentacoes!$C$5:$C$204,A75,Movimentacoes!$B$5:$B$204,"Destinação",Movimentacoes!$M$5:$M$204,"OK"))</x:f>
      </x:c>
      <x:c r="O75" s="33" t="str">
        <x:f>IF($A75="","",COUNTIFS(Documentos!$C$5:$C$204,$A75,Documentos!$H$5:$H$204,"Não"))</x:f>
      </x:c>
      <x:c r="P75" s="38" t="str">
        <x:f>IF(LEN(A75)=0,"",IF(COUNTIFS(Movimentacoes!$C$5:$C$204,A75,Movimentacoes!$B$5:$B$204,"Destinação",Movimentacoes!$M$5:$M$204,"OK")=0,"",_xlfn.MAXIFS(Movimentacoes!$A$5:$A$204,Movimentacoes!$C$5:$C$204,A75,Movimentacoes!$B$5:$B$204,"Destinação",Movimentacoes!$M$5:$M$204,"OK")))</x:f>
      </x:c>
      <x:c r="Q75" s="39" t="str">
        <x:f>IF(ISNUMBER(P75),Listas!$B$9-P75,"")</x:f>
      </x:c>
      <x:c r="R75" s="33" t="str">
        <x:f>IF(LEN(A75)=0,"",IF(COUNTIF($A$5:$A$104,A75)&lt;&gt;1,"CÓDIGO DUPLICADO",IF(LEN(B75)=0,"INFORMAR RESÍDUO",IF(I75&lt;&gt;"Sim","INATIVO",IF(OR(E75&lt;&gt;"kg",NOT(ISNUMBER(M75))),"REVISAR UNIDADE/CAPACIDADE",IF(L75&lt;0,"SALDO NEGATIVO",IF(AND(ISNUMBER(Listas!$B$7),Listas!$B$7&gt;0,Listas!$B$7&lt;=1),IF(M75&gt;1,"COLETA URGENTE",IF(O75&gt;0,"DOCUMENTO PENDENTE",IF(M75&gt;=Listas!$B$7,"PROGRAMAR COLETA","OK"))),"REVISAR PARÂMETRO")))))))</x:f>
      </x:c>
      <x:c r="S75" s="1"/>
      <x:c r="T75" s="1"/>
      <x:c r="U75" s="1"/>
      <x:c r="V75" s="1"/>
      <x:c r="W75" s="1"/>
    </x:row>
    <x:row r="76">
      <x:c r="A76" s="30"/>
      <x:c r="B76" s="30"/>
      <x:c r="C76" s="30"/>
      <x:c r="D76" s="30"/>
      <x:c r="E76" s="30"/>
      <x:c r="F76" s="30"/>
      <x:c r="G76" s="34"/>
      <x:c r="H76" s="30"/>
      <x:c r="I76" s="30"/>
      <x:c r="J76" s="35" t="str">
        <x:f>IF(LEN(A76)=0,"",SUMIFS(Movimentacoes!$F$5:$F$204,Movimentacoes!$C$5:$C$204,A76,Movimentacoes!$B$5:$B$204,"Geração",Movimentacoes!$M$5:$M$204,"OK"))</x:f>
      </x:c>
      <x:c r="K76" s="35" t="str">
        <x:f>IF(LEN(A76)=0,"",SUMIFS(Movimentacoes!$F$5:$F$204,Movimentacoes!$C$5:$C$204,A76,Movimentacoes!$B$5:$B$204,"Destinação",Movimentacoes!$M$5:$M$204,"OK"))</x:f>
      </x:c>
      <x:c r="L76" s="35" t="str">
        <x:f>IF($A76="","",$J76-$K76)</x:f>
      </x:c>
      <x:c r="M76" s="36" t="str">
        <x:f>IF(LEN(A76)=0,"",IF(ISNUMBER(G76),IF(G76&gt;0,L76/G76,""),""))</x:f>
      </x:c>
      <x:c r="N76" s="37" t="str">
        <x:f>IF(LEN(A76)=0,"",SUMIFS(Movimentacoes!$K$5:$K$204,Movimentacoes!$C$5:$C$204,A76,Movimentacoes!$B$5:$B$204,"Destinação",Movimentacoes!$M$5:$M$204,"OK"))</x:f>
      </x:c>
      <x:c r="O76" s="33" t="str">
        <x:f>IF($A76="","",COUNTIFS(Documentos!$C$5:$C$204,$A76,Documentos!$H$5:$H$204,"Não"))</x:f>
      </x:c>
      <x:c r="P76" s="38" t="str">
        <x:f>IF(LEN(A76)=0,"",IF(COUNTIFS(Movimentacoes!$C$5:$C$204,A76,Movimentacoes!$B$5:$B$204,"Destinação",Movimentacoes!$M$5:$M$204,"OK")=0,"",_xlfn.MAXIFS(Movimentacoes!$A$5:$A$204,Movimentacoes!$C$5:$C$204,A76,Movimentacoes!$B$5:$B$204,"Destinação",Movimentacoes!$M$5:$M$204,"OK")))</x:f>
      </x:c>
      <x:c r="Q76" s="39" t="str">
        <x:f>IF(ISNUMBER(P76),Listas!$B$9-P76,"")</x:f>
      </x:c>
      <x:c r="R76" s="33" t="str">
        <x:f>IF(LEN(A76)=0,"",IF(COUNTIF($A$5:$A$104,A76)&lt;&gt;1,"CÓDIGO DUPLICADO",IF(LEN(B76)=0,"INFORMAR RESÍDUO",IF(I76&lt;&gt;"Sim","INATIVO",IF(OR(E76&lt;&gt;"kg",NOT(ISNUMBER(M76))),"REVISAR UNIDADE/CAPACIDADE",IF(L76&lt;0,"SALDO NEGATIVO",IF(AND(ISNUMBER(Listas!$B$7),Listas!$B$7&gt;0,Listas!$B$7&lt;=1),IF(M76&gt;1,"COLETA URGENTE",IF(O76&gt;0,"DOCUMENTO PENDENTE",IF(M76&gt;=Listas!$B$7,"PROGRAMAR COLETA","OK"))),"REVISAR PARÂMETRO")))))))</x:f>
      </x:c>
      <x:c r="S76" s="1"/>
      <x:c r="T76" s="1"/>
      <x:c r="U76" s="1"/>
      <x:c r="V76" s="1"/>
      <x:c r="W76" s="1"/>
    </x:row>
    <x:row r="77">
      <x:c r="A77" s="30"/>
      <x:c r="B77" s="30"/>
      <x:c r="C77" s="30"/>
      <x:c r="D77" s="30"/>
      <x:c r="E77" s="30"/>
      <x:c r="F77" s="30"/>
      <x:c r="G77" s="34"/>
      <x:c r="H77" s="30"/>
      <x:c r="I77" s="30"/>
      <x:c r="J77" s="35" t="str">
        <x:f>IF(LEN(A77)=0,"",SUMIFS(Movimentacoes!$F$5:$F$204,Movimentacoes!$C$5:$C$204,A77,Movimentacoes!$B$5:$B$204,"Geração",Movimentacoes!$M$5:$M$204,"OK"))</x:f>
      </x:c>
      <x:c r="K77" s="35" t="str">
        <x:f>IF(LEN(A77)=0,"",SUMIFS(Movimentacoes!$F$5:$F$204,Movimentacoes!$C$5:$C$204,A77,Movimentacoes!$B$5:$B$204,"Destinação",Movimentacoes!$M$5:$M$204,"OK"))</x:f>
      </x:c>
      <x:c r="L77" s="35" t="str">
        <x:f>IF($A77="","",$J77-$K77)</x:f>
      </x:c>
      <x:c r="M77" s="36" t="str">
        <x:f>IF(LEN(A77)=0,"",IF(ISNUMBER(G77),IF(G77&gt;0,L77/G77,""),""))</x:f>
      </x:c>
      <x:c r="N77" s="37" t="str">
        <x:f>IF(LEN(A77)=0,"",SUMIFS(Movimentacoes!$K$5:$K$204,Movimentacoes!$C$5:$C$204,A77,Movimentacoes!$B$5:$B$204,"Destinação",Movimentacoes!$M$5:$M$204,"OK"))</x:f>
      </x:c>
      <x:c r="O77" s="33" t="str">
        <x:f>IF($A77="","",COUNTIFS(Documentos!$C$5:$C$204,$A77,Documentos!$H$5:$H$204,"Não"))</x:f>
      </x:c>
      <x:c r="P77" s="38" t="str">
        <x:f>IF(LEN(A77)=0,"",IF(COUNTIFS(Movimentacoes!$C$5:$C$204,A77,Movimentacoes!$B$5:$B$204,"Destinação",Movimentacoes!$M$5:$M$204,"OK")=0,"",_xlfn.MAXIFS(Movimentacoes!$A$5:$A$204,Movimentacoes!$C$5:$C$204,A77,Movimentacoes!$B$5:$B$204,"Destinação",Movimentacoes!$M$5:$M$204,"OK")))</x:f>
      </x:c>
      <x:c r="Q77" s="39" t="str">
        <x:f>IF(ISNUMBER(P77),Listas!$B$9-P77,"")</x:f>
      </x:c>
      <x:c r="R77" s="33" t="str">
        <x:f>IF(LEN(A77)=0,"",IF(COUNTIF($A$5:$A$104,A77)&lt;&gt;1,"CÓDIGO DUPLICADO",IF(LEN(B77)=0,"INFORMAR RESÍDUO",IF(I77&lt;&gt;"Sim","INATIVO",IF(OR(E77&lt;&gt;"kg",NOT(ISNUMBER(M77))),"REVISAR UNIDADE/CAPACIDADE",IF(L77&lt;0,"SALDO NEGATIVO",IF(AND(ISNUMBER(Listas!$B$7),Listas!$B$7&gt;0,Listas!$B$7&lt;=1),IF(M77&gt;1,"COLETA URGENTE",IF(O77&gt;0,"DOCUMENTO PENDENTE",IF(M77&gt;=Listas!$B$7,"PROGRAMAR COLETA","OK"))),"REVISAR PARÂMETRO")))))))</x:f>
      </x:c>
      <x:c r="S77" s="1"/>
      <x:c r="T77" s="1"/>
      <x:c r="U77" s="1"/>
      <x:c r="V77" s="1"/>
      <x:c r="W77" s="1"/>
    </x:row>
    <x:row r="78">
      <x:c r="A78" s="30"/>
      <x:c r="B78" s="30"/>
      <x:c r="C78" s="30"/>
      <x:c r="D78" s="30"/>
      <x:c r="E78" s="30"/>
      <x:c r="F78" s="30"/>
      <x:c r="G78" s="34"/>
      <x:c r="H78" s="30"/>
      <x:c r="I78" s="30"/>
      <x:c r="J78" s="35" t="str">
        <x:f>IF(LEN(A78)=0,"",SUMIFS(Movimentacoes!$F$5:$F$204,Movimentacoes!$C$5:$C$204,A78,Movimentacoes!$B$5:$B$204,"Geração",Movimentacoes!$M$5:$M$204,"OK"))</x:f>
      </x:c>
      <x:c r="K78" s="35" t="str">
        <x:f>IF(LEN(A78)=0,"",SUMIFS(Movimentacoes!$F$5:$F$204,Movimentacoes!$C$5:$C$204,A78,Movimentacoes!$B$5:$B$204,"Destinação",Movimentacoes!$M$5:$M$204,"OK"))</x:f>
      </x:c>
      <x:c r="L78" s="35" t="str">
        <x:f>IF($A78="","",$J78-$K78)</x:f>
      </x:c>
      <x:c r="M78" s="36" t="str">
        <x:f>IF(LEN(A78)=0,"",IF(ISNUMBER(G78),IF(G78&gt;0,L78/G78,""),""))</x:f>
      </x:c>
      <x:c r="N78" s="37" t="str">
        <x:f>IF(LEN(A78)=0,"",SUMIFS(Movimentacoes!$K$5:$K$204,Movimentacoes!$C$5:$C$204,A78,Movimentacoes!$B$5:$B$204,"Destinação",Movimentacoes!$M$5:$M$204,"OK"))</x:f>
      </x:c>
      <x:c r="O78" s="33" t="str">
        <x:f>IF($A78="","",COUNTIFS(Documentos!$C$5:$C$204,$A78,Documentos!$H$5:$H$204,"Não"))</x:f>
      </x:c>
      <x:c r="P78" s="38" t="str">
        <x:f>IF(LEN(A78)=0,"",IF(COUNTIFS(Movimentacoes!$C$5:$C$204,A78,Movimentacoes!$B$5:$B$204,"Destinação",Movimentacoes!$M$5:$M$204,"OK")=0,"",_xlfn.MAXIFS(Movimentacoes!$A$5:$A$204,Movimentacoes!$C$5:$C$204,A78,Movimentacoes!$B$5:$B$204,"Destinação",Movimentacoes!$M$5:$M$204,"OK")))</x:f>
      </x:c>
      <x:c r="Q78" s="39" t="str">
        <x:f>IF(ISNUMBER(P78),Listas!$B$9-P78,"")</x:f>
      </x:c>
      <x:c r="R78" s="33" t="str">
        <x:f>IF(LEN(A78)=0,"",IF(COUNTIF($A$5:$A$104,A78)&lt;&gt;1,"CÓDIGO DUPLICADO",IF(LEN(B78)=0,"INFORMAR RESÍDUO",IF(I78&lt;&gt;"Sim","INATIVO",IF(OR(E78&lt;&gt;"kg",NOT(ISNUMBER(M78))),"REVISAR UNIDADE/CAPACIDADE",IF(L78&lt;0,"SALDO NEGATIVO",IF(AND(ISNUMBER(Listas!$B$7),Listas!$B$7&gt;0,Listas!$B$7&lt;=1),IF(M78&gt;1,"COLETA URGENTE",IF(O78&gt;0,"DOCUMENTO PENDENTE",IF(M78&gt;=Listas!$B$7,"PROGRAMAR COLETA","OK"))),"REVISAR PARÂMETRO")))))))</x:f>
      </x:c>
      <x:c r="S78" s="1"/>
      <x:c r="T78" s="1"/>
      <x:c r="U78" s="1"/>
      <x:c r="V78" s="1"/>
      <x:c r="W78" s="1"/>
    </x:row>
    <x:row r="79">
      <x:c r="A79" s="30"/>
      <x:c r="B79" s="30"/>
      <x:c r="C79" s="30"/>
      <x:c r="D79" s="30"/>
      <x:c r="E79" s="30"/>
      <x:c r="F79" s="30"/>
      <x:c r="G79" s="34"/>
      <x:c r="H79" s="30"/>
      <x:c r="I79" s="30"/>
      <x:c r="J79" s="35" t="str">
        <x:f>IF(LEN(A79)=0,"",SUMIFS(Movimentacoes!$F$5:$F$204,Movimentacoes!$C$5:$C$204,A79,Movimentacoes!$B$5:$B$204,"Geração",Movimentacoes!$M$5:$M$204,"OK"))</x:f>
      </x:c>
      <x:c r="K79" s="35" t="str">
        <x:f>IF(LEN(A79)=0,"",SUMIFS(Movimentacoes!$F$5:$F$204,Movimentacoes!$C$5:$C$204,A79,Movimentacoes!$B$5:$B$204,"Destinação",Movimentacoes!$M$5:$M$204,"OK"))</x:f>
      </x:c>
      <x:c r="L79" s="35" t="str">
        <x:f>IF($A79="","",$J79-$K79)</x:f>
      </x:c>
      <x:c r="M79" s="36" t="str">
        <x:f>IF(LEN(A79)=0,"",IF(ISNUMBER(G79),IF(G79&gt;0,L79/G79,""),""))</x:f>
      </x:c>
      <x:c r="N79" s="37" t="str">
        <x:f>IF(LEN(A79)=0,"",SUMIFS(Movimentacoes!$K$5:$K$204,Movimentacoes!$C$5:$C$204,A79,Movimentacoes!$B$5:$B$204,"Destinação",Movimentacoes!$M$5:$M$204,"OK"))</x:f>
      </x:c>
      <x:c r="O79" s="33" t="str">
        <x:f>IF($A79="","",COUNTIFS(Documentos!$C$5:$C$204,$A79,Documentos!$H$5:$H$204,"Não"))</x:f>
      </x:c>
      <x:c r="P79" s="38" t="str">
        <x:f>IF(LEN(A79)=0,"",IF(COUNTIFS(Movimentacoes!$C$5:$C$204,A79,Movimentacoes!$B$5:$B$204,"Destinação",Movimentacoes!$M$5:$M$204,"OK")=0,"",_xlfn.MAXIFS(Movimentacoes!$A$5:$A$204,Movimentacoes!$C$5:$C$204,A79,Movimentacoes!$B$5:$B$204,"Destinação",Movimentacoes!$M$5:$M$204,"OK")))</x:f>
      </x:c>
      <x:c r="Q79" s="39" t="str">
        <x:f>IF(ISNUMBER(P79),Listas!$B$9-P79,"")</x:f>
      </x:c>
      <x:c r="R79" s="33" t="str">
        <x:f>IF(LEN(A79)=0,"",IF(COUNTIF($A$5:$A$104,A79)&lt;&gt;1,"CÓDIGO DUPLICADO",IF(LEN(B79)=0,"INFORMAR RESÍDUO",IF(I79&lt;&gt;"Sim","INATIVO",IF(OR(E79&lt;&gt;"kg",NOT(ISNUMBER(M79))),"REVISAR UNIDADE/CAPACIDADE",IF(L79&lt;0,"SALDO NEGATIVO",IF(AND(ISNUMBER(Listas!$B$7),Listas!$B$7&gt;0,Listas!$B$7&lt;=1),IF(M79&gt;1,"COLETA URGENTE",IF(O79&gt;0,"DOCUMENTO PENDENTE",IF(M79&gt;=Listas!$B$7,"PROGRAMAR COLETA","OK"))),"REVISAR PARÂMETRO")))))))</x:f>
      </x:c>
      <x:c r="S79" s="1"/>
      <x:c r="T79" s="1"/>
      <x:c r="U79" s="1"/>
      <x:c r="V79" s="1"/>
      <x:c r="W79" s="1"/>
    </x:row>
    <x:row r="80">
      <x:c r="A80" s="30"/>
      <x:c r="B80" s="30"/>
      <x:c r="C80" s="30"/>
      <x:c r="D80" s="30"/>
      <x:c r="E80" s="30"/>
      <x:c r="F80" s="30"/>
      <x:c r="G80" s="34"/>
      <x:c r="H80" s="30"/>
      <x:c r="I80" s="30"/>
      <x:c r="J80" s="35" t="str">
        <x:f>IF(LEN(A80)=0,"",SUMIFS(Movimentacoes!$F$5:$F$204,Movimentacoes!$C$5:$C$204,A80,Movimentacoes!$B$5:$B$204,"Geração",Movimentacoes!$M$5:$M$204,"OK"))</x:f>
      </x:c>
      <x:c r="K80" s="35" t="str">
        <x:f>IF(LEN(A80)=0,"",SUMIFS(Movimentacoes!$F$5:$F$204,Movimentacoes!$C$5:$C$204,A80,Movimentacoes!$B$5:$B$204,"Destinação",Movimentacoes!$M$5:$M$204,"OK"))</x:f>
      </x:c>
      <x:c r="L80" s="35" t="str">
        <x:f>IF($A80="","",$J80-$K80)</x:f>
      </x:c>
      <x:c r="M80" s="36" t="str">
        <x:f>IF(LEN(A80)=0,"",IF(ISNUMBER(G80),IF(G80&gt;0,L80/G80,""),""))</x:f>
      </x:c>
      <x:c r="N80" s="37" t="str">
        <x:f>IF(LEN(A80)=0,"",SUMIFS(Movimentacoes!$K$5:$K$204,Movimentacoes!$C$5:$C$204,A80,Movimentacoes!$B$5:$B$204,"Destinação",Movimentacoes!$M$5:$M$204,"OK"))</x:f>
      </x:c>
      <x:c r="O80" s="33" t="str">
        <x:f>IF($A80="","",COUNTIFS(Documentos!$C$5:$C$204,$A80,Documentos!$H$5:$H$204,"Não"))</x:f>
      </x:c>
      <x:c r="P80" s="38" t="str">
        <x:f>IF(LEN(A80)=0,"",IF(COUNTIFS(Movimentacoes!$C$5:$C$204,A80,Movimentacoes!$B$5:$B$204,"Destinação",Movimentacoes!$M$5:$M$204,"OK")=0,"",_xlfn.MAXIFS(Movimentacoes!$A$5:$A$204,Movimentacoes!$C$5:$C$204,A80,Movimentacoes!$B$5:$B$204,"Destinação",Movimentacoes!$M$5:$M$204,"OK")))</x:f>
      </x:c>
      <x:c r="Q80" s="39" t="str">
        <x:f>IF(ISNUMBER(P80),Listas!$B$9-P80,"")</x:f>
      </x:c>
      <x:c r="R80" s="33" t="str">
        <x:f>IF(LEN(A80)=0,"",IF(COUNTIF($A$5:$A$104,A80)&lt;&gt;1,"CÓDIGO DUPLICADO",IF(LEN(B80)=0,"INFORMAR RESÍDUO",IF(I80&lt;&gt;"Sim","INATIVO",IF(OR(E80&lt;&gt;"kg",NOT(ISNUMBER(M80))),"REVISAR UNIDADE/CAPACIDADE",IF(L80&lt;0,"SALDO NEGATIVO",IF(AND(ISNUMBER(Listas!$B$7),Listas!$B$7&gt;0,Listas!$B$7&lt;=1),IF(M80&gt;1,"COLETA URGENTE",IF(O80&gt;0,"DOCUMENTO PENDENTE",IF(M80&gt;=Listas!$B$7,"PROGRAMAR COLETA","OK"))),"REVISAR PARÂMETRO")))))))</x:f>
      </x:c>
      <x:c r="S80" s="1"/>
      <x:c r="T80" s="1"/>
      <x:c r="U80" s="1"/>
      <x:c r="V80" s="1"/>
      <x:c r="W80" s="1"/>
    </x:row>
    <x:row r="81">
      <x:c r="A81" s="30"/>
      <x:c r="B81" s="30"/>
      <x:c r="C81" s="30"/>
      <x:c r="D81" s="30"/>
      <x:c r="E81" s="30"/>
      <x:c r="F81" s="30"/>
      <x:c r="G81" s="34"/>
      <x:c r="H81" s="30"/>
      <x:c r="I81" s="30"/>
      <x:c r="J81" s="35" t="str">
        <x:f>IF(LEN(A81)=0,"",SUMIFS(Movimentacoes!$F$5:$F$204,Movimentacoes!$C$5:$C$204,A81,Movimentacoes!$B$5:$B$204,"Geração",Movimentacoes!$M$5:$M$204,"OK"))</x:f>
      </x:c>
      <x:c r="K81" s="35" t="str">
        <x:f>IF(LEN(A81)=0,"",SUMIFS(Movimentacoes!$F$5:$F$204,Movimentacoes!$C$5:$C$204,A81,Movimentacoes!$B$5:$B$204,"Destinação",Movimentacoes!$M$5:$M$204,"OK"))</x:f>
      </x:c>
      <x:c r="L81" s="35" t="str">
        <x:f>IF($A81="","",$J81-$K81)</x:f>
      </x:c>
      <x:c r="M81" s="36" t="str">
        <x:f>IF(LEN(A81)=0,"",IF(ISNUMBER(G81),IF(G81&gt;0,L81/G81,""),""))</x:f>
      </x:c>
      <x:c r="N81" s="37" t="str">
        <x:f>IF(LEN(A81)=0,"",SUMIFS(Movimentacoes!$K$5:$K$204,Movimentacoes!$C$5:$C$204,A81,Movimentacoes!$B$5:$B$204,"Destinação",Movimentacoes!$M$5:$M$204,"OK"))</x:f>
      </x:c>
      <x:c r="O81" s="33" t="str">
        <x:f>IF($A81="","",COUNTIFS(Documentos!$C$5:$C$204,$A81,Documentos!$H$5:$H$204,"Não"))</x:f>
      </x:c>
      <x:c r="P81" s="38" t="str">
        <x:f>IF(LEN(A81)=0,"",IF(COUNTIFS(Movimentacoes!$C$5:$C$204,A81,Movimentacoes!$B$5:$B$204,"Destinação",Movimentacoes!$M$5:$M$204,"OK")=0,"",_xlfn.MAXIFS(Movimentacoes!$A$5:$A$204,Movimentacoes!$C$5:$C$204,A81,Movimentacoes!$B$5:$B$204,"Destinação",Movimentacoes!$M$5:$M$204,"OK")))</x:f>
      </x:c>
      <x:c r="Q81" s="39" t="str">
        <x:f>IF(ISNUMBER(P81),Listas!$B$9-P81,"")</x:f>
      </x:c>
      <x:c r="R81" s="33" t="str">
        <x:f>IF(LEN(A81)=0,"",IF(COUNTIF($A$5:$A$104,A81)&lt;&gt;1,"CÓDIGO DUPLICADO",IF(LEN(B81)=0,"INFORMAR RESÍDUO",IF(I81&lt;&gt;"Sim","INATIVO",IF(OR(E81&lt;&gt;"kg",NOT(ISNUMBER(M81))),"REVISAR UNIDADE/CAPACIDADE",IF(L81&lt;0,"SALDO NEGATIVO",IF(AND(ISNUMBER(Listas!$B$7),Listas!$B$7&gt;0,Listas!$B$7&lt;=1),IF(M81&gt;1,"COLETA URGENTE",IF(O81&gt;0,"DOCUMENTO PENDENTE",IF(M81&gt;=Listas!$B$7,"PROGRAMAR COLETA","OK"))),"REVISAR PARÂMETRO")))))))</x:f>
      </x:c>
      <x:c r="S81" s="1"/>
      <x:c r="T81" s="1"/>
      <x:c r="U81" s="1"/>
      <x:c r="V81" s="1"/>
      <x:c r="W81" s="1"/>
    </x:row>
    <x:row r="82">
      <x:c r="A82" s="30"/>
      <x:c r="B82" s="30"/>
      <x:c r="C82" s="30"/>
      <x:c r="D82" s="30"/>
      <x:c r="E82" s="30"/>
      <x:c r="F82" s="30"/>
      <x:c r="G82" s="34"/>
      <x:c r="H82" s="30"/>
      <x:c r="I82" s="30"/>
      <x:c r="J82" s="35" t="str">
        <x:f>IF(LEN(A82)=0,"",SUMIFS(Movimentacoes!$F$5:$F$204,Movimentacoes!$C$5:$C$204,A82,Movimentacoes!$B$5:$B$204,"Geração",Movimentacoes!$M$5:$M$204,"OK"))</x:f>
      </x:c>
      <x:c r="K82" s="35" t="str">
        <x:f>IF(LEN(A82)=0,"",SUMIFS(Movimentacoes!$F$5:$F$204,Movimentacoes!$C$5:$C$204,A82,Movimentacoes!$B$5:$B$204,"Destinação",Movimentacoes!$M$5:$M$204,"OK"))</x:f>
      </x:c>
      <x:c r="L82" s="35" t="str">
        <x:f>IF($A82="","",$J82-$K82)</x:f>
      </x:c>
      <x:c r="M82" s="36" t="str">
        <x:f>IF(LEN(A82)=0,"",IF(ISNUMBER(G82),IF(G82&gt;0,L82/G82,""),""))</x:f>
      </x:c>
      <x:c r="N82" s="37" t="str">
        <x:f>IF(LEN(A82)=0,"",SUMIFS(Movimentacoes!$K$5:$K$204,Movimentacoes!$C$5:$C$204,A82,Movimentacoes!$B$5:$B$204,"Destinação",Movimentacoes!$M$5:$M$204,"OK"))</x:f>
      </x:c>
      <x:c r="O82" s="33" t="str">
        <x:f>IF($A82="","",COUNTIFS(Documentos!$C$5:$C$204,$A82,Documentos!$H$5:$H$204,"Não"))</x:f>
      </x:c>
      <x:c r="P82" s="38" t="str">
        <x:f>IF(LEN(A82)=0,"",IF(COUNTIFS(Movimentacoes!$C$5:$C$204,A82,Movimentacoes!$B$5:$B$204,"Destinação",Movimentacoes!$M$5:$M$204,"OK")=0,"",_xlfn.MAXIFS(Movimentacoes!$A$5:$A$204,Movimentacoes!$C$5:$C$204,A82,Movimentacoes!$B$5:$B$204,"Destinação",Movimentacoes!$M$5:$M$204,"OK")))</x:f>
      </x:c>
      <x:c r="Q82" s="39" t="str">
        <x:f>IF(ISNUMBER(P82),Listas!$B$9-P82,"")</x:f>
      </x:c>
      <x:c r="R82" s="33" t="str">
        <x:f>IF(LEN(A82)=0,"",IF(COUNTIF($A$5:$A$104,A82)&lt;&gt;1,"CÓDIGO DUPLICADO",IF(LEN(B82)=0,"INFORMAR RESÍDUO",IF(I82&lt;&gt;"Sim","INATIVO",IF(OR(E82&lt;&gt;"kg",NOT(ISNUMBER(M82))),"REVISAR UNIDADE/CAPACIDADE",IF(L82&lt;0,"SALDO NEGATIVO",IF(AND(ISNUMBER(Listas!$B$7),Listas!$B$7&gt;0,Listas!$B$7&lt;=1),IF(M82&gt;1,"COLETA URGENTE",IF(O82&gt;0,"DOCUMENTO PENDENTE",IF(M82&gt;=Listas!$B$7,"PROGRAMAR COLETA","OK"))),"REVISAR PARÂMETRO")))))))</x:f>
      </x:c>
      <x:c r="S82" s="1"/>
      <x:c r="T82" s="1"/>
      <x:c r="U82" s="1"/>
      <x:c r="V82" s="1"/>
      <x:c r="W82" s="1"/>
    </x:row>
    <x:row r="83">
      <x:c r="A83" s="30"/>
      <x:c r="B83" s="30"/>
      <x:c r="C83" s="30"/>
      <x:c r="D83" s="30"/>
      <x:c r="E83" s="30"/>
      <x:c r="F83" s="30"/>
      <x:c r="G83" s="34"/>
      <x:c r="H83" s="30"/>
      <x:c r="I83" s="30"/>
      <x:c r="J83" s="35" t="str">
        <x:f>IF(LEN(A83)=0,"",SUMIFS(Movimentacoes!$F$5:$F$204,Movimentacoes!$C$5:$C$204,A83,Movimentacoes!$B$5:$B$204,"Geração",Movimentacoes!$M$5:$M$204,"OK"))</x:f>
      </x:c>
      <x:c r="K83" s="35" t="str">
        <x:f>IF(LEN(A83)=0,"",SUMIFS(Movimentacoes!$F$5:$F$204,Movimentacoes!$C$5:$C$204,A83,Movimentacoes!$B$5:$B$204,"Destinação",Movimentacoes!$M$5:$M$204,"OK"))</x:f>
      </x:c>
      <x:c r="L83" s="35" t="str">
        <x:f>IF($A83="","",$J83-$K83)</x:f>
      </x:c>
      <x:c r="M83" s="36" t="str">
        <x:f>IF(LEN(A83)=0,"",IF(ISNUMBER(G83),IF(G83&gt;0,L83/G83,""),""))</x:f>
      </x:c>
      <x:c r="N83" s="37" t="str">
        <x:f>IF(LEN(A83)=0,"",SUMIFS(Movimentacoes!$K$5:$K$204,Movimentacoes!$C$5:$C$204,A83,Movimentacoes!$B$5:$B$204,"Destinação",Movimentacoes!$M$5:$M$204,"OK"))</x:f>
      </x:c>
      <x:c r="O83" s="33" t="str">
        <x:f>IF($A83="","",COUNTIFS(Documentos!$C$5:$C$204,$A83,Documentos!$H$5:$H$204,"Não"))</x:f>
      </x:c>
      <x:c r="P83" s="38" t="str">
        <x:f>IF(LEN(A83)=0,"",IF(COUNTIFS(Movimentacoes!$C$5:$C$204,A83,Movimentacoes!$B$5:$B$204,"Destinação",Movimentacoes!$M$5:$M$204,"OK")=0,"",_xlfn.MAXIFS(Movimentacoes!$A$5:$A$204,Movimentacoes!$C$5:$C$204,A83,Movimentacoes!$B$5:$B$204,"Destinação",Movimentacoes!$M$5:$M$204,"OK")))</x:f>
      </x:c>
      <x:c r="Q83" s="39" t="str">
        <x:f>IF(ISNUMBER(P83),Listas!$B$9-P83,"")</x:f>
      </x:c>
      <x:c r="R83" s="33" t="str">
        <x:f>IF(LEN(A83)=0,"",IF(COUNTIF($A$5:$A$104,A83)&lt;&gt;1,"CÓDIGO DUPLICADO",IF(LEN(B83)=0,"INFORMAR RESÍDUO",IF(I83&lt;&gt;"Sim","INATIVO",IF(OR(E83&lt;&gt;"kg",NOT(ISNUMBER(M83))),"REVISAR UNIDADE/CAPACIDADE",IF(L83&lt;0,"SALDO NEGATIVO",IF(AND(ISNUMBER(Listas!$B$7),Listas!$B$7&gt;0,Listas!$B$7&lt;=1),IF(M83&gt;1,"COLETA URGENTE",IF(O83&gt;0,"DOCUMENTO PENDENTE",IF(M83&gt;=Listas!$B$7,"PROGRAMAR COLETA","OK"))),"REVISAR PARÂMETRO")))))))</x:f>
      </x:c>
      <x:c r="S83" s="1"/>
      <x:c r="T83" s="1"/>
      <x:c r="U83" s="1"/>
      <x:c r="V83" s="1"/>
      <x:c r="W83" s="1"/>
    </x:row>
    <x:row r="84">
      <x:c r="A84" s="30"/>
      <x:c r="B84" s="30"/>
      <x:c r="C84" s="30"/>
      <x:c r="D84" s="30"/>
      <x:c r="E84" s="30"/>
      <x:c r="F84" s="30"/>
      <x:c r="G84" s="34"/>
      <x:c r="H84" s="30"/>
      <x:c r="I84" s="30"/>
      <x:c r="J84" s="35" t="str">
        <x:f>IF(LEN(A84)=0,"",SUMIFS(Movimentacoes!$F$5:$F$204,Movimentacoes!$C$5:$C$204,A84,Movimentacoes!$B$5:$B$204,"Geração",Movimentacoes!$M$5:$M$204,"OK"))</x:f>
      </x:c>
      <x:c r="K84" s="35" t="str">
        <x:f>IF(LEN(A84)=0,"",SUMIFS(Movimentacoes!$F$5:$F$204,Movimentacoes!$C$5:$C$204,A84,Movimentacoes!$B$5:$B$204,"Destinação",Movimentacoes!$M$5:$M$204,"OK"))</x:f>
      </x:c>
      <x:c r="L84" s="35" t="str">
        <x:f>IF($A84="","",$J84-$K84)</x:f>
      </x:c>
      <x:c r="M84" s="36" t="str">
        <x:f>IF(LEN(A84)=0,"",IF(ISNUMBER(G84),IF(G84&gt;0,L84/G84,""),""))</x:f>
      </x:c>
      <x:c r="N84" s="37" t="str">
        <x:f>IF(LEN(A84)=0,"",SUMIFS(Movimentacoes!$K$5:$K$204,Movimentacoes!$C$5:$C$204,A84,Movimentacoes!$B$5:$B$204,"Destinação",Movimentacoes!$M$5:$M$204,"OK"))</x:f>
      </x:c>
      <x:c r="O84" s="33" t="str">
        <x:f>IF($A84="","",COUNTIFS(Documentos!$C$5:$C$204,$A84,Documentos!$H$5:$H$204,"Não"))</x:f>
      </x:c>
      <x:c r="P84" s="38" t="str">
        <x:f>IF(LEN(A84)=0,"",IF(COUNTIFS(Movimentacoes!$C$5:$C$204,A84,Movimentacoes!$B$5:$B$204,"Destinação",Movimentacoes!$M$5:$M$204,"OK")=0,"",_xlfn.MAXIFS(Movimentacoes!$A$5:$A$204,Movimentacoes!$C$5:$C$204,A84,Movimentacoes!$B$5:$B$204,"Destinação",Movimentacoes!$M$5:$M$204,"OK")))</x:f>
      </x:c>
      <x:c r="Q84" s="39" t="str">
        <x:f>IF(ISNUMBER(P84),Listas!$B$9-P84,"")</x:f>
      </x:c>
      <x:c r="R84" s="33" t="str">
        <x:f>IF(LEN(A84)=0,"",IF(COUNTIF($A$5:$A$104,A84)&lt;&gt;1,"CÓDIGO DUPLICADO",IF(LEN(B84)=0,"INFORMAR RESÍDUO",IF(I84&lt;&gt;"Sim","INATIVO",IF(OR(E84&lt;&gt;"kg",NOT(ISNUMBER(M84))),"REVISAR UNIDADE/CAPACIDADE",IF(L84&lt;0,"SALDO NEGATIVO",IF(AND(ISNUMBER(Listas!$B$7),Listas!$B$7&gt;0,Listas!$B$7&lt;=1),IF(M84&gt;1,"COLETA URGENTE",IF(O84&gt;0,"DOCUMENTO PENDENTE",IF(M84&gt;=Listas!$B$7,"PROGRAMAR COLETA","OK"))),"REVISAR PARÂMETRO")))))))</x:f>
      </x:c>
      <x:c r="S84" s="1"/>
      <x:c r="T84" s="1"/>
      <x:c r="U84" s="1"/>
      <x:c r="V84" s="1"/>
      <x:c r="W84" s="1"/>
    </x:row>
    <x:row r="85">
      <x:c r="A85" s="30"/>
      <x:c r="B85" s="30"/>
      <x:c r="C85" s="30"/>
      <x:c r="D85" s="30"/>
      <x:c r="E85" s="30"/>
      <x:c r="F85" s="30"/>
      <x:c r="G85" s="34"/>
      <x:c r="H85" s="30"/>
      <x:c r="I85" s="30"/>
      <x:c r="J85" s="35" t="str">
        <x:f>IF(LEN(A85)=0,"",SUMIFS(Movimentacoes!$F$5:$F$204,Movimentacoes!$C$5:$C$204,A85,Movimentacoes!$B$5:$B$204,"Geração",Movimentacoes!$M$5:$M$204,"OK"))</x:f>
      </x:c>
      <x:c r="K85" s="35" t="str">
        <x:f>IF(LEN(A85)=0,"",SUMIFS(Movimentacoes!$F$5:$F$204,Movimentacoes!$C$5:$C$204,A85,Movimentacoes!$B$5:$B$204,"Destinação",Movimentacoes!$M$5:$M$204,"OK"))</x:f>
      </x:c>
      <x:c r="L85" s="35" t="str">
        <x:f>IF($A85="","",$J85-$K85)</x:f>
      </x:c>
      <x:c r="M85" s="36" t="str">
        <x:f>IF(LEN(A85)=0,"",IF(ISNUMBER(G85),IF(G85&gt;0,L85/G85,""),""))</x:f>
      </x:c>
      <x:c r="N85" s="37" t="str">
        <x:f>IF(LEN(A85)=0,"",SUMIFS(Movimentacoes!$K$5:$K$204,Movimentacoes!$C$5:$C$204,A85,Movimentacoes!$B$5:$B$204,"Destinação",Movimentacoes!$M$5:$M$204,"OK"))</x:f>
      </x:c>
      <x:c r="O85" s="33" t="str">
        <x:f>IF($A85="","",COUNTIFS(Documentos!$C$5:$C$204,$A85,Documentos!$H$5:$H$204,"Não"))</x:f>
      </x:c>
      <x:c r="P85" s="38" t="str">
        <x:f>IF(LEN(A85)=0,"",IF(COUNTIFS(Movimentacoes!$C$5:$C$204,A85,Movimentacoes!$B$5:$B$204,"Destinação",Movimentacoes!$M$5:$M$204,"OK")=0,"",_xlfn.MAXIFS(Movimentacoes!$A$5:$A$204,Movimentacoes!$C$5:$C$204,A85,Movimentacoes!$B$5:$B$204,"Destinação",Movimentacoes!$M$5:$M$204,"OK")))</x:f>
      </x:c>
      <x:c r="Q85" s="39" t="str">
        <x:f>IF(ISNUMBER(P85),Listas!$B$9-P85,"")</x:f>
      </x:c>
      <x:c r="R85" s="33" t="str">
        <x:f>IF(LEN(A85)=0,"",IF(COUNTIF($A$5:$A$104,A85)&lt;&gt;1,"CÓDIGO DUPLICADO",IF(LEN(B85)=0,"INFORMAR RESÍDUO",IF(I85&lt;&gt;"Sim","INATIVO",IF(OR(E85&lt;&gt;"kg",NOT(ISNUMBER(M85))),"REVISAR UNIDADE/CAPACIDADE",IF(L85&lt;0,"SALDO NEGATIVO",IF(AND(ISNUMBER(Listas!$B$7),Listas!$B$7&gt;0,Listas!$B$7&lt;=1),IF(M85&gt;1,"COLETA URGENTE",IF(O85&gt;0,"DOCUMENTO PENDENTE",IF(M85&gt;=Listas!$B$7,"PROGRAMAR COLETA","OK"))),"REVISAR PARÂMETRO")))))))</x:f>
      </x:c>
      <x:c r="S85" s="1"/>
      <x:c r="T85" s="1"/>
      <x:c r="U85" s="1"/>
      <x:c r="V85" s="1"/>
      <x:c r="W85" s="1"/>
    </x:row>
    <x:row r="86">
      <x:c r="A86" s="30"/>
      <x:c r="B86" s="30"/>
      <x:c r="C86" s="30"/>
      <x:c r="D86" s="30"/>
      <x:c r="E86" s="30"/>
      <x:c r="F86" s="30"/>
      <x:c r="G86" s="34"/>
      <x:c r="H86" s="30"/>
      <x:c r="I86" s="30"/>
      <x:c r="J86" s="35" t="str">
        <x:f>IF(LEN(A86)=0,"",SUMIFS(Movimentacoes!$F$5:$F$204,Movimentacoes!$C$5:$C$204,A86,Movimentacoes!$B$5:$B$204,"Geração",Movimentacoes!$M$5:$M$204,"OK"))</x:f>
      </x:c>
      <x:c r="K86" s="35" t="str">
        <x:f>IF(LEN(A86)=0,"",SUMIFS(Movimentacoes!$F$5:$F$204,Movimentacoes!$C$5:$C$204,A86,Movimentacoes!$B$5:$B$204,"Destinação",Movimentacoes!$M$5:$M$204,"OK"))</x:f>
      </x:c>
      <x:c r="L86" s="35" t="str">
        <x:f>IF($A86="","",$J86-$K86)</x:f>
      </x:c>
      <x:c r="M86" s="36" t="str">
        <x:f>IF(LEN(A86)=0,"",IF(ISNUMBER(G86),IF(G86&gt;0,L86/G86,""),""))</x:f>
      </x:c>
      <x:c r="N86" s="37" t="str">
        <x:f>IF(LEN(A86)=0,"",SUMIFS(Movimentacoes!$K$5:$K$204,Movimentacoes!$C$5:$C$204,A86,Movimentacoes!$B$5:$B$204,"Destinação",Movimentacoes!$M$5:$M$204,"OK"))</x:f>
      </x:c>
      <x:c r="O86" s="33" t="str">
        <x:f>IF($A86="","",COUNTIFS(Documentos!$C$5:$C$204,$A86,Documentos!$H$5:$H$204,"Não"))</x:f>
      </x:c>
      <x:c r="P86" s="38" t="str">
        <x:f>IF(LEN(A86)=0,"",IF(COUNTIFS(Movimentacoes!$C$5:$C$204,A86,Movimentacoes!$B$5:$B$204,"Destinação",Movimentacoes!$M$5:$M$204,"OK")=0,"",_xlfn.MAXIFS(Movimentacoes!$A$5:$A$204,Movimentacoes!$C$5:$C$204,A86,Movimentacoes!$B$5:$B$204,"Destinação",Movimentacoes!$M$5:$M$204,"OK")))</x:f>
      </x:c>
      <x:c r="Q86" s="39" t="str">
        <x:f>IF(ISNUMBER(P86),Listas!$B$9-P86,"")</x:f>
      </x:c>
      <x:c r="R86" s="33" t="str">
        <x:f>IF(LEN(A86)=0,"",IF(COUNTIF($A$5:$A$104,A86)&lt;&gt;1,"CÓDIGO DUPLICADO",IF(LEN(B86)=0,"INFORMAR RESÍDUO",IF(I86&lt;&gt;"Sim","INATIVO",IF(OR(E86&lt;&gt;"kg",NOT(ISNUMBER(M86))),"REVISAR UNIDADE/CAPACIDADE",IF(L86&lt;0,"SALDO NEGATIVO",IF(AND(ISNUMBER(Listas!$B$7),Listas!$B$7&gt;0,Listas!$B$7&lt;=1),IF(M86&gt;1,"COLETA URGENTE",IF(O86&gt;0,"DOCUMENTO PENDENTE",IF(M86&gt;=Listas!$B$7,"PROGRAMAR COLETA","OK"))),"REVISAR PARÂMETRO")))))))</x:f>
      </x:c>
      <x:c r="S86" s="1"/>
      <x:c r="T86" s="1"/>
      <x:c r="U86" s="1"/>
      <x:c r="V86" s="1"/>
      <x:c r="W86" s="1"/>
    </x:row>
    <x:row r="87">
      <x:c r="A87" s="30"/>
      <x:c r="B87" s="30"/>
      <x:c r="C87" s="30"/>
      <x:c r="D87" s="30"/>
      <x:c r="E87" s="30"/>
      <x:c r="F87" s="30"/>
      <x:c r="G87" s="34"/>
      <x:c r="H87" s="30"/>
      <x:c r="I87" s="30"/>
      <x:c r="J87" s="35" t="str">
        <x:f>IF(LEN(A87)=0,"",SUMIFS(Movimentacoes!$F$5:$F$204,Movimentacoes!$C$5:$C$204,A87,Movimentacoes!$B$5:$B$204,"Geração",Movimentacoes!$M$5:$M$204,"OK"))</x:f>
      </x:c>
      <x:c r="K87" s="35" t="str">
        <x:f>IF(LEN(A87)=0,"",SUMIFS(Movimentacoes!$F$5:$F$204,Movimentacoes!$C$5:$C$204,A87,Movimentacoes!$B$5:$B$204,"Destinação",Movimentacoes!$M$5:$M$204,"OK"))</x:f>
      </x:c>
      <x:c r="L87" s="35" t="str">
        <x:f>IF($A87="","",$J87-$K87)</x:f>
      </x:c>
      <x:c r="M87" s="36" t="str">
        <x:f>IF(LEN(A87)=0,"",IF(ISNUMBER(G87),IF(G87&gt;0,L87/G87,""),""))</x:f>
      </x:c>
      <x:c r="N87" s="37" t="str">
        <x:f>IF(LEN(A87)=0,"",SUMIFS(Movimentacoes!$K$5:$K$204,Movimentacoes!$C$5:$C$204,A87,Movimentacoes!$B$5:$B$204,"Destinação",Movimentacoes!$M$5:$M$204,"OK"))</x:f>
      </x:c>
      <x:c r="O87" s="33" t="str">
        <x:f>IF($A87="","",COUNTIFS(Documentos!$C$5:$C$204,$A87,Documentos!$H$5:$H$204,"Não"))</x:f>
      </x:c>
      <x:c r="P87" s="38" t="str">
        <x:f>IF(LEN(A87)=0,"",IF(COUNTIFS(Movimentacoes!$C$5:$C$204,A87,Movimentacoes!$B$5:$B$204,"Destinação",Movimentacoes!$M$5:$M$204,"OK")=0,"",_xlfn.MAXIFS(Movimentacoes!$A$5:$A$204,Movimentacoes!$C$5:$C$204,A87,Movimentacoes!$B$5:$B$204,"Destinação",Movimentacoes!$M$5:$M$204,"OK")))</x:f>
      </x:c>
      <x:c r="Q87" s="39" t="str">
        <x:f>IF(ISNUMBER(P87),Listas!$B$9-P87,"")</x:f>
      </x:c>
      <x:c r="R87" s="33" t="str">
        <x:f>IF(LEN(A87)=0,"",IF(COUNTIF($A$5:$A$104,A87)&lt;&gt;1,"CÓDIGO DUPLICADO",IF(LEN(B87)=0,"INFORMAR RESÍDUO",IF(I87&lt;&gt;"Sim","INATIVO",IF(OR(E87&lt;&gt;"kg",NOT(ISNUMBER(M87))),"REVISAR UNIDADE/CAPACIDADE",IF(L87&lt;0,"SALDO NEGATIVO",IF(AND(ISNUMBER(Listas!$B$7),Listas!$B$7&gt;0,Listas!$B$7&lt;=1),IF(M87&gt;1,"COLETA URGENTE",IF(O87&gt;0,"DOCUMENTO PENDENTE",IF(M87&gt;=Listas!$B$7,"PROGRAMAR COLETA","OK"))),"REVISAR PARÂMETRO")))))))</x:f>
      </x:c>
      <x:c r="S87" s="1"/>
      <x:c r="T87" s="1"/>
      <x:c r="U87" s="1"/>
      <x:c r="V87" s="1"/>
      <x:c r="W87" s="1"/>
    </x:row>
    <x:row r="88">
      <x:c r="A88" s="30"/>
      <x:c r="B88" s="30"/>
      <x:c r="C88" s="30"/>
      <x:c r="D88" s="30"/>
      <x:c r="E88" s="30"/>
      <x:c r="F88" s="30"/>
      <x:c r="G88" s="34"/>
      <x:c r="H88" s="30"/>
      <x:c r="I88" s="30"/>
      <x:c r="J88" s="35" t="str">
        <x:f>IF(LEN(A88)=0,"",SUMIFS(Movimentacoes!$F$5:$F$204,Movimentacoes!$C$5:$C$204,A88,Movimentacoes!$B$5:$B$204,"Geração",Movimentacoes!$M$5:$M$204,"OK"))</x:f>
      </x:c>
      <x:c r="K88" s="35" t="str">
        <x:f>IF(LEN(A88)=0,"",SUMIFS(Movimentacoes!$F$5:$F$204,Movimentacoes!$C$5:$C$204,A88,Movimentacoes!$B$5:$B$204,"Destinação",Movimentacoes!$M$5:$M$204,"OK"))</x:f>
      </x:c>
      <x:c r="L88" s="35" t="str">
        <x:f>IF($A88="","",$J88-$K88)</x:f>
      </x:c>
      <x:c r="M88" s="36" t="str">
        <x:f>IF(LEN(A88)=0,"",IF(ISNUMBER(G88),IF(G88&gt;0,L88/G88,""),""))</x:f>
      </x:c>
      <x:c r="N88" s="37" t="str">
        <x:f>IF(LEN(A88)=0,"",SUMIFS(Movimentacoes!$K$5:$K$204,Movimentacoes!$C$5:$C$204,A88,Movimentacoes!$B$5:$B$204,"Destinação",Movimentacoes!$M$5:$M$204,"OK"))</x:f>
      </x:c>
      <x:c r="O88" s="33" t="str">
        <x:f>IF($A88="","",COUNTIFS(Documentos!$C$5:$C$204,$A88,Documentos!$H$5:$H$204,"Não"))</x:f>
      </x:c>
      <x:c r="P88" s="38" t="str">
        <x:f>IF(LEN(A88)=0,"",IF(COUNTIFS(Movimentacoes!$C$5:$C$204,A88,Movimentacoes!$B$5:$B$204,"Destinação",Movimentacoes!$M$5:$M$204,"OK")=0,"",_xlfn.MAXIFS(Movimentacoes!$A$5:$A$204,Movimentacoes!$C$5:$C$204,A88,Movimentacoes!$B$5:$B$204,"Destinação",Movimentacoes!$M$5:$M$204,"OK")))</x:f>
      </x:c>
      <x:c r="Q88" s="39" t="str">
        <x:f>IF(ISNUMBER(P88),Listas!$B$9-P88,"")</x:f>
      </x:c>
      <x:c r="R88" s="33" t="str">
        <x:f>IF(LEN(A88)=0,"",IF(COUNTIF($A$5:$A$104,A88)&lt;&gt;1,"CÓDIGO DUPLICADO",IF(LEN(B88)=0,"INFORMAR RESÍDUO",IF(I88&lt;&gt;"Sim","INATIVO",IF(OR(E88&lt;&gt;"kg",NOT(ISNUMBER(M88))),"REVISAR UNIDADE/CAPACIDADE",IF(L88&lt;0,"SALDO NEGATIVO",IF(AND(ISNUMBER(Listas!$B$7),Listas!$B$7&gt;0,Listas!$B$7&lt;=1),IF(M88&gt;1,"COLETA URGENTE",IF(O88&gt;0,"DOCUMENTO PENDENTE",IF(M88&gt;=Listas!$B$7,"PROGRAMAR COLETA","OK"))),"REVISAR PARÂMETRO")))))))</x:f>
      </x:c>
      <x:c r="S88" s="1"/>
      <x:c r="T88" s="1"/>
      <x:c r="U88" s="1"/>
      <x:c r="V88" s="1"/>
      <x:c r="W88" s="1"/>
    </x:row>
    <x:row r="89">
      <x:c r="A89" s="30"/>
      <x:c r="B89" s="30"/>
      <x:c r="C89" s="30"/>
      <x:c r="D89" s="30"/>
      <x:c r="E89" s="30"/>
      <x:c r="F89" s="30"/>
      <x:c r="G89" s="34"/>
      <x:c r="H89" s="30"/>
      <x:c r="I89" s="30"/>
      <x:c r="J89" s="35" t="str">
        <x:f>IF(LEN(A89)=0,"",SUMIFS(Movimentacoes!$F$5:$F$204,Movimentacoes!$C$5:$C$204,A89,Movimentacoes!$B$5:$B$204,"Geração",Movimentacoes!$M$5:$M$204,"OK"))</x:f>
      </x:c>
      <x:c r="K89" s="35" t="str">
        <x:f>IF(LEN(A89)=0,"",SUMIFS(Movimentacoes!$F$5:$F$204,Movimentacoes!$C$5:$C$204,A89,Movimentacoes!$B$5:$B$204,"Destinação",Movimentacoes!$M$5:$M$204,"OK"))</x:f>
      </x:c>
      <x:c r="L89" s="35" t="str">
        <x:f>IF($A89="","",$J89-$K89)</x:f>
      </x:c>
      <x:c r="M89" s="36" t="str">
        <x:f>IF(LEN(A89)=0,"",IF(ISNUMBER(G89),IF(G89&gt;0,L89/G89,""),""))</x:f>
      </x:c>
      <x:c r="N89" s="37" t="str">
        <x:f>IF(LEN(A89)=0,"",SUMIFS(Movimentacoes!$K$5:$K$204,Movimentacoes!$C$5:$C$204,A89,Movimentacoes!$B$5:$B$204,"Destinação",Movimentacoes!$M$5:$M$204,"OK"))</x:f>
      </x:c>
      <x:c r="O89" s="33" t="str">
        <x:f>IF($A89="","",COUNTIFS(Documentos!$C$5:$C$204,$A89,Documentos!$H$5:$H$204,"Não"))</x:f>
      </x:c>
      <x:c r="P89" s="38" t="str">
        <x:f>IF(LEN(A89)=0,"",IF(COUNTIFS(Movimentacoes!$C$5:$C$204,A89,Movimentacoes!$B$5:$B$204,"Destinação",Movimentacoes!$M$5:$M$204,"OK")=0,"",_xlfn.MAXIFS(Movimentacoes!$A$5:$A$204,Movimentacoes!$C$5:$C$204,A89,Movimentacoes!$B$5:$B$204,"Destinação",Movimentacoes!$M$5:$M$204,"OK")))</x:f>
      </x:c>
      <x:c r="Q89" s="39" t="str">
        <x:f>IF(ISNUMBER(P89),Listas!$B$9-P89,"")</x:f>
      </x:c>
      <x:c r="R89" s="33" t="str">
        <x:f>IF(LEN(A89)=0,"",IF(COUNTIF($A$5:$A$104,A89)&lt;&gt;1,"CÓDIGO DUPLICADO",IF(LEN(B89)=0,"INFORMAR RESÍDUO",IF(I89&lt;&gt;"Sim","INATIVO",IF(OR(E89&lt;&gt;"kg",NOT(ISNUMBER(M89))),"REVISAR UNIDADE/CAPACIDADE",IF(L89&lt;0,"SALDO NEGATIVO",IF(AND(ISNUMBER(Listas!$B$7),Listas!$B$7&gt;0,Listas!$B$7&lt;=1),IF(M89&gt;1,"COLETA URGENTE",IF(O89&gt;0,"DOCUMENTO PENDENTE",IF(M89&gt;=Listas!$B$7,"PROGRAMAR COLETA","OK"))),"REVISAR PARÂMETRO")))))))</x:f>
      </x:c>
      <x:c r="S89" s="1"/>
      <x:c r="T89" s="1"/>
      <x:c r="U89" s="1"/>
      <x:c r="V89" s="1"/>
      <x:c r="W89" s="1"/>
    </x:row>
    <x:row r="90">
      <x:c r="A90" s="30"/>
      <x:c r="B90" s="30"/>
      <x:c r="C90" s="30"/>
      <x:c r="D90" s="30"/>
      <x:c r="E90" s="30"/>
      <x:c r="F90" s="30"/>
      <x:c r="G90" s="34"/>
      <x:c r="H90" s="30"/>
      <x:c r="I90" s="30"/>
      <x:c r="J90" s="35" t="str">
        <x:f>IF(LEN(A90)=0,"",SUMIFS(Movimentacoes!$F$5:$F$204,Movimentacoes!$C$5:$C$204,A90,Movimentacoes!$B$5:$B$204,"Geração",Movimentacoes!$M$5:$M$204,"OK"))</x:f>
      </x:c>
      <x:c r="K90" s="35" t="str">
        <x:f>IF(LEN(A90)=0,"",SUMIFS(Movimentacoes!$F$5:$F$204,Movimentacoes!$C$5:$C$204,A90,Movimentacoes!$B$5:$B$204,"Destinação",Movimentacoes!$M$5:$M$204,"OK"))</x:f>
      </x:c>
      <x:c r="L90" s="35" t="str">
        <x:f>IF($A90="","",$J90-$K90)</x:f>
      </x:c>
      <x:c r="M90" s="36" t="str">
        <x:f>IF(LEN(A90)=0,"",IF(ISNUMBER(G90),IF(G90&gt;0,L90/G90,""),""))</x:f>
      </x:c>
      <x:c r="N90" s="37" t="str">
        <x:f>IF(LEN(A90)=0,"",SUMIFS(Movimentacoes!$K$5:$K$204,Movimentacoes!$C$5:$C$204,A90,Movimentacoes!$B$5:$B$204,"Destinação",Movimentacoes!$M$5:$M$204,"OK"))</x:f>
      </x:c>
      <x:c r="O90" s="33" t="str">
        <x:f>IF($A90="","",COUNTIFS(Documentos!$C$5:$C$204,$A90,Documentos!$H$5:$H$204,"Não"))</x:f>
      </x:c>
      <x:c r="P90" s="38" t="str">
        <x:f>IF(LEN(A90)=0,"",IF(COUNTIFS(Movimentacoes!$C$5:$C$204,A90,Movimentacoes!$B$5:$B$204,"Destinação",Movimentacoes!$M$5:$M$204,"OK")=0,"",_xlfn.MAXIFS(Movimentacoes!$A$5:$A$204,Movimentacoes!$C$5:$C$204,A90,Movimentacoes!$B$5:$B$204,"Destinação",Movimentacoes!$M$5:$M$204,"OK")))</x:f>
      </x:c>
      <x:c r="Q90" s="39" t="str">
        <x:f>IF(ISNUMBER(P90),Listas!$B$9-P90,"")</x:f>
      </x:c>
      <x:c r="R90" s="33" t="str">
        <x:f>IF(LEN(A90)=0,"",IF(COUNTIF($A$5:$A$104,A90)&lt;&gt;1,"CÓDIGO DUPLICADO",IF(LEN(B90)=0,"INFORMAR RESÍDUO",IF(I90&lt;&gt;"Sim","INATIVO",IF(OR(E90&lt;&gt;"kg",NOT(ISNUMBER(M90))),"REVISAR UNIDADE/CAPACIDADE",IF(L90&lt;0,"SALDO NEGATIVO",IF(AND(ISNUMBER(Listas!$B$7),Listas!$B$7&gt;0,Listas!$B$7&lt;=1),IF(M90&gt;1,"COLETA URGENTE",IF(O90&gt;0,"DOCUMENTO PENDENTE",IF(M90&gt;=Listas!$B$7,"PROGRAMAR COLETA","OK"))),"REVISAR PARÂMETRO")))))))</x:f>
      </x:c>
      <x:c r="S90" s="1"/>
      <x:c r="T90" s="1"/>
      <x:c r="U90" s="1"/>
      <x:c r="V90" s="1"/>
      <x:c r="W90" s="1"/>
    </x:row>
    <x:row r="91">
      <x:c r="A91" s="30"/>
      <x:c r="B91" s="30"/>
      <x:c r="C91" s="30"/>
      <x:c r="D91" s="30"/>
      <x:c r="E91" s="30"/>
      <x:c r="F91" s="30"/>
      <x:c r="G91" s="34"/>
      <x:c r="H91" s="30"/>
      <x:c r="I91" s="30"/>
      <x:c r="J91" s="35" t="str">
        <x:f>IF(LEN(A91)=0,"",SUMIFS(Movimentacoes!$F$5:$F$204,Movimentacoes!$C$5:$C$204,A91,Movimentacoes!$B$5:$B$204,"Geração",Movimentacoes!$M$5:$M$204,"OK"))</x:f>
      </x:c>
      <x:c r="K91" s="35" t="str">
        <x:f>IF(LEN(A91)=0,"",SUMIFS(Movimentacoes!$F$5:$F$204,Movimentacoes!$C$5:$C$204,A91,Movimentacoes!$B$5:$B$204,"Destinação",Movimentacoes!$M$5:$M$204,"OK"))</x:f>
      </x:c>
      <x:c r="L91" s="35" t="str">
        <x:f>IF($A91="","",$J91-$K91)</x:f>
      </x:c>
      <x:c r="M91" s="36" t="str">
        <x:f>IF(LEN(A91)=0,"",IF(ISNUMBER(G91),IF(G91&gt;0,L91/G91,""),""))</x:f>
      </x:c>
      <x:c r="N91" s="37" t="str">
        <x:f>IF(LEN(A91)=0,"",SUMIFS(Movimentacoes!$K$5:$K$204,Movimentacoes!$C$5:$C$204,A91,Movimentacoes!$B$5:$B$204,"Destinação",Movimentacoes!$M$5:$M$204,"OK"))</x:f>
      </x:c>
      <x:c r="O91" s="33" t="str">
        <x:f>IF($A91="","",COUNTIFS(Documentos!$C$5:$C$204,$A91,Documentos!$H$5:$H$204,"Não"))</x:f>
      </x:c>
      <x:c r="P91" s="38" t="str">
        <x:f>IF(LEN(A91)=0,"",IF(COUNTIFS(Movimentacoes!$C$5:$C$204,A91,Movimentacoes!$B$5:$B$204,"Destinação",Movimentacoes!$M$5:$M$204,"OK")=0,"",_xlfn.MAXIFS(Movimentacoes!$A$5:$A$204,Movimentacoes!$C$5:$C$204,A91,Movimentacoes!$B$5:$B$204,"Destinação",Movimentacoes!$M$5:$M$204,"OK")))</x:f>
      </x:c>
      <x:c r="Q91" s="39" t="str">
        <x:f>IF(ISNUMBER(P91),Listas!$B$9-P91,"")</x:f>
      </x:c>
      <x:c r="R91" s="33" t="str">
        <x:f>IF(LEN(A91)=0,"",IF(COUNTIF($A$5:$A$104,A91)&lt;&gt;1,"CÓDIGO DUPLICADO",IF(LEN(B91)=0,"INFORMAR RESÍDUO",IF(I91&lt;&gt;"Sim","INATIVO",IF(OR(E91&lt;&gt;"kg",NOT(ISNUMBER(M91))),"REVISAR UNIDADE/CAPACIDADE",IF(L91&lt;0,"SALDO NEGATIVO",IF(AND(ISNUMBER(Listas!$B$7),Listas!$B$7&gt;0,Listas!$B$7&lt;=1),IF(M91&gt;1,"COLETA URGENTE",IF(O91&gt;0,"DOCUMENTO PENDENTE",IF(M91&gt;=Listas!$B$7,"PROGRAMAR COLETA","OK"))),"REVISAR PARÂMETRO")))))))</x:f>
      </x:c>
      <x:c r="S91" s="1"/>
      <x:c r="T91" s="1"/>
      <x:c r="U91" s="1"/>
      <x:c r="V91" s="1"/>
      <x:c r="W91" s="1"/>
    </x:row>
    <x:row r="92">
      <x:c r="A92" s="30"/>
      <x:c r="B92" s="30"/>
      <x:c r="C92" s="30"/>
      <x:c r="D92" s="30"/>
      <x:c r="E92" s="30"/>
      <x:c r="F92" s="30"/>
      <x:c r="G92" s="34"/>
      <x:c r="H92" s="30"/>
      <x:c r="I92" s="30"/>
      <x:c r="J92" s="35" t="str">
        <x:f>IF(LEN(A92)=0,"",SUMIFS(Movimentacoes!$F$5:$F$204,Movimentacoes!$C$5:$C$204,A92,Movimentacoes!$B$5:$B$204,"Geração",Movimentacoes!$M$5:$M$204,"OK"))</x:f>
      </x:c>
      <x:c r="K92" s="35" t="str">
        <x:f>IF(LEN(A92)=0,"",SUMIFS(Movimentacoes!$F$5:$F$204,Movimentacoes!$C$5:$C$204,A92,Movimentacoes!$B$5:$B$204,"Destinação",Movimentacoes!$M$5:$M$204,"OK"))</x:f>
      </x:c>
      <x:c r="L92" s="35" t="str">
        <x:f>IF($A92="","",$J92-$K92)</x:f>
      </x:c>
      <x:c r="M92" s="36" t="str">
        <x:f>IF(LEN(A92)=0,"",IF(ISNUMBER(G92),IF(G92&gt;0,L92/G92,""),""))</x:f>
      </x:c>
      <x:c r="N92" s="37" t="str">
        <x:f>IF(LEN(A92)=0,"",SUMIFS(Movimentacoes!$K$5:$K$204,Movimentacoes!$C$5:$C$204,A92,Movimentacoes!$B$5:$B$204,"Destinação",Movimentacoes!$M$5:$M$204,"OK"))</x:f>
      </x:c>
      <x:c r="O92" s="33" t="str">
        <x:f>IF($A92="","",COUNTIFS(Documentos!$C$5:$C$204,$A92,Documentos!$H$5:$H$204,"Não"))</x:f>
      </x:c>
      <x:c r="P92" s="38" t="str">
        <x:f>IF(LEN(A92)=0,"",IF(COUNTIFS(Movimentacoes!$C$5:$C$204,A92,Movimentacoes!$B$5:$B$204,"Destinação",Movimentacoes!$M$5:$M$204,"OK")=0,"",_xlfn.MAXIFS(Movimentacoes!$A$5:$A$204,Movimentacoes!$C$5:$C$204,A92,Movimentacoes!$B$5:$B$204,"Destinação",Movimentacoes!$M$5:$M$204,"OK")))</x:f>
      </x:c>
      <x:c r="Q92" s="39" t="str">
        <x:f>IF(ISNUMBER(P92),Listas!$B$9-P92,"")</x:f>
      </x:c>
      <x:c r="R92" s="33" t="str">
        <x:f>IF(LEN(A92)=0,"",IF(COUNTIF($A$5:$A$104,A92)&lt;&gt;1,"CÓDIGO DUPLICADO",IF(LEN(B92)=0,"INFORMAR RESÍDUO",IF(I92&lt;&gt;"Sim","INATIVO",IF(OR(E92&lt;&gt;"kg",NOT(ISNUMBER(M92))),"REVISAR UNIDADE/CAPACIDADE",IF(L92&lt;0,"SALDO NEGATIVO",IF(AND(ISNUMBER(Listas!$B$7),Listas!$B$7&gt;0,Listas!$B$7&lt;=1),IF(M92&gt;1,"COLETA URGENTE",IF(O92&gt;0,"DOCUMENTO PENDENTE",IF(M92&gt;=Listas!$B$7,"PROGRAMAR COLETA","OK"))),"REVISAR PARÂMETRO")))))))</x:f>
      </x:c>
      <x:c r="S92" s="1"/>
      <x:c r="T92" s="1"/>
      <x:c r="U92" s="1"/>
      <x:c r="V92" s="1"/>
      <x:c r="W92" s="1"/>
    </x:row>
    <x:row r="93">
      <x:c r="A93" s="30"/>
      <x:c r="B93" s="30"/>
      <x:c r="C93" s="30"/>
      <x:c r="D93" s="30"/>
      <x:c r="E93" s="30"/>
      <x:c r="F93" s="30"/>
      <x:c r="G93" s="34"/>
      <x:c r="H93" s="30"/>
      <x:c r="I93" s="30"/>
      <x:c r="J93" s="35" t="str">
        <x:f>IF(LEN(A93)=0,"",SUMIFS(Movimentacoes!$F$5:$F$204,Movimentacoes!$C$5:$C$204,A93,Movimentacoes!$B$5:$B$204,"Geração",Movimentacoes!$M$5:$M$204,"OK"))</x:f>
      </x:c>
      <x:c r="K93" s="35" t="str">
        <x:f>IF(LEN(A93)=0,"",SUMIFS(Movimentacoes!$F$5:$F$204,Movimentacoes!$C$5:$C$204,A93,Movimentacoes!$B$5:$B$204,"Destinação",Movimentacoes!$M$5:$M$204,"OK"))</x:f>
      </x:c>
      <x:c r="L93" s="35" t="str">
        <x:f>IF($A93="","",$J93-$K93)</x:f>
      </x:c>
      <x:c r="M93" s="36" t="str">
        <x:f>IF(LEN(A93)=0,"",IF(ISNUMBER(G93),IF(G93&gt;0,L93/G93,""),""))</x:f>
      </x:c>
      <x:c r="N93" s="37" t="str">
        <x:f>IF(LEN(A93)=0,"",SUMIFS(Movimentacoes!$K$5:$K$204,Movimentacoes!$C$5:$C$204,A93,Movimentacoes!$B$5:$B$204,"Destinação",Movimentacoes!$M$5:$M$204,"OK"))</x:f>
      </x:c>
      <x:c r="O93" s="33" t="str">
        <x:f>IF($A93="","",COUNTIFS(Documentos!$C$5:$C$204,$A93,Documentos!$H$5:$H$204,"Não"))</x:f>
      </x:c>
      <x:c r="P93" s="38" t="str">
        <x:f>IF(LEN(A93)=0,"",IF(COUNTIFS(Movimentacoes!$C$5:$C$204,A93,Movimentacoes!$B$5:$B$204,"Destinação",Movimentacoes!$M$5:$M$204,"OK")=0,"",_xlfn.MAXIFS(Movimentacoes!$A$5:$A$204,Movimentacoes!$C$5:$C$204,A93,Movimentacoes!$B$5:$B$204,"Destinação",Movimentacoes!$M$5:$M$204,"OK")))</x:f>
      </x:c>
      <x:c r="Q93" s="39" t="str">
        <x:f>IF(ISNUMBER(P93),Listas!$B$9-P93,"")</x:f>
      </x:c>
      <x:c r="R93" s="33" t="str">
        <x:f>IF(LEN(A93)=0,"",IF(COUNTIF($A$5:$A$104,A93)&lt;&gt;1,"CÓDIGO DUPLICADO",IF(LEN(B93)=0,"INFORMAR RESÍDUO",IF(I93&lt;&gt;"Sim","INATIVO",IF(OR(E93&lt;&gt;"kg",NOT(ISNUMBER(M93))),"REVISAR UNIDADE/CAPACIDADE",IF(L93&lt;0,"SALDO NEGATIVO",IF(AND(ISNUMBER(Listas!$B$7),Listas!$B$7&gt;0,Listas!$B$7&lt;=1),IF(M93&gt;1,"COLETA URGENTE",IF(O93&gt;0,"DOCUMENTO PENDENTE",IF(M93&gt;=Listas!$B$7,"PROGRAMAR COLETA","OK"))),"REVISAR PARÂMETRO")))))))</x:f>
      </x:c>
      <x:c r="S93" s="1"/>
      <x:c r="T93" s="1"/>
      <x:c r="U93" s="1"/>
      <x:c r="V93" s="1"/>
      <x:c r="W93" s="1"/>
    </x:row>
    <x:row r="94">
      <x:c r="A94" s="30"/>
      <x:c r="B94" s="30"/>
      <x:c r="C94" s="30"/>
      <x:c r="D94" s="30"/>
      <x:c r="E94" s="30"/>
      <x:c r="F94" s="30"/>
      <x:c r="G94" s="34"/>
      <x:c r="H94" s="30"/>
      <x:c r="I94" s="30"/>
      <x:c r="J94" s="35" t="str">
        <x:f>IF(LEN(A94)=0,"",SUMIFS(Movimentacoes!$F$5:$F$204,Movimentacoes!$C$5:$C$204,A94,Movimentacoes!$B$5:$B$204,"Geração",Movimentacoes!$M$5:$M$204,"OK"))</x:f>
      </x:c>
      <x:c r="K94" s="35" t="str">
        <x:f>IF(LEN(A94)=0,"",SUMIFS(Movimentacoes!$F$5:$F$204,Movimentacoes!$C$5:$C$204,A94,Movimentacoes!$B$5:$B$204,"Destinação",Movimentacoes!$M$5:$M$204,"OK"))</x:f>
      </x:c>
      <x:c r="L94" s="35" t="str">
        <x:f>IF($A94="","",$J94-$K94)</x:f>
      </x:c>
      <x:c r="M94" s="36" t="str">
        <x:f>IF(LEN(A94)=0,"",IF(ISNUMBER(G94),IF(G94&gt;0,L94/G94,""),""))</x:f>
      </x:c>
      <x:c r="N94" s="37" t="str">
        <x:f>IF(LEN(A94)=0,"",SUMIFS(Movimentacoes!$K$5:$K$204,Movimentacoes!$C$5:$C$204,A94,Movimentacoes!$B$5:$B$204,"Destinação",Movimentacoes!$M$5:$M$204,"OK"))</x:f>
      </x:c>
      <x:c r="O94" s="33" t="str">
        <x:f>IF($A94="","",COUNTIFS(Documentos!$C$5:$C$204,$A94,Documentos!$H$5:$H$204,"Não"))</x:f>
      </x:c>
      <x:c r="P94" s="38" t="str">
        <x:f>IF(LEN(A94)=0,"",IF(COUNTIFS(Movimentacoes!$C$5:$C$204,A94,Movimentacoes!$B$5:$B$204,"Destinação",Movimentacoes!$M$5:$M$204,"OK")=0,"",_xlfn.MAXIFS(Movimentacoes!$A$5:$A$204,Movimentacoes!$C$5:$C$204,A94,Movimentacoes!$B$5:$B$204,"Destinação",Movimentacoes!$M$5:$M$204,"OK")))</x:f>
      </x:c>
      <x:c r="Q94" s="39" t="str">
        <x:f>IF(ISNUMBER(P94),Listas!$B$9-P94,"")</x:f>
      </x:c>
      <x:c r="R94" s="33" t="str">
        <x:f>IF(LEN(A94)=0,"",IF(COUNTIF($A$5:$A$104,A94)&lt;&gt;1,"CÓDIGO DUPLICADO",IF(LEN(B94)=0,"INFORMAR RESÍDUO",IF(I94&lt;&gt;"Sim","INATIVO",IF(OR(E94&lt;&gt;"kg",NOT(ISNUMBER(M94))),"REVISAR UNIDADE/CAPACIDADE",IF(L94&lt;0,"SALDO NEGATIVO",IF(AND(ISNUMBER(Listas!$B$7),Listas!$B$7&gt;0,Listas!$B$7&lt;=1),IF(M94&gt;1,"COLETA URGENTE",IF(O94&gt;0,"DOCUMENTO PENDENTE",IF(M94&gt;=Listas!$B$7,"PROGRAMAR COLETA","OK"))),"REVISAR PARÂMETRO")))))))</x:f>
      </x:c>
      <x:c r="S94" s="1"/>
      <x:c r="T94" s="1"/>
      <x:c r="U94" s="1"/>
      <x:c r="V94" s="1"/>
      <x:c r="W94" s="1"/>
    </x:row>
    <x:row r="95">
      <x:c r="A95" s="30"/>
      <x:c r="B95" s="30"/>
      <x:c r="C95" s="30"/>
      <x:c r="D95" s="30"/>
      <x:c r="E95" s="30"/>
      <x:c r="F95" s="30"/>
      <x:c r="G95" s="34"/>
      <x:c r="H95" s="30"/>
      <x:c r="I95" s="30"/>
      <x:c r="J95" s="35" t="str">
        <x:f>IF(LEN(A95)=0,"",SUMIFS(Movimentacoes!$F$5:$F$204,Movimentacoes!$C$5:$C$204,A95,Movimentacoes!$B$5:$B$204,"Geração",Movimentacoes!$M$5:$M$204,"OK"))</x:f>
      </x:c>
      <x:c r="K95" s="35" t="str">
        <x:f>IF(LEN(A95)=0,"",SUMIFS(Movimentacoes!$F$5:$F$204,Movimentacoes!$C$5:$C$204,A95,Movimentacoes!$B$5:$B$204,"Destinação",Movimentacoes!$M$5:$M$204,"OK"))</x:f>
      </x:c>
      <x:c r="L95" s="35" t="str">
        <x:f>IF($A95="","",$J95-$K95)</x:f>
      </x:c>
      <x:c r="M95" s="36" t="str">
        <x:f>IF(LEN(A95)=0,"",IF(ISNUMBER(G95),IF(G95&gt;0,L95/G95,""),""))</x:f>
      </x:c>
      <x:c r="N95" s="37" t="str">
        <x:f>IF(LEN(A95)=0,"",SUMIFS(Movimentacoes!$K$5:$K$204,Movimentacoes!$C$5:$C$204,A95,Movimentacoes!$B$5:$B$204,"Destinação",Movimentacoes!$M$5:$M$204,"OK"))</x:f>
      </x:c>
      <x:c r="O95" s="33" t="str">
        <x:f>IF($A95="","",COUNTIFS(Documentos!$C$5:$C$204,$A95,Documentos!$H$5:$H$204,"Não"))</x:f>
      </x:c>
      <x:c r="P95" s="38" t="str">
        <x:f>IF(LEN(A95)=0,"",IF(COUNTIFS(Movimentacoes!$C$5:$C$204,A95,Movimentacoes!$B$5:$B$204,"Destinação",Movimentacoes!$M$5:$M$204,"OK")=0,"",_xlfn.MAXIFS(Movimentacoes!$A$5:$A$204,Movimentacoes!$C$5:$C$204,A95,Movimentacoes!$B$5:$B$204,"Destinação",Movimentacoes!$M$5:$M$204,"OK")))</x:f>
      </x:c>
      <x:c r="Q95" s="39" t="str">
        <x:f>IF(ISNUMBER(P95),Listas!$B$9-P95,"")</x:f>
      </x:c>
      <x:c r="R95" s="33" t="str">
        <x:f>IF(LEN(A95)=0,"",IF(COUNTIF($A$5:$A$104,A95)&lt;&gt;1,"CÓDIGO DUPLICADO",IF(LEN(B95)=0,"INFORMAR RESÍDUO",IF(I95&lt;&gt;"Sim","INATIVO",IF(OR(E95&lt;&gt;"kg",NOT(ISNUMBER(M95))),"REVISAR UNIDADE/CAPACIDADE",IF(L95&lt;0,"SALDO NEGATIVO",IF(AND(ISNUMBER(Listas!$B$7),Listas!$B$7&gt;0,Listas!$B$7&lt;=1),IF(M95&gt;1,"COLETA URGENTE",IF(O95&gt;0,"DOCUMENTO PENDENTE",IF(M95&gt;=Listas!$B$7,"PROGRAMAR COLETA","OK"))),"REVISAR PARÂMETRO")))))))</x:f>
      </x:c>
      <x:c r="S95" s="1"/>
      <x:c r="T95" s="1"/>
      <x:c r="U95" s="1"/>
      <x:c r="V95" s="1"/>
      <x:c r="W95" s="1"/>
    </x:row>
    <x:row r="96">
      <x:c r="A96" s="30"/>
      <x:c r="B96" s="30"/>
      <x:c r="C96" s="30"/>
      <x:c r="D96" s="30"/>
      <x:c r="E96" s="30"/>
      <x:c r="F96" s="30"/>
      <x:c r="G96" s="34"/>
      <x:c r="H96" s="30"/>
      <x:c r="I96" s="30"/>
      <x:c r="J96" s="35" t="str">
        <x:f>IF(LEN(A96)=0,"",SUMIFS(Movimentacoes!$F$5:$F$204,Movimentacoes!$C$5:$C$204,A96,Movimentacoes!$B$5:$B$204,"Geração",Movimentacoes!$M$5:$M$204,"OK"))</x:f>
      </x:c>
      <x:c r="K96" s="35" t="str">
        <x:f>IF(LEN(A96)=0,"",SUMIFS(Movimentacoes!$F$5:$F$204,Movimentacoes!$C$5:$C$204,A96,Movimentacoes!$B$5:$B$204,"Destinação",Movimentacoes!$M$5:$M$204,"OK"))</x:f>
      </x:c>
      <x:c r="L96" s="35" t="str">
        <x:f>IF($A96="","",$J96-$K96)</x:f>
      </x:c>
      <x:c r="M96" s="36" t="str">
        <x:f>IF(LEN(A96)=0,"",IF(ISNUMBER(G96),IF(G96&gt;0,L96/G96,""),""))</x:f>
      </x:c>
      <x:c r="N96" s="37" t="str">
        <x:f>IF(LEN(A96)=0,"",SUMIFS(Movimentacoes!$K$5:$K$204,Movimentacoes!$C$5:$C$204,A96,Movimentacoes!$B$5:$B$204,"Destinação",Movimentacoes!$M$5:$M$204,"OK"))</x:f>
      </x:c>
      <x:c r="O96" s="33" t="str">
        <x:f>IF($A96="","",COUNTIFS(Documentos!$C$5:$C$204,$A96,Documentos!$H$5:$H$204,"Não"))</x:f>
      </x:c>
      <x:c r="P96" s="38" t="str">
        <x:f>IF(LEN(A96)=0,"",IF(COUNTIFS(Movimentacoes!$C$5:$C$204,A96,Movimentacoes!$B$5:$B$204,"Destinação",Movimentacoes!$M$5:$M$204,"OK")=0,"",_xlfn.MAXIFS(Movimentacoes!$A$5:$A$204,Movimentacoes!$C$5:$C$204,A96,Movimentacoes!$B$5:$B$204,"Destinação",Movimentacoes!$M$5:$M$204,"OK")))</x:f>
      </x:c>
      <x:c r="Q96" s="39" t="str">
        <x:f>IF(ISNUMBER(P96),Listas!$B$9-P96,"")</x:f>
      </x:c>
      <x:c r="R96" s="33" t="str">
        <x:f>IF(LEN(A96)=0,"",IF(COUNTIF($A$5:$A$104,A96)&lt;&gt;1,"CÓDIGO DUPLICADO",IF(LEN(B96)=0,"INFORMAR RESÍDUO",IF(I96&lt;&gt;"Sim","INATIVO",IF(OR(E96&lt;&gt;"kg",NOT(ISNUMBER(M96))),"REVISAR UNIDADE/CAPACIDADE",IF(L96&lt;0,"SALDO NEGATIVO",IF(AND(ISNUMBER(Listas!$B$7),Listas!$B$7&gt;0,Listas!$B$7&lt;=1),IF(M96&gt;1,"COLETA URGENTE",IF(O96&gt;0,"DOCUMENTO PENDENTE",IF(M96&gt;=Listas!$B$7,"PROGRAMAR COLETA","OK"))),"REVISAR PARÂMETRO")))))))</x:f>
      </x:c>
      <x:c r="S96" s="1"/>
      <x:c r="T96" s="1"/>
      <x:c r="U96" s="1"/>
      <x:c r="V96" s="1"/>
      <x:c r="W96" s="1"/>
    </x:row>
    <x:row r="97">
      <x:c r="A97" s="30"/>
      <x:c r="B97" s="30"/>
      <x:c r="C97" s="30"/>
      <x:c r="D97" s="30"/>
      <x:c r="E97" s="30"/>
      <x:c r="F97" s="30"/>
      <x:c r="G97" s="34"/>
      <x:c r="H97" s="30"/>
      <x:c r="I97" s="30"/>
      <x:c r="J97" s="35" t="str">
        <x:f>IF(LEN(A97)=0,"",SUMIFS(Movimentacoes!$F$5:$F$204,Movimentacoes!$C$5:$C$204,A97,Movimentacoes!$B$5:$B$204,"Geração",Movimentacoes!$M$5:$M$204,"OK"))</x:f>
      </x:c>
      <x:c r="K97" s="35" t="str">
        <x:f>IF(LEN(A97)=0,"",SUMIFS(Movimentacoes!$F$5:$F$204,Movimentacoes!$C$5:$C$204,A97,Movimentacoes!$B$5:$B$204,"Destinação",Movimentacoes!$M$5:$M$204,"OK"))</x:f>
      </x:c>
      <x:c r="L97" s="35" t="str">
        <x:f>IF($A97="","",$J97-$K97)</x:f>
      </x:c>
      <x:c r="M97" s="36" t="str">
        <x:f>IF(LEN(A97)=0,"",IF(ISNUMBER(G97),IF(G97&gt;0,L97/G97,""),""))</x:f>
      </x:c>
      <x:c r="N97" s="37" t="str">
        <x:f>IF(LEN(A97)=0,"",SUMIFS(Movimentacoes!$K$5:$K$204,Movimentacoes!$C$5:$C$204,A97,Movimentacoes!$B$5:$B$204,"Destinação",Movimentacoes!$M$5:$M$204,"OK"))</x:f>
      </x:c>
      <x:c r="O97" s="33" t="str">
        <x:f>IF($A97="","",COUNTIFS(Documentos!$C$5:$C$204,$A97,Documentos!$H$5:$H$204,"Não"))</x:f>
      </x:c>
      <x:c r="P97" s="38" t="str">
        <x:f>IF(LEN(A97)=0,"",IF(COUNTIFS(Movimentacoes!$C$5:$C$204,A97,Movimentacoes!$B$5:$B$204,"Destinação",Movimentacoes!$M$5:$M$204,"OK")=0,"",_xlfn.MAXIFS(Movimentacoes!$A$5:$A$204,Movimentacoes!$C$5:$C$204,A97,Movimentacoes!$B$5:$B$204,"Destinação",Movimentacoes!$M$5:$M$204,"OK")))</x:f>
      </x:c>
      <x:c r="Q97" s="39" t="str">
        <x:f>IF(ISNUMBER(P97),Listas!$B$9-P97,"")</x:f>
      </x:c>
      <x:c r="R97" s="33" t="str">
        <x:f>IF(LEN(A97)=0,"",IF(COUNTIF($A$5:$A$104,A97)&lt;&gt;1,"CÓDIGO DUPLICADO",IF(LEN(B97)=0,"INFORMAR RESÍDUO",IF(I97&lt;&gt;"Sim","INATIVO",IF(OR(E97&lt;&gt;"kg",NOT(ISNUMBER(M97))),"REVISAR UNIDADE/CAPACIDADE",IF(L97&lt;0,"SALDO NEGATIVO",IF(AND(ISNUMBER(Listas!$B$7),Listas!$B$7&gt;0,Listas!$B$7&lt;=1),IF(M97&gt;1,"COLETA URGENTE",IF(O97&gt;0,"DOCUMENTO PENDENTE",IF(M97&gt;=Listas!$B$7,"PROGRAMAR COLETA","OK"))),"REVISAR PARÂMETRO")))))))</x:f>
      </x:c>
      <x:c r="S97" s="1"/>
      <x:c r="T97" s="1"/>
      <x:c r="U97" s="1"/>
      <x:c r="V97" s="1"/>
      <x:c r="W97" s="1"/>
    </x:row>
    <x:row r="98">
      <x:c r="A98" s="30"/>
      <x:c r="B98" s="30"/>
      <x:c r="C98" s="30"/>
      <x:c r="D98" s="30"/>
      <x:c r="E98" s="30"/>
      <x:c r="F98" s="30"/>
      <x:c r="G98" s="34"/>
      <x:c r="H98" s="30"/>
      <x:c r="I98" s="30"/>
      <x:c r="J98" s="35" t="str">
        <x:f>IF(LEN(A98)=0,"",SUMIFS(Movimentacoes!$F$5:$F$204,Movimentacoes!$C$5:$C$204,A98,Movimentacoes!$B$5:$B$204,"Geração",Movimentacoes!$M$5:$M$204,"OK"))</x:f>
      </x:c>
      <x:c r="K98" s="35" t="str">
        <x:f>IF(LEN(A98)=0,"",SUMIFS(Movimentacoes!$F$5:$F$204,Movimentacoes!$C$5:$C$204,A98,Movimentacoes!$B$5:$B$204,"Destinação",Movimentacoes!$M$5:$M$204,"OK"))</x:f>
      </x:c>
      <x:c r="L98" s="35" t="str">
        <x:f>IF($A98="","",$J98-$K98)</x:f>
      </x:c>
      <x:c r="M98" s="36" t="str">
        <x:f>IF(LEN(A98)=0,"",IF(ISNUMBER(G98),IF(G98&gt;0,L98/G98,""),""))</x:f>
      </x:c>
      <x:c r="N98" s="37" t="str">
        <x:f>IF(LEN(A98)=0,"",SUMIFS(Movimentacoes!$K$5:$K$204,Movimentacoes!$C$5:$C$204,A98,Movimentacoes!$B$5:$B$204,"Destinação",Movimentacoes!$M$5:$M$204,"OK"))</x:f>
      </x:c>
      <x:c r="O98" s="33" t="str">
        <x:f>IF($A98="","",COUNTIFS(Documentos!$C$5:$C$204,$A98,Documentos!$H$5:$H$204,"Não"))</x:f>
      </x:c>
      <x:c r="P98" s="38" t="str">
        <x:f>IF(LEN(A98)=0,"",IF(COUNTIFS(Movimentacoes!$C$5:$C$204,A98,Movimentacoes!$B$5:$B$204,"Destinação",Movimentacoes!$M$5:$M$204,"OK")=0,"",_xlfn.MAXIFS(Movimentacoes!$A$5:$A$204,Movimentacoes!$C$5:$C$204,A98,Movimentacoes!$B$5:$B$204,"Destinação",Movimentacoes!$M$5:$M$204,"OK")))</x:f>
      </x:c>
      <x:c r="Q98" s="39" t="str">
        <x:f>IF(ISNUMBER(P98),Listas!$B$9-P98,"")</x:f>
      </x:c>
      <x:c r="R98" s="33" t="str">
        <x:f>IF(LEN(A98)=0,"",IF(COUNTIF($A$5:$A$104,A98)&lt;&gt;1,"CÓDIGO DUPLICADO",IF(LEN(B98)=0,"INFORMAR RESÍDUO",IF(I98&lt;&gt;"Sim","INATIVO",IF(OR(E98&lt;&gt;"kg",NOT(ISNUMBER(M98))),"REVISAR UNIDADE/CAPACIDADE",IF(L98&lt;0,"SALDO NEGATIVO",IF(AND(ISNUMBER(Listas!$B$7),Listas!$B$7&gt;0,Listas!$B$7&lt;=1),IF(M98&gt;1,"COLETA URGENTE",IF(O98&gt;0,"DOCUMENTO PENDENTE",IF(M98&gt;=Listas!$B$7,"PROGRAMAR COLETA","OK"))),"REVISAR PARÂMETRO")))))))</x:f>
      </x:c>
      <x:c r="S98" s="1"/>
      <x:c r="T98" s="1"/>
      <x:c r="U98" s="1"/>
      <x:c r="V98" s="1"/>
      <x:c r="W98" s="1"/>
    </x:row>
    <x:row r="99">
      <x:c r="A99" s="30"/>
      <x:c r="B99" s="30"/>
      <x:c r="C99" s="30"/>
      <x:c r="D99" s="30"/>
      <x:c r="E99" s="30"/>
      <x:c r="F99" s="30"/>
      <x:c r="G99" s="34"/>
      <x:c r="H99" s="30"/>
      <x:c r="I99" s="30"/>
      <x:c r="J99" s="35" t="str">
        <x:f>IF(LEN(A99)=0,"",SUMIFS(Movimentacoes!$F$5:$F$204,Movimentacoes!$C$5:$C$204,A99,Movimentacoes!$B$5:$B$204,"Geração",Movimentacoes!$M$5:$M$204,"OK"))</x:f>
      </x:c>
      <x:c r="K99" s="35" t="str">
        <x:f>IF(LEN(A99)=0,"",SUMIFS(Movimentacoes!$F$5:$F$204,Movimentacoes!$C$5:$C$204,A99,Movimentacoes!$B$5:$B$204,"Destinação",Movimentacoes!$M$5:$M$204,"OK"))</x:f>
      </x:c>
      <x:c r="L99" s="35" t="str">
        <x:f>IF($A99="","",$J99-$K99)</x:f>
      </x:c>
      <x:c r="M99" s="36" t="str">
        <x:f>IF(LEN(A99)=0,"",IF(ISNUMBER(G99),IF(G99&gt;0,L99/G99,""),""))</x:f>
      </x:c>
      <x:c r="N99" s="37" t="str">
        <x:f>IF(LEN(A99)=0,"",SUMIFS(Movimentacoes!$K$5:$K$204,Movimentacoes!$C$5:$C$204,A99,Movimentacoes!$B$5:$B$204,"Destinação",Movimentacoes!$M$5:$M$204,"OK"))</x:f>
      </x:c>
      <x:c r="O99" s="33" t="str">
        <x:f>IF($A99="","",COUNTIFS(Documentos!$C$5:$C$204,$A99,Documentos!$H$5:$H$204,"Não"))</x:f>
      </x:c>
      <x:c r="P99" s="38" t="str">
        <x:f>IF(LEN(A99)=0,"",IF(COUNTIFS(Movimentacoes!$C$5:$C$204,A99,Movimentacoes!$B$5:$B$204,"Destinação",Movimentacoes!$M$5:$M$204,"OK")=0,"",_xlfn.MAXIFS(Movimentacoes!$A$5:$A$204,Movimentacoes!$C$5:$C$204,A99,Movimentacoes!$B$5:$B$204,"Destinação",Movimentacoes!$M$5:$M$204,"OK")))</x:f>
      </x:c>
      <x:c r="Q99" s="39" t="str">
        <x:f>IF(ISNUMBER(P99),Listas!$B$9-P99,"")</x:f>
      </x:c>
      <x:c r="R99" s="33" t="str">
        <x:f>IF(LEN(A99)=0,"",IF(COUNTIF($A$5:$A$104,A99)&lt;&gt;1,"CÓDIGO DUPLICADO",IF(LEN(B99)=0,"INFORMAR RESÍDUO",IF(I99&lt;&gt;"Sim","INATIVO",IF(OR(E99&lt;&gt;"kg",NOT(ISNUMBER(M99))),"REVISAR UNIDADE/CAPACIDADE",IF(L99&lt;0,"SALDO NEGATIVO",IF(AND(ISNUMBER(Listas!$B$7),Listas!$B$7&gt;0,Listas!$B$7&lt;=1),IF(M99&gt;1,"COLETA URGENTE",IF(O99&gt;0,"DOCUMENTO PENDENTE",IF(M99&gt;=Listas!$B$7,"PROGRAMAR COLETA","OK"))),"REVISAR PARÂMETRO")))))))</x:f>
      </x:c>
      <x:c r="S99" s="1"/>
      <x:c r="T99" s="1"/>
      <x:c r="U99" s="1"/>
      <x:c r="V99" s="1"/>
      <x:c r="W99" s="1"/>
    </x:row>
    <x:row r="100">
      <x:c r="A100" s="30"/>
      <x:c r="B100" s="30"/>
      <x:c r="C100" s="30"/>
      <x:c r="D100" s="30"/>
      <x:c r="E100" s="30"/>
      <x:c r="F100" s="30"/>
      <x:c r="G100" s="34"/>
      <x:c r="H100" s="30"/>
      <x:c r="I100" s="30"/>
      <x:c r="J100" s="35" t="str">
        <x:f>IF(LEN(A100)=0,"",SUMIFS(Movimentacoes!$F$5:$F$204,Movimentacoes!$C$5:$C$204,A100,Movimentacoes!$B$5:$B$204,"Geração",Movimentacoes!$M$5:$M$204,"OK"))</x:f>
      </x:c>
      <x:c r="K100" s="35" t="str">
        <x:f>IF(LEN(A100)=0,"",SUMIFS(Movimentacoes!$F$5:$F$204,Movimentacoes!$C$5:$C$204,A100,Movimentacoes!$B$5:$B$204,"Destinação",Movimentacoes!$M$5:$M$204,"OK"))</x:f>
      </x:c>
      <x:c r="L100" s="35" t="str">
        <x:f>IF($A100="","",$J100-$K100)</x:f>
      </x:c>
      <x:c r="M100" s="36" t="str">
        <x:f>IF(LEN(A100)=0,"",IF(ISNUMBER(G100),IF(G100&gt;0,L100/G100,""),""))</x:f>
      </x:c>
      <x:c r="N100" s="37" t="str">
        <x:f>IF(LEN(A100)=0,"",SUMIFS(Movimentacoes!$K$5:$K$204,Movimentacoes!$C$5:$C$204,A100,Movimentacoes!$B$5:$B$204,"Destinação",Movimentacoes!$M$5:$M$204,"OK"))</x:f>
      </x:c>
      <x:c r="O100" s="33" t="str">
        <x:f>IF($A100="","",COUNTIFS(Documentos!$C$5:$C$204,$A100,Documentos!$H$5:$H$204,"Não"))</x:f>
      </x:c>
      <x:c r="P100" s="38" t="str">
        <x:f>IF(LEN(A100)=0,"",IF(COUNTIFS(Movimentacoes!$C$5:$C$204,A100,Movimentacoes!$B$5:$B$204,"Destinação",Movimentacoes!$M$5:$M$204,"OK")=0,"",_xlfn.MAXIFS(Movimentacoes!$A$5:$A$204,Movimentacoes!$C$5:$C$204,A100,Movimentacoes!$B$5:$B$204,"Destinação",Movimentacoes!$M$5:$M$204,"OK")))</x:f>
      </x:c>
      <x:c r="Q100" s="39" t="str">
        <x:f>IF(ISNUMBER(P100),Listas!$B$9-P100,"")</x:f>
      </x:c>
      <x:c r="R100" s="33" t="str">
        <x:f>IF(LEN(A100)=0,"",IF(COUNTIF($A$5:$A$104,A100)&lt;&gt;1,"CÓDIGO DUPLICADO",IF(LEN(B100)=0,"INFORMAR RESÍDUO",IF(I100&lt;&gt;"Sim","INATIVO",IF(OR(E100&lt;&gt;"kg",NOT(ISNUMBER(M100))),"REVISAR UNIDADE/CAPACIDADE",IF(L100&lt;0,"SALDO NEGATIVO",IF(AND(ISNUMBER(Listas!$B$7),Listas!$B$7&gt;0,Listas!$B$7&lt;=1),IF(M100&gt;1,"COLETA URGENTE",IF(O100&gt;0,"DOCUMENTO PENDENTE",IF(M100&gt;=Listas!$B$7,"PROGRAMAR COLETA","OK"))),"REVISAR PARÂMETRO")))))))</x:f>
      </x:c>
      <x:c r="S100" s="1"/>
      <x:c r="T100" s="1"/>
      <x:c r="U100" s="1"/>
      <x:c r="V100" s="1"/>
      <x:c r="W100" s="1"/>
    </x:row>
    <x:row r="101">
      <x:c r="A101" s="30"/>
      <x:c r="B101" s="30"/>
      <x:c r="C101" s="30"/>
      <x:c r="D101" s="30"/>
      <x:c r="E101" s="30"/>
      <x:c r="F101" s="30"/>
      <x:c r="G101" s="34"/>
      <x:c r="H101" s="30"/>
      <x:c r="I101" s="30"/>
      <x:c r="J101" s="35" t="str">
        <x:f>IF(LEN(A101)=0,"",SUMIFS(Movimentacoes!$F$5:$F$204,Movimentacoes!$C$5:$C$204,A101,Movimentacoes!$B$5:$B$204,"Geração",Movimentacoes!$M$5:$M$204,"OK"))</x:f>
      </x:c>
      <x:c r="K101" s="35" t="str">
        <x:f>IF(LEN(A101)=0,"",SUMIFS(Movimentacoes!$F$5:$F$204,Movimentacoes!$C$5:$C$204,A101,Movimentacoes!$B$5:$B$204,"Destinação",Movimentacoes!$M$5:$M$204,"OK"))</x:f>
      </x:c>
      <x:c r="L101" s="35" t="str">
        <x:f>IF($A101="","",$J101-$K101)</x:f>
      </x:c>
      <x:c r="M101" s="36" t="str">
        <x:f>IF(LEN(A101)=0,"",IF(ISNUMBER(G101),IF(G101&gt;0,L101/G101,""),""))</x:f>
      </x:c>
      <x:c r="N101" s="37" t="str">
        <x:f>IF(LEN(A101)=0,"",SUMIFS(Movimentacoes!$K$5:$K$204,Movimentacoes!$C$5:$C$204,A101,Movimentacoes!$B$5:$B$204,"Destinação",Movimentacoes!$M$5:$M$204,"OK"))</x:f>
      </x:c>
      <x:c r="O101" s="33" t="str">
        <x:f>IF($A101="","",COUNTIFS(Documentos!$C$5:$C$204,$A101,Documentos!$H$5:$H$204,"Não"))</x:f>
      </x:c>
      <x:c r="P101" s="38" t="str">
        <x:f>IF(LEN(A101)=0,"",IF(COUNTIFS(Movimentacoes!$C$5:$C$204,A101,Movimentacoes!$B$5:$B$204,"Destinação",Movimentacoes!$M$5:$M$204,"OK")=0,"",_xlfn.MAXIFS(Movimentacoes!$A$5:$A$204,Movimentacoes!$C$5:$C$204,A101,Movimentacoes!$B$5:$B$204,"Destinação",Movimentacoes!$M$5:$M$204,"OK")))</x:f>
      </x:c>
      <x:c r="Q101" s="39" t="str">
        <x:f>IF(ISNUMBER(P101),Listas!$B$9-P101,"")</x:f>
      </x:c>
      <x:c r="R101" s="33" t="str">
        <x:f>IF(LEN(A101)=0,"",IF(COUNTIF($A$5:$A$104,A101)&lt;&gt;1,"CÓDIGO DUPLICADO",IF(LEN(B101)=0,"INFORMAR RESÍDUO",IF(I101&lt;&gt;"Sim","INATIVO",IF(OR(E101&lt;&gt;"kg",NOT(ISNUMBER(M101))),"REVISAR UNIDADE/CAPACIDADE",IF(L101&lt;0,"SALDO NEGATIVO",IF(AND(ISNUMBER(Listas!$B$7),Listas!$B$7&gt;0,Listas!$B$7&lt;=1),IF(M101&gt;1,"COLETA URGENTE",IF(O101&gt;0,"DOCUMENTO PENDENTE",IF(M101&gt;=Listas!$B$7,"PROGRAMAR COLETA","OK"))),"REVISAR PARÂMETRO")))))))</x:f>
      </x:c>
      <x:c r="S101" s="1"/>
      <x:c r="T101" s="1"/>
      <x:c r="U101" s="1"/>
      <x:c r="V101" s="1"/>
      <x:c r="W101" s="1"/>
    </x:row>
    <x:row r="102">
      <x:c r="A102" s="30"/>
      <x:c r="B102" s="30"/>
      <x:c r="C102" s="30"/>
      <x:c r="D102" s="30"/>
      <x:c r="E102" s="30"/>
      <x:c r="F102" s="30"/>
      <x:c r="G102" s="34"/>
      <x:c r="H102" s="30"/>
      <x:c r="I102" s="30"/>
      <x:c r="J102" s="35" t="str">
        <x:f>IF(LEN(A102)=0,"",SUMIFS(Movimentacoes!$F$5:$F$204,Movimentacoes!$C$5:$C$204,A102,Movimentacoes!$B$5:$B$204,"Geração",Movimentacoes!$M$5:$M$204,"OK"))</x:f>
      </x:c>
      <x:c r="K102" s="35" t="str">
        <x:f>IF(LEN(A102)=0,"",SUMIFS(Movimentacoes!$F$5:$F$204,Movimentacoes!$C$5:$C$204,A102,Movimentacoes!$B$5:$B$204,"Destinação",Movimentacoes!$M$5:$M$204,"OK"))</x:f>
      </x:c>
      <x:c r="L102" s="35" t="str">
        <x:f>IF($A102="","",$J102-$K102)</x:f>
      </x:c>
      <x:c r="M102" s="36" t="str">
        <x:f>IF(LEN(A102)=0,"",IF(ISNUMBER(G102),IF(G102&gt;0,L102/G102,""),""))</x:f>
      </x:c>
      <x:c r="N102" s="37" t="str">
        <x:f>IF(LEN(A102)=0,"",SUMIFS(Movimentacoes!$K$5:$K$204,Movimentacoes!$C$5:$C$204,A102,Movimentacoes!$B$5:$B$204,"Destinação",Movimentacoes!$M$5:$M$204,"OK"))</x:f>
      </x:c>
      <x:c r="O102" s="33" t="str">
        <x:f>IF($A102="","",COUNTIFS(Documentos!$C$5:$C$204,$A102,Documentos!$H$5:$H$204,"Não"))</x:f>
      </x:c>
      <x:c r="P102" s="38" t="str">
        <x:f>IF(LEN(A102)=0,"",IF(COUNTIFS(Movimentacoes!$C$5:$C$204,A102,Movimentacoes!$B$5:$B$204,"Destinação",Movimentacoes!$M$5:$M$204,"OK")=0,"",_xlfn.MAXIFS(Movimentacoes!$A$5:$A$204,Movimentacoes!$C$5:$C$204,A102,Movimentacoes!$B$5:$B$204,"Destinação",Movimentacoes!$M$5:$M$204,"OK")))</x:f>
      </x:c>
      <x:c r="Q102" s="39" t="str">
        <x:f>IF(ISNUMBER(P102),Listas!$B$9-P102,"")</x:f>
      </x:c>
      <x:c r="R102" s="33" t="str">
        <x:f>IF(LEN(A102)=0,"",IF(COUNTIF($A$5:$A$104,A102)&lt;&gt;1,"CÓDIGO DUPLICADO",IF(LEN(B102)=0,"INFORMAR RESÍDUO",IF(I102&lt;&gt;"Sim","INATIVO",IF(OR(E102&lt;&gt;"kg",NOT(ISNUMBER(M102))),"REVISAR UNIDADE/CAPACIDADE",IF(L102&lt;0,"SALDO NEGATIVO",IF(AND(ISNUMBER(Listas!$B$7),Listas!$B$7&gt;0,Listas!$B$7&lt;=1),IF(M102&gt;1,"COLETA URGENTE",IF(O102&gt;0,"DOCUMENTO PENDENTE",IF(M102&gt;=Listas!$B$7,"PROGRAMAR COLETA","OK"))),"REVISAR PARÂMETRO")))))))</x:f>
      </x:c>
      <x:c r="S102" s="1"/>
      <x:c r="T102" s="1"/>
      <x:c r="U102" s="1"/>
      <x:c r="V102" s="1"/>
      <x:c r="W102" s="1"/>
    </x:row>
    <x:row r="103">
      <x:c r="A103" s="30"/>
      <x:c r="B103" s="30"/>
      <x:c r="C103" s="30"/>
      <x:c r="D103" s="30"/>
      <x:c r="E103" s="30"/>
      <x:c r="F103" s="30"/>
      <x:c r="G103" s="34"/>
      <x:c r="H103" s="30"/>
      <x:c r="I103" s="30"/>
      <x:c r="J103" s="35" t="str">
        <x:f>IF(LEN(A103)=0,"",SUMIFS(Movimentacoes!$F$5:$F$204,Movimentacoes!$C$5:$C$204,A103,Movimentacoes!$B$5:$B$204,"Geração",Movimentacoes!$M$5:$M$204,"OK"))</x:f>
      </x:c>
      <x:c r="K103" s="35" t="str">
        <x:f>IF(LEN(A103)=0,"",SUMIFS(Movimentacoes!$F$5:$F$204,Movimentacoes!$C$5:$C$204,A103,Movimentacoes!$B$5:$B$204,"Destinação",Movimentacoes!$M$5:$M$204,"OK"))</x:f>
      </x:c>
      <x:c r="L103" s="35" t="str">
        <x:f>IF($A103="","",$J103-$K103)</x:f>
      </x:c>
      <x:c r="M103" s="36" t="str">
        <x:f>IF(LEN(A103)=0,"",IF(ISNUMBER(G103),IF(G103&gt;0,L103/G103,""),""))</x:f>
      </x:c>
      <x:c r="N103" s="37" t="str">
        <x:f>IF(LEN(A103)=0,"",SUMIFS(Movimentacoes!$K$5:$K$204,Movimentacoes!$C$5:$C$204,A103,Movimentacoes!$B$5:$B$204,"Destinação",Movimentacoes!$M$5:$M$204,"OK"))</x:f>
      </x:c>
      <x:c r="O103" s="33" t="str">
        <x:f>IF($A103="","",COUNTIFS(Documentos!$C$5:$C$204,$A103,Documentos!$H$5:$H$204,"Não"))</x:f>
      </x:c>
      <x:c r="P103" s="38" t="str">
        <x:f>IF(LEN(A103)=0,"",IF(COUNTIFS(Movimentacoes!$C$5:$C$204,A103,Movimentacoes!$B$5:$B$204,"Destinação",Movimentacoes!$M$5:$M$204,"OK")=0,"",_xlfn.MAXIFS(Movimentacoes!$A$5:$A$204,Movimentacoes!$C$5:$C$204,A103,Movimentacoes!$B$5:$B$204,"Destinação",Movimentacoes!$M$5:$M$204,"OK")))</x:f>
      </x:c>
      <x:c r="Q103" s="39" t="str">
        <x:f>IF(ISNUMBER(P103),Listas!$B$9-P103,"")</x:f>
      </x:c>
      <x:c r="R103" s="33" t="str">
        <x:f>IF(LEN(A103)=0,"",IF(COUNTIF($A$5:$A$104,A103)&lt;&gt;1,"CÓDIGO DUPLICADO",IF(LEN(B103)=0,"INFORMAR RESÍDUO",IF(I103&lt;&gt;"Sim","INATIVO",IF(OR(E103&lt;&gt;"kg",NOT(ISNUMBER(M103))),"REVISAR UNIDADE/CAPACIDADE",IF(L103&lt;0,"SALDO NEGATIVO",IF(AND(ISNUMBER(Listas!$B$7),Listas!$B$7&gt;0,Listas!$B$7&lt;=1),IF(M103&gt;1,"COLETA URGENTE",IF(O103&gt;0,"DOCUMENTO PENDENTE",IF(M103&gt;=Listas!$B$7,"PROGRAMAR COLETA","OK"))),"REVISAR PARÂMETRO")))))))</x:f>
      </x:c>
      <x:c r="S103" s="1"/>
      <x:c r="T103" s="1"/>
      <x:c r="U103" s="1"/>
      <x:c r="V103" s="1"/>
      <x:c r="W103" s="1"/>
    </x:row>
    <x:row r="104">
      <x:c r="A104" s="30"/>
      <x:c r="B104" s="30"/>
      <x:c r="C104" s="30"/>
      <x:c r="D104" s="30"/>
      <x:c r="E104" s="30"/>
      <x:c r="F104" s="30"/>
      <x:c r="G104" s="34"/>
      <x:c r="H104" s="30"/>
      <x:c r="I104" s="30"/>
      <x:c r="J104" s="35" t="str">
        <x:f>IF(LEN(A104)=0,"",SUMIFS(Movimentacoes!$F$5:$F$204,Movimentacoes!$C$5:$C$204,A104,Movimentacoes!$B$5:$B$204,"Geração",Movimentacoes!$M$5:$M$204,"OK"))</x:f>
      </x:c>
      <x:c r="K104" s="35" t="str">
        <x:f>IF(LEN(A104)=0,"",SUMIFS(Movimentacoes!$F$5:$F$204,Movimentacoes!$C$5:$C$204,A104,Movimentacoes!$B$5:$B$204,"Destinação",Movimentacoes!$M$5:$M$204,"OK"))</x:f>
      </x:c>
      <x:c r="L104" s="35" t="str">
        <x:f>IF($A104="","",$J104-$K104)</x:f>
      </x:c>
      <x:c r="M104" s="36" t="str">
        <x:f>IF(LEN(A104)=0,"",IF(ISNUMBER(G104),IF(G104&gt;0,L104/G104,""),""))</x:f>
      </x:c>
      <x:c r="N104" s="37" t="str">
        <x:f>IF(LEN(A104)=0,"",SUMIFS(Movimentacoes!$K$5:$K$204,Movimentacoes!$C$5:$C$204,A104,Movimentacoes!$B$5:$B$204,"Destinação",Movimentacoes!$M$5:$M$204,"OK"))</x:f>
      </x:c>
      <x:c r="O104" s="33" t="str">
        <x:f>IF($A104="","",COUNTIFS(Documentos!$C$5:$C$204,$A104,Documentos!$H$5:$H$204,"Não"))</x:f>
      </x:c>
      <x:c r="P104" s="38" t="str">
        <x:f>IF(LEN(A104)=0,"",IF(COUNTIFS(Movimentacoes!$C$5:$C$204,A104,Movimentacoes!$B$5:$B$204,"Destinação",Movimentacoes!$M$5:$M$204,"OK")=0,"",_xlfn.MAXIFS(Movimentacoes!$A$5:$A$204,Movimentacoes!$C$5:$C$204,A104,Movimentacoes!$B$5:$B$204,"Destinação",Movimentacoes!$M$5:$M$204,"OK")))</x:f>
      </x:c>
      <x:c r="Q104" s="39" t="str">
        <x:f>IF(ISNUMBER(P104),Listas!$B$9-P104,"")</x:f>
      </x:c>
      <x:c r="R104" s="33" t="str">
        <x:f>IF(LEN(A104)=0,"",IF(COUNTIF($A$5:$A$104,A104)&lt;&gt;1,"CÓDIGO DUPLICADO",IF(LEN(B104)=0,"INFORMAR RESÍDUO",IF(I104&lt;&gt;"Sim","INATIVO",IF(OR(E104&lt;&gt;"kg",NOT(ISNUMBER(M104))),"REVISAR UNIDADE/CAPACIDADE",IF(L104&lt;0,"SALDO NEGATIVO",IF(AND(ISNUMBER(Listas!$B$7),Listas!$B$7&gt;0,Listas!$B$7&lt;=1),IF(M104&gt;1,"COLETA URGENTE",IF(O104&gt;0,"DOCUMENTO PENDENTE",IF(M104&gt;=Listas!$B$7,"PROGRAMAR COLETA","OK"))),"REVISAR PARÂMETRO")))))))</x:f>
      </x:c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</x:sheetData>
  <x:mergeCells>
    <x:mergeCell ref="A1:R1"/>
    <x:mergeCell ref="A2:R2"/>
  </x:mergeCells>
  <x:conditionalFormatting sqref="R5:R104">
    <x:cfRule type="expression" dxfId="0" priority="1">
      <x:formula>AND($A5&lt;&gt;"",$R5&lt;&gt;"OK",$R5&lt;&gt;"INATIVO")</x:formula>
    </x:cfRule>
    <x:cfRule type="containsText" dxfId="1" priority="2" operator="containsText" text="PROGRAMAR"/>
  </x:conditionalFormatting>
  <x:dataValidations count="3">
    <x:dataValidation type="list" sqref="C5:C104">
      <x:formula1>Listas!$F$6:$F$8</x:formula1>
    </x:dataValidation>
    <x:dataValidation type="list" sqref="D5:D104">
      <x:formula1>Listas!$G$6:$G$10</x:formula1>
    </x:dataValidation>
    <x:dataValidation type="list" sqref="H5:H104">
      <x:formula1>Listas!$H$6:$H$13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6db92a0be3a48c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15" hidden="0" customWidth="1"/>
    <x:col min="2" max="2" width="18" hidden="0" customWidth="1"/>
    <x:col min="3" max="3" width="18" hidden="0" customWidth="1"/>
    <x:col min="4" max="4" width="22" hidden="0" customWidth="1"/>
    <x:col min="5" max="5" width="28" hidden="0" customWidth="1"/>
    <x:col min="6" max="6" width="18" hidden="0" customWidth="1"/>
    <x:col min="7" max="7" width="22" hidden="0" customWidth="1"/>
    <x:col min="8" max="8" width="23" hidden="0" customWidth="1"/>
    <x:col min="9" max="9" width="19" hidden="0" customWidth="1"/>
    <x:col min="10" max="10" width="18" hidden="0" customWidth="1"/>
    <x:col min="11" max="11" width="16" hidden="0" customWidth="1"/>
    <x:col min="12" max="12" width="30" hidden="0" customWidth="1"/>
    <x:col min="13" max="13" width="29" hidden="0" customWidth="1"/>
  </x:cols>
  <x:sheetData>
    <x:row r="1" ht="34" customHeight="1">
      <x:c r="A1" s="4" t="str">
        <x:v>MOVIMENTAÇÕES DE RESÍDUOS</x:v>
      </x:c>
      <x:c r="B1" s="4" t="str">
        <x:v>MOVIMENTAÇÕES DE RESÍDUOS</x:v>
      </x:c>
      <x:c r="C1" s="4" t="str">
        <x:v>MOVIMENTAÇÕES DE RESÍDUOS</x:v>
      </x:c>
      <x:c r="D1" s="4" t="str">
        <x:v>MOVIMENTAÇÕES DE RESÍDUOS</x:v>
      </x:c>
      <x:c r="E1" s="4" t="str">
        <x:v>MOVIMENTAÇÕES DE RESÍDUOS</x:v>
      </x:c>
      <x:c r="F1" s="4" t="str">
        <x:v>MOVIMENTAÇÕES DE RESÍDUOS</x:v>
      </x:c>
      <x:c r="G1" s="4" t="str">
        <x:v>MOVIMENTAÇÕES DE RESÍDUOS</x:v>
      </x:c>
      <x:c r="H1" s="4" t="str">
        <x:v>MOVIMENTAÇÕES DE RESÍDUOS</x:v>
      </x:c>
      <x:c r="I1" s="4" t="str">
        <x:v>MOVIMENTAÇÕES DE RESÍDUOS</x:v>
      </x:c>
      <x:c r="J1" s="4" t="str">
        <x:v>MOVIMENTAÇÕES DE RESÍDUOS</x:v>
      </x:c>
      <x:c r="K1" s="4" t="str">
        <x:v>MOVIMENTAÇÕES DE RESÍDUOS</x:v>
      </x:c>
      <x:c r="L1" s="4" t="str">
        <x:v>MOVIMENTAÇÕES DE RESÍDUOS</x:v>
      </x:c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0" customHeight="1">
      <x:c r="A2" s="8" t="str">
        <x:v>Registre geração e destinação em quilogramas. Para destinações, informe método, parceiro, documento, custo e CDF.</x:v>
      </x:c>
      <x:c r="B2" s="8" t="str">
        <x:v>Registre geração e destinação em quilogramas. Para destinações, informe método, parceiro, documento, custo e CDF.</x:v>
      </x:c>
      <x:c r="C2" s="8" t="str">
        <x:v>Registre geração e destinação em quilogramas. Para destinações, informe método, parceiro, documento, custo e CDF.</x:v>
      </x:c>
      <x:c r="D2" s="8" t="str">
        <x:v>Registre geração e destinação em quilogramas. Para destinações, informe método, parceiro, documento, custo e CDF.</x:v>
      </x:c>
      <x:c r="E2" s="8" t="str">
        <x:v>Registre geração e destinação em quilogramas. Para destinações, informe método, parceiro, documento, custo e CDF.</x:v>
      </x:c>
      <x:c r="F2" s="8" t="str">
        <x:v>Registre geração e destinação em quilogramas. Para destinações, informe método, parceiro, documento, custo e CDF.</x:v>
      </x:c>
      <x:c r="G2" s="8" t="str">
        <x:v>Registre geração e destinação em quilogramas. Para destinações, informe método, parceiro, documento, custo e CDF.</x:v>
      </x:c>
      <x:c r="H2" s="8" t="str">
        <x:v>Registre geração e destinação em quilogramas. Para destinações, informe método, parceiro, documento, custo e CDF.</x:v>
      </x:c>
      <x:c r="I2" s="8" t="str">
        <x:v>Registre geração e destinação em quilogramas. Para destinações, informe método, parceiro, documento, custo e CDF.</x:v>
      </x:c>
      <x:c r="J2" s="8" t="str">
        <x:v>Registre geração e destinação em quilogramas. Para destinações, informe método, parceiro, documento, custo e CDF.</x:v>
      </x:c>
      <x:c r="K2" s="8" t="str">
        <x:v>Registre geração e destinação em quilogramas. Para destinações, informe método, parceiro, documento, custo e CDF.</x:v>
      </x:c>
      <x:c r="L2" s="8" t="str">
        <x:v>Registre geração e destinação em quilogramas. Para destinações, informe método, parceiro, documento, custo e CDF.</x:v>
      </x:c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50" customHeight="1">
      <x:c r="A4" s="22" t="str">
        <x:v>Data</x:v>
      </x:c>
      <x:c r="B4" s="23" t="str">
        <x:v>Movimento</x:v>
      </x:c>
      <x:c r="C4" s="23" t="str">
        <x:v>Código resíduo</x:v>
      </x:c>
      <x:c r="D4" s="23" t="str">
        <x:v>Origem / local</x:v>
      </x:c>
      <x:c r="E4" s="23" t="str">
        <x:v>Descrição</x:v>
      </x:c>
      <x:c r="F4" s="23" t="str">
        <x:v>Quantidade kg</x:v>
      </x:c>
      <x:c r="G4" s="23" t="str">
        <x:v>Destinação</x:v>
      </x:c>
      <x:c r="H4" s="23" t="str">
        <x:v>Parceiro</x:v>
      </x:c>
      <x:c r="I4" s="23" t="str">
        <x:v>MTR / documento</x:v>
      </x:c>
      <x:c r="J4" s="23" t="str">
        <x:v>CDF recebido?</x:v>
      </x:c>
      <x:c r="K4" s="23" t="str">
        <x:v>Custo</x:v>
      </x:c>
      <x:c r="L4" s="24" t="str">
        <x:v>Observações</x:v>
      </x:c>
      <x:c r="M4" s="166" t="str">
        <x:v>Revisão do lançamento</x:v>
      </x:c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>
      <x:c r="A5" s="40" t="n">
        <x:v>46267</x:v>
      </x:c>
      <x:c r="B5" s="30" t="str">
        <x:v>Geração</x:v>
      </x:c>
      <x:c r="C5" s="30" t="str">
        <x:v>RS-001</x:v>
      </x:c>
      <x:c r="D5" s="30" t="str">
        <x:v>Administrativo</x:v>
      </x:c>
      <x:c r="E5" s="30" t="str">
        <x:v>Papel e caixas</x:v>
      </x:c>
      <x:c r="F5" s="41" t="n">
        <x:v>2500</x:v>
      </x:c>
      <x:c r="G5" s="30"/>
      <x:c r="H5" s="30"/>
      <x:c r="I5" s="30"/>
      <x:c r="J5" s="30"/>
      <x:c r="K5" s="42" t="n">
        <x:v>0</x:v>
      </x:c>
      <x:c r="L5" s="30" t="str">
        <x:v>Consolidado do mês</x:v>
      </x:c>
      <x:c r="M5" s="165" t="str">
        <x:f>IF(COUNTA(A5:L5)=0,"",IF(OR(COUNT(A5)&lt;&gt;1,COUNT(F5)&lt;&gt;1,LEN(C5)=0),"DADOS INCOMPLETOS",IF(OR(A5&lt;=0,A5&gt;Listas!$B$9,F5&lt;=0),"DATA OU QUANTIDADE INVÁLIDA",IF(COUNTIF(Residuos!$A$5:$A$104,C5)&lt;&gt;1,"REVISAR CÓDIGO",IF(B5="Geração","OK",IF(B5="Destinação",IF(OR(LEN(G5)=0,COUNTIF(Listas!$H$6:$H$13,G5)&lt;&gt;1,LEN(H5)=0,LEN(I5)=0,COUNT(K5)&lt;&gt;1),"DESTINAÇÃO INCOMPLETA","OK"),"REVISAR MOVIMENTO"))))))</x:f>
        <x:v>OK</x:v>
      </x:c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40" t="n">
        <x:v>46268</x:v>
      </x:c>
      <x:c r="B6" s="30" t="str">
        <x:v>Geração</x:v>
      </x:c>
      <x:c r="C6" s="30" t="str">
        <x:v>RS-002</x:v>
      </x:c>
      <x:c r="D6" s="30" t="str">
        <x:v>Produção</x:v>
      </x:c>
      <x:c r="E6" s="30" t="str">
        <x:v>Filme e embalagens</x:v>
      </x:c>
      <x:c r="F6" s="41" t="n">
        <x:v>1400</x:v>
      </x:c>
      <x:c r="G6" s="30"/>
      <x:c r="H6" s="30"/>
      <x:c r="I6" s="30"/>
      <x:c r="J6" s="30"/>
      <x:c r="K6" s="42" t="n">
        <x:v>0</x:v>
      </x:c>
      <x:c r="L6" s="30" t="str">
        <x:v>Segregado</x:v>
      </x:c>
      <x:c r="M6" s="165" t="str">
        <x:f>IF(COUNTA(A6:L6)=0,"",IF(OR(COUNT(A6)&lt;&gt;1,COUNT(F6)&lt;&gt;1,LEN(C6)=0),"DADOS INCOMPLETOS",IF(OR(A6&lt;=0,A6&gt;Listas!$B$9,F6&lt;=0),"DATA OU QUANTIDADE INVÁLIDA",IF(COUNTIF(Residuos!$A$5:$A$104,C6)&lt;&gt;1,"REVISAR CÓDIGO",IF(B6="Geração","OK",IF(B6="Destinação",IF(OR(LEN(G6)=0,COUNTIF(Listas!$H$6:$H$13,G6)&lt;&gt;1,LEN(H6)=0,LEN(I6)=0,COUNT(K6)&lt;&gt;1),"DESTINAÇÃO INCOMPLETA","OK"),"REVISAR MOVIMENTO"))))))</x:f>
        <x:v>OK</x:v>
      </x:c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40" t="n">
        <x:v>46269</x:v>
      </x:c>
      <x:c r="B7" s="30" t="str">
        <x:v>Geração</x:v>
      </x:c>
      <x:c r="C7" s="30" t="str">
        <x:v>RS-003</x:v>
      </x:c>
      <x:c r="D7" s="30" t="str">
        <x:v>Manutenção</x:v>
      </x:c>
      <x:c r="E7" s="30" t="str">
        <x:v>Sucata metálica</x:v>
      </x:c>
      <x:c r="F7" s="41" t="n">
        <x:v>850</x:v>
      </x:c>
      <x:c r="G7" s="30"/>
      <x:c r="H7" s="30"/>
      <x:c r="I7" s="30"/>
      <x:c r="J7" s="30"/>
      <x:c r="K7" s="42" t="n">
        <x:v>0</x:v>
      </x:c>
      <x:c r="L7" s="30" t="str">
        <x:v>Acondicionado</x:v>
      </x:c>
      <x:c r="M7" s="165" t="str">
        <x:f>IF(COUNTA(A7:L7)=0,"",IF(OR(COUNT(A7)&lt;&gt;1,COUNT(F7)&lt;&gt;1,LEN(C7)=0),"DADOS INCOMPLETOS",IF(OR(A7&lt;=0,A7&gt;Listas!$B$9,F7&lt;=0),"DATA OU QUANTIDADE INVÁLIDA",IF(COUNTIF(Residuos!$A$5:$A$104,C7)&lt;&gt;1,"REVISAR CÓDIGO",IF(B7="Geração","OK",IF(B7="Destinação",IF(OR(LEN(G7)=0,COUNTIF(Listas!$H$6:$H$13,G7)&lt;&gt;1,LEN(H7)=0,LEN(I7)=0,COUNT(K7)&lt;&gt;1),"DESTINAÇÃO INCOMPLETA","OK"),"REVISAR MOVIMENTO"))))))</x:f>
        <x:v>OK</x:v>
      </x:c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40" t="n">
        <x:v>46270</x:v>
      </x:c>
      <x:c r="B8" s="30" t="str">
        <x:v>Geração</x:v>
      </x:c>
      <x:c r="C8" s="30" t="str">
        <x:v>RS-004</x:v>
      </x:c>
      <x:c r="D8" s="30" t="str">
        <x:v>Refeitório</x:v>
      </x:c>
      <x:c r="E8" s="30" t="str">
        <x:v>Resíduo orgânico</x:v>
      </x:c>
      <x:c r="F8" s="41" t="n">
        <x:v>2200</x:v>
      </x:c>
      <x:c r="G8" s="30"/>
      <x:c r="H8" s="30"/>
      <x:c r="I8" s="30"/>
      <x:c r="J8" s="30"/>
      <x:c r="K8" s="42" t="n">
        <x:v>0</x:v>
      </x:c>
      <x:c r="L8" s="30" t="str">
        <x:v>Coleta diária</x:v>
      </x:c>
      <x:c r="M8" s="165" t="str">
        <x:f>IF(COUNTA(A8:L8)=0,"",IF(OR(COUNT(A8)&lt;&gt;1,COUNT(F8)&lt;&gt;1,LEN(C8)=0),"DADOS INCOMPLETOS",IF(OR(A8&lt;=0,A8&gt;Listas!$B$9,F8&lt;=0),"DATA OU QUANTIDADE INVÁLIDA",IF(COUNTIF(Residuos!$A$5:$A$104,C8)&lt;&gt;1,"REVISAR CÓDIGO",IF(B8="Geração","OK",IF(B8="Destinação",IF(OR(LEN(G8)=0,COUNTIF(Listas!$H$6:$H$13,G8)&lt;&gt;1,LEN(H8)=0,LEN(I8)=0,COUNT(K8)&lt;&gt;1),"DESTINAÇÃO INCOMPLETA","OK"),"REVISAR MOVIMENTO"))))))</x:f>
        <x:v>OK</x:v>
      </x:c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40" t="n">
        <x:v>46271</x:v>
      </x:c>
      <x:c r="B9" s="30" t="str">
        <x:v>Geração</x:v>
      </x:c>
      <x:c r="C9" s="30" t="str">
        <x:v>RS-005</x:v>
      </x:c>
      <x:c r="D9" s="30" t="str">
        <x:v>Manutenção</x:v>
      </x:c>
      <x:c r="E9" s="30" t="str">
        <x:v>Estopas contaminadas</x:v>
      </x:c>
      <x:c r="F9" s="41" t="n">
        <x:v>620</x:v>
      </x:c>
      <x:c r="G9" s="30"/>
      <x:c r="H9" s="30"/>
      <x:c r="I9" s="30"/>
      <x:c r="J9" s="30"/>
      <x:c r="K9" s="42" t="n">
        <x:v>0</x:v>
      </x:c>
      <x:c r="L9" s="30" t="str">
        <x:v>Armazenado em recipiente</x:v>
      </x:c>
      <x:c r="M9" s="165" t="str">
        <x:f>IF(COUNTA(A9:L9)=0,"",IF(OR(COUNT(A9)&lt;&gt;1,COUNT(F9)&lt;&gt;1,LEN(C9)=0),"DADOS INCOMPLETOS",IF(OR(A9&lt;=0,A9&gt;Listas!$B$9,F9&lt;=0),"DATA OU QUANTIDADE INVÁLIDA",IF(COUNTIF(Residuos!$A$5:$A$104,C9)&lt;&gt;1,"REVISAR CÓDIGO",IF(B9="Geração","OK",IF(B9="Destinação",IF(OR(LEN(G9)=0,COUNTIF(Listas!$H$6:$H$13,G9)&lt;&gt;1,LEN(H9)=0,LEN(I9)=0,COUNT(K9)&lt;&gt;1),"DESTINAÇÃO INCOMPLETA","OK"),"REVISAR MOVIMENTO"))))))</x:f>
        <x:v>OK</x:v>
      </x:c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40" t="n">
        <x:v>46272</x:v>
      </x:c>
      <x:c r="B10" s="30" t="str">
        <x:v>Geração</x:v>
      </x:c>
      <x:c r="C10" s="30" t="str">
        <x:v>RS-006</x:v>
      </x:c>
      <x:c r="D10" s="30" t="str">
        <x:v>TI</x:v>
      </x:c>
      <x:c r="E10" s="30" t="str">
        <x:v>Equipamentos obsoletos</x:v>
      </x:c>
      <x:c r="F10" s="41" t="n">
        <x:v>850</x:v>
      </x:c>
      <x:c r="G10" s="30"/>
      <x:c r="H10" s="30"/>
      <x:c r="I10" s="30"/>
      <x:c r="J10" s="30"/>
      <x:c r="K10" s="42" t="n">
        <x:v>0</x:v>
      </x:c>
      <x:c r="L10" s="30" t="str">
        <x:v>Área protegida</x:v>
      </x:c>
      <x:c r="M10" s="165" t="str">
        <x:f>IF(COUNTA(A10:L10)=0,"",IF(OR(COUNT(A10)&lt;&gt;1,COUNT(F10)&lt;&gt;1,LEN(C10)=0),"DADOS INCOMPLETOS",IF(OR(A10&lt;=0,A10&gt;Listas!$B$9,F10&lt;=0),"DATA OU QUANTIDADE INVÁLIDA",IF(COUNTIF(Residuos!$A$5:$A$104,C10)&lt;&gt;1,"REVISAR CÓDIGO",IF(B10="Geração","OK",IF(B10="Destinação",IF(OR(LEN(G10)=0,COUNTIF(Listas!$H$6:$H$13,G10)&lt;&gt;1,LEN(H10)=0,LEN(I10)=0,COUNT(K10)&lt;&gt;1),"DESTINAÇÃO INCOMPLETA","OK"),"REVISAR MOVIMENTO"))))))</x:f>
        <x:v>OK</x:v>
      </x:c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40" t="n">
        <x:v>46277</x:v>
      </x:c>
      <x:c r="B11" s="30" t="str">
        <x:v>Destinação</x:v>
      </x:c>
      <x:c r="C11" s="30" t="str">
        <x:v>RS-001</x:v>
      </x:c>
      <x:c r="D11" s="30" t="str">
        <x:v>Central de resíduos</x:v>
      </x:c>
      <x:c r="E11" s="30" t="str">
        <x:v>Papel e caixas</x:v>
      </x:c>
      <x:c r="F11" s="41" t="n">
        <x:v>2100</x:v>
      </x:c>
      <x:c r="G11" s="30" t="str">
        <x:v>Reciclagem</x:v>
      </x:c>
      <x:c r="H11" s="30" t="str">
        <x:v>Recicla Brasil</x:v>
      </x:c>
      <x:c r="I11" s="30" t="str">
        <x:v>MTR-001</x:v>
      </x:c>
      <x:c r="J11" s="30" t="str">
        <x:v>Sim</x:v>
      </x:c>
      <x:c r="K11" s="42" t="n">
        <x:v>420</x:v>
      </x:c>
      <x:c r="L11" s="30" t="str">
        <x:v>CDF recebido</x:v>
      </x:c>
      <x:c r="M11" s="165" t="str">
        <x:f>IF(COUNTA(A11:L11)=0,"",IF(OR(COUNT(A11)&lt;&gt;1,COUNT(F11)&lt;&gt;1,LEN(C11)=0),"DADOS INCOMPLETOS",IF(OR(A11&lt;=0,A11&gt;Listas!$B$9,F11&lt;=0),"DATA OU QUANTIDADE INVÁLIDA",IF(COUNTIF(Residuos!$A$5:$A$104,C11)&lt;&gt;1,"REVISAR CÓDIGO",IF(B11="Geração","OK",IF(B11="Destinação",IF(OR(LEN(G11)=0,COUNTIF(Listas!$H$6:$H$13,G11)&lt;&gt;1,LEN(H11)=0,LEN(I11)=0,COUNT(K11)&lt;&gt;1),"DESTINAÇÃO INCOMPLETA","OK"),"REVISAR MOVIMENTO"))))))</x:f>
        <x:v>OK</x:v>
      </x:c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40" t="n">
        <x:v>46279</x:v>
      </x:c>
      <x:c r="B12" s="30" t="str">
        <x:v>Destinação</x:v>
      </x:c>
      <x:c r="C12" s="30" t="str">
        <x:v>RS-002</x:v>
      </x:c>
      <x:c r="D12" s="30" t="str">
        <x:v>Central de resíduos</x:v>
      </x:c>
      <x:c r="E12" s="30" t="str">
        <x:v>Plásticos</x:v>
      </x:c>
      <x:c r="F12" s="41" t="n">
        <x:v>1000</x:v>
      </x:c>
      <x:c r="G12" s="30" t="str">
        <x:v>Reciclagem</x:v>
      </x:c>
      <x:c r="H12" s="30" t="str">
        <x:v>Recicla Brasil</x:v>
      </x:c>
      <x:c r="I12" s="30" t="str">
        <x:v>MTR-002</x:v>
      </x:c>
      <x:c r="J12" s="30" t="str">
        <x:v>Não</x:v>
      </x:c>
      <x:c r="K12" s="42" t="n">
        <x:v>350</x:v>
      </x:c>
      <x:c r="L12" s="30" t="str">
        <x:v>Aguardar CDF</x:v>
      </x:c>
      <x:c r="M12" s="165" t="str">
        <x:f>IF(COUNTA(A12:L12)=0,"",IF(OR(COUNT(A12)&lt;&gt;1,COUNT(F12)&lt;&gt;1,LEN(C12)=0),"DADOS INCOMPLETOS",IF(OR(A12&lt;=0,A12&gt;Listas!$B$9,F12&lt;=0),"DATA OU QUANTIDADE INVÁLIDA",IF(COUNTIF(Residuos!$A$5:$A$104,C12)&lt;&gt;1,"REVISAR CÓDIGO",IF(B12="Geração","OK",IF(B12="Destinação",IF(OR(LEN(G12)=0,COUNTIF(Listas!$H$6:$H$13,G12)&lt;&gt;1,LEN(H12)=0,LEN(I12)=0,COUNT(K12)&lt;&gt;1),"DESTINAÇÃO INCOMPLETA","OK"),"REVISAR MOVIMENTO"))))))</x:f>
        <x:v>OK</x:v>
      </x:c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40" t="n">
        <x:v>46280</x:v>
      </x:c>
      <x:c r="B13" s="30" t="str">
        <x:v>Destinação</x:v>
      </x:c>
      <x:c r="C13" s="30" t="str">
        <x:v>RS-003</x:v>
      </x:c>
      <x:c r="D13" s="30" t="str">
        <x:v>Central de resíduos</x:v>
      </x:c>
      <x:c r="E13" s="30" t="str">
        <x:v>Sucata metálica</x:v>
      </x:c>
      <x:c r="F13" s="41" t="n">
        <x:v>750</x:v>
      </x:c>
      <x:c r="G13" s="30" t="str">
        <x:v>Reciclagem</x:v>
      </x:c>
      <x:c r="H13" s="30" t="str">
        <x:v>Metal Verde</x:v>
      </x:c>
      <x:c r="I13" s="30" t="str">
        <x:v>MTR-003</x:v>
      </x:c>
      <x:c r="J13" s="30" t="str">
        <x:v>Sim</x:v>
      </x:c>
      <x:c r="K13" s="42" t="n">
        <x:v>-280</x:v>
      </x:c>
      <x:c r="L13" s="30" t="str">
        <x:v>Receita líquida</x:v>
      </x:c>
      <x:c r="M13" s="165" t="str">
        <x:f>IF(COUNTA(A13:L13)=0,"",IF(OR(COUNT(A13)&lt;&gt;1,COUNT(F13)&lt;&gt;1,LEN(C13)=0),"DADOS INCOMPLETOS",IF(OR(A13&lt;=0,A13&gt;Listas!$B$9,F13&lt;=0),"DATA OU QUANTIDADE INVÁLIDA",IF(COUNTIF(Residuos!$A$5:$A$104,C13)&lt;&gt;1,"REVISAR CÓDIGO",IF(B13="Geração","OK",IF(B13="Destinação",IF(OR(LEN(G13)=0,COUNTIF(Listas!$H$6:$H$13,G13)&lt;&gt;1,LEN(H13)=0,LEN(I13)=0,COUNT(K13)&lt;&gt;1),"DESTINAÇÃO INCOMPLETA","OK"),"REVISAR MOVIMENTO"))))))</x:f>
        <x:v>OK</x:v>
      </x:c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40" t="n">
        <x:v>46283</x:v>
      </x:c>
      <x:c r="B14" s="30" t="str">
        <x:v>Destinação</x:v>
      </x:c>
      <x:c r="C14" s="30" t="str">
        <x:v>RS-004</x:v>
      </x:c>
      <x:c r="D14" s="30" t="str">
        <x:v>Refeitório</x:v>
      </x:c>
      <x:c r="E14" s="30" t="str">
        <x:v>Orgânico</x:v>
      </x:c>
      <x:c r="F14" s="41" t="n">
        <x:v>1200</x:v>
      </x:c>
      <x:c r="G14" s="30" t="str">
        <x:v>Compostagem</x:v>
      </x:c>
      <x:c r="H14" s="30" t="str">
        <x:v>Composta SP</x:v>
      </x:c>
      <x:c r="I14" s="30" t="str">
        <x:v>MTR-004</x:v>
      </x:c>
      <x:c r="J14" s="30" t="str">
        <x:v>Sim</x:v>
      </x:c>
      <x:c r="K14" s="42" t="n">
        <x:v>450</x:v>
      </x:c>
      <x:c r="L14" s="30" t="str">
        <x:v>Compostagem</x:v>
      </x:c>
      <x:c r="M14" s="165" t="str">
        <x:f>IF(COUNTA(A14:L14)=0,"",IF(OR(COUNT(A14)&lt;&gt;1,COUNT(F14)&lt;&gt;1,LEN(C14)=0),"DADOS INCOMPLETOS",IF(OR(A14&lt;=0,A14&gt;Listas!$B$9,F14&lt;=0),"DATA OU QUANTIDADE INVÁLIDA",IF(COUNTIF(Residuos!$A$5:$A$104,C14)&lt;&gt;1,"REVISAR CÓDIGO",IF(B14="Geração","OK",IF(B14="Destinação",IF(OR(LEN(G14)=0,COUNTIF(Listas!$H$6:$H$13,G14)&lt;&gt;1,LEN(H14)=0,LEN(I14)=0,COUNT(K14)&lt;&gt;1),"DESTINAÇÃO INCOMPLETA","OK"),"REVISAR MOVIMENTO"))))))</x:f>
        <x:v>OK</x:v>
      </x:c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40" t="n">
        <x:v>46284</x:v>
      </x:c>
      <x:c r="B15" s="30" t="str">
        <x:v>Destinação</x:v>
      </x:c>
      <x:c r="C15" s="30" t="str">
        <x:v>RS-004</x:v>
      </x:c>
      <x:c r="D15" s="30" t="str">
        <x:v>Refeitório</x:v>
      </x:c>
      <x:c r="E15" s="30" t="str">
        <x:v>Orgânico</x:v>
      </x:c>
      <x:c r="F15" s="41" t="n">
        <x:v>800</x:v>
      </x:c>
      <x:c r="G15" s="30" t="str">
        <x:v>Aterro</x:v>
      </x:c>
      <x:c r="H15" s="30" t="str">
        <x:v>Aterro Regional</x:v>
      </x:c>
      <x:c r="I15" s="30" t="str">
        <x:v>MTR-005</x:v>
      </x:c>
      <x:c r="J15" s="30" t="str">
        <x:v>Não</x:v>
      </x:c>
      <x:c r="K15" s="42" t="n">
        <x:v>700</x:v>
      </x:c>
      <x:c r="L15" s="30" t="str">
        <x:v>Aguardar CDF</x:v>
      </x:c>
      <x:c r="M15" s="165" t="str">
        <x:f>IF(COUNTA(A15:L15)=0,"",IF(OR(COUNT(A15)&lt;&gt;1,COUNT(F15)&lt;&gt;1,LEN(C15)=0),"DADOS INCOMPLETOS",IF(OR(A15&lt;=0,A15&gt;Listas!$B$9,F15&lt;=0),"DATA OU QUANTIDADE INVÁLIDA",IF(COUNTIF(Residuos!$A$5:$A$104,C15)&lt;&gt;1,"REVISAR CÓDIGO",IF(B15="Geração","OK",IF(B15="Destinação",IF(OR(LEN(G15)=0,COUNTIF(Listas!$H$6:$H$13,G15)&lt;&gt;1,LEN(H15)=0,LEN(I15)=0,COUNT(K15)&lt;&gt;1),"DESTINAÇÃO INCOMPLETA","OK"),"REVISAR MOVIMENTO"))))))</x:f>
        <x:v>OK</x:v>
      </x:c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40" t="n">
        <x:v>46285</x:v>
      </x:c>
      <x:c r="B16" s="30" t="str">
        <x:v>Destinação</x:v>
      </x:c>
      <x:c r="C16" s="30" t="str">
        <x:v>RS-005</x:v>
      </x:c>
      <x:c r="D16" s="30" t="str">
        <x:v>Abrigo classe I</x:v>
      </x:c>
      <x:c r="E16" s="30" t="str">
        <x:v>Contaminados</x:v>
      </x:c>
      <x:c r="F16" s="41" t="n">
        <x:v>400</x:v>
      </x:c>
      <x:c r="G16" s="30" t="str">
        <x:v>Coprocessamento</x:v>
      </x:c>
      <x:c r="H16" s="30" t="str">
        <x:v>Coprocessa</x:v>
      </x:c>
      <x:c r="I16" s="30" t="str">
        <x:v>MTR-006</x:v>
      </x:c>
      <x:c r="J16" s="30" t="str">
        <x:v>Não</x:v>
      </x:c>
      <x:c r="K16" s="42" t="n">
        <x:v>4200</x:v>
      </x:c>
      <x:c r="L16" s="30" t="str">
        <x:v>Tratamento prioritário</x:v>
      </x:c>
      <x:c r="M16" s="165" t="str">
        <x:f>IF(COUNTA(A16:L16)=0,"",IF(OR(COUNT(A16)&lt;&gt;1,COUNT(F16)&lt;&gt;1,LEN(C16)=0),"DADOS INCOMPLETOS",IF(OR(A16&lt;=0,A16&gt;Listas!$B$9,F16&lt;=0),"DATA OU QUANTIDADE INVÁLIDA",IF(COUNTIF(Residuos!$A$5:$A$104,C16)&lt;&gt;1,"REVISAR CÓDIGO",IF(B16="Geração","OK",IF(B16="Destinação",IF(OR(LEN(G16)=0,COUNTIF(Listas!$H$6:$H$13,G16)&lt;&gt;1,LEN(H16)=0,LEN(I16)=0,COUNT(K16)&lt;&gt;1),"DESTINAÇÃO INCOMPLETA","OK"),"REVISAR MOVIMENTO"))))))</x:f>
        <x:v>OK</x:v>
      </x:c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40" t="n">
        <x:v>46287</x:v>
      </x:c>
      <x:c r="B17" s="30" t="str">
        <x:v>Destinação</x:v>
      </x:c>
      <x:c r="C17" s="30" t="str">
        <x:v>RS-006</x:v>
      </x:c>
      <x:c r="D17" s="30" t="str">
        <x:v>TI</x:v>
      </x:c>
      <x:c r="E17" s="30" t="str">
        <x:v>Eletrônicos</x:v>
      </x:c>
      <x:c r="F17" s="41" t="n">
        <x:v>650</x:v>
      </x:c>
      <x:c r="G17" s="30" t="str">
        <x:v>Logística reversa</x:v>
      </x:c>
      <x:c r="H17" s="30" t="str">
        <x:v>Recicla Eletrônicos</x:v>
      </x:c>
      <x:c r="I17" s="30" t="str">
        <x:v>MTR-007</x:v>
      </x:c>
      <x:c r="J17" s="30" t="str">
        <x:v>Sim</x:v>
      </x:c>
      <x:c r="K17" s="42" t="n">
        <x:v>1000</x:v>
      </x:c>
      <x:c r="L17" s="30" t="str">
        <x:v>Certificado recebido</x:v>
      </x:c>
      <x:c r="M17" s="165" t="str">
        <x:f>IF(COUNTA(A17:L17)=0,"",IF(OR(COUNT(A17)&lt;&gt;1,COUNT(F17)&lt;&gt;1,LEN(C17)=0),"DADOS INCOMPLETOS",IF(OR(A17&lt;=0,A17&gt;Listas!$B$9,F17&lt;=0),"DATA OU QUANTIDADE INVÁLIDA",IF(COUNTIF(Residuos!$A$5:$A$104,C17)&lt;&gt;1,"REVISAR CÓDIGO",IF(B17="Geração","OK",IF(B17="Destinação",IF(OR(LEN(G17)=0,COUNTIF(Listas!$H$6:$H$13,G17)&lt;&gt;1,LEN(H17)=0,LEN(I17)=0,COUNT(K17)&lt;&gt;1),"DESTINAÇÃO INCOMPLETA","OK"),"REVISAR MOVIMENTO"))))))</x:f>
        <x:v>OK</x:v>
      </x:c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40"/>
      <x:c r="B18" s="30"/>
      <x:c r="C18" s="30"/>
      <x:c r="D18" s="30"/>
      <x:c r="E18" s="30"/>
      <x:c r="F18" s="41"/>
      <x:c r="G18" s="30"/>
      <x:c r="H18" s="30"/>
      <x:c r="I18" s="30"/>
      <x:c r="J18" s="30"/>
      <x:c r="K18" s="42"/>
      <x:c r="L18" s="30"/>
      <x:c r="M18" s="165" t="str">
        <x:f>IF(COUNTA(A18:L18)=0,"",IF(OR(COUNT(A18)&lt;&gt;1,COUNT(F18)&lt;&gt;1,LEN(C18)=0),"DADOS INCOMPLETOS",IF(OR(A18&lt;=0,A18&gt;Listas!$B$9,F18&lt;=0),"DATA OU QUANTIDADE INVÁLIDA",IF(COUNTIF(Residuos!$A$5:$A$104,C18)&lt;&gt;1,"REVISAR CÓDIGO",IF(B18="Geração","OK",IF(B18="Destinação",IF(OR(LEN(G18)=0,COUNTIF(Listas!$H$6:$H$13,G18)&lt;&gt;1,LEN(H18)=0,LEN(I18)=0,COUNT(K18)&lt;&gt;1),"DESTINAÇÃO INCOMPLETA","OK"),"REVISAR MOVIMENTO"))))))</x:f>
      </x:c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40"/>
      <x:c r="B19" s="30"/>
      <x:c r="C19" s="30"/>
      <x:c r="D19" s="30"/>
      <x:c r="E19" s="30"/>
      <x:c r="F19" s="41"/>
      <x:c r="G19" s="30"/>
      <x:c r="H19" s="30"/>
      <x:c r="I19" s="30"/>
      <x:c r="J19" s="30"/>
      <x:c r="K19" s="42"/>
      <x:c r="L19" s="30"/>
      <x:c r="M19" s="165" t="str">
        <x:f>IF(COUNTA(A19:L19)=0,"",IF(OR(COUNT(A19)&lt;&gt;1,COUNT(F19)&lt;&gt;1,LEN(C19)=0),"DADOS INCOMPLETOS",IF(OR(A19&lt;=0,A19&gt;Listas!$B$9,F19&lt;=0),"DATA OU QUANTIDADE INVÁLIDA",IF(COUNTIF(Residuos!$A$5:$A$104,C19)&lt;&gt;1,"REVISAR CÓDIGO",IF(B19="Geração","OK",IF(B19="Destinação",IF(OR(LEN(G19)=0,COUNTIF(Listas!$H$6:$H$13,G19)&lt;&gt;1,LEN(H19)=0,LEN(I19)=0,COUNT(K19)&lt;&gt;1),"DESTINAÇÃO INCOMPLETA","OK"),"REVISAR MOVIMENTO"))))))</x:f>
      </x:c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40"/>
      <x:c r="B20" s="30"/>
      <x:c r="C20" s="30"/>
      <x:c r="D20" s="30"/>
      <x:c r="E20" s="30"/>
      <x:c r="F20" s="41"/>
      <x:c r="G20" s="30"/>
      <x:c r="H20" s="30"/>
      <x:c r="I20" s="30"/>
      <x:c r="J20" s="30"/>
      <x:c r="K20" s="42"/>
      <x:c r="L20" s="30"/>
      <x:c r="M20" s="165" t="str">
        <x:f>IF(COUNTA(A20:L20)=0,"",IF(OR(COUNT(A20)&lt;&gt;1,COUNT(F20)&lt;&gt;1,LEN(C20)=0),"DADOS INCOMPLETOS",IF(OR(A20&lt;=0,A20&gt;Listas!$B$9,F20&lt;=0),"DATA OU QUANTIDADE INVÁLIDA",IF(COUNTIF(Residuos!$A$5:$A$104,C20)&lt;&gt;1,"REVISAR CÓDIGO",IF(B20="Geração","OK",IF(B20="Destinação",IF(OR(LEN(G20)=0,COUNTIF(Listas!$H$6:$H$13,G20)&lt;&gt;1,LEN(H20)=0,LEN(I20)=0,COUNT(K20)&lt;&gt;1),"DESTINAÇÃO INCOMPLETA","OK"),"REVISAR MOVIMENTO"))))))</x:f>
      </x:c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40"/>
      <x:c r="B21" s="30"/>
      <x:c r="C21" s="30"/>
      <x:c r="D21" s="30"/>
      <x:c r="E21" s="30"/>
      <x:c r="F21" s="41"/>
      <x:c r="G21" s="30"/>
      <x:c r="H21" s="30"/>
      <x:c r="I21" s="30"/>
      <x:c r="J21" s="30"/>
      <x:c r="K21" s="42"/>
      <x:c r="L21" s="30"/>
      <x:c r="M21" s="165" t="str">
        <x:f>IF(COUNTA(A21:L21)=0,"",IF(OR(COUNT(A21)&lt;&gt;1,COUNT(F21)&lt;&gt;1,LEN(C21)=0),"DADOS INCOMPLETOS",IF(OR(A21&lt;=0,A21&gt;Listas!$B$9,F21&lt;=0),"DATA OU QUANTIDADE INVÁLIDA",IF(COUNTIF(Residuos!$A$5:$A$104,C21)&lt;&gt;1,"REVISAR CÓDIGO",IF(B21="Geração","OK",IF(B21="Destinação",IF(OR(LEN(G21)=0,COUNTIF(Listas!$H$6:$H$13,G21)&lt;&gt;1,LEN(H21)=0,LEN(I21)=0,COUNT(K21)&lt;&gt;1),"DESTINAÇÃO INCOMPLETA","OK"),"REVISAR MOVIMENTO"))))))</x:f>
      </x:c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40"/>
      <x:c r="B22" s="30"/>
      <x:c r="C22" s="30"/>
      <x:c r="D22" s="30"/>
      <x:c r="E22" s="30"/>
      <x:c r="F22" s="41"/>
      <x:c r="G22" s="30"/>
      <x:c r="H22" s="30"/>
      <x:c r="I22" s="30"/>
      <x:c r="J22" s="30"/>
      <x:c r="K22" s="42"/>
      <x:c r="L22" s="30"/>
      <x:c r="M22" s="165" t="str">
        <x:f>IF(COUNTA(A22:L22)=0,"",IF(OR(COUNT(A22)&lt;&gt;1,COUNT(F22)&lt;&gt;1,LEN(C22)=0),"DADOS INCOMPLETOS",IF(OR(A22&lt;=0,A22&gt;Listas!$B$9,F22&lt;=0),"DATA OU QUANTIDADE INVÁLIDA",IF(COUNTIF(Residuos!$A$5:$A$104,C22)&lt;&gt;1,"REVISAR CÓDIGO",IF(B22="Geração","OK",IF(B22="Destinação",IF(OR(LEN(G22)=0,COUNTIF(Listas!$H$6:$H$13,G22)&lt;&gt;1,LEN(H22)=0,LEN(I22)=0,COUNT(K22)&lt;&gt;1),"DESTINAÇÃO INCOMPLETA","OK"),"REVISAR MOVIMENTO"))))))</x:f>
      </x:c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40"/>
      <x:c r="B23" s="30"/>
      <x:c r="C23" s="30"/>
      <x:c r="D23" s="30"/>
      <x:c r="E23" s="30"/>
      <x:c r="F23" s="41"/>
      <x:c r="G23" s="30"/>
      <x:c r="H23" s="30"/>
      <x:c r="I23" s="30"/>
      <x:c r="J23" s="30"/>
      <x:c r="K23" s="42"/>
      <x:c r="L23" s="30"/>
      <x:c r="M23" s="165" t="str">
        <x:f>IF(COUNTA(A23:L23)=0,"",IF(OR(COUNT(A23)&lt;&gt;1,COUNT(F23)&lt;&gt;1,LEN(C23)=0),"DADOS INCOMPLETOS",IF(OR(A23&lt;=0,A23&gt;Listas!$B$9,F23&lt;=0),"DATA OU QUANTIDADE INVÁLIDA",IF(COUNTIF(Residuos!$A$5:$A$104,C23)&lt;&gt;1,"REVISAR CÓDIGO",IF(B23="Geração","OK",IF(B23="Destinação",IF(OR(LEN(G23)=0,COUNTIF(Listas!$H$6:$H$13,G23)&lt;&gt;1,LEN(H23)=0,LEN(I23)=0,COUNT(K23)&lt;&gt;1),"DESTINAÇÃO INCOMPLETA","OK"),"REVISAR MOVIMENTO"))))))</x:f>
      </x:c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40"/>
      <x:c r="B24" s="30"/>
      <x:c r="C24" s="30"/>
      <x:c r="D24" s="30"/>
      <x:c r="E24" s="30"/>
      <x:c r="F24" s="41"/>
      <x:c r="G24" s="30"/>
      <x:c r="H24" s="30"/>
      <x:c r="I24" s="30"/>
      <x:c r="J24" s="30"/>
      <x:c r="K24" s="42"/>
      <x:c r="L24" s="30"/>
      <x:c r="M24" s="165" t="str">
        <x:f>IF(COUNTA(A24:L24)=0,"",IF(OR(COUNT(A24)&lt;&gt;1,COUNT(F24)&lt;&gt;1,LEN(C24)=0),"DADOS INCOMPLETOS",IF(OR(A24&lt;=0,A24&gt;Listas!$B$9,F24&lt;=0),"DATA OU QUANTIDADE INVÁLIDA",IF(COUNTIF(Residuos!$A$5:$A$104,C24)&lt;&gt;1,"REVISAR CÓDIGO",IF(B24="Geração","OK",IF(B24="Destinação",IF(OR(LEN(G24)=0,COUNTIF(Listas!$H$6:$H$13,G24)&lt;&gt;1,LEN(H24)=0,LEN(I24)=0,COUNT(K24)&lt;&gt;1),"DESTINAÇÃO INCOMPLETA","OK"),"REVISAR MOVIMENTO"))))))</x:f>
      </x:c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40"/>
      <x:c r="B25" s="30"/>
      <x:c r="C25" s="30"/>
      <x:c r="D25" s="30"/>
      <x:c r="E25" s="30"/>
      <x:c r="F25" s="41"/>
      <x:c r="G25" s="30"/>
      <x:c r="H25" s="30"/>
      <x:c r="I25" s="30"/>
      <x:c r="J25" s="30"/>
      <x:c r="K25" s="42"/>
      <x:c r="L25" s="30"/>
      <x:c r="M25" s="165" t="str">
        <x:f>IF(COUNTA(A25:L25)=0,"",IF(OR(COUNT(A25)&lt;&gt;1,COUNT(F25)&lt;&gt;1,LEN(C25)=0),"DADOS INCOMPLETOS",IF(OR(A25&lt;=0,A25&gt;Listas!$B$9,F25&lt;=0),"DATA OU QUANTIDADE INVÁLIDA",IF(COUNTIF(Residuos!$A$5:$A$104,C25)&lt;&gt;1,"REVISAR CÓDIGO",IF(B25="Geração","OK",IF(B25="Destinação",IF(OR(LEN(G25)=0,COUNTIF(Listas!$H$6:$H$13,G25)&lt;&gt;1,LEN(H25)=0,LEN(I25)=0,COUNT(K25)&lt;&gt;1),"DESTINAÇÃO INCOMPLETA","OK"),"REVISAR MOVIMENTO"))))))</x:f>
      </x:c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40"/>
      <x:c r="B26" s="30"/>
      <x:c r="C26" s="30"/>
      <x:c r="D26" s="30"/>
      <x:c r="E26" s="30"/>
      <x:c r="F26" s="41"/>
      <x:c r="G26" s="30"/>
      <x:c r="H26" s="30"/>
      <x:c r="I26" s="30"/>
      <x:c r="J26" s="30"/>
      <x:c r="K26" s="42"/>
      <x:c r="L26" s="30"/>
      <x:c r="M26" s="165" t="str">
        <x:f>IF(COUNTA(A26:L26)=0,"",IF(OR(COUNT(A26)&lt;&gt;1,COUNT(F26)&lt;&gt;1,LEN(C26)=0),"DADOS INCOMPLETOS",IF(OR(A26&lt;=0,A26&gt;Listas!$B$9,F26&lt;=0),"DATA OU QUANTIDADE INVÁLIDA",IF(COUNTIF(Residuos!$A$5:$A$104,C26)&lt;&gt;1,"REVISAR CÓDIGO",IF(B26="Geração","OK",IF(B26="Destinação",IF(OR(LEN(G26)=0,COUNTIF(Listas!$H$6:$H$13,G26)&lt;&gt;1,LEN(H26)=0,LEN(I26)=0,COUNT(K26)&lt;&gt;1),"DESTINAÇÃO INCOMPLETA","OK"),"REVISAR MOVIMENTO"))))))</x:f>
      </x:c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40"/>
      <x:c r="B27" s="30"/>
      <x:c r="C27" s="30"/>
      <x:c r="D27" s="30"/>
      <x:c r="E27" s="30"/>
      <x:c r="F27" s="41"/>
      <x:c r="G27" s="30"/>
      <x:c r="H27" s="30"/>
      <x:c r="I27" s="30"/>
      <x:c r="J27" s="30"/>
      <x:c r="K27" s="42"/>
      <x:c r="L27" s="30"/>
      <x:c r="M27" s="165" t="str">
        <x:f>IF(COUNTA(A27:L27)=0,"",IF(OR(COUNT(A27)&lt;&gt;1,COUNT(F27)&lt;&gt;1,LEN(C27)=0),"DADOS INCOMPLETOS",IF(OR(A27&lt;=0,A27&gt;Listas!$B$9,F27&lt;=0),"DATA OU QUANTIDADE INVÁLIDA",IF(COUNTIF(Residuos!$A$5:$A$104,C27)&lt;&gt;1,"REVISAR CÓDIGO",IF(B27="Geração","OK",IF(B27="Destinação",IF(OR(LEN(G27)=0,COUNTIF(Listas!$H$6:$H$13,G27)&lt;&gt;1,LEN(H27)=0,LEN(I27)=0,COUNT(K27)&lt;&gt;1),"DESTINAÇÃO INCOMPLETA","OK"),"REVISAR MOVIMENTO"))))))</x:f>
      </x:c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40"/>
      <x:c r="B28" s="30"/>
      <x:c r="C28" s="30"/>
      <x:c r="D28" s="30"/>
      <x:c r="E28" s="30"/>
      <x:c r="F28" s="41"/>
      <x:c r="G28" s="30"/>
      <x:c r="H28" s="30"/>
      <x:c r="I28" s="30"/>
      <x:c r="J28" s="30"/>
      <x:c r="K28" s="42"/>
      <x:c r="L28" s="30"/>
      <x:c r="M28" s="165" t="str">
        <x:f>IF(COUNTA(A28:L28)=0,"",IF(OR(COUNT(A28)&lt;&gt;1,COUNT(F28)&lt;&gt;1,LEN(C28)=0),"DADOS INCOMPLETOS",IF(OR(A28&lt;=0,A28&gt;Listas!$B$9,F28&lt;=0),"DATA OU QUANTIDADE INVÁLIDA",IF(COUNTIF(Residuos!$A$5:$A$104,C28)&lt;&gt;1,"REVISAR CÓDIGO",IF(B28="Geração","OK",IF(B28="Destinação",IF(OR(LEN(G28)=0,COUNTIF(Listas!$H$6:$H$13,G28)&lt;&gt;1,LEN(H28)=0,LEN(I28)=0,COUNT(K28)&lt;&gt;1),"DESTINAÇÃO INCOMPLETA","OK"),"REVISAR MOVIMENTO"))))))</x:f>
      </x:c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40"/>
      <x:c r="B29" s="30"/>
      <x:c r="C29" s="30"/>
      <x:c r="D29" s="30"/>
      <x:c r="E29" s="30"/>
      <x:c r="F29" s="41"/>
      <x:c r="G29" s="30"/>
      <x:c r="H29" s="30"/>
      <x:c r="I29" s="30"/>
      <x:c r="J29" s="30"/>
      <x:c r="K29" s="42"/>
      <x:c r="L29" s="30"/>
      <x:c r="M29" s="165" t="str">
        <x:f>IF(COUNTA(A29:L29)=0,"",IF(OR(COUNT(A29)&lt;&gt;1,COUNT(F29)&lt;&gt;1,LEN(C29)=0),"DADOS INCOMPLETOS",IF(OR(A29&lt;=0,A29&gt;Listas!$B$9,F29&lt;=0),"DATA OU QUANTIDADE INVÁLIDA",IF(COUNTIF(Residuos!$A$5:$A$104,C29)&lt;&gt;1,"REVISAR CÓDIGO",IF(B29="Geração","OK",IF(B29="Destinação",IF(OR(LEN(G29)=0,COUNTIF(Listas!$H$6:$H$13,G29)&lt;&gt;1,LEN(H29)=0,LEN(I29)=0,COUNT(K29)&lt;&gt;1),"DESTINAÇÃO INCOMPLETA","OK"),"REVISAR MOVIMENTO"))))))</x:f>
      </x:c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40"/>
      <x:c r="B30" s="30"/>
      <x:c r="C30" s="30"/>
      <x:c r="D30" s="30"/>
      <x:c r="E30" s="30"/>
      <x:c r="F30" s="41"/>
      <x:c r="G30" s="30"/>
      <x:c r="H30" s="30"/>
      <x:c r="I30" s="30"/>
      <x:c r="J30" s="30"/>
      <x:c r="K30" s="42"/>
      <x:c r="L30" s="30"/>
      <x:c r="M30" s="165" t="str">
        <x:f>IF(COUNTA(A30:L30)=0,"",IF(OR(COUNT(A30)&lt;&gt;1,COUNT(F30)&lt;&gt;1,LEN(C30)=0),"DADOS INCOMPLETOS",IF(OR(A30&lt;=0,A30&gt;Listas!$B$9,F30&lt;=0),"DATA OU QUANTIDADE INVÁLIDA",IF(COUNTIF(Residuos!$A$5:$A$104,C30)&lt;&gt;1,"REVISAR CÓDIGO",IF(B30="Geração","OK",IF(B30="Destinação",IF(OR(LEN(G30)=0,COUNTIF(Listas!$H$6:$H$13,G30)&lt;&gt;1,LEN(H30)=0,LEN(I30)=0,COUNT(K30)&lt;&gt;1),"DESTINAÇÃO INCOMPLETA","OK"),"REVISAR MOVIMENTO"))))))</x:f>
      </x:c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40"/>
      <x:c r="B31" s="30"/>
      <x:c r="C31" s="30"/>
      <x:c r="D31" s="30"/>
      <x:c r="E31" s="30"/>
      <x:c r="F31" s="41"/>
      <x:c r="G31" s="30"/>
      <x:c r="H31" s="30"/>
      <x:c r="I31" s="30"/>
      <x:c r="J31" s="30"/>
      <x:c r="K31" s="42"/>
      <x:c r="L31" s="30"/>
      <x:c r="M31" s="165" t="str">
        <x:f>IF(COUNTA(A31:L31)=0,"",IF(OR(COUNT(A31)&lt;&gt;1,COUNT(F31)&lt;&gt;1,LEN(C31)=0),"DADOS INCOMPLETOS",IF(OR(A31&lt;=0,A31&gt;Listas!$B$9,F31&lt;=0),"DATA OU QUANTIDADE INVÁLIDA",IF(COUNTIF(Residuos!$A$5:$A$104,C31)&lt;&gt;1,"REVISAR CÓDIGO",IF(B31="Geração","OK",IF(B31="Destinação",IF(OR(LEN(G31)=0,COUNTIF(Listas!$H$6:$H$13,G31)&lt;&gt;1,LEN(H31)=0,LEN(I31)=0,COUNT(K31)&lt;&gt;1),"DESTINAÇÃO INCOMPLETA","OK"),"REVISAR MOVIMENTO"))))))</x:f>
      </x:c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40"/>
      <x:c r="B32" s="30"/>
      <x:c r="C32" s="30"/>
      <x:c r="D32" s="30"/>
      <x:c r="E32" s="30"/>
      <x:c r="F32" s="41"/>
      <x:c r="G32" s="30"/>
      <x:c r="H32" s="30"/>
      <x:c r="I32" s="30"/>
      <x:c r="J32" s="30"/>
      <x:c r="K32" s="42"/>
      <x:c r="L32" s="30"/>
      <x:c r="M32" s="165" t="str">
        <x:f>IF(COUNTA(A32:L32)=0,"",IF(OR(COUNT(A32)&lt;&gt;1,COUNT(F32)&lt;&gt;1,LEN(C32)=0),"DADOS INCOMPLETOS",IF(OR(A32&lt;=0,A32&gt;Listas!$B$9,F32&lt;=0),"DATA OU QUANTIDADE INVÁLIDA",IF(COUNTIF(Residuos!$A$5:$A$104,C32)&lt;&gt;1,"REVISAR CÓDIGO",IF(B32="Geração","OK",IF(B32="Destinação",IF(OR(LEN(G32)=0,COUNTIF(Listas!$H$6:$H$13,G32)&lt;&gt;1,LEN(H32)=0,LEN(I32)=0,COUNT(K32)&lt;&gt;1),"DESTINAÇÃO INCOMPLETA","OK"),"REVISAR MOVIMENTO"))))))</x:f>
      </x:c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40"/>
      <x:c r="B33" s="30"/>
      <x:c r="C33" s="30"/>
      <x:c r="D33" s="30"/>
      <x:c r="E33" s="30"/>
      <x:c r="F33" s="41"/>
      <x:c r="G33" s="30"/>
      <x:c r="H33" s="30"/>
      <x:c r="I33" s="30"/>
      <x:c r="J33" s="30"/>
      <x:c r="K33" s="42"/>
      <x:c r="L33" s="30"/>
      <x:c r="M33" s="165" t="str">
        <x:f>IF(COUNTA(A33:L33)=0,"",IF(OR(COUNT(A33)&lt;&gt;1,COUNT(F33)&lt;&gt;1,LEN(C33)=0),"DADOS INCOMPLETOS",IF(OR(A33&lt;=0,A33&gt;Listas!$B$9,F33&lt;=0),"DATA OU QUANTIDADE INVÁLIDA",IF(COUNTIF(Residuos!$A$5:$A$104,C33)&lt;&gt;1,"REVISAR CÓDIGO",IF(B33="Geração","OK",IF(B33="Destinação",IF(OR(LEN(G33)=0,COUNTIF(Listas!$H$6:$H$13,G33)&lt;&gt;1,LEN(H33)=0,LEN(I33)=0,COUNT(K33)&lt;&gt;1),"DESTINAÇÃO INCOMPLETA","OK"),"REVISAR MOVIMENTO"))))))</x:f>
      </x:c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40"/>
      <x:c r="B34" s="30"/>
      <x:c r="C34" s="30"/>
      <x:c r="D34" s="30"/>
      <x:c r="E34" s="30"/>
      <x:c r="F34" s="41"/>
      <x:c r="G34" s="30"/>
      <x:c r="H34" s="30"/>
      <x:c r="I34" s="30"/>
      <x:c r="J34" s="30"/>
      <x:c r="K34" s="42"/>
      <x:c r="L34" s="30"/>
      <x:c r="M34" s="165" t="str">
        <x:f>IF(COUNTA(A34:L34)=0,"",IF(OR(COUNT(A34)&lt;&gt;1,COUNT(F34)&lt;&gt;1,LEN(C34)=0),"DADOS INCOMPLETOS",IF(OR(A34&lt;=0,A34&gt;Listas!$B$9,F34&lt;=0),"DATA OU QUANTIDADE INVÁLIDA",IF(COUNTIF(Residuos!$A$5:$A$104,C34)&lt;&gt;1,"REVISAR CÓDIGO",IF(B34="Geração","OK",IF(B34="Destinação",IF(OR(LEN(G34)=0,COUNTIF(Listas!$H$6:$H$13,G34)&lt;&gt;1,LEN(H34)=0,LEN(I34)=0,COUNT(K34)&lt;&gt;1),"DESTINAÇÃO INCOMPLETA","OK"),"REVISAR MOVIMENTO"))))))</x:f>
      </x:c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40"/>
      <x:c r="B35" s="30"/>
      <x:c r="C35" s="30"/>
      <x:c r="D35" s="30"/>
      <x:c r="E35" s="30"/>
      <x:c r="F35" s="41"/>
      <x:c r="G35" s="30"/>
      <x:c r="H35" s="30"/>
      <x:c r="I35" s="30"/>
      <x:c r="J35" s="30"/>
      <x:c r="K35" s="42"/>
      <x:c r="L35" s="30"/>
      <x:c r="M35" s="165" t="str">
        <x:f>IF(COUNTA(A35:L35)=0,"",IF(OR(COUNT(A35)&lt;&gt;1,COUNT(F35)&lt;&gt;1,LEN(C35)=0),"DADOS INCOMPLETOS",IF(OR(A35&lt;=0,A35&gt;Listas!$B$9,F35&lt;=0),"DATA OU QUANTIDADE INVÁLIDA",IF(COUNTIF(Residuos!$A$5:$A$104,C35)&lt;&gt;1,"REVISAR CÓDIGO",IF(B35="Geração","OK",IF(B35="Destinação",IF(OR(LEN(G35)=0,COUNTIF(Listas!$H$6:$H$13,G35)&lt;&gt;1,LEN(H35)=0,LEN(I35)=0,COUNT(K35)&lt;&gt;1),"DESTINAÇÃO INCOMPLETA","OK"),"REVISAR MOVIMENTO"))))))</x:f>
      </x:c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40"/>
      <x:c r="B36" s="30"/>
      <x:c r="C36" s="30"/>
      <x:c r="D36" s="30"/>
      <x:c r="E36" s="30"/>
      <x:c r="F36" s="41"/>
      <x:c r="G36" s="30"/>
      <x:c r="H36" s="30"/>
      <x:c r="I36" s="30"/>
      <x:c r="J36" s="30"/>
      <x:c r="K36" s="42"/>
      <x:c r="L36" s="30"/>
      <x:c r="M36" s="165" t="str">
        <x:f>IF(COUNTA(A36:L36)=0,"",IF(OR(COUNT(A36)&lt;&gt;1,COUNT(F36)&lt;&gt;1,LEN(C36)=0),"DADOS INCOMPLETOS",IF(OR(A36&lt;=0,A36&gt;Listas!$B$9,F36&lt;=0),"DATA OU QUANTIDADE INVÁLIDA",IF(COUNTIF(Residuos!$A$5:$A$104,C36)&lt;&gt;1,"REVISAR CÓDIGO",IF(B36="Geração","OK",IF(B36="Destinação",IF(OR(LEN(G36)=0,COUNTIF(Listas!$H$6:$H$13,G36)&lt;&gt;1,LEN(H36)=0,LEN(I36)=0,COUNT(K36)&lt;&gt;1),"DESTINAÇÃO INCOMPLETA","OK"),"REVISAR MOVIMENTO"))))))</x:f>
      </x:c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40"/>
      <x:c r="B37" s="30"/>
      <x:c r="C37" s="30"/>
      <x:c r="D37" s="30"/>
      <x:c r="E37" s="30"/>
      <x:c r="F37" s="41"/>
      <x:c r="G37" s="30"/>
      <x:c r="H37" s="30"/>
      <x:c r="I37" s="30"/>
      <x:c r="J37" s="30"/>
      <x:c r="K37" s="42"/>
      <x:c r="L37" s="30"/>
      <x:c r="M37" s="165" t="str">
        <x:f>IF(COUNTA(A37:L37)=0,"",IF(OR(COUNT(A37)&lt;&gt;1,COUNT(F37)&lt;&gt;1,LEN(C37)=0),"DADOS INCOMPLETOS",IF(OR(A37&lt;=0,A37&gt;Listas!$B$9,F37&lt;=0),"DATA OU QUANTIDADE INVÁLIDA",IF(COUNTIF(Residuos!$A$5:$A$104,C37)&lt;&gt;1,"REVISAR CÓDIGO",IF(B37="Geração","OK",IF(B37="Destinação",IF(OR(LEN(G37)=0,COUNTIF(Listas!$H$6:$H$13,G37)&lt;&gt;1,LEN(H37)=0,LEN(I37)=0,COUNT(K37)&lt;&gt;1),"DESTINAÇÃO INCOMPLETA","OK"),"REVISAR MOVIMENTO"))))))</x:f>
      </x:c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40"/>
      <x:c r="B38" s="30"/>
      <x:c r="C38" s="30"/>
      <x:c r="D38" s="30"/>
      <x:c r="E38" s="30"/>
      <x:c r="F38" s="41"/>
      <x:c r="G38" s="30"/>
      <x:c r="H38" s="30"/>
      <x:c r="I38" s="30"/>
      <x:c r="J38" s="30"/>
      <x:c r="K38" s="42"/>
      <x:c r="L38" s="30"/>
      <x:c r="M38" s="165" t="str">
        <x:f>IF(COUNTA(A38:L38)=0,"",IF(OR(COUNT(A38)&lt;&gt;1,COUNT(F38)&lt;&gt;1,LEN(C38)=0),"DADOS INCOMPLETOS",IF(OR(A38&lt;=0,A38&gt;Listas!$B$9,F38&lt;=0),"DATA OU QUANTIDADE INVÁLIDA",IF(COUNTIF(Residuos!$A$5:$A$104,C38)&lt;&gt;1,"REVISAR CÓDIGO",IF(B38="Geração","OK",IF(B38="Destinação",IF(OR(LEN(G38)=0,COUNTIF(Listas!$H$6:$H$13,G38)&lt;&gt;1,LEN(H38)=0,LEN(I38)=0,COUNT(K38)&lt;&gt;1),"DESTINAÇÃO INCOMPLETA","OK"),"REVISAR MOVIMENTO"))))))</x:f>
      </x:c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40"/>
      <x:c r="B39" s="30"/>
      <x:c r="C39" s="30"/>
      <x:c r="D39" s="30"/>
      <x:c r="E39" s="30"/>
      <x:c r="F39" s="41"/>
      <x:c r="G39" s="30"/>
      <x:c r="H39" s="30"/>
      <x:c r="I39" s="30"/>
      <x:c r="J39" s="30"/>
      <x:c r="K39" s="42"/>
      <x:c r="L39" s="30"/>
      <x:c r="M39" s="165" t="str">
        <x:f>IF(COUNTA(A39:L39)=0,"",IF(OR(COUNT(A39)&lt;&gt;1,COUNT(F39)&lt;&gt;1,LEN(C39)=0),"DADOS INCOMPLETOS",IF(OR(A39&lt;=0,A39&gt;Listas!$B$9,F39&lt;=0),"DATA OU QUANTIDADE INVÁLIDA",IF(COUNTIF(Residuos!$A$5:$A$104,C39)&lt;&gt;1,"REVISAR CÓDIGO",IF(B39="Geração","OK",IF(B39="Destinação",IF(OR(LEN(G39)=0,COUNTIF(Listas!$H$6:$H$13,G39)&lt;&gt;1,LEN(H39)=0,LEN(I39)=0,COUNT(K39)&lt;&gt;1),"DESTINAÇÃO INCOMPLETA","OK"),"REVISAR MOVIMENTO"))))))</x:f>
      </x:c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40"/>
      <x:c r="B40" s="30"/>
      <x:c r="C40" s="30"/>
      <x:c r="D40" s="30"/>
      <x:c r="E40" s="30"/>
      <x:c r="F40" s="41"/>
      <x:c r="G40" s="30"/>
      <x:c r="H40" s="30"/>
      <x:c r="I40" s="30"/>
      <x:c r="J40" s="30"/>
      <x:c r="K40" s="42"/>
      <x:c r="L40" s="30"/>
      <x:c r="M40" s="165" t="str">
        <x:f>IF(COUNTA(A40:L40)=0,"",IF(OR(COUNT(A40)&lt;&gt;1,COUNT(F40)&lt;&gt;1,LEN(C40)=0),"DADOS INCOMPLETOS",IF(OR(A40&lt;=0,A40&gt;Listas!$B$9,F40&lt;=0),"DATA OU QUANTIDADE INVÁLIDA",IF(COUNTIF(Residuos!$A$5:$A$104,C40)&lt;&gt;1,"REVISAR CÓDIGO",IF(B40="Geração","OK",IF(B40="Destinação",IF(OR(LEN(G40)=0,COUNTIF(Listas!$H$6:$H$13,G40)&lt;&gt;1,LEN(H40)=0,LEN(I40)=0,COUNT(K40)&lt;&gt;1),"DESTINAÇÃO INCOMPLETA","OK"),"REVISAR MOVIMENTO"))))))</x:f>
      </x:c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40"/>
      <x:c r="B41" s="30"/>
      <x:c r="C41" s="30"/>
      <x:c r="D41" s="30"/>
      <x:c r="E41" s="30"/>
      <x:c r="F41" s="41"/>
      <x:c r="G41" s="30"/>
      <x:c r="H41" s="30"/>
      <x:c r="I41" s="30"/>
      <x:c r="J41" s="30"/>
      <x:c r="K41" s="42"/>
      <x:c r="L41" s="30"/>
      <x:c r="M41" s="165" t="str">
        <x:f>IF(COUNTA(A41:L41)=0,"",IF(OR(COUNT(A41)&lt;&gt;1,COUNT(F41)&lt;&gt;1,LEN(C41)=0),"DADOS INCOMPLETOS",IF(OR(A41&lt;=0,A41&gt;Listas!$B$9,F41&lt;=0),"DATA OU QUANTIDADE INVÁLIDA",IF(COUNTIF(Residuos!$A$5:$A$104,C41)&lt;&gt;1,"REVISAR CÓDIGO",IF(B41="Geração","OK",IF(B41="Destinação",IF(OR(LEN(G41)=0,COUNTIF(Listas!$H$6:$H$13,G41)&lt;&gt;1,LEN(H41)=0,LEN(I41)=0,COUNT(K41)&lt;&gt;1),"DESTINAÇÃO INCOMPLETA","OK"),"REVISAR MOVIMENTO"))))))</x:f>
      </x:c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40"/>
      <x:c r="B42" s="30"/>
      <x:c r="C42" s="30"/>
      <x:c r="D42" s="30"/>
      <x:c r="E42" s="30"/>
      <x:c r="F42" s="41"/>
      <x:c r="G42" s="30"/>
      <x:c r="H42" s="30"/>
      <x:c r="I42" s="30"/>
      <x:c r="J42" s="30"/>
      <x:c r="K42" s="42"/>
      <x:c r="L42" s="30"/>
      <x:c r="M42" s="165" t="str">
        <x:f>IF(COUNTA(A42:L42)=0,"",IF(OR(COUNT(A42)&lt;&gt;1,COUNT(F42)&lt;&gt;1,LEN(C42)=0),"DADOS INCOMPLETOS",IF(OR(A42&lt;=0,A42&gt;Listas!$B$9,F42&lt;=0),"DATA OU QUANTIDADE INVÁLIDA",IF(COUNTIF(Residuos!$A$5:$A$104,C42)&lt;&gt;1,"REVISAR CÓDIGO",IF(B42="Geração","OK",IF(B42="Destinação",IF(OR(LEN(G42)=0,COUNTIF(Listas!$H$6:$H$13,G42)&lt;&gt;1,LEN(H42)=0,LEN(I42)=0,COUNT(K42)&lt;&gt;1),"DESTINAÇÃO INCOMPLETA","OK"),"REVISAR MOVIMENTO"))))))</x:f>
      </x:c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40"/>
      <x:c r="B43" s="30"/>
      <x:c r="C43" s="30"/>
      <x:c r="D43" s="30"/>
      <x:c r="E43" s="30"/>
      <x:c r="F43" s="41"/>
      <x:c r="G43" s="30"/>
      <x:c r="H43" s="30"/>
      <x:c r="I43" s="30"/>
      <x:c r="J43" s="30"/>
      <x:c r="K43" s="42"/>
      <x:c r="L43" s="30"/>
      <x:c r="M43" s="165" t="str">
        <x:f>IF(COUNTA(A43:L43)=0,"",IF(OR(COUNT(A43)&lt;&gt;1,COUNT(F43)&lt;&gt;1,LEN(C43)=0),"DADOS INCOMPLETOS",IF(OR(A43&lt;=0,A43&gt;Listas!$B$9,F43&lt;=0),"DATA OU QUANTIDADE INVÁLIDA",IF(COUNTIF(Residuos!$A$5:$A$104,C43)&lt;&gt;1,"REVISAR CÓDIGO",IF(B43="Geração","OK",IF(B43="Destinação",IF(OR(LEN(G43)=0,COUNTIF(Listas!$H$6:$H$13,G43)&lt;&gt;1,LEN(H43)=0,LEN(I43)=0,COUNT(K43)&lt;&gt;1),"DESTINAÇÃO INCOMPLETA","OK"),"REVISAR MOVIMENTO"))))))</x:f>
      </x:c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40"/>
      <x:c r="B44" s="30"/>
      <x:c r="C44" s="30"/>
      <x:c r="D44" s="30"/>
      <x:c r="E44" s="30"/>
      <x:c r="F44" s="41"/>
      <x:c r="G44" s="30"/>
      <x:c r="H44" s="30"/>
      <x:c r="I44" s="30"/>
      <x:c r="J44" s="30"/>
      <x:c r="K44" s="42"/>
      <x:c r="L44" s="30"/>
      <x:c r="M44" s="165" t="str">
        <x:f>IF(COUNTA(A44:L44)=0,"",IF(OR(COUNT(A44)&lt;&gt;1,COUNT(F44)&lt;&gt;1,LEN(C44)=0),"DADOS INCOMPLETOS",IF(OR(A44&lt;=0,A44&gt;Listas!$B$9,F44&lt;=0),"DATA OU QUANTIDADE INVÁLIDA",IF(COUNTIF(Residuos!$A$5:$A$104,C44)&lt;&gt;1,"REVISAR CÓDIGO",IF(B44="Geração","OK",IF(B44="Destinação",IF(OR(LEN(G44)=0,COUNTIF(Listas!$H$6:$H$13,G44)&lt;&gt;1,LEN(H44)=0,LEN(I44)=0,COUNT(K44)&lt;&gt;1),"DESTINAÇÃO INCOMPLETA","OK"),"REVISAR MOVIMENTO"))))))</x:f>
      </x:c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40"/>
      <x:c r="B45" s="30"/>
      <x:c r="C45" s="30"/>
      <x:c r="D45" s="30"/>
      <x:c r="E45" s="30"/>
      <x:c r="F45" s="41"/>
      <x:c r="G45" s="30"/>
      <x:c r="H45" s="30"/>
      <x:c r="I45" s="30"/>
      <x:c r="J45" s="30"/>
      <x:c r="K45" s="42"/>
      <x:c r="L45" s="30"/>
      <x:c r="M45" s="165" t="str">
        <x:f>IF(COUNTA(A45:L45)=0,"",IF(OR(COUNT(A45)&lt;&gt;1,COUNT(F45)&lt;&gt;1,LEN(C45)=0),"DADOS INCOMPLETOS",IF(OR(A45&lt;=0,A45&gt;Listas!$B$9,F45&lt;=0),"DATA OU QUANTIDADE INVÁLIDA",IF(COUNTIF(Residuos!$A$5:$A$104,C45)&lt;&gt;1,"REVISAR CÓDIGO",IF(B45="Geração","OK",IF(B45="Destinação",IF(OR(LEN(G45)=0,COUNTIF(Listas!$H$6:$H$13,G45)&lt;&gt;1,LEN(H45)=0,LEN(I45)=0,COUNT(K45)&lt;&gt;1),"DESTINAÇÃO INCOMPLETA","OK"),"REVISAR MOVIMENTO"))))))</x:f>
      </x:c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40"/>
      <x:c r="B46" s="30"/>
      <x:c r="C46" s="30"/>
      <x:c r="D46" s="30"/>
      <x:c r="E46" s="30"/>
      <x:c r="F46" s="41"/>
      <x:c r="G46" s="30"/>
      <x:c r="H46" s="30"/>
      <x:c r="I46" s="30"/>
      <x:c r="J46" s="30"/>
      <x:c r="K46" s="42"/>
      <x:c r="L46" s="30"/>
      <x:c r="M46" s="165" t="str">
        <x:f>IF(COUNTA(A46:L46)=0,"",IF(OR(COUNT(A46)&lt;&gt;1,COUNT(F46)&lt;&gt;1,LEN(C46)=0),"DADOS INCOMPLETOS",IF(OR(A46&lt;=0,A46&gt;Listas!$B$9,F46&lt;=0),"DATA OU QUANTIDADE INVÁLIDA",IF(COUNTIF(Residuos!$A$5:$A$104,C46)&lt;&gt;1,"REVISAR CÓDIGO",IF(B46="Geração","OK",IF(B46="Destinação",IF(OR(LEN(G46)=0,COUNTIF(Listas!$H$6:$H$13,G46)&lt;&gt;1,LEN(H46)=0,LEN(I46)=0,COUNT(K46)&lt;&gt;1),"DESTINAÇÃO INCOMPLETA","OK"),"REVISAR MOVIMENTO"))))))</x:f>
      </x:c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40"/>
      <x:c r="B47" s="30"/>
      <x:c r="C47" s="30"/>
      <x:c r="D47" s="30"/>
      <x:c r="E47" s="30"/>
      <x:c r="F47" s="41"/>
      <x:c r="G47" s="30"/>
      <x:c r="H47" s="30"/>
      <x:c r="I47" s="30"/>
      <x:c r="J47" s="30"/>
      <x:c r="K47" s="42"/>
      <x:c r="L47" s="30"/>
      <x:c r="M47" s="165" t="str">
        <x:f>IF(COUNTA(A47:L47)=0,"",IF(OR(COUNT(A47)&lt;&gt;1,COUNT(F47)&lt;&gt;1,LEN(C47)=0),"DADOS INCOMPLETOS",IF(OR(A47&lt;=0,A47&gt;Listas!$B$9,F47&lt;=0),"DATA OU QUANTIDADE INVÁLIDA",IF(COUNTIF(Residuos!$A$5:$A$104,C47)&lt;&gt;1,"REVISAR CÓDIGO",IF(B47="Geração","OK",IF(B47="Destinação",IF(OR(LEN(G47)=0,COUNTIF(Listas!$H$6:$H$13,G47)&lt;&gt;1,LEN(H47)=0,LEN(I47)=0,COUNT(K47)&lt;&gt;1),"DESTINAÇÃO INCOMPLETA","OK"),"REVISAR MOVIMENTO"))))))</x:f>
      </x:c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40"/>
      <x:c r="B48" s="30"/>
      <x:c r="C48" s="30"/>
      <x:c r="D48" s="30"/>
      <x:c r="E48" s="30"/>
      <x:c r="F48" s="41"/>
      <x:c r="G48" s="30"/>
      <x:c r="H48" s="30"/>
      <x:c r="I48" s="30"/>
      <x:c r="J48" s="30"/>
      <x:c r="K48" s="42"/>
      <x:c r="L48" s="30"/>
      <x:c r="M48" s="165" t="str">
        <x:f>IF(COUNTA(A48:L48)=0,"",IF(OR(COUNT(A48)&lt;&gt;1,COUNT(F48)&lt;&gt;1,LEN(C48)=0),"DADOS INCOMPLETOS",IF(OR(A48&lt;=0,A48&gt;Listas!$B$9,F48&lt;=0),"DATA OU QUANTIDADE INVÁLIDA",IF(COUNTIF(Residuos!$A$5:$A$104,C48)&lt;&gt;1,"REVISAR CÓDIGO",IF(B48="Geração","OK",IF(B48="Destinação",IF(OR(LEN(G48)=0,COUNTIF(Listas!$H$6:$H$13,G48)&lt;&gt;1,LEN(H48)=0,LEN(I48)=0,COUNT(K48)&lt;&gt;1),"DESTINAÇÃO INCOMPLETA","OK"),"REVISAR MOVIMENTO"))))))</x:f>
      </x:c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40"/>
      <x:c r="B49" s="30"/>
      <x:c r="C49" s="30"/>
      <x:c r="D49" s="30"/>
      <x:c r="E49" s="30"/>
      <x:c r="F49" s="41"/>
      <x:c r="G49" s="30"/>
      <x:c r="H49" s="30"/>
      <x:c r="I49" s="30"/>
      <x:c r="J49" s="30"/>
      <x:c r="K49" s="42"/>
      <x:c r="L49" s="30"/>
      <x:c r="M49" s="165" t="str">
        <x:f>IF(COUNTA(A49:L49)=0,"",IF(OR(COUNT(A49)&lt;&gt;1,COUNT(F49)&lt;&gt;1,LEN(C49)=0),"DADOS INCOMPLETOS",IF(OR(A49&lt;=0,A49&gt;Listas!$B$9,F49&lt;=0),"DATA OU QUANTIDADE INVÁLIDA",IF(COUNTIF(Residuos!$A$5:$A$104,C49)&lt;&gt;1,"REVISAR CÓDIGO",IF(B49="Geração","OK",IF(B49="Destinação",IF(OR(LEN(G49)=0,COUNTIF(Listas!$H$6:$H$13,G49)&lt;&gt;1,LEN(H49)=0,LEN(I49)=0,COUNT(K49)&lt;&gt;1),"DESTINAÇÃO INCOMPLETA","OK"),"REVISAR MOVIMENTO"))))))</x:f>
      </x:c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40"/>
      <x:c r="B50" s="30"/>
      <x:c r="C50" s="30"/>
      <x:c r="D50" s="30"/>
      <x:c r="E50" s="30"/>
      <x:c r="F50" s="41"/>
      <x:c r="G50" s="30"/>
      <x:c r="H50" s="30"/>
      <x:c r="I50" s="30"/>
      <x:c r="J50" s="30"/>
      <x:c r="K50" s="42"/>
      <x:c r="L50" s="30"/>
      <x:c r="M50" s="165" t="str">
        <x:f>IF(COUNTA(A50:L50)=0,"",IF(OR(COUNT(A50)&lt;&gt;1,COUNT(F50)&lt;&gt;1,LEN(C50)=0),"DADOS INCOMPLETOS",IF(OR(A50&lt;=0,A50&gt;Listas!$B$9,F50&lt;=0),"DATA OU QUANTIDADE INVÁLIDA",IF(COUNTIF(Residuos!$A$5:$A$104,C50)&lt;&gt;1,"REVISAR CÓDIGO",IF(B50="Geração","OK",IF(B50="Destinação",IF(OR(LEN(G50)=0,COUNTIF(Listas!$H$6:$H$13,G50)&lt;&gt;1,LEN(H50)=0,LEN(I50)=0,COUNT(K50)&lt;&gt;1),"DESTINAÇÃO INCOMPLETA","OK"),"REVISAR MOVIMENTO"))))))</x:f>
      </x:c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40"/>
      <x:c r="B51" s="30"/>
      <x:c r="C51" s="30"/>
      <x:c r="D51" s="30"/>
      <x:c r="E51" s="30"/>
      <x:c r="F51" s="41"/>
      <x:c r="G51" s="30"/>
      <x:c r="H51" s="30"/>
      <x:c r="I51" s="30"/>
      <x:c r="J51" s="30"/>
      <x:c r="K51" s="42"/>
      <x:c r="L51" s="30"/>
      <x:c r="M51" s="165" t="str">
        <x:f>IF(COUNTA(A51:L51)=0,"",IF(OR(COUNT(A51)&lt;&gt;1,COUNT(F51)&lt;&gt;1,LEN(C51)=0),"DADOS INCOMPLETOS",IF(OR(A51&lt;=0,A51&gt;Listas!$B$9,F51&lt;=0),"DATA OU QUANTIDADE INVÁLIDA",IF(COUNTIF(Residuos!$A$5:$A$104,C51)&lt;&gt;1,"REVISAR CÓDIGO",IF(B51="Geração","OK",IF(B51="Destinação",IF(OR(LEN(G51)=0,COUNTIF(Listas!$H$6:$H$13,G51)&lt;&gt;1,LEN(H51)=0,LEN(I51)=0,COUNT(K51)&lt;&gt;1),"DESTINAÇÃO INCOMPLETA","OK"),"REVISAR MOVIMENTO"))))))</x:f>
      </x:c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40"/>
      <x:c r="B52" s="30"/>
      <x:c r="C52" s="30"/>
      <x:c r="D52" s="30"/>
      <x:c r="E52" s="30"/>
      <x:c r="F52" s="41"/>
      <x:c r="G52" s="30"/>
      <x:c r="H52" s="30"/>
      <x:c r="I52" s="30"/>
      <x:c r="J52" s="30"/>
      <x:c r="K52" s="42"/>
      <x:c r="L52" s="30"/>
      <x:c r="M52" s="165" t="str">
        <x:f>IF(COUNTA(A52:L52)=0,"",IF(OR(COUNT(A52)&lt;&gt;1,COUNT(F52)&lt;&gt;1,LEN(C52)=0),"DADOS INCOMPLETOS",IF(OR(A52&lt;=0,A52&gt;Listas!$B$9,F52&lt;=0),"DATA OU QUANTIDADE INVÁLIDA",IF(COUNTIF(Residuos!$A$5:$A$104,C52)&lt;&gt;1,"REVISAR CÓDIGO",IF(B52="Geração","OK",IF(B52="Destinação",IF(OR(LEN(G52)=0,COUNTIF(Listas!$H$6:$H$13,G52)&lt;&gt;1,LEN(H52)=0,LEN(I52)=0,COUNT(K52)&lt;&gt;1),"DESTINAÇÃO INCOMPLETA","OK"),"REVISAR MOVIMENTO"))))))</x:f>
      </x:c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40"/>
      <x:c r="B53" s="30"/>
      <x:c r="C53" s="30"/>
      <x:c r="D53" s="30"/>
      <x:c r="E53" s="30"/>
      <x:c r="F53" s="41"/>
      <x:c r="G53" s="30"/>
      <x:c r="H53" s="30"/>
      <x:c r="I53" s="30"/>
      <x:c r="J53" s="30"/>
      <x:c r="K53" s="42"/>
      <x:c r="L53" s="30"/>
      <x:c r="M53" s="165" t="str">
        <x:f>IF(COUNTA(A53:L53)=0,"",IF(OR(COUNT(A53)&lt;&gt;1,COUNT(F53)&lt;&gt;1,LEN(C53)=0),"DADOS INCOMPLETOS",IF(OR(A53&lt;=0,A53&gt;Listas!$B$9,F53&lt;=0),"DATA OU QUANTIDADE INVÁLIDA",IF(COUNTIF(Residuos!$A$5:$A$104,C53)&lt;&gt;1,"REVISAR CÓDIGO",IF(B53="Geração","OK",IF(B53="Destinação",IF(OR(LEN(G53)=0,COUNTIF(Listas!$H$6:$H$13,G53)&lt;&gt;1,LEN(H53)=0,LEN(I53)=0,COUNT(K53)&lt;&gt;1),"DESTINAÇÃO INCOMPLETA","OK"),"REVISAR MOVIMENTO"))))))</x:f>
      </x:c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40"/>
      <x:c r="B54" s="30"/>
      <x:c r="C54" s="30"/>
      <x:c r="D54" s="30"/>
      <x:c r="E54" s="30"/>
      <x:c r="F54" s="41"/>
      <x:c r="G54" s="30"/>
      <x:c r="H54" s="30"/>
      <x:c r="I54" s="30"/>
      <x:c r="J54" s="30"/>
      <x:c r="K54" s="42"/>
      <x:c r="L54" s="30"/>
      <x:c r="M54" s="165" t="str">
        <x:f>IF(COUNTA(A54:L54)=0,"",IF(OR(COUNT(A54)&lt;&gt;1,COUNT(F54)&lt;&gt;1,LEN(C54)=0),"DADOS INCOMPLETOS",IF(OR(A54&lt;=0,A54&gt;Listas!$B$9,F54&lt;=0),"DATA OU QUANTIDADE INVÁLIDA",IF(COUNTIF(Residuos!$A$5:$A$104,C54)&lt;&gt;1,"REVISAR CÓDIGO",IF(B54="Geração","OK",IF(B54="Destinação",IF(OR(LEN(G54)=0,COUNTIF(Listas!$H$6:$H$13,G54)&lt;&gt;1,LEN(H54)=0,LEN(I54)=0,COUNT(K54)&lt;&gt;1),"DESTINAÇÃO INCOMPLETA","OK"),"REVISAR MOVIMENTO"))))))</x:f>
      </x:c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40"/>
      <x:c r="B55" s="30"/>
      <x:c r="C55" s="30"/>
      <x:c r="D55" s="30"/>
      <x:c r="E55" s="30"/>
      <x:c r="F55" s="41"/>
      <x:c r="G55" s="30"/>
      <x:c r="H55" s="30"/>
      <x:c r="I55" s="30"/>
      <x:c r="J55" s="30"/>
      <x:c r="K55" s="42"/>
      <x:c r="L55" s="30"/>
      <x:c r="M55" s="165" t="str">
        <x:f>IF(COUNTA(A55:L55)=0,"",IF(OR(COUNT(A55)&lt;&gt;1,COUNT(F55)&lt;&gt;1,LEN(C55)=0),"DADOS INCOMPLETOS",IF(OR(A55&lt;=0,A55&gt;Listas!$B$9,F55&lt;=0),"DATA OU QUANTIDADE INVÁLIDA",IF(COUNTIF(Residuos!$A$5:$A$104,C55)&lt;&gt;1,"REVISAR CÓDIGO",IF(B55="Geração","OK",IF(B55="Destinação",IF(OR(LEN(G55)=0,COUNTIF(Listas!$H$6:$H$13,G55)&lt;&gt;1,LEN(H55)=0,LEN(I55)=0,COUNT(K55)&lt;&gt;1),"DESTINAÇÃO INCOMPLETA","OK"),"REVISAR MOVIMENTO"))))))</x:f>
      </x:c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40"/>
      <x:c r="B56" s="30"/>
      <x:c r="C56" s="30"/>
      <x:c r="D56" s="30"/>
      <x:c r="E56" s="30"/>
      <x:c r="F56" s="41"/>
      <x:c r="G56" s="30"/>
      <x:c r="H56" s="30"/>
      <x:c r="I56" s="30"/>
      <x:c r="J56" s="30"/>
      <x:c r="K56" s="42"/>
      <x:c r="L56" s="30"/>
      <x:c r="M56" s="165" t="str">
        <x:f>IF(COUNTA(A56:L56)=0,"",IF(OR(COUNT(A56)&lt;&gt;1,COUNT(F56)&lt;&gt;1,LEN(C56)=0),"DADOS INCOMPLETOS",IF(OR(A56&lt;=0,A56&gt;Listas!$B$9,F56&lt;=0),"DATA OU QUANTIDADE INVÁLIDA",IF(COUNTIF(Residuos!$A$5:$A$104,C56)&lt;&gt;1,"REVISAR CÓDIGO",IF(B56="Geração","OK",IF(B56="Destinação",IF(OR(LEN(G56)=0,COUNTIF(Listas!$H$6:$H$13,G56)&lt;&gt;1,LEN(H56)=0,LEN(I56)=0,COUNT(K56)&lt;&gt;1),"DESTINAÇÃO INCOMPLETA","OK"),"REVISAR MOVIMENTO"))))))</x:f>
      </x:c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40"/>
      <x:c r="B57" s="30"/>
      <x:c r="C57" s="30"/>
      <x:c r="D57" s="30"/>
      <x:c r="E57" s="30"/>
      <x:c r="F57" s="41"/>
      <x:c r="G57" s="30"/>
      <x:c r="H57" s="30"/>
      <x:c r="I57" s="30"/>
      <x:c r="J57" s="30"/>
      <x:c r="K57" s="42"/>
      <x:c r="L57" s="30"/>
      <x:c r="M57" s="165" t="str">
        <x:f>IF(COUNTA(A57:L57)=0,"",IF(OR(COUNT(A57)&lt;&gt;1,COUNT(F57)&lt;&gt;1,LEN(C57)=0),"DADOS INCOMPLETOS",IF(OR(A57&lt;=0,A57&gt;Listas!$B$9,F57&lt;=0),"DATA OU QUANTIDADE INVÁLIDA",IF(COUNTIF(Residuos!$A$5:$A$104,C57)&lt;&gt;1,"REVISAR CÓDIGO",IF(B57="Geração","OK",IF(B57="Destinação",IF(OR(LEN(G57)=0,COUNTIF(Listas!$H$6:$H$13,G57)&lt;&gt;1,LEN(H57)=0,LEN(I57)=0,COUNT(K57)&lt;&gt;1),"DESTINAÇÃO INCOMPLETA","OK"),"REVISAR MOVIMENTO"))))))</x:f>
      </x:c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40"/>
      <x:c r="B58" s="30"/>
      <x:c r="C58" s="30"/>
      <x:c r="D58" s="30"/>
      <x:c r="E58" s="30"/>
      <x:c r="F58" s="41"/>
      <x:c r="G58" s="30"/>
      <x:c r="H58" s="30"/>
      <x:c r="I58" s="30"/>
      <x:c r="J58" s="30"/>
      <x:c r="K58" s="42"/>
      <x:c r="L58" s="30"/>
      <x:c r="M58" s="165" t="str">
        <x:f>IF(COUNTA(A58:L58)=0,"",IF(OR(COUNT(A58)&lt;&gt;1,COUNT(F58)&lt;&gt;1,LEN(C58)=0),"DADOS INCOMPLETOS",IF(OR(A58&lt;=0,A58&gt;Listas!$B$9,F58&lt;=0),"DATA OU QUANTIDADE INVÁLIDA",IF(COUNTIF(Residuos!$A$5:$A$104,C58)&lt;&gt;1,"REVISAR CÓDIGO",IF(B58="Geração","OK",IF(B58="Destinação",IF(OR(LEN(G58)=0,COUNTIF(Listas!$H$6:$H$13,G58)&lt;&gt;1,LEN(H58)=0,LEN(I58)=0,COUNT(K58)&lt;&gt;1),"DESTINAÇÃO INCOMPLETA","OK"),"REVISAR MOVIMENTO"))))))</x:f>
      </x:c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40"/>
      <x:c r="B59" s="30"/>
      <x:c r="C59" s="30"/>
      <x:c r="D59" s="30"/>
      <x:c r="E59" s="30"/>
      <x:c r="F59" s="41"/>
      <x:c r="G59" s="30"/>
      <x:c r="H59" s="30"/>
      <x:c r="I59" s="30"/>
      <x:c r="J59" s="30"/>
      <x:c r="K59" s="42"/>
      <x:c r="L59" s="30"/>
      <x:c r="M59" s="165" t="str">
        <x:f>IF(COUNTA(A59:L59)=0,"",IF(OR(COUNT(A59)&lt;&gt;1,COUNT(F59)&lt;&gt;1,LEN(C59)=0),"DADOS INCOMPLETOS",IF(OR(A59&lt;=0,A59&gt;Listas!$B$9,F59&lt;=0),"DATA OU QUANTIDADE INVÁLIDA",IF(COUNTIF(Residuos!$A$5:$A$104,C59)&lt;&gt;1,"REVISAR CÓDIGO",IF(B59="Geração","OK",IF(B59="Destinação",IF(OR(LEN(G59)=0,COUNTIF(Listas!$H$6:$H$13,G59)&lt;&gt;1,LEN(H59)=0,LEN(I59)=0,COUNT(K59)&lt;&gt;1),"DESTINAÇÃO INCOMPLETA","OK"),"REVISAR MOVIMENTO"))))))</x:f>
      </x:c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40"/>
      <x:c r="B60" s="30"/>
      <x:c r="C60" s="30"/>
      <x:c r="D60" s="30"/>
      <x:c r="E60" s="30"/>
      <x:c r="F60" s="41"/>
      <x:c r="G60" s="30"/>
      <x:c r="H60" s="30"/>
      <x:c r="I60" s="30"/>
      <x:c r="J60" s="30"/>
      <x:c r="K60" s="42"/>
      <x:c r="L60" s="30"/>
      <x:c r="M60" s="165" t="str">
        <x:f>IF(COUNTA(A60:L60)=0,"",IF(OR(COUNT(A60)&lt;&gt;1,COUNT(F60)&lt;&gt;1,LEN(C60)=0),"DADOS INCOMPLETOS",IF(OR(A60&lt;=0,A60&gt;Listas!$B$9,F60&lt;=0),"DATA OU QUANTIDADE INVÁLIDA",IF(COUNTIF(Residuos!$A$5:$A$104,C60)&lt;&gt;1,"REVISAR CÓDIGO",IF(B60="Geração","OK",IF(B60="Destinação",IF(OR(LEN(G60)=0,COUNTIF(Listas!$H$6:$H$13,G60)&lt;&gt;1,LEN(H60)=0,LEN(I60)=0,COUNT(K60)&lt;&gt;1),"DESTINAÇÃO INCOMPLETA","OK"),"REVISAR MOVIMENTO"))))))</x:f>
      </x:c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40"/>
      <x:c r="B61" s="30"/>
      <x:c r="C61" s="30"/>
      <x:c r="D61" s="30"/>
      <x:c r="E61" s="30"/>
      <x:c r="F61" s="41"/>
      <x:c r="G61" s="30"/>
      <x:c r="H61" s="30"/>
      <x:c r="I61" s="30"/>
      <x:c r="J61" s="30"/>
      <x:c r="K61" s="42"/>
      <x:c r="L61" s="30"/>
      <x:c r="M61" s="165" t="str">
        <x:f>IF(COUNTA(A61:L61)=0,"",IF(OR(COUNT(A61)&lt;&gt;1,COUNT(F61)&lt;&gt;1,LEN(C61)=0),"DADOS INCOMPLETOS",IF(OR(A61&lt;=0,A61&gt;Listas!$B$9,F61&lt;=0),"DATA OU QUANTIDADE INVÁLIDA",IF(COUNTIF(Residuos!$A$5:$A$104,C61)&lt;&gt;1,"REVISAR CÓDIGO",IF(B61="Geração","OK",IF(B61="Destinação",IF(OR(LEN(G61)=0,COUNTIF(Listas!$H$6:$H$13,G61)&lt;&gt;1,LEN(H61)=0,LEN(I61)=0,COUNT(K61)&lt;&gt;1),"DESTINAÇÃO INCOMPLETA","OK"),"REVISAR MOVIMENTO"))))))</x:f>
      </x:c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40"/>
      <x:c r="B62" s="30"/>
      <x:c r="C62" s="30"/>
      <x:c r="D62" s="30"/>
      <x:c r="E62" s="30"/>
      <x:c r="F62" s="41"/>
      <x:c r="G62" s="30"/>
      <x:c r="H62" s="30"/>
      <x:c r="I62" s="30"/>
      <x:c r="J62" s="30"/>
      <x:c r="K62" s="42"/>
      <x:c r="L62" s="30"/>
      <x:c r="M62" s="165" t="str">
        <x:f>IF(COUNTA(A62:L62)=0,"",IF(OR(COUNT(A62)&lt;&gt;1,COUNT(F62)&lt;&gt;1,LEN(C62)=0),"DADOS INCOMPLETOS",IF(OR(A62&lt;=0,A62&gt;Listas!$B$9,F62&lt;=0),"DATA OU QUANTIDADE INVÁLIDA",IF(COUNTIF(Residuos!$A$5:$A$104,C62)&lt;&gt;1,"REVISAR CÓDIGO",IF(B62="Geração","OK",IF(B62="Destinação",IF(OR(LEN(G62)=0,COUNTIF(Listas!$H$6:$H$13,G62)&lt;&gt;1,LEN(H62)=0,LEN(I62)=0,COUNT(K62)&lt;&gt;1),"DESTINAÇÃO INCOMPLETA","OK"),"REVISAR MOVIMENTO"))))))</x:f>
      </x:c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40"/>
      <x:c r="B63" s="30"/>
      <x:c r="C63" s="30"/>
      <x:c r="D63" s="30"/>
      <x:c r="E63" s="30"/>
      <x:c r="F63" s="41"/>
      <x:c r="G63" s="30"/>
      <x:c r="H63" s="30"/>
      <x:c r="I63" s="30"/>
      <x:c r="J63" s="30"/>
      <x:c r="K63" s="42"/>
      <x:c r="L63" s="30"/>
      <x:c r="M63" s="165" t="str">
        <x:f>IF(COUNTA(A63:L63)=0,"",IF(OR(COUNT(A63)&lt;&gt;1,COUNT(F63)&lt;&gt;1,LEN(C63)=0),"DADOS INCOMPLETOS",IF(OR(A63&lt;=0,A63&gt;Listas!$B$9,F63&lt;=0),"DATA OU QUANTIDADE INVÁLIDA",IF(COUNTIF(Residuos!$A$5:$A$104,C63)&lt;&gt;1,"REVISAR CÓDIGO",IF(B63="Geração","OK",IF(B63="Destinação",IF(OR(LEN(G63)=0,COUNTIF(Listas!$H$6:$H$13,G63)&lt;&gt;1,LEN(H63)=0,LEN(I63)=0,COUNT(K63)&lt;&gt;1),"DESTINAÇÃO INCOMPLETA","OK"),"REVISAR MOVIMENTO"))))))</x:f>
      </x:c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40"/>
      <x:c r="B64" s="30"/>
      <x:c r="C64" s="30"/>
      <x:c r="D64" s="30"/>
      <x:c r="E64" s="30"/>
      <x:c r="F64" s="41"/>
      <x:c r="G64" s="30"/>
      <x:c r="H64" s="30"/>
      <x:c r="I64" s="30"/>
      <x:c r="J64" s="30"/>
      <x:c r="K64" s="42"/>
      <x:c r="L64" s="30"/>
      <x:c r="M64" s="165" t="str">
        <x:f>IF(COUNTA(A64:L64)=0,"",IF(OR(COUNT(A64)&lt;&gt;1,COUNT(F64)&lt;&gt;1,LEN(C64)=0),"DADOS INCOMPLETOS",IF(OR(A64&lt;=0,A64&gt;Listas!$B$9,F64&lt;=0),"DATA OU QUANTIDADE INVÁLIDA",IF(COUNTIF(Residuos!$A$5:$A$104,C64)&lt;&gt;1,"REVISAR CÓDIGO",IF(B64="Geração","OK",IF(B64="Destinação",IF(OR(LEN(G64)=0,COUNTIF(Listas!$H$6:$H$13,G64)&lt;&gt;1,LEN(H64)=0,LEN(I64)=0,COUNT(K64)&lt;&gt;1),"DESTINAÇÃO INCOMPLETA","OK"),"REVISAR MOVIMENTO"))))))</x:f>
      </x:c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40"/>
      <x:c r="B65" s="30"/>
      <x:c r="C65" s="30"/>
      <x:c r="D65" s="30"/>
      <x:c r="E65" s="30"/>
      <x:c r="F65" s="41"/>
      <x:c r="G65" s="30"/>
      <x:c r="H65" s="30"/>
      <x:c r="I65" s="30"/>
      <x:c r="J65" s="30"/>
      <x:c r="K65" s="42"/>
      <x:c r="L65" s="30"/>
      <x:c r="M65" s="165" t="str">
        <x:f>IF(COUNTA(A65:L65)=0,"",IF(OR(COUNT(A65)&lt;&gt;1,COUNT(F65)&lt;&gt;1,LEN(C65)=0),"DADOS INCOMPLETOS",IF(OR(A65&lt;=0,A65&gt;Listas!$B$9,F65&lt;=0),"DATA OU QUANTIDADE INVÁLIDA",IF(COUNTIF(Residuos!$A$5:$A$104,C65)&lt;&gt;1,"REVISAR CÓDIGO",IF(B65="Geração","OK",IF(B65="Destinação",IF(OR(LEN(G65)=0,COUNTIF(Listas!$H$6:$H$13,G65)&lt;&gt;1,LEN(H65)=0,LEN(I65)=0,COUNT(K65)&lt;&gt;1),"DESTINAÇÃO INCOMPLETA","OK"),"REVISAR MOVIMENTO"))))))</x:f>
      </x:c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40"/>
      <x:c r="B66" s="30"/>
      <x:c r="C66" s="30"/>
      <x:c r="D66" s="30"/>
      <x:c r="E66" s="30"/>
      <x:c r="F66" s="41"/>
      <x:c r="G66" s="30"/>
      <x:c r="H66" s="30"/>
      <x:c r="I66" s="30"/>
      <x:c r="J66" s="30"/>
      <x:c r="K66" s="42"/>
      <x:c r="L66" s="30"/>
      <x:c r="M66" s="165" t="str">
        <x:f>IF(COUNTA(A66:L66)=0,"",IF(OR(COUNT(A66)&lt;&gt;1,COUNT(F66)&lt;&gt;1,LEN(C66)=0),"DADOS INCOMPLETOS",IF(OR(A66&lt;=0,A66&gt;Listas!$B$9,F66&lt;=0),"DATA OU QUANTIDADE INVÁLIDA",IF(COUNTIF(Residuos!$A$5:$A$104,C66)&lt;&gt;1,"REVISAR CÓDIGO",IF(B66="Geração","OK",IF(B66="Destinação",IF(OR(LEN(G66)=0,COUNTIF(Listas!$H$6:$H$13,G66)&lt;&gt;1,LEN(H66)=0,LEN(I66)=0,COUNT(K66)&lt;&gt;1),"DESTINAÇÃO INCOMPLETA","OK"),"REVISAR MOVIMENTO"))))))</x:f>
      </x:c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40"/>
      <x:c r="B67" s="30"/>
      <x:c r="C67" s="30"/>
      <x:c r="D67" s="30"/>
      <x:c r="E67" s="30"/>
      <x:c r="F67" s="41"/>
      <x:c r="G67" s="30"/>
      <x:c r="H67" s="30"/>
      <x:c r="I67" s="30"/>
      <x:c r="J67" s="30"/>
      <x:c r="K67" s="42"/>
      <x:c r="L67" s="30"/>
      <x:c r="M67" s="165" t="str">
        <x:f>IF(COUNTA(A67:L67)=0,"",IF(OR(COUNT(A67)&lt;&gt;1,COUNT(F67)&lt;&gt;1,LEN(C67)=0),"DADOS INCOMPLETOS",IF(OR(A67&lt;=0,A67&gt;Listas!$B$9,F67&lt;=0),"DATA OU QUANTIDADE INVÁLIDA",IF(COUNTIF(Residuos!$A$5:$A$104,C67)&lt;&gt;1,"REVISAR CÓDIGO",IF(B67="Geração","OK",IF(B67="Destinação",IF(OR(LEN(G67)=0,COUNTIF(Listas!$H$6:$H$13,G67)&lt;&gt;1,LEN(H67)=0,LEN(I67)=0,COUNT(K67)&lt;&gt;1),"DESTINAÇÃO INCOMPLETA","OK"),"REVISAR MOVIMENTO"))))))</x:f>
      </x:c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40"/>
      <x:c r="B68" s="30"/>
      <x:c r="C68" s="30"/>
      <x:c r="D68" s="30"/>
      <x:c r="E68" s="30"/>
      <x:c r="F68" s="41"/>
      <x:c r="G68" s="30"/>
      <x:c r="H68" s="30"/>
      <x:c r="I68" s="30"/>
      <x:c r="J68" s="30"/>
      <x:c r="K68" s="42"/>
      <x:c r="L68" s="30"/>
      <x:c r="M68" s="165" t="str">
        <x:f>IF(COUNTA(A68:L68)=0,"",IF(OR(COUNT(A68)&lt;&gt;1,COUNT(F68)&lt;&gt;1,LEN(C68)=0),"DADOS INCOMPLETOS",IF(OR(A68&lt;=0,A68&gt;Listas!$B$9,F68&lt;=0),"DATA OU QUANTIDADE INVÁLIDA",IF(COUNTIF(Residuos!$A$5:$A$104,C68)&lt;&gt;1,"REVISAR CÓDIGO",IF(B68="Geração","OK",IF(B68="Destinação",IF(OR(LEN(G68)=0,COUNTIF(Listas!$H$6:$H$13,G68)&lt;&gt;1,LEN(H68)=0,LEN(I68)=0,COUNT(K68)&lt;&gt;1),"DESTINAÇÃO INCOMPLETA","OK"),"REVISAR MOVIMENTO"))))))</x:f>
      </x:c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40"/>
      <x:c r="B69" s="30"/>
      <x:c r="C69" s="30"/>
      <x:c r="D69" s="30"/>
      <x:c r="E69" s="30"/>
      <x:c r="F69" s="41"/>
      <x:c r="G69" s="30"/>
      <x:c r="H69" s="30"/>
      <x:c r="I69" s="30"/>
      <x:c r="J69" s="30"/>
      <x:c r="K69" s="42"/>
      <x:c r="L69" s="30"/>
      <x:c r="M69" s="165" t="str">
        <x:f>IF(COUNTA(A69:L69)=0,"",IF(OR(COUNT(A69)&lt;&gt;1,COUNT(F69)&lt;&gt;1,LEN(C69)=0),"DADOS INCOMPLETOS",IF(OR(A69&lt;=0,A69&gt;Listas!$B$9,F69&lt;=0),"DATA OU QUANTIDADE INVÁLIDA",IF(COUNTIF(Residuos!$A$5:$A$104,C69)&lt;&gt;1,"REVISAR CÓDIGO",IF(B69="Geração","OK",IF(B69="Destinação",IF(OR(LEN(G69)=0,COUNTIF(Listas!$H$6:$H$13,G69)&lt;&gt;1,LEN(H69)=0,LEN(I69)=0,COUNT(K69)&lt;&gt;1),"DESTINAÇÃO INCOMPLETA","OK"),"REVISAR MOVIMENTO"))))))</x:f>
      </x:c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40"/>
      <x:c r="B70" s="30"/>
      <x:c r="C70" s="30"/>
      <x:c r="D70" s="30"/>
      <x:c r="E70" s="30"/>
      <x:c r="F70" s="41"/>
      <x:c r="G70" s="30"/>
      <x:c r="H70" s="30"/>
      <x:c r="I70" s="30"/>
      <x:c r="J70" s="30"/>
      <x:c r="K70" s="42"/>
      <x:c r="L70" s="30"/>
      <x:c r="M70" s="165" t="str">
        <x:f>IF(COUNTA(A70:L70)=0,"",IF(OR(COUNT(A70)&lt;&gt;1,COUNT(F70)&lt;&gt;1,LEN(C70)=0),"DADOS INCOMPLETOS",IF(OR(A70&lt;=0,A70&gt;Listas!$B$9,F70&lt;=0),"DATA OU QUANTIDADE INVÁLIDA",IF(COUNTIF(Residuos!$A$5:$A$104,C70)&lt;&gt;1,"REVISAR CÓDIGO",IF(B70="Geração","OK",IF(B70="Destinação",IF(OR(LEN(G70)=0,COUNTIF(Listas!$H$6:$H$13,G70)&lt;&gt;1,LEN(H70)=0,LEN(I70)=0,COUNT(K70)&lt;&gt;1),"DESTINAÇÃO INCOMPLETA","OK"),"REVISAR MOVIMENTO"))))))</x:f>
      </x:c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40"/>
      <x:c r="B71" s="30"/>
      <x:c r="C71" s="30"/>
      <x:c r="D71" s="30"/>
      <x:c r="E71" s="30"/>
      <x:c r="F71" s="41"/>
      <x:c r="G71" s="30"/>
      <x:c r="H71" s="30"/>
      <x:c r="I71" s="30"/>
      <x:c r="J71" s="30"/>
      <x:c r="K71" s="42"/>
      <x:c r="L71" s="30"/>
      <x:c r="M71" s="165" t="str">
        <x:f>IF(COUNTA(A71:L71)=0,"",IF(OR(COUNT(A71)&lt;&gt;1,COUNT(F71)&lt;&gt;1,LEN(C71)=0),"DADOS INCOMPLETOS",IF(OR(A71&lt;=0,A71&gt;Listas!$B$9,F71&lt;=0),"DATA OU QUANTIDADE INVÁLIDA",IF(COUNTIF(Residuos!$A$5:$A$104,C71)&lt;&gt;1,"REVISAR CÓDIGO",IF(B71="Geração","OK",IF(B71="Destinação",IF(OR(LEN(G71)=0,COUNTIF(Listas!$H$6:$H$13,G71)&lt;&gt;1,LEN(H71)=0,LEN(I71)=0,COUNT(K71)&lt;&gt;1),"DESTINAÇÃO INCOMPLETA","OK"),"REVISAR MOVIMENTO"))))))</x:f>
      </x:c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40"/>
      <x:c r="B72" s="30"/>
      <x:c r="C72" s="30"/>
      <x:c r="D72" s="30"/>
      <x:c r="E72" s="30"/>
      <x:c r="F72" s="41"/>
      <x:c r="G72" s="30"/>
      <x:c r="H72" s="30"/>
      <x:c r="I72" s="30"/>
      <x:c r="J72" s="30"/>
      <x:c r="K72" s="42"/>
      <x:c r="L72" s="30"/>
      <x:c r="M72" s="165" t="str">
        <x:f>IF(COUNTA(A72:L72)=0,"",IF(OR(COUNT(A72)&lt;&gt;1,COUNT(F72)&lt;&gt;1,LEN(C72)=0),"DADOS INCOMPLETOS",IF(OR(A72&lt;=0,A72&gt;Listas!$B$9,F72&lt;=0),"DATA OU QUANTIDADE INVÁLIDA",IF(COUNTIF(Residuos!$A$5:$A$104,C72)&lt;&gt;1,"REVISAR CÓDIGO",IF(B72="Geração","OK",IF(B72="Destinação",IF(OR(LEN(G72)=0,COUNTIF(Listas!$H$6:$H$13,G72)&lt;&gt;1,LEN(H72)=0,LEN(I72)=0,COUNT(K72)&lt;&gt;1),"DESTINAÇÃO INCOMPLETA","OK"),"REVISAR MOVIMENTO"))))))</x:f>
      </x:c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40"/>
      <x:c r="B73" s="30"/>
      <x:c r="C73" s="30"/>
      <x:c r="D73" s="30"/>
      <x:c r="E73" s="30"/>
      <x:c r="F73" s="41"/>
      <x:c r="G73" s="30"/>
      <x:c r="H73" s="30"/>
      <x:c r="I73" s="30"/>
      <x:c r="J73" s="30"/>
      <x:c r="K73" s="42"/>
      <x:c r="L73" s="30"/>
      <x:c r="M73" s="165" t="str">
        <x:f>IF(COUNTA(A73:L73)=0,"",IF(OR(COUNT(A73)&lt;&gt;1,COUNT(F73)&lt;&gt;1,LEN(C73)=0),"DADOS INCOMPLETOS",IF(OR(A73&lt;=0,A73&gt;Listas!$B$9,F73&lt;=0),"DATA OU QUANTIDADE INVÁLIDA",IF(COUNTIF(Residuos!$A$5:$A$104,C73)&lt;&gt;1,"REVISAR CÓDIGO",IF(B73="Geração","OK",IF(B73="Destinação",IF(OR(LEN(G73)=0,COUNTIF(Listas!$H$6:$H$13,G73)&lt;&gt;1,LEN(H73)=0,LEN(I73)=0,COUNT(K73)&lt;&gt;1),"DESTINAÇÃO INCOMPLETA","OK"),"REVISAR MOVIMENTO"))))))</x:f>
      </x:c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40"/>
      <x:c r="B74" s="30"/>
      <x:c r="C74" s="30"/>
      <x:c r="D74" s="30"/>
      <x:c r="E74" s="30"/>
      <x:c r="F74" s="41"/>
      <x:c r="G74" s="30"/>
      <x:c r="H74" s="30"/>
      <x:c r="I74" s="30"/>
      <x:c r="J74" s="30"/>
      <x:c r="K74" s="42"/>
      <x:c r="L74" s="30"/>
      <x:c r="M74" s="165" t="str">
        <x:f>IF(COUNTA(A74:L74)=0,"",IF(OR(COUNT(A74)&lt;&gt;1,COUNT(F74)&lt;&gt;1,LEN(C74)=0),"DADOS INCOMPLETOS",IF(OR(A74&lt;=0,A74&gt;Listas!$B$9,F74&lt;=0),"DATA OU QUANTIDADE INVÁLIDA",IF(COUNTIF(Residuos!$A$5:$A$104,C74)&lt;&gt;1,"REVISAR CÓDIGO",IF(B74="Geração","OK",IF(B74="Destinação",IF(OR(LEN(G74)=0,COUNTIF(Listas!$H$6:$H$13,G74)&lt;&gt;1,LEN(H74)=0,LEN(I74)=0,COUNT(K74)&lt;&gt;1),"DESTINAÇÃO INCOMPLETA","OK"),"REVISAR MOVIMENTO"))))))</x:f>
      </x:c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40"/>
      <x:c r="B75" s="30"/>
      <x:c r="C75" s="30"/>
      <x:c r="D75" s="30"/>
      <x:c r="E75" s="30"/>
      <x:c r="F75" s="41"/>
      <x:c r="G75" s="30"/>
      <x:c r="H75" s="30"/>
      <x:c r="I75" s="30"/>
      <x:c r="J75" s="30"/>
      <x:c r="K75" s="42"/>
      <x:c r="L75" s="30"/>
      <x:c r="M75" s="165" t="str">
        <x:f>IF(COUNTA(A75:L75)=0,"",IF(OR(COUNT(A75)&lt;&gt;1,COUNT(F75)&lt;&gt;1,LEN(C75)=0),"DADOS INCOMPLETOS",IF(OR(A75&lt;=0,A75&gt;Listas!$B$9,F75&lt;=0),"DATA OU QUANTIDADE INVÁLIDA",IF(COUNTIF(Residuos!$A$5:$A$104,C75)&lt;&gt;1,"REVISAR CÓDIGO",IF(B75="Geração","OK",IF(B75="Destinação",IF(OR(LEN(G75)=0,COUNTIF(Listas!$H$6:$H$13,G75)&lt;&gt;1,LEN(H75)=0,LEN(I75)=0,COUNT(K75)&lt;&gt;1),"DESTINAÇÃO INCOMPLETA","OK"),"REVISAR MOVIMENTO"))))))</x:f>
      </x:c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40"/>
      <x:c r="B76" s="30"/>
      <x:c r="C76" s="30"/>
      <x:c r="D76" s="30"/>
      <x:c r="E76" s="30"/>
      <x:c r="F76" s="41"/>
      <x:c r="G76" s="30"/>
      <x:c r="H76" s="30"/>
      <x:c r="I76" s="30"/>
      <x:c r="J76" s="30"/>
      <x:c r="K76" s="42"/>
      <x:c r="L76" s="30"/>
      <x:c r="M76" s="165" t="str">
        <x:f>IF(COUNTA(A76:L76)=0,"",IF(OR(COUNT(A76)&lt;&gt;1,COUNT(F76)&lt;&gt;1,LEN(C76)=0),"DADOS INCOMPLETOS",IF(OR(A76&lt;=0,A76&gt;Listas!$B$9,F76&lt;=0),"DATA OU QUANTIDADE INVÁLIDA",IF(COUNTIF(Residuos!$A$5:$A$104,C76)&lt;&gt;1,"REVISAR CÓDIGO",IF(B76="Geração","OK",IF(B76="Destinação",IF(OR(LEN(G76)=0,COUNTIF(Listas!$H$6:$H$13,G76)&lt;&gt;1,LEN(H76)=0,LEN(I76)=0,COUNT(K76)&lt;&gt;1),"DESTINAÇÃO INCOMPLETA","OK"),"REVISAR MOVIMENTO"))))))</x:f>
      </x:c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40"/>
      <x:c r="B77" s="30"/>
      <x:c r="C77" s="30"/>
      <x:c r="D77" s="30"/>
      <x:c r="E77" s="30"/>
      <x:c r="F77" s="41"/>
      <x:c r="G77" s="30"/>
      <x:c r="H77" s="30"/>
      <x:c r="I77" s="30"/>
      <x:c r="J77" s="30"/>
      <x:c r="K77" s="42"/>
      <x:c r="L77" s="30"/>
      <x:c r="M77" s="165" t="str">
        <x:f>IF(COUNTA(A77:L77)=0,"",IF(OR(COUNT(A77)&lt;&gt;1,COUNT(F77)&lt;&gt;1,LEN(C77)=0),"DADOS INCOMPLETOS",IF(OR(A77&lt;=0,A77&gt;Listas!$B$9,F77&lt;=0),"DATA OU QUANTIDADE INVÁLIDA",IF(COUNTIF(Residuos!$A$5:$A$104,C77)&lt;&gt;1,"REVISAR CÓDIGO",IF(B77="Geração","OK",IF(B77="Destinação",IF(OR(LEN(G77)=0,COUNTIF(Listas!$H$6:$H$13,G77)&lt;&gt;1,LEN(H77)=0,LEN(I77)=0,COUNT(K77)&lt;&gt;1),"DESTINAÇÃO INCOMPLETA","OK"),"REVISAR MOVIMENTO"))))))</x:f>
      </x:c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40"/>
      <x:c r="B78" s="30"/>
      <x:c r="C78" s="30"/>
      <x:c r="D78" s="30"/>
      <x:c r="E78" s="30"/>
      <x:c r="F78" s="41"/>
      <x:c r="G78" s="30"/>
      <x:c r="H78" s="30"/>
      <x:c r="I78" s="30"/>
      <x:c r="J78" s="30"/>
      <x:c r="K78" s="42"/>
      <x:c r="L78" s="30"/>
      <x:c r="M78" s="165" t="str">
        <x:f>IF(COUNTA(A78:L78)=0,"",IF(OR(COUNT(A78)&lt;&gt;1,COUNT(F78)&lt;&gt;1,LEN(C78)=0),"DADOS INCOMPLETOS",IF(OR(A78&lt;=0,A78&gt;Listas!$B$9,F78&lt;=0),"DATA OU QUANTIDADE INVÁLIDA",IF(COUNTIF(Residuos!$A$5:$A$104,C78)&lt;&gt;1,"REVISAR CÓDIGO",IF(B78="Geração","OK",IF(B78="Destinação",IF(OR(LEN(G78)=0,COUNTIF(Listas!$H$6:$H$13,G78)&lt;&gt;1,LEN(H78)=0,LEN(I78)=0,COUNT(K78)&lt;&gt;1),"DESTINAÇÃO INCOMPLETA","OK"),"REVISAR MOVIMENTO"))))))</x:f>
      </x:c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40"/>
      <x:c r="B79" s="30"/>
      <x:c r="C79" s="30"/>
      <x:c r="D79" s="30"/>
      <x:c r="E79" s="30"/>
      <x:c r="F79" s="41"/>
      <x:c r="G79" s="30"/>
      <x:c r="H79" s="30"/>
      <x:c r="I79" s="30"/>
      <x:c r="J79" s="30"/>
      <x:c r="K79" s="42"/>
      <x:c r="L79" s="30"/>
      <x:c r="M79" s="165" t="str">
        <x:f>IF(COUNTA(A79:L79)=0,"",IF(OR(COUNT(A79)&lt;&gt;1,COUNT(F79)&lt;&gt;1,LEN(C79)=0),"DADOS INCOMPLETOS",IF(OR(A79&lt;=0,A79&gt;Listas!$B$9,F79&lt;=0),"DATA OU QUANTIDADE INVÁLIDA",IF(COUNTIF(Residuos!$A$5:$A$104,C79)&lt;&gt;1,"REVISAR CÓDIGO",IF(B79="Geração","OK",IF(B79="Destinação",IF(OR(LEN(G79)=0,COUNTIF(Listas!$H$6:$H$13,G79)&lt;&gt;1,LEN(H79)=0,LEN(I79)=0,COUNT(K79)&lt;&gt;1),"DESTINAÇÃO INCOMPLETA","OK"),"REVISAR MOVIMENTO"))))))</x:f>
      </x:c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40"/>
      <x:c r="B80" s="30"/>
      <x:c r="C80" s="30"/>
      <x:c r="D80" s="30"/>
      <x:c r="E80" s="30"/>
      <x:c r="F80" s="41"/>
      <x:c r="G80" s="30"/>
      <x:c r="H80" s="30"/>
      <x:c r="I80" s="30"/>
      <x:c r="J80" s="30"/>
      <x:c r="K80" s="42"/>
      <x:c r="L80" s="30"/>
      <x:c r="M80" s="165" t="str">
        <x:f>IF(COUNTA(A80:L80)=0,"",IF(OR(COUNT(A80)&lt;&gt;1,COUNT(F80)&lt;&gt;1,LEN(C80)=0),"DADOS INCOMPLETOS",IF(OR(A80&lt;=0,A80&gt;Listas!$B$9,F80&lt;=0),"DATA OU QUANTIDADE INVÁLIDA",IF(COUNTIF(Residuos!$A$5:$A$104,C80)&lt;&gt;1,"REVISAR CÓDIGO",IF(B80="Geração","OK",IF(B80="Destinação",IF(OR(LEN(G80)=0,COUNTIF(Listas!$H$6:$H$13,G80)&lt;&gt;1,LEN(H80)=0,LEN(I80)=0,COUNT(K80)&lt;&gt;1),"DESTINAÇÃO INCOMPLETA","OK"),"REVISAR MOVIMENTO"))))))</x:f>
      </x:c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40"/>
      <x:c r="B81" s="30"/>
      <x:c r="C81" s="30"/>
      <x:c r="D81" s="30"/>
      <x:c r="E81" s="30"/>
      <x:c r="F81" s="41"/>
      <x:c r="G81" s="30"/>
      <x:c r="H81" s="30"/>
      <x:c r="I81" s="30"/>
      <x:c r="J81" s="30"/>
      <x:c r="K81" s="42"/>
      <x:c r="L81" s="30"/>
      <x:c r="M81" s="165" t="str">
        <x:f>IF(COUNTA(A81:L81)=0,"",IF(OR(COUNT(A81)&lt;&gt;1,COUNT(F81)&lt;&gt;1,LEN(C81)=0),"DADOS INCOMPLETOS",IF(OR(A81&lt;=0,A81&gt;Listas!$B$9,F81&lt;=0),"DATA OU QUANTIDADE INVÁLIDA",IF(COUNTIF(Residuos!$A$5:$A$104,C81)&lt;&gt;1,"REVISAR CÓDIGO",IF(B81="Geração","OK",IF(B81="Destinação",IF(OR(LEN(G81)=0,COUNTIF(Listas!$H$6:$H$13,G81)&lt;&gt;1,LEN(H81)=0,LEN(I81)=0,COUNT(K81)&lt;&gt;1),"DESTINAÇÃO INCOMPLETA","OK"),"REVISAR MOVIMENTO"))))))</x:f>
      </x:c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40"/>
      <x:c r="B82" s="30"/>
      <x:c r="C82" s="30"/>
      <x:c r="D82" s="30"/>
      <x:c r="E82" s="30"/>
      <x:c r="F82" s="41"/>
      <x:c r="G82" s="30"/>
      <x:c r="H82" s="30"/>
      <x:c r="I82" s="30"/>
      <x:c r="J82" s="30"/>
      <x:c r="K82" s="42"/>
      <x:c r="L82" s="30"/>
      <x:c r="M82" s="165" t="str">
        <x:f>IF(COUNTA(A82:L82)=0,"",IF(OR(COUNT(A82)&lt;&gt;1,COUNT(F82)&lt;&gt;1,LEN(C82)=0),"DADOS INCOMPLETOS",IF(OR(A82&lt;=0,A82&gt;Listas!$B$9,F82&lt;=0),"DATA OU QUANTIDADE INVÁLIDA",IF(COUNTIF(Residuos!$A$5:$A$104,C82)&lt;&gt;1,"REVISAR CÓDIGO",IF(B82="Geração","OK",IF(B82="Destinação",IF(OR(LEN(G82)=0,COUNTIF(Listas!$H$6:$H$13,G82)&lt;&gt;1,LEN(H82)=0,LEN(I82)=0,COUNT(K82)&lt;&gt;1),"DESTINAÇÃO INCOMPLETA","OK"),"REVISAR MOVIMENTO"))))))</x:f>
      </x:c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40"/>
      <x:c r="B83" s="30"/>
      <x:c r="C83" s="30"/>
      <x:c r="D83" s="30"/>
      <x:c r="E83" s="30"/>
      <x:c r="F83" s="41"/>
      <x:c r="G83" s="30"/>
      <x:c r="H83" s="30"/>
      <x:c r="I83" s="30"/>
      <x:c r="J83" s="30"/>
      <x:c r="K83" s="42"/>
      <x:c r="L83" s="30"/>
      <x:c r="M83" s="165" t="str">
        <x:f>IF(COUNTA(A83:L83)=0,"",IF(OR(COUNT(A83)&lt;&gt;1,COUNT(F83)&lt;&gt;1,LEN(C83)=0),"DADOS INCOMPLETOS",IF(OR(A83&lt;=0,A83&gt;Listas!$B$9,F83&lt;=0),"DATA OU QUANTIDADE INVÁLIDA",IF(COUNTIF(Residuos!$A$5:$A$104,C83)&lt;&gt;1,"REVISAR CÓDIGO",IF(B83="Geração","OK",IF(B83="Destinação",IF(OR(LEN(G83)=0,COUNTIF(Listas!$H$6:$H$13,G83)&lt;&gt;1,LEN(H83)=0,LEN(I83)=0,COUNT(K83)&lt;&gt;1),"DESTINAÇÃO INCOMPLETA","OK"),"REVISAR MOVIMENTO"))))))</x:f>
      </x:c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40"/>
      <x:c r="B84" s="30"/>
      <x:c r="C84" s="30"/>
      <x:c r="D84" s="30"/>
      <x:c r="E84" s="30"/>
      <x:c r="F84" s="41"/>
      <x:c r="G84" s="30"/>
      <x:c r="H84" s="30"/>
      <x:c r="I84" s="30"/>
      <x:c r="J84" s="30"/>
      <x:c r="K84" s="42"/>
      <x:c r="L84" s="30"/>
      <x:c r="M84" s="165" t="str">
        <x:f>IF(COUNTA(A84:L84)=0,"",IF(OR(COUNT(A84)&lt;&gt;1,COUNT(F84)&lt;&gt;1,LEN(C84)=0),"DADOS INCOMPLETOS",IF(OR(A84&lt;=0,A84&gt;Listas!$B$9,F84&lt;=0),"DATA OU QUANTIDADE INVÁLIDA",IF(COUNTIF(Residuos!$A$5:$A$104,C84)&lt;&gt;1,"REVISAR CÓDIGO",IF(B84="Geração","OK",IF(B84="Destinação",IF(OR(LEN(G84)=0,COUNTIF(Listas!$H$6:$H$13,G84)&lt;&gt;1,LEN(H84)=0,LEN(I84)=0,COUNT(K84)&lt;&gt;1),"DESTINAÇÃO INCOMPLETA","OK"),"REVISAR MOVIMENTO"))))))</x:f>
      </x:c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40"/>
      <x:c r="B85" s="30"/>
      <x:c r="C85" s="30"/>
      <x:c r="D85" s="30"/>
      <x:c r="E85" s="30"/>
      <x:c r="F85" s="41"/>
      <x:c r="G85" s="30"/>
      <x:c r="H85" s="30"/>
      <x:c r="I85" s="30"/>
      <x:c r="J85" s="30"/>
      <x:c r="K85" s="42"/>
      <x:c r="L85" s="30"/>
      <x:c r="M85" s="165" t="str">
        <x:f>IF(COUNTA(A85:L85)=0,"",IF(OR(COUNT(A85)&lt;&gt;1,COUNT(F85)&lt;&gt;1,LEN(C85)=0),"DADOS INCOMPLETOS",IF(OR(A85&lt;=0,A85&gt;Listas!$B$9,F85&lt;=0),"DATA OU QUANTIDADE INVÁLIDA",IF(COUNTIF(Residuos!$A$5:$A$104,C85)&lt;&gt;1,"REVISAR CÓDIGO",IF(B85="Geração","OK",IF(B85="Destinação",IF(OR(LEN(G85)=0,COUNTIF(Listas!$H$6:$H$13,G85)&lt;&gt;1,LEN(H85)=0,LEN(I85)=0,COUNT(K85)&lt;&gt;1),"DESTINAÇÃO INCOMPLETA","OK"),"REVISAR MOVIMENTO"))))))</x:f>
      </x:c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40"/>
      <x:c r="B86" s="30"/>
      <x:c r="C86" s="30"/>
      <x:c r="D86" s="30"/>
      <x:c r="E86" s="30"/>
      <x:c r="F86" s="41"/>
      <x:c r="G86" s="30"/>
      <x:c r="H86" s="30"/>
      <x:c r="I86" s="30"/>
      <x:c r="J86" s="30"/>
      <x:c r="K86" s="42"/>
      <x:c r="L86" s="30"/>
      <x:c r="M86" s="165" t="str">
        <x:f>IF(COUNTA(A86:L86)=0,"",IF(OR(COUNT(A86)&lt;&gt;1,COUNT(F86)&lt;&gt;1,LEN(C86)=0),"DADOS INCOMPLETOS",IF(OR(A86&lt;=0,A86&gt;Listas!$B$9,F86&lt;=0),"DATA OU QUANTIDADE INVÁLIDA",IF(COUNTIF(Residuos!$A$5:$A$104,C86)&lt;&gt;1,"REVISAR CÓDIGO",IF(B86="Geração","OK",IF(B86="Destinação",IF(OR(LEN(G86)=0,COUNTIF(Listas!$H$6:$H$13,G86)&lt;&gt;1,LEN(H86)=0,LEN(I86)=0,COUNT(K86)&lt;&gt;1),"DESTINAÇÃO INCOMPLETA","OK"),"REVISAR MOVIMENTO"))))))</x:f>
      </x:c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40"/>
      <x:c r="B87" s="30"/>
      <x:c r="C87" s="30"/>
      <x:c r="D87" s="30"/>
      <x:c r="E87" s="30"/>
      <x:c r="F87" s="41"/>
      <x:c r="G87" s="30"/>
      <x:c r="H87" s="30"/>
      <x:c r="I87" s="30"/>
      <x:c r="J87" s="30"/>
      <x:c r="K87" s="42"/>
      <x:c r="L87" s="30"/>
      <x:c r="M87" s="165" t="str">
        <x:f>IF(COUNTA(A87:L87)=0,"",IF(OR(COUNT(A87)&lt;&gt;1,COUNT(F87)&lt;&gt;1,LEN(C87)=0),"DADOS INCOMPLETOS",IF(OR(A87&lt;=0,A87&gt;Listas!$B$9,F87&lt;=0),"DATA OU QUANTIDADE INVÁLIDA",IF(COUNTIF(Residuos!$A$5:$A$104,C87)&lt;&gt;1,"REVISAR CÓDIGO",IF(B87="Geração","OK",IF(B87="Destinação",IF(OR(LEN(G87)=0,COUNTIF(Listas!$H$6:$H$13,G87)&lt;&gt;1,LEN(H87)=0,LEN(I87)=0,COUNT(K87)&lt;&gt;1),"DESTINAÇÃO INCOMPLETA","OK"),"REVISAR MOVIMENTO"))))))</x:f>
      </x:c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40"/>
      <x:c r="B88" s="30"/>
      <x:c r="C88" s="30"/>
      <x:c r="D88" s="30"/>
      <x:c r="E88" s="30"/>
      <x:c r="F88" s="41"/>
      <x:c r="G88" s="30"/>
      <x:c r="H88" s="30"/>
      <x:c r="I88" s="30"/>
      <x:c r="J88" s="30"/>
      <x:c r="K88" s="42"/>
      <x:c r="L88" s="30"/>
      <x:c r="M88" s="165" t="str">
        <x:f>IF(COUNTA(A88:L88)=0,"",IF(OR(COUNT(A88)&lt;&gt;1,COUNT(F88)&lt;&gt;1,LEN(C88)=0),"DADOS INCOMPLETOS",IF(OR(A88&lt;=0,A88&gt;Listas!$B$9,F88&lt;=0),"DATA OU QUANTIDADE INVÁLIDA",IF(COUNTIF(Residuos!$A$5:$A$104,C88)&lt;&gt;1,"REVISAR CÓDIGO",IF(B88="Geração","OK",IF(B88="Destinação",IF(OR(LEN(G88)=0,COUNTIF(Listas!$H$6:$H$13,G88)&lt;&gt;1,LEN(H88)=0,LEN(I88)=0,COUNT(K88)&lt;&gt;1),"DESTINAÇÃO INCOMPLETA","OK"),"REVISAR MOVIMENTO"))))))</x:f>
      </x:c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40"/>
      <x:c r="B89" s="30"/>
      <x:c r="C89" s="30"/>
      <x:c r="D89" s="30"/>
      <x:c r="E89" s="30"/>
      <x:c r="F89" s="41"/>
      <x:c r="G89" s="30"/>
      <x:c r="H89" s="30"/>
      <x:c r="I89" s="30"/>
      <x:c r="J89" s="30"/>
      <x:c r="K89" s="42"/>
      <x:c r="L89" s="30"/>
      <x:c r="M89" s="165" t="str">
        <x:f>IF(COUNTA(A89:L89)=0,"",IF(OR(COUNT(A89)&lt;&gt;1,COUNT(F89)&lt;&gt;1,LEN(C89)=0),"DADOS INCOMPLETOS",IF(OR(A89&lt;=0,A89&gt;Listas!$B$9,F89&lt;=0),"DATA OU QUANTIDADE INVÁLIDA",IF(COUNTIF(Residuos!$A$5:$A$104,C89)&lt;&gt;1,"REVISAR CÓDIGO",IF(B89="Geração","OK",IF(B89="Destinação",IF(OR(LEN(G89)=0,COUNTIF(Listas!$H$6:$H$13,G89)&lt;&gt;1,LEN(H89)=0,LEN(I89)=0,COUNT(K89)&lt;&gt;1),"DESTINAÇÃO INCOMPLETA","OK"),"REVISAR MOVIMENTO"))))))</x:f>
      </x:c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40"/>
      <x:c r="B90" s="30"/>
      <x:c r="C90" s="30"/>
      <x:c r="D90" s="30"/>
      <x:c r="E90" s="30"/>
      <x:c r="F90" s="41"/>
      <x:c r="G90" s="30"/>
      <x:c r="H90" s="30"/>
      <x:c r="I90" s="30"/>
      <x:c r="J90" s="30"/>
      <x:c r="K90" s="42"/>
      <x:c r="L90" s="30"/>
      <x:c r="M90" s="165" t="str">
        <x:f>IF(COUNTA(A90:L90)=0,"",IF(OR(COUNT(A90)&lt;&gt;1,COUNT(F90)&lt;&gt;1,LEN(C90)=0),"DADOS INCOMPLETOS",IF(OR(A90&lt;=0,A90&gt;Listas!$B$9,F90&lt;=0),"DATA OU QUANTIDADE INVÁLIDA",IF(COUNTIF(Residuos!$A$5:$A$104,C90)&lt;&gt;1,"REVISAR CÓDIGO",IF(B90="Geração","OK",IF(B90="Destinação",IF(OR(LEN(G90)=0,COUNTIF(Listas!$H$6:$H$13,G90)&lt;&gt;1,LEN(H90)=0,LEN(I90)=0,COUNT(K90)&lt;&gt;1),"DESTINAÇÃO INCOMPLETA","OK"),"REVISAR MOVIMENTO"))))))</x:f>
      </x:c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40"/>
      <x:c r="B91" s="30"/>
      <x:c r="C91" s="30"/>
      <x:c r="D91" s="30"/>
      <x:c r="E91" s="30"/>
      <x:c r="F91" s="41"/>
      <x:c r="G91" s="30"/>
      <x:c r="H91" s="30"/>
      <x:c r="I91" s="30"/>
      <x:c r="J91" s="30"/>
      <x:c r="K91" s="42"/>
      <x:c r="L91" s="30"/>
      <x:c r="M91" s="165" t="str">
        <x:f>IF(COUNTA(A91:L91)=0,"",IF(OR(COUNT(A91)&lt;&gt;1,COUNT(F91)&lt;&gt;1,LEN(C91)=0),"DADOS INCOMPLETOS",IF(OR(A91&lt;=0,A91&gt;Listas!$B$9,F91&lt;=0),"DATA OU QUANTIDADE INVÁLIDA",IF(COUNTIF(Residuos!$A$5:$A$104,C91)&lt;&gt;1,"REVISAR CÓDIGO",IF(B91="Geração","OK",IF(B91="Destinação",IF(OR(LEN(G91)=0,COUNTIF(Listas!$H$6:$H$13,G91)&lt;&gt;1,LEN(H91)=0,LEN(I91)=0,COUNT(K91)&lt;&gt;1),"DESTINAÇÃO INCOMPLETA","OK"),"REVISAR MOVIMENTO"))))))</x:f>
      </x:c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40"/>
      <x:c r="B92" s="30"/>
      <x:c r="C92" s="30"/>
      <x:c r="D92" s="30"/>
      <x:c r="E92" s="30"/>
      <x:c r="F92" s="41"/>
      <x:c r="G92" s="30"/>
      <x:c r="H92" s="30"/>
      <x:c r="I92" s="30"/>
      <x:c r="J92" s="30"/>
      <x:c r="K92" s="42"/>
      <x:c r="L92" s="30"/>
      <x:c r="M92" s="165" t="str">
        <x:f>IF(COUNTA(A92:L92)=0,"",IF(OR(COUNT(A92)&lt;&gt;1,COUNT(F92)&lt;&gt;1,LEN(C92)=0),"DADOS INCOMPLETOS",IF(OR(A92&lt;=0,A92&gt;Listas!$B$9,F92&lt;=0),"DATA OU QUANTIDADE INVÁLIDA",IF(COUNTIF(Residuos!$A$5:$A$104,C92)&lt;&gt;1,"REVISAR CÓDIGO",IF(B92="Geração","OK",IF(B92="Destinação",IF(OR(LEN(G92)=0,COUNTIF(Listas!$H$6:$H$13,G92)&lt;&gt;1,LEN(H92)=0,LEN(I92)=0,COUNT(K92)&lt;&gt;1),"DESTINAÇÃO INCOMPLETA","OK"),"REVISAR MOVIMENTO"))))))</x:f>
      </x:c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40"/>
      <x:c r="B93" s="30"/>
      <x:c r="C93" s="30"/>
      <x:c r="D93" s="30"/>
      <x:c r="E93" s="30"/>
      <x:c r="F93" s="41"/>
      <x:c r="G93" s="30"/>
      <x:c r="H93" s="30"/>
      <x:c r="I93" s="30"/>
      <x:c r="J93" s="30"/>
      <x:c r="K93" s="42"/>
      <x:c r="L93" s="30"/>
      <x:c r="M93" s="165" t="str">
        <x:f>IF(COUNTA(A93:L93)=0,"",IF(OR(COUNT(A93)&lt;&gt;1,COUNT(F93)&lt;&gt;1,LEN(C93)=0),"DADOS INCOMPLETOS",IF(OR(A93&lt;=0,A93&gt;Listas!$B$9,F93&lt;=0),"DATA OU QUANTIDADE INVÁLIDA",IF(COUNTIF(Residuos!$A$5:$A$104,C93)&lt;&gt;1,"REVISAR CÓDIGO",IF(B93="Geração","OK",IF(B93="Destinação",IF(OR(LEN(G93)=0,COUNTIF(Listas!$H$6:$H$13,G93)&lt;&gt;1,LEN(H93)=0,LEN(I93)=0,COUNT(K93)&lt;&gt;1),"DESTINAÇÃO INCOMPLETA","OK"),"REVISAR MOVIMENTO"))))))</x:f>
      </x:c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40"/>
      <x:c r="B94" s="30"/>
      <x:c r="C94" s="30"/>
      <x:c r="D94" s="30"/>
      <x:c r="E94" s="30"/>
      <x:c r="F94" s="41"/>
      <x:c r="G94" s="30"/>
      <x:c r="H94" s="30"/>
      <x:c r="I94" s="30"/>
      <x:c r="J94" s="30"/>
      <x:c r="K94" s="42"/>
      <x:c r="L94" s="30"/>
      <x:c r="M94" s="165" t="str">
        <x:f>IF(COUNTA(A94:L94)=0,"",IF(OR(COUNT(A94)&lt;&gt;1,COUNT(F94)&lt;&gt;1,LEN(C94)=0),"DADOS INCOMPLETOS",IF(OR(A94&lt;=0,A94&gt;Listas!$B$9,F94&lt;=0),"DATA OU QUANTIDADE INVÁLIDA",IF(COUNTIF(Residuos!$A$5:$A$104,C94)&lt;&gt;1,"REVISAR CÓDIGO",IF(B94="Geração","OK",IF(B94="Destinação",IF(OR(LEN(G94)=0,COUNTIF(Listas!$H$6:$H$13,G94)&lt;&gt;1,LEN(H94)=0,LEN(I94)=0,COUNT(K94)&lt;&gt;1),"DESTINAÇÃO INCOMPLETA","OK"),"REVISAR MOVIMENTO"))))))</x:f>
      </x:c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40"/>
      <x:c r="B95" s="30"/>
      <x:c r="C95" s="30"/>
      <x:c r="D95" s="30"/>
      <x:c r="E95" s="30"/>
      <x:c r="F95" s="41"/>
      <x:c r="G95" s="30"/>
      <x:c r="H95" s="30"/>
      <x:c r="I95" s="30"/>
      <x:c r="J95" s="30"/>
      <x:c r="K95" s="42"/>
      <x:c r="L95" s="30"/>
      <x:c r="M95" s="165" t="str">
        <x:f>IF(COUNTA(A95:L95)=0,"",IF(OR(COUNT(A95)&lt;&gt;1,COUNT(F95)&lt;&gt;1,LEN(C95)=0),"DADOS INCOMPLETOS",IF(OR(A95&lt;=0,A95&gt;Listas!$B$9,F95&lt;=0),"DATA OU QUANTIDADE INVÁLIDA",IF(COUNTIF(Residuos!$A$5:$A$104,C95)&lt;&gt;1,"REVISAR CÓDIGO",IF(B95="Geração","OK",IF(B95="Destinação",IF(OR(LEN(G95)=0,COUNTIF(Listas!$H$6:$H$13,G95)&lt;&gt;1,LEN(H95)=0,LEN(I95)=0,COUNT(K95)&lt;&gt;1),"DESTINAÇÃO INCOMPLETA","OK"),"REVISAR MOVIMENTO"))))))</x:f>
      </x:c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40"/>
      <x:c r="B96" s="30"/>
      <x:c r="C96" s="30"/>
      <x:c r="D96" s="30"/>
      <x:c r="E96" s="30"/>
      <x:c r="F96" s="41"/>
      <x:c r="G96" s="30"/>
      <x:c r="H96" s="30"/>
      <x:c r="I96" s="30"/>
      <x:c r="J96" s="30"/>
      <x:c r="K96" s="42"/>
      <x:c r="L96" s="30"/>
      <x:c r="M96" s="165" t="str">
        <x:f>IF(COUNTA(A96:L96)=0,"",IF(OR(COUNT(A96)&lt;&gt;1,COUNT(F96)&lt;&gt;1,LEN(C96)=0),"DADOS INCOMPLETOS",IF(OR(A96&lt;=0,A96&gt;Listas!$B$9,F96&lt;=0),"DATA OU QUANTIDADE INVÁLIDA",IF(COUNTIF(Residuos!$A$5:$A$104,C96)&lt;&gt;1,"REVISAR CÓDIGO",IF(B96="Geração","OK",IF(B96="Destinação",IF(OR(LEN(G96)=0,COUNTIF(Listas!$H$6:$H$13,G96)&lt;&gt;1,LEN(H96)=0,LEN(I96)=0,COUNT(K96)&lt;&gt;1),"DESTINAÇÃO INCOMPLETA","OK"),"REVISAR MOVIMENTO"))))))</x:f>
      </x:c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40"/>
      <x:c r="B97" s="30"/>
      <x:c r="C97" s="30"/>
      <x:c r="D97" s="30"/>
      <x:c r="E97" s="30"/>
      <x:c r="F97" s="41"/>
      <x:c r="G97" s="30"/>
      <x:c r="H97" s="30"/>
      <x:c r="I97" s="30"/>
      <x:c r="J97" s="30"/>
      <x:c r="K97" s="42"/>
      <x:c r="L97" s="30"/>
      <x:c r="M97" s="165" t="str">
        <x:f>IF(COUNTA(A97:L97)=0,"",IF(OR(COUNT(A97)&lt;&gt;1,COUNT(F97)&lt;&gt;1,LEN(C97)=0),"DADOS INCOMPLETOS",IF(OR(A97&lt;=0,A97&gt;Listas!$B$9,F97&lt;=0),"DATA OU QUANTIDADE INVÁLIDA",IF(COUNTIF(Residuos!$A$5:$A$104,C97)&lt;&gt;1,"REVISAR CÓDIGO",IF(B97="Geração","OK",IF(B97="Destinação",IF(OR(LEN(G97)=0,COUNTIF(Listas!$H$6:$H$13,G97)&lt;&gt;1,LEN(H97)=0,LEN(I97)=0,COUNT(K97)&lt;&gt;1),"DESTINAÇÃO INCOMPLETA","OK"),"REVISAR MOVIMENTO"))))))</x:f>
      </x:c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40"/>
      <x:c r="B98" s="30"/>
      <x:c r="C98" s="30"/>
      <x:c r="D98" s="30"/>
      <x:c r="E98" s="30"/>
      <x:c r="F98" s="41"/>
      <x:c r="G98" s="30"/>
      <x:c r="H98" s="30"/>
      <x:c r="I98" s="30"/>
      <x:c r="J98" s="30"/>
      <x:c r="K98" s="42"/>
      <x:c r="L98" s="30"/>
      <x:c r="M98" s="165" t="str">
        <x:f>IF(COUNTA(A98:L98)=0,"",IF(OR(COUNT(A98)&lt;&gt;1,COUNT(F98)&lt;&gt;1,LEN(C98)=0),"DADOS INCOMPLETOS",IF(OR(A98&lt;=0,A98&gt;Listas!$B$9,F98&lt;=0),"DATA OU QUANTIDADE INVÁLIDA",IF(COUNTIF(Residuos!$A$5:$A$104,C98)&lt;&gt;1,"REVISAR CÓDIGO",IF(B98="Geração","OK",IF(B98="Destinação",IF(OR(LEN(G98)=0,COUNTIF(Listas!$H$6:$H$13,G98)&lt;&gt;1,LEN(H98)=0,LEN(I98)=0,COUNT(K98)&lt;&gt;1),"DESTINAÇÃO INCOMPLETA","OK"),"REVISAR MOVIMENTO"))))))</x:f>
      </x:c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40"/>
      <x:c r="B99" s="30"/>
      <x:c r="C99" s="30"/>
      <x:c r="D99" s="30"/>
      <x:c r="E99" s="30"/>
      <x:c r="F99" s="41"/>
      <x:c r="G99" s="30"/>
      <x:c r="H99" s="30"/>
      <x:c r="I99" s="30"/>
      <x:c r="J99" s="30"/>
      <x:c r="K99" s="42"/>
      <x:c r="L99" s="30"/>
      <x:c r="M99" s="165" t="str">
        <x:f>IF(COUNTA(A99:L99)=0,"",IF(OR(COUNT(A99)&lt;&gt;1,COUNT(F99)&lt;&gt;1,LEN(C99)=0),"DADOS INCOMPLETOS",IF(OR(A99&lt;=0,A99&gt;Listas!$B$9,F99&lt;=0),"DATA OU QUANTIDADE INVÁLIDA",IF(COUNTIF(Residuos!$A$5:$A$104,C99)&lt;&gt;1,"REVISAR CÓDIGO",IF(B99="Geração","OK",IF(B99="Destinação",IF(OR(LEN(G99)=0,COUNTIF(Listas!$H$6:$H$13,G99)&lt;&gt;1,LEN(H99)=0,LEN(I99)=0,COUNT(K99)&lt;&gt;1),"DESTINAÇÃO INCOMPLETA","OK"),"REVISAR MOVIMENTO"))))))</x:f>
      </x:c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40"/>
      <x:c r="B100" s="30"/>
      <x:c r="C100" s="30"/>
      <x:c r="D100" s="30"/>
      <x:c r="E100" s="30"/>
      <x:c r="F100" s="41"/>
      <x:c r="G100" s="30"/>
      <x:c r="H100" s="30"/>
      <x:c r="I100" s="30"/>
      <x:c r="J100" s="30"/>
      <x:c r="K100" s="42"/>
      <x:c r="L100" s="30"/>
      <x:c r="M100" s="165" t="str">
        <x:f>IF(COUNTA(A100:L100)=0,"",IF(OR(COUNT(A100)&lt;&gt;1,COUNT(F100)&lt;&gt;1,LEN(C100)=0),"DADOS INCOMPLETOS",IF(OR(A100&lt;=0,A100&gt;Listas!$B$9,F100&lt;=0),"DATA OU QUANTIDADE INVÁLIDA",IF(COUNTIF(Residuos!$A$5:$A$104,C100)&lt;&gt;1,"REVISAR CÓDIGO",IF(B100="Geração","OK",IF(B100="Destinação",IF(OR(LEN(G100)=0,COUNTIF(Listas!$H$6:$H$13,G100)&lt;&gt;1,LEN(H100)=0,LEN(I100)=0,COUNT(K100)&lt;&gt;1),"DESTINAÇÃO INCOMPLETA","OK"),"REVISAR MOVIMENTO"))))))</x:f>
      </x:c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40"/>
      <x:c r="B101" s="30"/>
      <x:c r="C101" s="30"/>
      <x:c r="D101" s="30"/>
      <x:c r="E101" s="30"/>
      <x:c r="F101" s="41"/>
      <x:c r="G101" s="30"/>
      <x:c r="H101" s="30"/>
      <x:c r="I101" s="30"/>
      <x:c r="J101" s="30"/>
      <x:c r="K101" s="42"/>
      <x:c r="L101" s="30"/>
      <x:c r="M101" s="165" t="str">
        <x:f>IF(COUNTA(A101:L101)=0,"",IF(OR(COUNT(A101)&lt;&gt;1,COUNT(F101)&lt;&gt;1,LEN(C101)=0),"DADOS INCOMPLETOS",IF(OR(A101&lt;=0,A101&gt;Listas!$B$9,F101&lt;=0),"DATA OU QUANTIDADE INVÁLIDA",IF(COUNTIF(Residuos!$A$5:$A$104,C101)&lt;&gt;1,"REVISAR CÓDIGO",IF(B101="Geração","OK",IF(B101="Destinação",IF(OR(LEN(G101)=0,COUNTIF(Listas!$H$6:$H$13,G101)&lt;&gt;1,LEN(H101)=0,LEN(I101)=0,COUNT(K101)&lt;&gt;1),"DESTINAÇÃO INCOMPLETA","OK"),"REVISAR MOVIMENTO"))))))</x:f>
      </x:c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40"/>
      <x:c r="B102" s="30"/>
      <x:c r="C102" s="30"/>
      <x:c r="D102" s="30"/>
      <x:c r="E102" s="30"/>
      <x:c r="F102" s="41"/>
      <x:c r="G102" s="30"/>
      <x:c r="H102" s="30"/>
      <x:c r="I102" s="30"/>
      <x:c r="J102" s="30"/>
      <x:c r="K102" s="42"/>
      <x:c r="L102" s="30"/>
      <x:c r="M102" s="165" t="str">
        <x:f>IF(COUNTA(A102:L102)=0,"",IF(OR(COUNT(A102)&lt;&gt;1,COUNT(F102)&lt;&gt;1,LEN(C102)=0),"DADOS INCOMPLETOS",IF(OR(A102&lt;=0,A102&gt;Listas!$B$9,F102&lt;=0),"DATA OU QUANTIDADE INVÁLIDA",IF(COUNTIF(Residuos!$A$5:$A$104,C102)&lt;&gt;1,"REVISAR CÓDIGO",IF(B102="Geração","OK",IF(B102="Destinação",IF(OR(LEN(G102)=0,COUNTIF(Listas!$H$6:$H$13,G102)&lt;&gt;1,LEN(H102)=0,LEN(I102)=0,COUNT(K102)&lt;&gt;1),"DESTINAÇÃO INCOMPLETA","OK"),"REVISAR MOVIMENTO"))))))</x:f>
      </x:c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40"/>
      <x:c r="B103" s="30"/>
      <x:c r="C103" s="30"/>
      <x:c r="D103" s="30"/>
      <x:c r="E103" s="30"/>
      <x:c r="F103" s="41"/>
      <x:c r="G103" s="30"/>
      <x:c r="H103" s="30"/>
      <x:c r="I103" s="30"/>
      <x:c r="J103" s="30"/>
      <x:c r="K103" s="42"/>
      <x:c r="L103" s="30"/>
      <x:c r="M103" s="165" t="str">
        <x:f>IF(COUNTA(A103:L103)=0,"",IF(OR(COUNT(A103)&lt;&gt;1,COUNT(F103)&lt;&gt;1,LEN(C103)=0),"DADOS INCOMPLETOS",IF(OR(A103&lt;=0,A103&gt;Listas!$B$9,F103&lt;=0),"DATA OU QUANTIDADE INVÁLIDA",IF(COUNTIF(Residuos!$A$5:$A$104,C103)&lt;&gt;1,"REVISAR CÓDIGO",IF(B103="Geração","OK",IF(B103="Destinação",IF(OR(LEN(G103)=0,COUNTIF(Listas!$H$6:$H$13,G103)&lt;&gt;1,LEN(H103)=0,LEN(I103)=0,COUNT(K103)&lt;&gt;1),"DESTINAÇÃO INCOMPLETA","OK"),"REVISAR MOVIMENTO"))))))</x:f>
      </x:c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40"/>
      <x:c r="B104" s="30"/>
      <x:c r="C104" s="30"/>
      <x:c r="D104" s="30"/>
      <x:c r="E104" s="30"/>
      <x:c r="F104" s="41"/>
      <x:c r="G104" s="30"/>
      <x:c r="H104" s="30"/>
      <x:c r="I104" s="30"/>
      <x:c r="J104" s="30"/>
      <x:c r="K104" s="42"/>
      <x:c r="L104" s="30"/>
      <x:c r="M104" s="165" t="str">
        <x:f>IF(COUNTA(A104:L104)=0,"",IF(OR(COUNT(A104)&lt;&gt;1,COUNT(F104)&lt;&gt;1,LEN(C104)=0),"DADOS INCOMPLETOS",IF(OR(A104&lt;=0,A104&gt;Listas!$B$9,F104&lt;=0),"DATA OU QUANTIDADE INVÁLIDA",IF(COUNTIF(Residuos!$A$5:$A$104,C104)&lt;&gt;1,"REVISAR CÓDIGO",IF(B104="Geração","OK",IF(B104="Destinação",IF(OR(LEN(G104)=0,COUNTIF(Listas!$H$6:$H$13,G104)&lt;&gt;1,LEN(H104)=0,LEN(I104)=0,COUNT(K104)&lt;&gt;1),"DESTINAÇÃO INCOMPLETA","OK"),"REVISAR MOVIMENTO"))))))</x:f>
      </x:c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40"/>
      <x:c r="B105" s="30"/>
      <x:c r="C105" s="30"/>
      <x:c r="D105" s="30"/>
      <x:c r="E105" s="30"/>
      <x:c r="F105" s="41"/>
      <x:c r="G105" s="30"/>
      <x:c r="H105" s="30"/>
      <x:c r="I105" s="30"/>
      <x:c r="J105" s="30"/>
      <x:c r="K105" s="42"/>
      <x:c r="L105" s="30"/>
      <x:c r="M105" s="165" t="str">
        <x:f>IF(COUNTA(A105:L105)=0,"",IF(OR(COUNT(A105)&lt;&gt;1,COUNT(F105)&lt;&gt;1,LEN(C105)=0),"DADOS INCOMPLETOS",IF(OR(A105&lt;=0,A105&gt;Listas!$B$9,F105&lt;=0),"DATA OU QUANTIDADE INVÁLIDA",IF(COUNTIF(Residuos!$A$5:$A$104,C105)&lt;&gt;1,"REVISAR CÓDIGO",IF(B105="Geração","OK",IF(B105="Destinação",IF(OR(LEN(G105)=0,COUNTIF(Listas!$H$6:$H$13,G105)&lt;&gt;1,LEN(H105)=0,LEN(I105)=0,COUNT(K105)&lt;&gt;1),"DESTINAÇÃO INCOMPLETA","OK"),"REVISAR MOVIMENTO"))))))</x:f>
      </x:c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40"/>
      <x:c r="B106" s="30"/>
      <x:c r="C106" s="30"/>
      <x:c r="D106" s="30"/>
      <x:c r="E106" s="30"/>
      <x:c r="F106" s="41"/>
      <x:c r="G106" s="30"/>
      <x:c r="H106" s="30"/>
      <x:c r="I106" s="30"/>
      <x:c r="J106" s="30"/>
      <x:c r="K106" s="42"/>
      <x:c r="L106" s="30"/>
      <x:c r="M106" s="165" t="str">
        <x:f>IF(COUNTA(A106:L106)=0,"",IF(OR(COUNT(A106)&lt;&gt;1,COUNT(F106)&lt;&gt;1,LEN(C106)=0),"DADOS INCOMPLETOS",IF(OR(A106&lt;=0,A106&gt;Listas!$B$9,F106&lt;=0),"DATA OU QUANTIDADE INVÁLIDA",IF(COUNTIF(Residuos!$A$5:$A$104,C106)&lt;&gt;1,"REVISAR CÓDIGO",IF(B106="Geração","OK",IF(B106="Destinação",IF(OR(LEN(G106)=0,COUNTIF(Listas!$H$6:$H$13,G106)&lt;&gt;1,LEN(H106)=0,LEN(I106)=0,COUNT(K106)&lt;&gt;1),"DESTINAÇÃO INCOMPLETA","OK"),"REVISAR MOVIMENTO"))))))</x:f>
      </x:c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40"/>
      <x:c r="B107" s="30"/>
      <x:c r="C107" s="30"/>
      <x:c r="D107" s="30"/>
      <x:c r="E107" s="30"/>
      <x:c r="F107" s="41"/>
      <x:c r="G107" s="30"/>
      <x:c r="H107" s="30"/>
      <x:c r="I107" s="30"/>
      <x:c r="J107" s="30"/>
      <x:c r="K107" s="42"/>
      <x:c r="L107" s="30"/>
      <x:c r="M107" s="165" t="str">
        <x:f>IF(COUNTA(A107:L107)=0,"",IF(OR(COUNT(A107)&lt;&gt;1,COUNT(F107)&lt;&gt;1,LEN(C107)=0),"DADOS INCOMPLETOS",IF(OR(A107&lt;=0,A107&gt;Listas!$B$9,F107&lt;=0),"DATA OU QUANTIDADE INVÁLIDA",IF(COUNTIF(Residuos!$A$5:$A$104,C107)&lt;&gt;1,"REVISAR CÓDIGO",IF(B107="Geração","OK",IF(B107="Destinação",IF(OR(LEN(G107)=0,COUNTIF(Listas!$H$6:$H$13,G107)&lt;&gt;1,LEN(H107)=0,LEN(I107)=0,COUNT(K107)&lt;&gt;1),"DESTINAÇÃO INCOMPLETA","OK"),"REVISAR MOVIMENTO"))))))</x:f>
      </x:c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40"/>
      <x:c r="B108" s="30"/>
      <x:c r="C108" s="30"/>
      <x:c r="D108" s="30"/>
      <x:c r="E108" s="30"/>
      <x:c r="F108" s="41"/>
      <x:c r="G108" s="30"/>
      <x:c r="H108" s="30"/>
      <x:c r="I108" s="30"/>
      <x:c r="J108" s="30"/>
      <x:c r="K108" s="42"/>
      <x:c r="L108" s="30"/>
      <x:c r="M108" s="165" t="str">
        <x:f>IF(COUNTA(A108:L108)=0,"",IF(OR(COUNT(A108)&lt;&gt;1,COUNT(F108)&lt;&gt;1,LEN(C108)=0),"DADOS INCOMPLETOS",IF(OR(A108&lt;=0,A108&gt;Listas!$B$9,F108&lt;=0),"DATA OU QUANTIDADE INVÁLIDA",IF(COUNTIF(Residuos!$A$5:$A$104,C108)&lt;&gt;1,"REVISAR CÓDIGO",IF(B108="Geração","OK",IF(B108="Destinação",IF(OR(LEN(G108)=0,COUNTIF(Listas!$H$6:$H$13,G108)&lt;&gt;1,LEN(H108)=0,LEN(I108)=0,COUNT(K108)&lt;&gt;1),"DESTINAÇÃO INCOMPLETA","OK"),"REVISAR MOVIMENTO"))))))</x:f>
      </x:c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40"/>
      <x:c r="B109" s="30"/>
      <x:c r="C109" s="30"/>
      <x:c r="D109" s="30"/>
      <x:c r="E109" s="30"/>
      <x:c r="F109" s="41"/>
      <x:c r="G109" s="30"/>
      <x:c r="H109" s="30"/>
      <x:c r="I109" s="30"/>
      <x:c r="J109" s="30"/>
      <x:c r="K109" s="42"/>
      <x:c r="L109" s="30"/>
      <x:c r="M109" s="165" t="str">
        <x:f>IF(COUNTA(A109:L109)=0,"",IF(OR(COUNT(A109)&lt;&gt;1,COUNT(F109)&lt;&gt;1,LEN(C109)=0),"DADOS INCOMPLETOS",IF(OR(A109&lt;=0,A109&gt;Listas!$B$9,F109&lt;=0),"DATA OU QUANTIDADE INVÁLIDA",IF(COUNTIF(Residuos!$A$5:$A$104,C109)&lt;&gt;1,"REVISAR CÓDIGO",IF(B109="Geração","OK",IF(B109="Destinação",IF(OR(LEN(G109)=0,COUNTIF(Listas!$H$6:$H$13,G109)&lt;&gt;1,LEN(H109)=0,LEN(I109)=0,COUNT(K109)&lt;&gt;1),"DESTINAÇÃO INCOMPLETA","OK"),"REVISAR MOVIMENTO"))))))</x:f>
      </x:c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40"/>
      <x:c r="B110" s="30"/>
      <x:c r="C110" s="30"/>
      <x:c r="D110" s="30"/>
      <x:c r="E110" s="30"/>
      <x:c r="F110" s="41"/>
      <x:c r="G110" s="30"/>
      <x:c r="H110" s="30"/>
      <x:c r="I110" s="30"/>
      <x:c r="J110" s="30"/>
      <x:c r="K110" s="42"/>
      <x:c r="L110" s="30"/>
      <x:c r="M110" s="165" t="str">
        <x:f>IF(COUNTA(A110:L110)=0,"",IF(OR(COUNT(A110)&lt;&gt;1,COUNT(F110)&lt;&gt;1,LEN(C110)=0),"DADOS INCOMPLETOS",IF(OR(A110&lt;=0,A110&gt;Listas!$B$9,F110&lt;=0),"DATA OU QUANTIDADE INVÁLIDA",IF(COUNTIF(Residuos!$A$5:$A$104,C110)&lt;&gt;1,"REVISAR CÓDIGO",IF(B110="Geração","OK",IF(B110="Destinação",IF(OR(LEN(G110)=0,COUNTIF(Listas!$H$6:$H$13,G110)&lt;&gt;1,LEN(H110)=0,LEN(I110)=0,COUNT(K110)&lt;&gt;1),"DESTINAÇÃO INCOMPLETA","OK"),"REVISAR MOVIMENTO"))))))</x:f>
      </x:c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40"/>
      <x:c r="B111" s="30"/>
      <x:c r="C111" s="30"/>
      <x:c r="D111" s="30"/>
      <x:c r="E111" s="30"/>
      <x:c r="F111" s="41"/>
      <x:c r="G111" s="30"/>
      <x:c r="H111" s="30"/>
      <x:c r="I111" s="30"/>
      <x:c r="J111" s="30"/>
      <x:c r="K111" s="42"/>
      <x:c r="L111" s="30"/>
      <x:c r="M111" s="165" t="str">
        <x:f>IF(COUNTA(A111:L111)=0,"",IF(OR(COUNT(A111)&lt;&gt;1,COUNT(F111)&lt;&gt;1,LEN(C111)=0),"DADOS INCOMPLETOS",IF(OR(A111&lt;=0,A111&gt;Listas!$B$9,F111&lt;=0),"DATA OU QUANTIDADE INVÁLIDA",IF(COUNTIF(Residuos!$A$5:$A$104,C111)&lt;&gt;1,"REVISAR CÓDIGO",IF(B111="Geração","OK",IF(B111="Destinação",IF(OR(LEN(G111)=0,COUNTIF(Listas!$H$6:$H$13,G111)&lt;&gt;1,LEN(H111)=0,LEN(I111)=0,COUNT(K111)&lt;&gt;1),"DESTINAÇÃO INCOMPLETA","OK"),"REVISAR MOVIMENTO"))))))</x:f>
      </x:c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40"/>
      <x:c r="B112" s="30"/>
      <x:c r="C112" s="30"/>
      <x:c r="D112" s="30"/>
      <x:c r="E112" s="30"/>
      <x:c r="F112" s="41"/>
      <x:c r="G112" s="30"/>
      <x:c r="H112" s="30"/>
      <x:c r="I112" s="30"/>
      <x:c r="J112" s="30"/>
      <x:c r="K112" s="42"/>
      <x:c r="L112" s="30"/>
      <x:c r="M112" s="165" t="str">
        <x:f>IF(COUNTA(A112:L112)=0,"",IF(OR(COUNT(A112)&lt;&gt;1,COUNT(F112)&lt;&gt;1,LEN(C112)=0),"DADOS INCOMPLETOS",IF(OR(A112&lt;=0,A112&gt;Listas!$B$9,F112&lt;=0),"DATA OU QUANTIDADE INVÁLIDA",IF(COUNTIF(Residuos!$A$5:$A$104,C112)&lt;&gt;1,"REVISAR CÓDIGO",IF(B112="Geração","OK",IF(B112="Destinação",IF(OR(LEN(G112)=0,COUNTIF(Listas!$H$6:$H$13,G112)&lt;&gt;1,LEN(H112)=0,LEN(I112)=0,COUNT(K112)&lt;&gt;1),"DESTINAÇÃO INCOMPLETA","OK"),"REVISAR MOVIMENTO"))))))</x:f>
      </x:c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40"/>
      <x:c r="B113" s="30"/>
      <x:c r="C113" s="30"/>
      <x:c r="D113" s="30"/>
      <x:c r="E113" s="30"/>
      <x:c r="F113" s="41"/>
      <x:c r="G113" s="30"/>
      <x:c r="H113" s="30"/>
      <x:c r="I113" s="30"/>
      <x:c r="J113" s="30"/>
      <x:c r="K113" s="42"/>
      <x:c r="L113" s="30"/>
      <x:c r="M113" s="165" t="str">
        <x:f>IF(COUNTA(A113:L113)=0,"",IF(OR(COUNT(A113)&lt;&gt;1,COUNT(F113)&lt;&gt;1,LEN(C113)=0),"DADOS INCOMPLETOS",IF(OR(A113&lt;=0,A113&gt;Listas!$B$9,F113&lt;=0),"DATA OU QUANTIDADE INVÁLIDA",IF(COUNTIF(Residuos!$A$5:$A$104,C113)&lt;&gt;1,"REVISAR CÓDIGO",IF(B113="Geração","OK",IF(B113="Destinação",IF(OR(LEN(G113)=0,COUNTIF(Listas!$H$6:$H$13,G113)&lt;&gt;1,LEN(H113)=0,LEN(I113)=0,COUNT(K113)&lt;&gt;1),"DESTINAÇÃO INCOMPLETA","OK"),"REVISAR MOVIMENTO"))))))</x:f>
      </x:c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40"/>
      <x:c r="B114" s="30"/>
      <x:c r="C114" s="30"/>
      <x:c r="D114" s="30"/>
      <x:c r="E114" s="30"/>
      <x:c r="F114" s="41"/>
      <x:c r="G114" s="30"/>
      <x:c r="H114" s="30"/>
      <x:c r="I114" s="30"/>
      <x:c r="J114" s="30"/>
      <x:c r="K114" s="42"/>
      <x:c r="L114" s="30"/>
      <x:c r="M114" s="165" t="str">
        <x:f>IF(COUNTA(A114:L114)=0,"",IF(OR(COUNT(A114)&lt;&gt;1,COUNT(F114)&lt;&gt;1,LEN(C114)=0),"DADOS INCOMPLETOS",IF(OR(A114&lt;=0,A114&gt;Listas!$B$9,F114&lt;=0),"DATA OU QUANTIDADE INVÁLIDA",IF(COUNTIF(Residuos!$A$5:$A$104,C114)&lt;&gt;1,"REVISAR CÓDIGO",IF(B114="Geração","OK",IF(B114="Destinação",IF(OR(LEN(G114)=0,COUNTIF(Listas!$H$6:$H$13,G114)&lt;&gt;1,LEN(H114)=0,LEN(I114)=0,COUNT(K114)&lt;&gt;1),"DESTINAÇÃO INCOMPLETA","OK"),"REVISAR MOVIMENTO"))))))</x:f>
      </x:c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40"/>
      <x:c r="B115" s="30"/>
      <x:c r="C115" s="30"/>
      <x:c r="D115" s="30"/>
      <x:c r="E115" s="30"/>
      <x:c r="F115" s="41"/>
      <x:c r="G115" s="30"/>
      <x:c r="H115" s="30"/>
      <x:c r="I115" s="30"/>
      <x:c r="J115" s="30"/>
      <x:c r="K115" s="42"/>
      <x:c r="L115" s="30"/>
      <x:c r="M115" s="165" t="str">
        <x:f>IF(COUNTA(A115:L115)=0,"",IF(OR(COUNT(A115)&lt;&gt;1,COUNT(F115)&lt;&gt;1,LEN(C115)=0),"DADOS INCOMPLETOS",IF(OR(A115&lt;=0,A115&gt;Listas!$B$9,F115&lt;=0),"DATA OU QUANTIDADE INVÁLIDA",IF(COUNTIF(Residuos!$A$5:$A$104,C115)&lt;&gt;1,"REVISAR CÓDIGO",IF(B115="Geração","OK",IF(B115="Destinação",IF(OR(LEN(G115)=0,COUNTIF(Listas!$H$6:$H$13,G115)&lt;&gt;1,LEN(H115)=0,LEN(I115)=0,COUNT(K115)&lt;&gt;1),"DESTINAÇÃO INCOMPLETA","OK"),"REVISAR MOVIMENTO"))))))</x:f>
      </x:c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40"/>
      <x:c r="B116" s="30"/>
      <x:c r="C116" s="30"/>
      <x:c r="D116" s="30"/>
      <x:c r="E116" s="30"/>
      <x:c r="F116" s="41"/>
      <x:c r="G116" s="30"/>
      <x:c r="H116" s="30"/>
      <x:c r="I116" s="30"/>
      <x:c r="J116" s="30"/>
      <x:c r="K116" s="42"/>
      <x:c r="L116" s="30"/>
      <x:c r="M116" s="165" t="str">
        <x:f>IF(COUNTA(A116:L116)=0,"",IF(OR(COUNT(A116)&lt;&gt;1,COUNT(F116)&lt;&gt;1,LEN(C116)=0),"DADOS INCOMPLETOS",IF(OR(A116&lt;=0,A116&gt;Listas!$B$9,F116&lt;=0),"DATA OU QUANTIDADE INVÁLIDA",IF(COUNTIF(Residuos!$A$5:$A$104,C116)&lt;&gt;1,"REVISAR CÓDIGO",IF(B116="Geração","OK",IF(B116="Destinação",IF(OR(LEN(G116)=0,COUNTIF(Listas!$H$6:$H$13,G116)&lt;&gt;1,LEN(H116)=0,LEN(I116)=0,COUNT(K116)&lt;&gt;1),"DESTINAÇÃO INCOMPLETA","OK"),"REVISAR MOVIMENTO"))))))</x:f>
      </x:c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40"/>
      <x:c r="B117" s="30"/>
      <x:c r="C117" s="30"/>
      <x:c r="D117" s="30"/>
      <x:c r="E117" s="30"/>
      <x:c r="F117" s="41"/>
      <x:c r="G117" s="30"/>
      <x:c r="H117" s="30"/>
      <x:c r="I117" s="30"/>
      <x:c r="J117" s="30"/>
      <x:c r="K117" s="42"/>
      <x:c r="L117" s="30"/>
      <x:c r="M117" s="165" t="str">
        <x:f>IF(COUNTA(A117:L117)=0,"",IF(OR(COUNT(A117)&lt;&gt;1,COUNT(F117)&lt;&gt;1,LEN(C117)=0),"DADOS INCOMPLETOS",IF(OR(A117&lt;=0,A117&gt;Listas!$B$9,F117&lt;=0),"DATA OU QUANTIDADE INVÁLIDA",IF(COUNTIF(Residuos!$A$5:$A$104,C117)&lt;&gt;1,"REVISAR CÓDIGO",IF(B117="Geração","OK",IF(B117="Destinação",IF(OR(LEN(G117)=0,COUNTIF(Listas!$H$6:$H$13,G117)&lt;&gt;1,LEN(H117)=0,LEN(I117)=0,COUNT(K117)&lt;&gt;1),"DESTINAÇÃO INCOMPLETA","OK"),"REVISAR MOVIMENTO"))))))</x:f>
      </x:c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40"/>
      <x:c r="B118" s="30"/>
      <x:c r="C118" s="30"/>
      <x:c r="D118" s="30"/>
      <x:c r="E118" s="30"/>
      <x:c r="F118" s="41"/>
      <x:c r="G118" s="30"/>
      <x:c r="H118" s="30"/>
      <x:c r="I118" s="30"/>
      <x:c r="J118" s="30"/>
      <x:c r="K118" s="42"/>
      <x:c r="L118" s="30"/>
      <x:c r="M118" s="165" t="str">
        <x:f>IF(COUNTA(A118:L118)=0,"",IF(OR(COUNT(A118)&lt;&gt;1,COUNT(F118)&lt;&gt;1,LEN(C118)=0),"DADOS INCOMPLETOS",IF(OR(A118&lt;=0,A118&gt;Listas!$B$9,F118&lt;=0),"DATA OU QUANTIDADE INVÁLIDA",IF(COUNTIF(Residuos!$A$5:$A$104,C118)&lt;&gt;1,"REVISAR CÓDIGO",IF(B118="Geração","OK",IF(B118="Destinação",IF(OR(LEN(G118)=0,COUNTIF(Listas!$H$6:$H$13,G118)&lt;&gt;1,LEN(H118)=0,LEN(I118)=0,COUNT(K118)&lt;&gt;1),"DESTINAÇÃO INCOMPLETA","OK"),"REVISAR MOVIMENTO"))))))</x:f>
      </x:c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40"/>
      <x:c r="B119" s="30"/>
      <x:c r="C119" s="30"/>
      <x:c r="D119" s="30"/>
      <x:c r="E119" s="30"/>
      <x:c r="F119" s="41"/>
      <x:c r="G119" s="30"/>
      <x:c r="H119" s="30"/>
      <x:c r="I119" s="30"/>
      <x:c r="J119" s="30"/>
      <x:c r="K119" s="42"/>
      <x:c r="L119" s="30"/>
      <x:c r="M119" s="165" t="str">
        <x:f>IF(COUNTA(A119:L119)=0,"",IF(OR(COUNT(A119)&lt;&gt;1,COUNT(F119)&lt;&gt;1,LEN(C119)=0),"DADOS INCOMPLETOS",IF(OR(A119&lt;=0,A119&gt;Listas!$B$9,F119&lt;=0),"DATA OU QUANTIDADE INVÁLIDA",IF(COUNTIF(Residuos!$A$5:$A$104,C119)&lt;&gt;1,"REVISAR CÓDIGO",IF(B119="Geração","OK",IF(B119="Destinação",IF(OR(LEN(G119)=0,COUNTIF(Listas!$H$6:$H$13,G119)&lt;&gt;1,LEN(H119)=0,LEN(I119)=0,COUNT(K119)&lt;&gt;1),"DESTINAÇÃO INCOMPLETA","OK"),"REVISAR MOVIMENTO"))))))</x:f>
      </x:c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40"/>
      <x:c r="B120" s="30"/>
      <x:c r="C120" s="30"/>
      <x:c r="D120" s="30"/>
      <x:c r="E120" s="30"/>
      <x:c r="F120" s="41"/>
      <x:c r="G120" s="30"/>
      <x:c r="H120" s="30"/>
      <x:c r="I120" s="30"/>
      <x:c r="J120" s="30"/>
      <x:c r="K120" s="42"/>
      <x:c r="L120" s="30"/>
      <x:c r="M120" s="165" t="str">
        <x:f>IF(COUNTA(A120:L120)=0,"",IF(OR(COUNT(A120)&lt;&gt;1,COUNT(F120)&lt;&gt;1,LEN(C120)=0),"DADOS INCOMPLETOS",IF(OR(A120&lt;=0,A120&gt;Listas!$B$9,F120&lt;=0),"DATA OU QUANTIDADE INVÁLIDA",IF(COUNTIF(Residuos!$A$5:$A$104,C120)&lt;&gt;1,"REVISAR CÓDIGO",IF(B120="Geração","OK",IF(B120="Destinação",IF(OR(LEN(G120)=0,COUNTIF(Listas!$H$6:$H$13,G120)&lt;&gt;1,LEN(H120)=0,LEN(I120)=0,COUNT(K120)&lt;&gt;1),"DESTINAÇÃO INCOMPLETA","OK"),"REVISAR MOVIMENTO"))))))</x:f>
      </x:c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40"/>
      <x:c r="B121" s="30"/>
      <x:c r="C121" s="30"/>
      <x:c r="D121" s="30"/>
      <x:c r="E121" s="30"/>
      <x:c r="F121" s="41"/>
      <x:c r="G121" s="30"/>
      <x:c r="H121" s="30"/>
      <x:c r="I121" s="30"/>
      <x:c r="J121" s="30"/>
      <x:c r="K121" s="42"/>
      <x:c r="L121" s="30"/>
      <x:c r="M121" s="165" t="str">
        <x:f>IF(COUNTA(A121:L121)=0,"",IF(OR(COUNT(A121)&lt;&gt;1,COUNT(F121)&lt;&gt;1,LEN(C121)=0),"DADOS INCOMPLETOS",IF(OR(A121&lt;=0,A121&gt;Listas!$B$9,F121&lt;=0),"DATA OU QUANTIDADE INVÁLIDA",IF(COUNTIF(Residuos!$A$5:$A$104,C121)&lt;&gt;1,"REVISAR CÓDIGO",IF(B121="Geração","OK",IF(B121="Destinação",IF(OR(LEN(G121)=0,COUNTIF(Listas!$H$6:$H$13,G121)&lt;&gt;1,LEN(H121)=0,LEN(I121)=0,COUNT(K121)&lt;&gt;1),"DESTINAÇÃO INCOMPLETA","OK"),"REVISAR MOVIMENTO"))))))</x:f>
      </x:c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40"/>
      <x:c r="B122" s="30"/>
      <x:c r="C122" s="30"/>
      <x:c r="D122" s="30"/>
      <x:c r="E122" s="30"/>
      <x:c r="F122" s="41"/>
      <x:c r="G122" s="30"/>
      <x:c r="H122" s="30"/>
      <x:c r="I122" s="30"/>
      <x:c r="J122" s="30"/>
      <x:c r="K122" s="42"/>
      <x:c r="L122" s="30"/>
      <x:c r="M122" s="165" t="str">
        <x:f>IF(COUNTA(A122:L122)=0,"",IF(OR(COUNT(A122)&lt;&gt;1,COUNT(F122)&lt;&gt;1,LEN(C122)=0),"DADOS INCOMPLETOS",IF(OR(A122&lt;=0,A122&gt;Listas!$B$9,F122&lt;=0),"DATA OU QUANTIDADE INVÁLIDA",IF(COUNTIF(Residuos!$A$5:$A$104,C122)&lt;&gt;1,"REVISAR CÓDIGO",IF(B122="Geração","OK",IF(B122="Destinação",IF(OR(LEN(G122)=0,COUNTIF(Listas!$H$6:$H$13,G122)&lt;&gt;1,LEN(H122)=0,LEN(I122)=0,COUNT(K122)&lt;&gt;1),"DESTINAÇÃO INCOMPLETA","OK"),"REVISAR MOVIMENTO"))))))</x:f>
      </x:c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40"/>
      <x:c r="B123" s="30"/>
      <x:c r="C123" s="30"/>
      <x:c r="D123" s="30"/>
      <x:c r="E123" s="30"/>
      <x:c r="F123" s="41"/>
      <x:c r="G123" s="30"/>
      <x:c r="H123" s="30"/>
      <x:c r="I123" s="30"/>
      <x:c r="J123" s="30"/>
      <x:c r="K123" s="42"/>
      <x:c r="L123" s="30"/>
      <x:c r="M123" s="165" t="str">
        <x:f>IF(COUNTA(A123:L123)=0,"",IF(OR(COUNT(A123)&lt;&gt;1,COUNT(F123)&lt;&gt;1,LEN(C123)=0),"DADOS INCOMPLETOS",IF(OR(A123&lt;=0,A123&gt;Listas!$B$9,F123&lt;=0),"DATA OU QUANTIDADE INVÁLIDA",IF(COUNTIF(Residuos!$A$5:$A$104,C123)&lt;&gt;1,"REVISAR CÓDIGO",IF(B123="Geração","OK",IF(B123="Destinação",IF(OR(LEN(G123)=0,COUNTIF(Listas!$H$6:$H$13,G123)&lt;&gt;1,LEN(H123)=0,LEN(I123)=0,COUNT(K123)&lt;&gt;1),"DESTINAÇÃO INCOMPLETA","OK"),"REVISAR MOVIMENTO"))))))</x:f>
      </x:c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40"/>
      <x:c r="B124" s="30"/>
      <x:c r="C124" s="30"/>
      <x:c r="D124" s="30"/>
      <x:c r="E124" s="30"/>
      <x:c r="F124" s="41"/>
      <x:c r="G124" s="30"/>
      <x:c r="H124" s="30"/>
      <x:c r="I124" s="30"/>
      <x:c r="J124" s="30"/>
      <x:c r="K124" s="42"/>
      <x:c r="L124" s="30"/>
      <x:c r="M124" s="165" t="str">
        <x:f>IF(COUNTA(A124:L124)=0,"",IF(OR(COUNT(A124)&lt;&gt;1,COUNT(F124)&lt;&gt;1,LEN(C124)=0),"DADOS INCOMPLETOS",IF(OR(A124&lt;=0,A124&gt;Listas!$B$9,F124&lt;=0),"DATA OU QUANTIDADE INVÁLIDA",IF(COUNTIF(Residuos!$A$5:$A$104,C124)&lt;&gt;1,"REVISAR CÓDIGO",IF(B124="Geração","OK",IF(B124="Destinação",IF(OR(LEN(G124)=0,COUNTIF(Listas!$H$6:$H$13,G124)&lt;&gt;1,LEN(H124)=0,LEN(I124)=0,COUNT(K124)&lt;&gt;1),"DESTINAÇÃO INCOMPLETA","OK"),"REVISAR MOVIMENTO"))))))</x:f>
      </x:c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40"/>
      <x:c r="B125" s="30"/>
      <x:c r="C125" s="30"/>
      <x:c r="D125" s="30"/>
      <x:c r="E125" s="30"/>
      <x:c r="F125" s="41"/>
      <x:c r="G125" s="30"/>
      <x:c r="H125" s="30"/>
      <x:c r="I125" s="30"/>
      <x:c r="J125" s="30"/>
      <x:c r="K125" s="42"/>
      <x:c r="L125" s="30"/>
      <x:c r="M125" s="165" t="str">
        <x:f>IF(COUNTA(A125:L125)=0,"",IF(OR(COUNT(A125)&lt;&gt;1,COUNT(F125)&lt;&gt;1,LEN(C125)=0),"DADOS INCOMPLETOS",IF(OR(A125&lt;=0,A125&gt;Listas!$B$9,F125&lt;=0),"DATA OU QUANTIDADE INVÁLIDA",IF(COUNTIF(Residuos!$A$5:$A$104,C125)&lt;&gt;1,"REVISAR CÓDIGO",IF(B125="Geração","OK",IF(B125="Destinação",IF(OR(LEN(G125)=0,COUNTIF(Listas!$H$6:$H$13,G125)&lt;&gt;1,LEN(H125)=0,LEN(I125)=0,COUNT(K125)&lt;&gt;1),"DESTINAÇÃO INCOMPLETA","OK"),"REVISAR MOVIMENTO"))))))</x:f>
      </x:c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40"/>
      <x:c r="B126" s="30"/>
      <x:c r="C126" s="30"/>
      <x:c r="D126" s="30"/>
      <x:c r="E126" s="30"/>
      <x:c r="F126" s="41"/>
      <x:c r="G126" s="30"/>
      <x:c r="H126" s="30"/>
      <x:c r="I126" s="30"/>
      <x:c r="J126" s="30"/>
      <x:c r="K126" s="42"/>
      <x:c r="L126" s="30"/>
      <x:c r="M126" s="165" t="str">
        <x:f>IF(COUNTA(A126:L126)=0,"",IF(OR(COUNT(A126)&lt;&gt;1,COUNT(F126)&lt;&gt;1,LEN(C126)=0),"DADOS INCOMPLETOS",IF(OR(A126&lt;=0,A126&gt;Listas!$B$9,F126&lt;=0),"DATA OU QUANTIDADE INVÁLIDA",IF(COUNTIF(Residuos!$A$5:$A$104,C126)&lt;&gt;1,"REVISAR CÓDIGO",IF(B126="Geração","OK",IF(B126="Destinação",IF(OR(LEN(G126)=0,COUNTIF(Listas!$H$6:$H$13,G126)&lt;&gt;1,LEN(H126)=0,LEN(I126)=0,COUNT(K126)&lt;&gt;1),"DESTINAÇÃO INCOMPLETA","OK"),"REVISAR MOVIMENTO"))))))</x:f>
      </x:c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40"/>
      <x:c r="B127" s="30"/>
      <x:c r="C127" s="30"/>
      <x:c r="D127" s="30"/>
      <x:c r="E127" s="30"/>
      <x:c r="F127" s="41"/>
      <x:c r="G127" s="30"/>
      <x:c r="H127" s="30"/>
      <x:c r="I127" s="30"/>
      <x:c r="J127" s="30"/>
      <x:c r="K127" s="42"/>
      <x:c r="L127" s="30"/>
      <x:c r="M127" s="165" t="str">
        <x:f>IF(COUNTA(A127:L127)=0,"",IF(OR(COUNT(A127)&lt;&gt;1,COUNT(F127)&lt;&gt;1,LEN(C127)=0),"DADOS INCOMPLETOS",IF(OR(A127&lt;=0,A127&gt;Listas!$B$9,F127&lt;=0),"DATA OU QUANTIDADE INVÁLIDA",IF(COUNTIF(Residuos!$A$5:$A$104,C127)&lt;&gt;1,"REVISAR CÓDIGO",IF(B127="Geração","OK",IF(B127="Destinação",IF(OR(LEN(G127)=0,COUNTIF(Listas!$H$6:$H$13,G127)&lt;&gt;1,LEN(H127)=0,LEN(I127)=0,COUNT(K127)&lt;&gt;1),"DESTINAÇÃO INCOMPLETA","OK"),"REVISAR MOVIMENTO"))))))</x:f>
      </x:c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40"/>
      <x:c r="B128" s="30"/>
      <x:c r="C128" s="30"/>
      <x:c r="D128" s="30"/>
      <x:c r="E128" s="30"/>
      <x:c r="F128" s="41"/>
      <x:c r="G128" s="30"/>
      <x:c r="H128" s="30"/>
      <x:c r="I128" s="30"/>
      <x:c r="J128" s="30"/>
      <x:c r="K128" s="42"/>
      <x:c r="L128" s="30"/>
      <x:c r="M128" s="165" t="str">
        <x:f>IF(COUNTA(A128:L128)=0,"",IF(OR(COUNT(A128)&lt;&gt;1,COUNT(F128)&lt;&gt;1,LEN(C128)=0),"DADOS INCOMPLETOS",IF(OR(A128&lt;=0,A128&gt;Listas!$B$9,F128&lt;=0),"DATA OU QUANTIDADE INVÁLIDA",IF(COUNTIF(Residuos!$A$5:$A$104,C128)&lt;&gt;1,"REVISAR CÓDIGO",IF(B128="Geração","OK",IF(B128="Destinação",IF(OR(LEN(G128)=0,COUNTIF(Listas!$H$6:$H$13,G128)&lt;&gt;1,LEN(H128)=0,LEN(I128)=0,COUNT(K128)&lt;&gt;1),"DESTINAÇÃO INCOMPLETA","OK"),"REVISAR MOVIMENTO"))))))</x:f>
      </x:c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40"/>
      <x:c r="B129" s="30"/>
      <x:c r="C129" s="30"/>
      <x:c r="D129" s="30"/>
      <x:c r="E129" s="30"/>
      <x:c r="F129" s="41"/>
      <x:c r="G129" s="30"/>
      <x:c r="H129" s="30"/>
      <x:c r="I129" s="30"/>
      <x:c r="J129" s="30"/>
      <x:c r="K129" s="42"/>
      <x:c r="L129" s="30"/>
      <x:c r="M129" s="165" t="str">
        <x:f>IF(COUNTA(A129:L129)=0,"",IF(OR(COUNT(A129)&lt;&gt;1,COUNT(F129)&lt;&gt;1,LEN(C129)=0),"DADOS INCOMPLETOS",IF(OR(A129&lt;=0,A129&gt;Listas!$B$9,F129&lt;=0),"DATA OU QUANTIDADE INVÁLIDA",IF(COUNTIF(Residuos!$A$5:$A$104,C129)&lt;&gt;1,"REVISAR CÓDIGO",IF(B129="Geração","OK",IF(B129="Destinação",IF(OR(LEN(G129)=0,COUNTIF(Listas!$H$6:$H$13,G129)&lt;&gt;1,LEN(H129)=0,LEN(I129)=0,COUNT(K129)&lt;&gt;1),"DESTINAÇÃO INCOMPLETA","OK"),"REVISAR MOVIMENTO"))))))</x:f>
      </x:c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40"/>
      <x:c r="B130" s="30"/>
      <x:c r="C130" s="30"/>
      <x:c r="D130" s="30"/>
      <x:c r="E130" s="30"/>
      <x:c r="F130" s="41"/>
      <x:c r="G130" s="30"/>
      <x:c r="H130" s="30"/>
      <x:c r="I130" s="30"/>
      <x:c r="J130" s="30"/>
      <x:c r="K130" s="42"/>
      <x:c r="L130" s="30"/>
      <x:c r="M130" s="165" t="str">
        <x:f>IF(COUNTA(A130:L130)=0,"",IF(OR(COUNT(A130)&lt;&gt;1,COUNT(F130)&lt;&gt;1,LEN(C130)=0),"DADOS INCOMPLETOS",IF(OR(A130&lt;=0,A130&gt;Listas!$B$9,F130&lt;=0),"DATA OU QUANTIDADE INVÁLIDA",IF(COUNTIF(Residuos!$A$5:$A$104,C130)&lt;&gt;1,"REVISAR CÓDIGO",IF(B130="Geração","OK",IF(B130="Destinação",IF(OR(LEN(G130)=0,COUNTIF(Listas!$H$6:$H$13,G130)&lt;&gt;1,LEN(H130)=0,LEN(I130)=0,COUNT(K130)&lt;&gt;1),"DESTINAÇÃO INCOMPLETA","OK"),"REVISAR MOVIMENTO"))))))</x:f>
      </x:c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40"/>
      <x:c r="B131" s="30"/>
      <x:c r="C131" s="30"/>
      <x:c r="D131" s="30"/>
      <x:c r="E131" s="30"/>
      <x:c r="F131" s="41"/>
      <x:c r="G131" s="30"/>
      <x:c r="H131" s="30"/>
      <x:c r="I131" s="30"/>
      <x:c r="J131" s="30"/>
      <x:c r="K131" s="42"/>
      <x:c r="L131" s="30"/>
      <x:c r="M131" s="165" t="str">
        <x:f>IF(COUNTA(A131:L131)=0,"",IF(OR(COUNT(A131)&lt;&gt;1,COUNT(F131)&lt;&gt;1,LEN(C131)=0),"DADOS INCOMPLETOS",IF(OR(A131&lt;=0,A131&gt;Listas!$B$9,F131&lt;=0),"DATA OU QUANTIDADE INVÁLIDA",IF(COUNTIF(Residuos!$A$5:$A$104,C131)&lt;&gt;1,"REVISAR CÓDIGO",IF(B131="Geração","OK",IF(B131="Destinação",IF(OR(LEN(G131)=0,COUNTIF(Listas!$H$6:$H$13,G131)&lt;&gt;1,LEN(H131)=0,LEN(I131)=0,COUNT(K131)&lt;&gt;1),"DESTINAÇÃO INCOMPLETA","OK"),"REVISAR MOVIMENTO"))))))</x:f>
      </x:c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40"/>
      <x:c r="B132" s="30"/>
      <x:c r="C132" s="30"/>
      <x:c r="D132" s="30"/>
      <x:c r="E132" s="30"/>
      <x:c r="F132" s="41"/>
      <x:c r="G132" s="30"/>
      <x:c r="H132" s="30"/>
      <x:c r="I132" s="30"/>
      <x:c r="J132" s="30"/>
      <x:c r="K132" s="42"/>
      <x:c r="L132" s="30"/>
      <x:c r="M132" s="165" t="str">
        <x:f>IF(COUNTA(A132:L132)=0,"",IF(OR(COUNT(A132)&lt;&gt;1,COUNT(F132)&lt;&gt;1,LEN(C132)=0),"DADOS INCOMPLETOS",IF(OR(A132&lt;=0,A132&gt;Listas!$B$9,F132&lt;=0),"DATA OU QUANTIDADE INVÁLIDA",IF(COUNTIF(Residuos!$A$5:$A$104,C132)&lt;&gt;1,"REVISAR CÓDIGO",IF(B132="Geração","OK",IF(B132="Destinação",IF(OR(LEN(G132)=0,COUNTIF(Listas!$H$6:$H$13,G132)&lt;&gt;1,LEN(H132)=0,LEN(I132)=0,COUNT(K132)&lt;&gt;1),"DESTINAÇÃO INCOMPLETA","OK"),"REVISAR MOVIMENTO"))))))</x:f>
      </x:c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40"/>
      <x:c r="B133" s="30"/>
      <x:c r="C133" s="30"/>
      <x:c r="D133" s="30"/>
      <x:c r="E133" s="30"/>
      <x:c r="F133" s="41"/>
      <x:c r="G133" s="30"/>
      <x:c r="H133" s="30"/>
      <x:c r="I133" s="30"/>
      <x:c r="J133" s="30"/>
      <x:c r="K133" s="42"/>
      <x:c r="L133" s="30"/>
      <x:c r="M133" s="165" t="str">
        <x:f>IF(COUNTA(A133:L133)=0,"",IF(OR(COUNT(A133)&lt;&gt;1,COUNT(F133)&lt;&gt;1,LEN(C133)=0),"DADOS INCOMPLETOS",IF(OR(A133&lt;=0,A133&gt;Listas!$B$9,F133&lt;=0),"DATA OU QUANTIDADE INVÁLIDA",IF(COUNTIF(Residuos!$A$5:$A$104,C133)&lt;&gt;1,"REVISAR CÓDIGO",IF(B133="Geração","OK",IF(B133="Destinação",IF(OR(LEN(G133)=0,COUNTIF(Listas!$H$6:$H$13,G133)&lt;&gt;1,LEN(H133)=0,LEN(I133)=0,COUNT(K133)&lt;&gt;1),"DESTINAÇÃO INCOMPLETA","OK"),"REVISAR MOVIMENTO"))))))</x:f>
      </x:c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40"/>
      <x:c r="B134" s="30"/>
      <x:c r="C134" s="30"/>
      <x:c r="D134" s="30"/>
      <x:c r="E134" s="30"/>
      <x:c r="F134" s="41"/>
      <x:c r="G134" s="30"/>
      <x:c r="H134" s="30"/>
      <x:c r="I134" s="30"/>
      <x:c r="J134" s="30"/>
      <x:c r="K134" s="42"/>
      <x:c r="L134" s="30"/>
      <x:c r="M134" s="165" t="str">
        <x:f>IF(COUNTA(A134:L134)=0,"",IF(OR(COUNT(A134)&lt;&gt;1,COUNT(F134)&lt;&gt;1,LEN(C134)=0),"DADOS INCOMPLETOS",IF(OR(A134&lt;=0,A134&gt;Listas!$B$9,F134&lt;=0),"DATA OU QUANTIDADE INVÁLIDA",IF(COUNTIF(Residuos!$A$5:$A$104,C134)&lt;&gt;1,"REVISAR CÓDIGO",IF(B134="Geração","OK",IF(B134="Destinação",IF(OR(LEN(G134)=0,COUNTIF(Listas!$H$6:$H$13,G134)&lt;&gt;1,LEN(H134)=0,LEN(I134)=0,COUNT(K134)&lt;&gt;1),"DESTINAÇÃO INCOMPLETA","OK"),"REVISAR MOVIMENTO"))))))</x:f>
      </x:c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40"/>
      <x:c r="B135" s="30"/>
      <x:c r="C135" s="30"/>
      <x:c r="D135" s="30"/>
      <x:c r="E135" s="30"/>
      <x:c r="F135" s="41"/>
      <x:c r="G135" s="30"/>
      <x:c r="H135" s="30"/>
      <x:c r="I135" s="30"/>
      <x:c r="J135" s="30"/>
      <x:c r="K135" s="42"/>
      <x:c r="L135" s="30"/>
      <x:c r="M135" s="165" t="str">
        <x:f>IF(COUNTA(A135:L135)=0,"",IF(OR(COUNT(A135)&lt;&gt;1,COUNT(F135)&lt;&gt;1,LEN(C135)=0),"DADOS INCOMPLETOS",IF(OR(A135&lt;=0,A135&gt;Listas!$B$9,F135&lt;=0),"DATA OU QUANTIDADE INVÁLIDA",IF(COUNTIF(Residuos!$A$5:$A$104,C135)&lt;&gt;1,"REVISAR CÓDIGO",IF(B135="Geração","OK",IF(B135="Destinação",IF(OR(LEN(G135)=0,COUNTIF(Listas!$H$6:$H$13,G135)&lt;&gt;1,LEN(H135)=0,LEN(I135)=0,COUNT(K135)&lt;&gt;1),"DESTINAÇÃO INCOMPLETA","OK"),"REVISAR MOVIMENTO"))))))</x:f>
      </x:c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40"/>
      <x:c r="B136" s="30"/>
      <x:c r="C136" s="30"/>
      <x:c r="D136" s="30"/>
      <x:c r="E136" s="30"/>
      <x:c r="F136" s="41"/>
      <x:c r="G136" s="30"/>
      <x:c r="H136" s="30"/>
      <x:c r="I136" s="30"/>
      <x:c r="J136" s="30"/>
      <x:c r="K136" s="42"/>
      <x:c r="L136" s="30"/>
      <x:c r="M136" s="165" t="str">
        <x:f>IF(COUNTA(A136:L136)=0,"",IF(OR(COUNT(A136)&lt;&gt;1,COUNT(F136)&lt;&gt;1,LEN(C136)=0),"DADOS INCOMPLETOS",IF(OR(A136&lt;=0,A136&gt;Listas!$B$9,F136&lt;=0),"DATA OU QUANTIDADE INVÁLIDA",IF(COUNTIF(Residuos!$A$5:$A$104,C136)&lt;&gt;1,"REVISAR CÓDIGO",IF(B136="Geração","OK",IF(B136="Destinação",IF(OR(LEN(G136)=0,COUNTIF(Listas!$H$6:$H$13,G136)&lt;&gt;1,LEN(H136)=0,LEN(I136)=0,COUNT(K136)&lt;&gt;1),"DESTINAÇÃO INCOMPLETA","OK"),"REVISAR MOVIMENTO"))))))</x:f>
      </x:c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40"/>
      <x:c r="B137" s="30"/>
      <x:c r="C137" s="30"/>
      <x:c r="D137" s="30"/>
      <x:c r="E137" s="30"/>
      <x:c r="F137" s="41"/>
      <x:c r="G137" s="30"/>
      <x:c r="H137" s="30"/>
      <x:c r="I137" s="30"/>
      <x:c r="J137" s="30"/>
      <x:c r="K137" s="42"/>
      <x:c r="L137" s="30"/>
      <x:c r="M137" s="165" t="str">
        <x:f>IF(COUNTA(A137:L137)=0,"",IF(OR(COUNT(A137)&lt;&gt;1,COUNT(F137)&lt;&gt;1,LEN(C137)=0),"DADOS INCOMPLETOS",IF(OR(A137&lt;=0,A137&gt;Listas!$B$9,F137&lt;=0),"DATA OU QUANTIDADE INVÁLIDA",IF(COUNTIF(Residuos!$A$5:$A$104,C137)&lt;&gt;1,"REVISAR CÓDIGO",IF(B137="Geração","OK",IF(B137="Destinação",IF(OR(LEN(G137)=0,COUNTIF(Listas!$H$6:$H$13,G137)&lt;&gt;1,LEN(H137)=0,LEN(I137)=0,COUNT(K137)&lt;&gt;1),"DESTINAÇÃO INCOMPLETA","OK"),"REVISAR MOVIMENTO"))))))</x:f>
      </x:c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40"/>
      <x:c r="B138" s="30"/>
      <x:c r="C138" s="30"/>
      <x:c r="D138" s="30"/>
      <x:c r="E138" s="30"/>
      <x:c r="F138" s="41"/>
      <x:c r="G138" s="30"/>
      <x:c r="H138" s="30"/>
      <x:c r="I138" s="30"/>
      <x:c r="J138" s="30"/>
      <x:c r="K138" s="42"/>
      <x:c r="L138" s="30"/>
      <x:c r="M138" s="165" t="str">
        <x:f>IF(COUNTA(A138:L138)=0,"",IF(OR(COUNT(A138)&lt;&gt;1,COUNT(F138)&lt;&gt;1,LEN(C138)=0),"DADOS INCOMPLETOS",IF(OR(A138&lt;=0,A138&gt;Listas!$B$9,F138&lt;=0),"DATA OU QUANTIDADE INVÁLIDA",IF(COUNTIF(Residuos!$A$5:$A$104,C138)&lt;&gt;1,"REVISAR CÓDIGO",IF(B138="Geração","OK",IF(B138="Destinação",IF(OR(LEN(G138)=0,COUNTIF(Listas!$H$6:$H$13,G138)&lt;&gt;1,LEN(H138)=0,LEN(I138)=0,COUNT(K138)&lt;&gt;1),"DESTINAÇÃO INCOMPLETA","OK"),"REVISAR MOVIMENTO"))))))</x:f>
      </x:c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40"/>
      <x:c r="B139" s="30"/>
      <x:c r="C139" s="30"/>
      <x:c r="D139" s="30"/>
      <x:c r="E139" s="30"/>
      <x:c r="F139" s="41"/>
      <x:c r="G139" s="30"/>
      <x:c r="H139" s="30"/>
      <x:c r="I139" s="30"/>
      <x:c r="J139" s="30"/>
      <x:c r="K139" s="42"/>
      <x:c r="L139" s="30"/>
      <x:c r="M139" s="165" t="str">
        <x:f>IF(COUNTA(A139:L139)=0,"",IF(OR(COUNT(A139)&lt;&gt;1,COUNT(F139)&lt;&gt;1,LEN(C139)=0),"DADOS INCOMPLETOS",IF(OR(A139&lt;=0,A139&gt;Listas!$B$9,F139&lt;=0),"DATA OU QUANTIDADE INVÁLIDA",IF(COUNTIF(Residuos!$A$5:$A$104,C139)&lt;&gt;1,"REVISAR CÓDIGO",IF(B139="Geração","OK",IF(B139="Destinação",IF(OR(LEN(G139)=0,COUNTIF(Listas!$H$6:$H$13,G139)&lt;&gt;1,LEN(H139)=0,LEN(I139)=0,COUNT(K139)&lt;&gt;1),"DESTINAÇÃO INCOMPLETA","OK"),"REVISAR MOVIMENTO"))))))</x:f>
      </x:c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40"/>
      <x:c r="B140" s="30"/>
      <x:c r="C140" s="30"/>
      <x:c r="D140" s="30"/>
      <x:c r="E140" s="30"/>
      <x:c r="F140" s="41"/>
      <x:c r="G140" s="30"/>
      <x:c r="H140" s="30"/>
      <x:c r="I140" s="30"/>
      <x:c r="J140" s="30"/>
      <x:c r="K140" s="42"/>
      <x:c r="L140" s="30"/>
      <x:c r="M140" s="165" t="str">
        <x:f>IF(COUNTA(A140:L140)=0,"",IF(OR(COUNT(A140)&lt;&gt;1,COUNT(F140)&lt;&gt;1,LEN(C140)=0),"DADOS INCOMPLETOS",IF(OR(A140&lt;=0,A140&gt;Listas!$B$9,F140&lt;=0),"DATA OU QUANTIDADE INVÁLIDA",IF(COUNTIF(Residuos!$A$5:$A$104,C140)&lt;&gt;1,"REVISAR CÓDIGO",IF(B140="Geração","OK",IF(B140="Destinação",IF(OR(LEN(G140)=0,COUNTIF(Listas!$H$6:$H$13,G140)&lt;&gt;1,LEN(H140)=0,LEN(I140)=0,COUNT(K140)&lt;&gt;1),"DESTINAÇÃO INCOMPLETA","OK"),"REVISAR MOVIMENTO"))))))</x:f>
      </x:c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40"/>
      <x:c r="B141" s="30"/>
      <x:c r="C141" s="30"/>
      <x:c r="D141" s="30"/>
      <x:c r="E141" s="30"/>
      <x:c r="F141" s="41"/>
      <x:c r="G141" s="30"/>
      <x:c r="H141" s="30"/>
      <x:c r="I141" s="30"/>
      <x:c r="J141" s="30"/>
      <x:c r="K141" s="42"/>
      <x:c r="L141" s="30"/>
      <x:c r="M141" s="165" t="str">
        <x:f>IF(COUNTA(A141:L141)=0,"",IF(OR(COUNT(A141)&lt;&gt;1,COUNT(F141)&lt;&gt;1,LEN(C141)=0),"DADOS INCOMPLETOS",IF(OR(A141&lt;=0,A141&gt;Listas!$B$9,F141&lt;=0),"DATA OU QUANTIDADE INVÁLIDA",IF(COUNTIF(Residuos!$A$5:$A$104,C141)&lt;&gt;1,"REVISAR CÓDIGO",IF(B141="Geração","OK",IF(B141="Destinação",IF(OR(LEN(G141)=0,COUNTIF(Listas!$H$6:$H$13,G141)&lt;&gt;1,LEN(H141)=0,LEN(I141)=0,COUNT(K141)&lt;&gt;1),"DESTINAÇÃO INCOMPLETA","OK"),"REVISAR MOVIMENTO"))))))</x:f>
      </x:c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40"/>
      <x:c r="B142" s="30"/>
      <x:c r="C142" s="30"/>
      <x:c r="D142" s="30"/>
      <x:c r="E142" s="30"/>
      <x:c r="F142" s="41"/>
      <x:c r="G142" s="30"/>
      <x:c r="H142" s="30"/>
      <x:c r="I142" s="30"/>
      <x:c r="J142" s="30"/>
      <x:c r="K142" s="42"/>
      <x:c r="L142" s="30"/>
      <x:c r="M142" s="165" t="str">
        <x:f>IF(COUNTA(A142:L142)=0,"",IF(OR(COUNT(A142)&lt;&gt;1,COUNT(F142)&lt;&gt;1,LEN(C142)=0),"DADOS INCOMPLETOS",IF(OR(A142&lt;=0,A142&gt;Listas!$B$9,F142&lt;=0),"DATA OU QUANTIDADE INVÁLIDA",IF(COUNTIF(Residuos!$A$5:$A$104,C142)&lt;&gt;1,"REVISAR CÓDIGO",IF(B142="Geração","OK",IF(B142="Destinação",IF(OR(LEN(G142)=0,COUNTIF(Listas!$H$6:$H$13,G142)&lt;&gt;1,LEN(H142)=0,LEN(I142)=0,COUNT(K142)&lt;&gt;1),"DESTINAÇÃO INCOMPLETA","OK"),"REVISAR MOVIMENTO"))))))</x:f>
      </x:c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40"/>
      <x:c r="B143" s="30"/>
      <x:c r="C143" s="30"/>
      <x:c r="D143" s="30"/>
      <x:c r="E143" s="30"/>
      <x:c r="F143" s="41"/>
      <x:c r="G143" s="30"/>
      <x:c r="H143" s="30"/>
      <x:c r="I143" s="30"/>
      <x:c r="J143" s="30"/>
      <x:c r="K143" s="42"/>
      <x:c r="L143" s="30"/>
      <x:c r="M143" s="165" t="str">
        <x:f>IF(COUNTA(A143:L143)=0,"",IF(OR(COUNT(A143)&lt;&gt;1,COUNT(F143)&lt;&gt;1,LEN(C143)=0),"DADOS INCOMPLETOS",IF(OR(A143&lt;=0,A143&gt;Listas!$B$9,F143&lt;=0),"DATA OU QUANTIDADE INVÁLIDA",IF(COUNTIF(Residuos!$A$5:$A$104,C143)&lt;&gt;1,"REVISAR CÓDIGO",IF(B143="Geração","OK",IF(B143="Destinação",IF(OR(LEN(G143)=0,COUNTIF(Listas!$H$6:$H$13,G143)&lt;&gt;1,LEN(H143)=0,LEN(I143)=0,COUNT(K143)&lt;&gt;1),"DESTINAÇÃO INCOMPLETA","OK"),"REVISAR MOVIMENTO"))))))</x:f>
      </x:c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40"/>
      <x:c r="B144" s="30"/>
      <x:c r="C144" s="30"/>
      <x:c r="D144" s="30"/>
      <x:c r="E144" s="30"/>
      <x:c r="F144" s="41"/>
      <x:c r="G144" s="30"/>
      <x:c r="H144" s="30"/>
      <x:c r="I144" s="30"/>
      <x:c r="J144" s="30"/>
      <x:c r="K144" s="42"/>
      <x:c r="L144" s="30"/>
      <x:c r="M144" s="165" t="str">
        <x:f>IF(COUNTA(A144:L144)=0,"",IF(OR(COUNT(A144)&lt;&gt;1,COUNT(F144)&lt;&gt;1,LEN(C144)=0),"DADOS INCOMPLETOS",IF(OR(A144&lt;=0,A144&gt;Listas!$B$9,F144&lt;=0),"DATA OU QUANTIDADE INVÁLIDA",IF(COUNTIF(Residuos!$A$5:$A$104,C144)&lt;&gt;1,"REVISAR CÓDIGO",IF(B144="Geração","OK",IF(B144="Destinação",IF(OR(LEN(G144)=0,COUNTIF(Listas!$H$6:$H$13,G144)&lt;&gt;1,LEN(H144)=0,LEN(I144)=0,COUNT(K144)&lt;&gt;1),"DESTINAÇÃO INCOMPLETA","OK"),"REVISAR MOVIMENTO"))))))</x:f>
      </x:c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40"/>
      <x:c r="B145" s="30"/>
      <x:c r="C145" s="30"/>
      <x:c r="D145" s="30"/>
      <x:c r="E145" s="30"/>
      <x:c r="F145" s="41"/>
      <x:c r="G145" s="30"/>
      <x:c r="H145" s="30"/>
      <x:c r="I145" s="30"/>
      <x:c r="J145" s="30"/>
      <x:c r="K145" s="42"/>
      <x:c r="L145" s="30"/>
      <x:c r="M145" s="165" t="str">
        <x:f>IF(COUNTA(A145:L145)=0,"",IF(OR(COUNT(A145)&lt;&gt;1,COUNT(F145)&lt;&gt;1,LEN(C145)=0),"DADOS INCOMPLETOS",IF(OR(A145&lt;=0,A145&gt;Listas!$B$9,F145&lt;=0),"DATA OU QUANTIDADE INVÁLIDA",IF(COUNTIF(Residuos!$A$5:$A$104,C145)&lt;&gt;1,"REVISAR CÓDIGO",IF(B145="Geração","OK",IF(B145="Destinação",IF(OR(LEN(G145)=0,COUNTIF(Listas!$H$6:$H$13,G145)&lt;&gt;1,LEN(H145)=0,LEN(I145)=0,COUNT(K145)&lt;&gt;1),"DESTINAÇÃO INCOMPLETA","OK"),"REVISAR MOVIMENTO"))))))</x:f>
      </x:c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40"/>
      <x:c r="B146" s="30"/>
      <x:c r="C146" s="30"/>
      <x:c r="D146" s="30"/>
      <x:c r="E146" s="30"/>
      <x:c r="F146" s="41"/>
      <x:c r="G146" s="30"/>
      <x:c r="H146" s="30"/>
      <x:c r="I146" s="30"/>
      <x:c r="J146" s="30"/>
      <x:c r="K146" s="42"/>
      <x:c r="L146" s="30"/>
      <x:c r="M146" s="165" t="str">
        <x:f>IF(COUNTA(A146:L146)=0,"",IF(OR(COUNT(A146)&lt;&gt;1,COUNT(F146)&lt;&gt;1,LEN(C146)=0),"DADOS INCOMPLETOS",IF(OR(A146&lt;=0,A146&gt;Listas!$B$9,F146&lt;=0),"DATA OU QUANTIDADE INVÁLIDA",IF(COUNTIF(Residuos!$A$5:$A$104,C146)&lt;&gt;1,"REVISAR CÓDIGO",IF(B146="Geração","OK",IF(B146="Destinação",IF(OR(LEN(G146)=0,COUNTIF(Listas!$H$6:$H$13,G146)&lt;&gt;1,LEN(H146)=0,LEN(I146)=0,COUNT(K146)&lt;&gt;1),"DESTINAÇÃO INCOMPLETA","OK"),"REVISAR MOVIMENTO"))))))</x:f>
      </x:c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40"/>
      <x:c r="B147" s="30"/>
      <x:c r="C147" s="30"/>
      <x:c r="D147" s="30"/>
      <x:c r="E147" s="30"/>
      <x:c r="F147" s="41"/>
      <x:c r="G147" s="30"/>
      <x:c r="H147" s="30"/>
      <x:c r="I147" s="30"/>
      <x:c r="J147" s="30"/>
      <x:c r="K147" s="42"/>
      <x:c r="L147" s="30"/>
      <x:c r="M147" s="165" t="str">
        <x:f>IF(COUNTA(A147:L147)=0,"",IF(OR(COUNT(A147)&lt;&gt;1,COUNT(F147)&lt;&gt;1,LEN(C147)=0),"DADOS INCOMPLETOS",IF(OR(A147&lt;=0,A147&gt;Listas!$B$9,F147&lt;=0),"DATA OU QUANTIDADE INVÁLIDA",IF(COUNTIF(Residuos!$A$5:$A$104,C147)&lt;&gt;1,"REVISAR CÓDIGO",IF(B147="Geração","OK",IF(B147="Destinação",IF(OR(LEN(G147)=0,COUNTIF(Listas!$H$6:$H$13,G147)&lt;&gt;1,LEN(H147)=0,LEN(I147)=0,COUNT(K147)&lt;&gt;1),"DESTINAÇÃO INCOMPLETA","OK"),"REVISAR MOVIMENTO"))))))</x:f>
      </x:c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40"/>
      <x:c r="B148" s="30"/>
      <x:c r="C148" s="30"/>
      <x:c r="D148" s="30"/>
      <x:c r="E148" s="30"/>
      <x:c r="F148" s="41"/>
      <x:c r="G148" s="30"/>
      <x:c r="H148" s="30"/>
      <x:c r="I148" s="30"/>
      <x:c r="J148" s="30"/>
      <x:c r="K148" s="42"/>
      <x:c r="L148" s="30"/>
      <x:c r="M148" s="165" t="str">
        <x:f>IF(COUNTA(A148:L148)=0,"",IF(OR(COUNT(A148)&lt;&gt;1,COUNT(F148)&lt;&gt;1,LEN(C148)=0),"DADOS INCOMPLETOS",IF(OR(A148&lt;=0,A148&gt;Listas!$B$9,F148&lt;=0),"DATA OU QUANTIDADE INVÁLIDA",IF(COUNTIF(Residuos!$A$5:$A$104,C148)&lt;&gt;1,"REVISAR CÓDIGO",IF(B148="Geração","OK",IF(B148="Destinação",IF(OR(LEN(G148)=0,COUNTIF(Listas!$H$6:$H$13,G148)&lt;&gt;1,LEN(H148)=0,LEN(I148)=0,COUNT(K148)&lt;&gt;1),"DESTINAÇÃO INCOMPLETA","OK"),"REVISAR MOVIMENTO"))))))</x:f>
      </x:c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40"/>
      <x:c r="B149" s="30"/>
      <x:c r="C149" s="30"/>
      <x:c r="D149" s="30"/>
      <x:c r="E149" s="30"/>
      <x:c r="F149" s="41"/>
      <x:c r="G149" s="30"/>
      <x:c r="H149" s="30"/>
      <x:c r="I149" s="30"/>
      <x:c r="J149" s="30"/>
      <x:c r="K149" s="42"/>
      <x:c r="L149" s="30"/>
      <x:c r="M149" s="165" t="str">
        <x:f>IF(COUNTA(A149:L149)=0,"",IF(OR(COUNT(A149)&lt;&gt;1,COUNT(F149)&lt;&gt;1,LEN(C149)=0),"DADOS INCOMPLETOS",IF(OR(A149&lt;=0,A149&gt;Listas!$B$9,F149&lt;=0),"DATA OU QUANTIDADE INVÁLIDA",IF(COUNTIF(Residuos!$A$5:$A$104,C149)&lt;&gt;1,"REVISAR CÓDIGO",IF(B149="Geração","OK",IF(B149="Destinação",IF(OR(LEN(G149)=0,COUNTIF(Listas!$H$6:$H$13,G149)&lt;&gt;1,LEN(H149)=0,LEN(I149)=0,COUNT(K149)&lt;&gt;1),"DESTINAÇÃO INCOMPLETA","OK"),"REVISAR MOVIMENTO"))))))</x:f>
      </x:c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40"/>
      <x:c r="B150" s="30"/>
      <x:c r="C150" s="30"/>
      <x:c r="D150" s="30"/>
      <x:c r="E150" s="30"/>
      <x:c r="F150" s="41"/>
      <x:c r="G150" s="30"/>
      <x:c r="H150" s="30"/>
      <x:c r="I150" s="30"/>
      <x:c r="J150" s="30"/>
      <x:c r="K150" s="42"/>
      <x:c r="L150" s="30"/>
      <x:c r="M150" s="165" t="str">
        <x:f>IF(COUNTA(A150:L150)=0,"",IF(OR(COUNT(A150)&lt;&gt;1,COUNT(F150)&lt;&gt;1,LEN(C150)=0),"DADOS INCOMPLETOS",IF(OR(A150&lt;=0,A150&gt;Listas!$B$9,F150&lt;=0),"DATA OU QUANTIDADE INVÁLIDA",IF(COUNTIF(Residuos!$A$5:$A$104,C150)&lt;&gt;1,"REVISAR CÓDIGO",IF(B150="Geração","OK",IF(B150="Destinação",IF(OR(LEN(G150)=0,COUNTIF(Listas!$H$6:$H$13,G150)&lt;&gt;1,LEN(H150)=0,LEN(I150)=0,COUNT(K150)&lt;&gt;1),"DESTINAÇÃO INCOMPLETA","OK"),"REVISAR MOVIMENTO"))))))</x:f>
      </x:c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40"/>
      <x:c r="B151" s="30"/>
      <x:c r="C151" s="30"/>
      <x:c r="D151" s="30"/>
      <x:c r="E151" s="30"/>
      <x:c r="F151" s="41"/>
      <x:c r="G151" s="30"/>
      <x:c r="H151" s="30"/>
      <x:c r="I151" s="30"/>
      <x:c r="J151" s="30"/>
      <x:c r="K151" s="42"/>
      <x:c r="L151" s="30"/>
      <x:c r="M151" s="165" t="str">
        <x:f>IF(COUNTA(A151:L151)=0,"",IF(OR(COUNT(A151)&lt;&gt;1,COUNT(F151)&lt;&gt;1,LEN(C151)=0),"DADOS INCOMPLETOS",IF(OR(A151&lt;=0,A151&gt;Listas!$B$9,F151&lt;=0),"DATA OU QUANTIDADE INVÁLIDA",IF(COUNTIF(Residuos!$A$5:$A$104,C151)&lt;&gt;1,"REVISAR CÓDIGO",IF(B151="Geração","OK",IF(B151="Destinação",IF(OR(LEN(G151)=0,COUNTIF(Listas!$H$6:$H$13,G151)&lt;&gt;1,LEN(H151)=0,LEN(I151)=0,COUNT(K151)&lt;&gt;1),"DESTINAÇÃO INCOMPLETA","OK"),"REVISAR MOVIMENTO"))))))</x:f>
      </x:c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40"/>
      <x:c r="B152" s="30"/>
      <x:c r="C152" s="30"/>
      <x:c r="D152" s="30"/>
      <x:c r="E152" s="30"/>
      <x:c r="F152" s="41"/>
      <x:c r="G152" s="30"/>
      <x:c r="H152" s="30"/>
      <x:c r="I152" s="30"/>
      <x:c r="J152" s="30"/>
      <x:c r="K152" s="42"/>
      <x:c r="L152" s="30"/>
      <x:c r="M152" s="165" t="str">
        <x:f>IF(COUNTA(A152:L152)=0,"",IF(OR(COUNT(A152)&lt;&gt;1,COUNT(F152)&lt;&gt;1,LEN(C152)=0),"DADOS INCOMPLETOS",IF(OR(A152&lt;=0,A152&gt;Listas!$B$9,F152&lt;=0),"DATA OU QUANTIDADE INVÁLIDA",IF(COUNTIF(Residuos!$A$5:$A$104,C152)&lt;&gt;1,"REVISAR CÓDIGO",IF(B152="Geração","OK",IF(B152="Destinação",IF(OR(LEN(G152)=0,COUNTIF(Listas!$H$6:$H$13,G152)&lt;&gt;1,LEN(H152)=0,LEN(I152)=0,COUNT(K152)&lt;&gt;1),"DESTINAÇÃO INCOMPLETA","OK"),"REVISAR MOVIMENTO"))))))</x:f>
      </x:c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40"/>
      <x:c r="B153" s="30"/>
      <x:c r="C153" s="30"/>
      <x:c r="D153" s="30"/>
      <x:c r="E153" s="30"/>
      <x:c r="F153" s="41"/>
      <x:c r="G153" s="30"/>
      <x:c r="H153" s="30"/>
      <x:c r="I153" s="30"/>
      <x:c r="J153" s="30"/>
      <x:c r="K153" s="42"/>
      <x:c r="L153" s="30"/>
      <x:c r="M153" s="165" t="str">
        <x:f>IF(COUNTA(A153:L153)=0,"",IF(OR(COUNT(A153)&lt;&gt;1,COUNT(F153)&lt;&gt;1,LEN(C153)=0),"DADOS INCOMPLETOS",IF(OR(A153&lt;=0,A153&gt;Listas!$B$9,F153&lt;=0),"DATA OU QUANTIDADE INVÁLIDA",IF(COUNTIF(Residuos!$A$5:$A$104,C153)&lt;&gt;1,"REVISAR CÓDIGO",IF(B153="Geração","OK",IF(B153="Destinação",IF(OR(LEN(G153)=0,COUNTIF(Listas!$H$6:$H$13,G153)&lt;&gt;1,LEN(H153)=0,LEN(I153)=0,COUNT(K153)&lt;&gt;1),"DESTINAÇÃO INCOMPLETA","OK"),"REVISAR MOVIMENTO"))))))</x:f>
      </x:c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40"/>
      <x:c r="B154" s="30"/>
      <x:c r="C154" s="30"/>
      <x:c r="D154" s="30"/>
      <x:c r="E154" s="30"/>
      <x:c r="F154" s="41"/>
      <x:c r="G154" s="30"/>
      <x:c r="H154" s="30"/>
      <x:c r="I154" s="30"/>
      <x:c r="J154" s="30"/>
      <x:c r="K154" s="42"/>
      <x:c r="L154" s="30"/>
      <x:c r="M154" s="165" t="str">
        <x:f>IF(COUNTA(A154:L154)=0,"",IF(OR(COUNT(A154)&lt;&gt;1,COUNT(F154)&lt;&gt;1,LEN(C154)=0),"DADOS INCOMPLETOS",IF(OR(A154&lt;=0,A154&gt;Listas!$B$9,F154&lt;=0),"DATA OU QUANTIDADE INVÁLIDA",IF(COUNTIF(Residuos!$A$5:$A$104,C154)&lt;&gt;1,"REVISAR CÓDIGO",IF(B154="Geração","OK",IF(B154="Destinação",IF(OR(LEN(G154)=0,COUNTIF(Listas!$H$6:$H$13,G154)&lt;&gt;1,LEN(H154)=0,LEN(I154)=0,COUNT(K154)&lt;&gt;1),"DESTINAÇÃO INCOMPLETA","OK"),"REVISAR MOVIMENTO"))))))</x:f>
      </x:c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40"/>
      <x:c r="B155" s="30"/>
      <x:c r="C155" s="30"/>
      <x:c r="D155" s="30"/>
      <x:c r="E155" s="30"/>
      <x:c r="F155" s="41"/>
      <x:c r="G155" s="30"/>
      <x:c r="H155" s="30"/>
      <x:c r="I155" s="30"/>
      <x:c r="J155" s="30"/>
      <x:c r="K155" s="42"/>
      <x:c r="L155" s="30"/>
      <x:c r="M155" s="165" t="str">
        <x:f>IF(COUNTA(A155:L155)=0,"",IF(OR(COUNT(A155)&lt;&gt;1,COUNT(F155)&lt;&gt;1,LEN(C155)=0),"DADOS INCOMPLETOS",IF(OR(A155&lt;=0,A155&gt;Listas!$B$9,F155&lt;=0),"DATA OU QUANTIDADE INVÁLIDA",IF(COUNTIF(Residuos!$A$5:$A$104,C155)&lt;&gt;1,"REVISAR CÓDIGO",IF(B155="Geração","OK",IF(B155="Destinação",IF(OR(LEN(G155)=0,COUNTIF(Listas!$H$6:$H$13,G155)&lt;&gt;1,LEN(H155)=0,LEN(I155)=0,COUNT(K155)&lt;&gt;1),"DESTINAÇÃO INCOMPLETA","OK"),"REVISAR MOVIMENTO"))))))</x:f>
      </x:c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40"/>
      <x:c r="B156" s="30"/>
      <x:c r="C156" s="30"/>
      <x:c r="D156" s="30"/>
      <x:c r="E156" s="30"/>
      <x:c r="F156" s="41"/>
      <x:c r="G156" s="30"/>
      <x:c r="H156" s="30"/>
      <x:c r="I156" s="30"/>
      <x:c r="J156" s="30"/>
      <x:c r="K156" s="42"/>
      <x:c r="L156" s="30"/>
      <x:c r="M156" s="165" t="str">
        <x:f>IF(COUNTA(A156:L156)=0,"",IF(OR(COUNT(A156)&lt;&gt;1,COUNT(F156)&lt;&gt;1,LEN(C156)=0),"DADOS INCOMPLETOS",IF(OR(A156&lt;=0,A156&gt;Listas!$B$9,F156&lt;=0),"DATA OU QUANTIDADE INVÁLIDA",IF(COUNTIF(Residuos!$A$5:$A$104,C156)&lt;&gt;1,"REVISAR CÓDIGO",IF(B156="Geração","OK",IF(B156="Destinação",IF(OR(LEN(G156)=0,COUNTIF(Listas!$H$6:$H$13,G156)&lt;&gt;1,LEN(H156)=0,LEN(I156)=0,COUNT(K156)&lt;&gt;1),"DESTINAÇÃO INCOMPLETA","OK"),"REVISAR MOVIMENTO"))))))</x:f>
      </x:c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40"/>
      <x:c r="B157" s="30"/>
      <x:c r="C157" s="30"/>
      <x:c r="D157" s="30"/>
      <x:c r="E157" s="30"/>
      <x:c r="F157" s="41"/>
      <x:c r="G157" s="30"/>
      <x:c r="H157" s="30"/>
      <x:c r="I157" s="30"/>
      <x:c r="J157" s="30"/>
      <x:c r="K157" s="42"/>
      <x:c r="L157" s="30"/>
      <x:c r="M157" s="165" t="str">
        <x:f>IF(COUNTA(A157:L157)=0,"",IF(OR(COUNT(A157)&lt;&gt;1,COUNT(F157)&lt;&gt;1,LEN(C157)=0),"DADOS INCOMPLETOS",IF(OR(A157&lt;=0,A157&gt;Listas!$B$9,F157&lt;=0),"DATA OU QUANTIDADE INVÁLIDA",IF(COUNTIF(Residuos!$A$5:$A$104,C157)&lt;&gt;1,"REVISAR CÓDIGO",IF(B157="Geração","OK",IF(B157="Destinação",IF(OR(LEN(G157)=0,COUNTIF(Listas!$H$6:$H$13,G157)&lt;&gt;1,LEN(H157)=0,LEN(I157)=0,COUNT(K157)&lt;&gt;1),"DESTINAÇÃO INCOMPLETA","OK"),"REVISAR MOVIMENTO"))))))</x:f>
      </x:c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40"/>
      <x:c r="B158" s="30"/>
      <x:c r="C158" s="30"/>
      <x:c r="D158" s="30"/>
      <x:c r="E158" s="30"/>
      <x:c r="F158" s="41"/>
      <x:c r="G158" s="30"/>
      <x:c r="H158" s="30"/>
      <x:c r="I158" s="30"/>
      <x:c r="J158" s="30"/>
      <x:c r="K158" s="42"/>
      <x:c r="L158" s="30"/>
      <x:c r="M158" s="165" t="str">
        <x:f>IF(COUNTA(A158:L158)=0,"",IF(OR(COUNT(A158)&lt;&gt;1,COUNT(F158)&lt;&gt;1,LEN(C158)=0),"DADOS INCOMPLETOS",IF(OR(A158&lt;=0,A158&gt;Listas!$B$9,F158&lt;=0),"DATA OU QUANTIDADE INVÁLIDA",IF(COUNTIF(Residuos!$A$5:$A$104,C158)&lt;&gt;1,"REVISAR CÓDIGO",IF(B158="Geração","OK",IF(B158="Destinação",IF(OR(LEN(G158)=0,COUNTIF(Listas!$H$6:$H$13,G158)&lt;&gt;1,LEN(H158)=0,LEN(I158)=0,COUNT(K158)&lt;&gt;1),"DESTINAÇÃO INCOMPLETA","OK"),"REVISAR MOVIMENTO"))))))</x:f>
      </x:c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40"/>
      <x:c r="B159" s="30"/>
      <x:c r="C159" s="30"/>
      <x:c r="D159" s="30"/>
      <x:c r="E159" s="30"/>
      <x:c r="F159" s="41"/>
      <x:c r="G159" s="30"/>
      <x:c r="H159" s="30"/>
      <x:c r="I159" s="30"/>
      <x:c r="J159" s="30"/>
      <x:c r="K159" s="42"/>
      <x:c r="L159" s="30"/>
      <x:c r="M159" s="165" t="str">
        <x:f>IF(COUNTA(A159:L159)=0,"",IF(OR(COUNT(A159)&lt;&gt;1,COUNT(F159)&lt;&gt;1,LEN(C159)=0),"DADOS INCOMPLETOS",IF(OR(A159&lt;=0,A159&gt;Listas!$B$9,F159&lt;=0),"DATA OU QUANTIDADE INVÁLIDA",IF(COUNTIF(Residuos!$A$5:$A$104,C159)&lt;&gt;1,"REVISAR CÓDIGO",IF(B159="Geração","OK",IF(B159="Destinação",IF(OR(LEN(G159)=0,COUNTIF(Listas!$H$6:$H$13,G159)&lt;&gt;1,LEN(H159)=0,LEN(I159)=0,COUNT(K159)&lt;&gt;1),"DESTINAÇÃO INCOMPLETA","OK"),"REVISAR MOVIMENTO"))))))</x:f>
      </x:c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40"/>
      <x:c r="B160" s="30"/>
      <x:c r="C160" s="30"/>
      <x:c r="D160" s="30"/>
      <x:c r="E160" s="30"/>
      <x:c r="F160" s="41"/>
      <x:c r="G160" s="30"/>
      <x:c r="H160" s="30"/>
      <x:c r="I160" s="30"/>
      <x:c r="J160" s="30"/>
      <x:c r="K160" s="42"/>
      <x:c r="L160" s="30"/>
      <x:c r="M160" s="165" t="str">
        <x:f>IF(COUNTA(A160:L160)=0,"",IF(OR(COUNT(A160)&lt;&gt;1,COUNT(F160)&lt;&gt;1,LEN(C160)=0),"DADOS INCOMPLETOS",IF(OR(A160&lt;=0,A160&gt;Listas!$B$9,F160&lt;=0),"DATA OU QUANTIDADE INVÁLIDA",IF(COUNTIF(Residuos!$A$5:$A$104,C160)&lt;&gt;1,"REVISAR CÓDIGO",IF(B160="Geração","OK",IF(B160="Destinação",IF(OR(LEN(G160)=0,COUNTIF(Listas!$H$6:$H$13,G160)&lt;&gt;1,LEN(H160)=0,LEN(I160)=0,COUNT(K160)&lt;&gt;1),"DESTINAÇÃO INCOMPLETA","OK"),"REVISAR MOVIMENTO"))))))</x:f>
      </x:c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40"/>
      <x:c r="B161" s="30"/>
      <x:c r="C161" s="30"/>
      <x:c r="D161" s="30"/>
      <x:c r="E161" s="30"/>
      <x:c r="F161" s="41"/>
      <x:c r="G161" s="30"/>
      <x:c r="H161" s="30"/>
      <x:c r="I161" s="30"/>
      <x:c r="J161" s="30"/>
      <x:c r="K161" s="42"/>
      <x:c r="L161" s="30"/>
      <x:c r="M161" s="165" t="str">
        <x:f>IF(COUNTA(A161:L161)=0,"",IF(OR(COUNT(A161)&lt;&gt;1,COUNT(F161)&lt;&gt;1,LEN(C161)=0),"DADOS INCOMPLETOS",IF(OR(A161&lt;=0,A161&gt;Listas!$B$9,F161&lt;=0),"DATA OU QUANTIDADE INVÁLIDA",IF(COUNTIF(Residuos!$A$5:$A$104,C161)&lt;&gt;1,"REVISAR CÓDIGO",IF(B161="Geração","OK",IF(B161="Destinação",IF(OR(LEN(G161)=0,COUNTIF(Listas!$H$6:$H$13,G161)&lt;&gt;1,LEN(H161)=0,LEN(I161)=0,COUNT(K161)&lt;&gt;1),"DESTINAÇÃO INCOMPLETA","OK"),"REVISAR MOVIMENTO"))))))</x:f>
      </x:c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40"/>
      <x:c r="B162" s="30"/>
      <x:c r="C162" s="30"/>
      <x:c r="D162" s="30"/>
      <x:c r="E162" s="30"/>
      <x:c r="F162" s="41"/>
      <x:c r="G162" s="30"/>
      <x:c r="H162" s="30"/>
      <x:c r="I162" s="30"/>
      <x:c r="J162" s="30"/>
      <x:c r="K162" s="42"/>
      <x:c r="L162" s="30"/>
      <x:c r="M162" s="165" t="str">
        <x:f>IF(COUNTA(A162:L162)=0,"",IF(OR(COUNT(A162)&lt;&gt;1,COUNT(F162)&lt;&gt;1,LEN(C162)=0),"DADOS INCOMPLETOS",IF(OR(A162&lt;=0,A162&gt;Listas!$B$9,F162&lt;=0),"DATA OU QUANTIDADE INVÁLIDA",IF(COUNTIF(Residuos!$A$5:$A$104,C162)&lt;&gt;1,"REVISAR CÓDIGO",IF(B162="Geração","OK",IF(B162="Destinação",IF(OR(LEN(G162)=0,COUNTIF(Listas!$H$6:$H$13,G162)&lt;&gt;1,LEN(H162)=0,LEN(I162)=0,COUNT(K162)&lt;&gt;1),"DESTINAÇÃO INCOMPLETA","OK"),"REVISAR MOVIMENTO"))))))</x:f>
      </x:c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40"/>
      <x:c r="B163" s="30"/>
      <x:c r="C163" s="30"/>
      <x:c r="D163" s="30"/>
      <x:c r="E163" s="30"/>
      <x:c r="F163" s="41"/>
      <x:c r="G163" s="30"/>
      <x:c r="H163" s="30"/>
      <x:c r="I163" s="30"/>
      <x:c r="J163" s="30"/>
      <x:c r="K163" s="42"/>
      <x:c r="L163" s="30"/>
      <x:c r="M163" s="165" t="str">
        <x:f>IF(COUNTA(A163:L163)=0,"",IF(OR(COUNT(A163)&lt;&gt;1,COUNT(F163)&lt;&gt;1,LEN(C163)=0),"DADOS INCOMPLETOS",IF(OR(A163&lt;=0,A163&gt;Listas!$B$9,F163&lt;=0),"DATA OU QUANTIDADE INVÁLIDA",IF(COUNTIF(Residuos!$A$5:$A$104,C163)&lt;&gt;1,"REVISAR CÓDIGO",IF(B163="Geração","OK",IF(B163="Destinação",IF(OR(LEN(G163)=0,COUNTIF(Listas!$H$6:$H$13,G163)&lt;&gt;1,LEN(H163)=0,LEN(I163)=0,COUNT(K163)&lt;&gt;1),"DESTINAÇÃO INCOMPLETA","OK"),"REVISAR MOVIMENTO"))))))</x:f>
      </x:c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40"/>
      <x:c r="B164" s="30"/>
      <x:c r="C164" s="30"/>
      <x:c r="D164" s="30"/>
      <x:c r="E164" s="30"/>
      <x:c r="F164" s="41"/>
      <x:c r="G164" s="30"/>
      <x:c r="H164" s="30"/>
      <x:c r="I164" s="30"/>
      <x:c r="J164" s="30"/>
      <x:c r="K164" s="42"/>
      <x:c r="L164" s="30"/>
      <x:c r="M164" s="165" t="str">
        <x:f>IF(COUNTA(A164:L164)=0,"",IF(OR(COUNT(A164)&lt;&gt;1,COUNT(F164)&lt;&gt;1,LEN(C164)=0),"DADOS INCOMPLETOS",IF(OR(A164&lt;=0,A164&gt;Listas!$B$9,F164&lt;=0),"DATA OU QUANTIDADE INVÁLIDA",IF(COUNTIF(Residuos!$A$5:$A$104,C164)&lt;&gt;1,"REVISAR CÓDIGO",IF(B164="Geração","OK",IF(B164="Destinação",IF(OR(LEN(G164)=0,COUNTIF(Listas!$H$6:$H$13,G164)&lt;&gt;1,LEN(H164)=0,LEN(I164)=0,COUNT(K164)&lt;&gt;1),"DESTINAÇÃO INCOMPLETA","OK"),"REVISAR MOVIMENTO"))))))</x:f>
      </x:c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40"/>
      <x:c r="B165" s="30"/>
      <x:c r="C165" s="30"/>
      <x:c r="D165" s="30"/>
      <x:c r="E165" s="30"/>
      <x:c r="F165" s="41"/>
      <x:c r="G165" s="30"/>
      <x:c r="H165" s="30"/>
      <x:c r="I165" s="30"/>
      <x:c r="J165" s="30"/>
      <x:c r="K165" s="42"/>
      <x:c r="L165" s="30"/>
      <x:c r="M165" s="165" t="str">
        <x:f>IF(COUNTA(A165:L165)=0,"",IF(OR(COUNT(A165)&lt;&gt;1,COUNT(F165)&lt;&gt;1,LEN(C165)=0),"DADOS INCOMPLETOS",IF(OR(A165&lt;=0,A165&gt;Listas!$B$9,F165&lt;=0),"DATA OU QUANTIDADE INVÁLIDA",IF(COUNTIF(Residuos!$A$5:$A$104,C165)&lt;&gt;1,"REVISAR CÓDIGO",IF(B165="Geração","OK",IF(B165="Destinação",IF(OR(LEN(G165)=0,COUNTIF(Listas!$H$6:$H$13,G165)&lt;&gt;1,LEN(H165)=0,LEN(I165)=0,COUNT(K165)&lt;&gt;1),"DESTINAÇÃO INCOMPLETA","OK"),"REVISAR MOVIMENTO"))))))</x:f>
      </x:c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40"/>
      <x:c r="B166" s="30"/>
      <x:c r="C166" s="30"/>
      <x:c r="D166" s="30"/>
      <x:c r="E166" s="30"/>
      <x:c r="F166" s="41"/>
      <x:c r="G166" s="30"/>
      <x:c r="H166" s="30"/>
      <x:c r="I166" s="30"/>
      <x:c r="J166" s="30"/>
      <x:c r="K166" s="42"/>
      <x:c r="L166" s="30"/>
      <x:c r="M166" s="165" t="str">
        <x:f>IF(COUNTA(A166:L166)=0,"",IF(OR(COUNT(A166)&lt;&gt;1,COUNT(F166)&lt;&gt;1,LEN(C166)=0),"DADOS INCOMPLETOS",IF(OR(A166&lt;=0,A166&gt;Listas!$B$9,F166&lt;=0),"DATA OU QUANTIDADE INVÁLIDA",IF(COUNTIF(Residuos!$A$5:$A$104,C166)&lt;&gt;1,"REVISAR CÓDIGO",IF(B166="Geração","OK",IF(B166="Destinação",IF(OR(LEN(G166)=0,COUNTIF(Listas!$H$6:$H$13,G166)&lt;&gt;1,LEN(H166)=0,LEN(I166)=0,COUNT(K166)&lt;&gt;1),"DESTINAÇÃO INCOMPLETA","OK"),"REVISAR MOVIMENTO"))))))</x:f>
      </x:c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40"/>
      <x:c r="B167" s="30"/>
      <x:c r="C167" s="30"/>
      <x:c r="D167" s="30"/>
      <x:c r="E167" s="30"/>
      <x:c r="F167" s="41"/>
      <x:c r="G167" s="30"/>
      <x:c r="H167" s="30"/>
      <x:c r="I167" s="30"/>
      <x:c r="J167" s="30"/>
      <x:c r="K167" s="42"/>
      <x:c r="L167" s="30"/>
      <x:c r="M167" s="165" t="str">
        <x:f>IF(COUNTA(A167:L167)=0,"",IF(OR(COUNT(A167)&lt;&gt;1,COUNT(F167)&lt;&gt;1,LEN(C167)=0),"DADOS INCOMPLETOS",IF(OR(A167&lt;=0,A167&gt;Listas!$B$9,F167&lt;=0),"DATA OU QUANTIDADE INVÁLIDA",IF(COUNTIF(Residuos!$A$5:$A$104,C167)&lt;&gt;1,"REVISAR CÓDIGO",IF(B167="Geração","OK",IF(B167="Destinação",IF(OR(LEN(G167)=0,COUNTIF(Listas!$H$6:$H$13,G167)&lt;&gt;1,LEN(H167)=0,LEN(I167)=0,COUNT(K167)&lt;&gt;1),"DESTINAÇÃO INCOMPLETA","OK"),"REVISAR MOVIMENTO"))))))</x:f>
      </x:c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40"/>
      <x:c r="B168" s="30"/>
      <x:c r="C168" s="30"/>
      <x:c r="D168" s="30"/>
      <x:c r="E168" s="30"/>
      <x:c r="F168" s="41"/>
      <x:c r="G168" s="30"/>
      <x:c r="H168" s="30"/>
      <x:c r="I168" s="30"/>
      <x:c r="J168" s="30"/>
      <x:c r="K168" s="42"/>
      <x:c r="L168" s="30"/>
      <x:c r="M168" s="165" t="str">
        <x:f>IF(COUNTA(A168:L168)=0,"",IF(OR(COUNT(A168)&lt;&gt;1,COUNT(F168)&lt;&gt;1,LEN(C168)=0),"DADOS INCOMPLETOS",IF(OR(A168&lt;=0,A168&gt;Listas!$B$9,F168&lt;=0),"DATA OU QUANTIDADE INVÁLIDA",IF(COUNTIF(Residuos!$A$5:$A$104,C168)&lt;&gt;1,"REVISAR CÓDIGO",IF(B168="Geração","OK",IF(B168="Destinação",IF(OR(LEN(G168)=0,COUNTIF(Listas!$H$6:$H$13,G168)&lt;&gt;1,LEN(H168)=0,LEN(I168)=0,COUNT(K168)&lt;&gt;1),"DESTINAÇÃO INCOMPLETA","OK"),"REVISAR MOVIMENTO"))))))</x:f>
      </x:c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40"/>
      <x:c r="B169" s="30"/>
      <x:c r="C169" s="30"/>
      <x:c r="D169" s="30"/>
      <x:c r="E169" s="30"/>
      <x:c r="F169" s="41"/>
      <x:c r="G169" s="30"/>
      <x:c r="H169" s="30"/>
      <x:c r="I169" s="30"/>
      <x:c r="J169" s="30"/>
      <x:c r="K169" s="42"/>
      <x:c r="L169" s="30"/>
      <x:c r="M169" s="165" t="str">
        <x:f>IF(COUNTA(A169:L169)=0,"",IF(OR(COUNT(A169)&lt;&gt;1,COUNT(F169)&lt;&gt;1,LEN(C169)=0),"DADOS INCOMPLETOS",IF(OR(A169&lt;=0,A169&gt;Listas!$B$9,F169&lt;=0),"DATA OU QUANTIDADE INVÁLIDA",IF(COUNTIF(Residuos!$A$5:$A$104,C169)&lt;&gt;1,"REVISAR CÓDIGO",IF(B169="Geração","OK",IF(B169="Destinação",IF(OR(LEN(G169)=0,COUNTIF(Listas!$H$6:$H$13,G169)&lt;&gt;1,LEN(H169)=0,LEN(I169)=0,COUNT(K169)&lt;&gt;1),"DESTINAÇÃO INCOMPLETA","OK"),"REVISAR MOVIMENTO"))))))</x:f>
      </x:c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40"/>
      <x:c r="B170" s="30"/>
      <x:c r="C170" s="30"/>
      <x:c r="D170" s="30"/>
      <x:c r="E170" s="30"/>
      <x:c r="F170" s="41"/>
      <x:c r="G170" s="30"/>
      <x:c r="H170" s="30"/>
      <x:c r="I170" s="30"/>
      <x:c r="J170" s="30"/>
      <x:c r="K170" s="42"/>
      <x:c r="L170" s="30"/>
      <x:c r="M170" s="165" t="str">
        <x:f>IF(COUNTA(A170:L170)=0,"",IF(OR(COUNT(A170)&lt;&gt;1,COUNT(F170)&lt;&gt;1,LEN(C170)=0),"DADOS INCOMPLETOS",IF(OR(A170&lt;=0,A170&gt;Listas!$B$9,F170&lt;=0),"DATA OU QUANTIDADE INVÁLIDA",IF(COUNTIF(Residuos!$A$5:$A$104,C170)&lt;&gt;1,"REVISAR CÓDIGO",IF(B170="Geração","OK",IF(B170="Destinação",IF(OR(LEN(G170)=0,COUNTIF(Listas!$H$6:$H$13,G170)&lt;&gt;1,LEN(H170)=0,LEN(I170)=0,COUNT(K170)&lt;&gt;1),"DESTINAÇÃO INCOMPLETA","OK"),"REVISAR MOVIMENTO"))))))</x:f>
      </x:c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40"/>
      <x:c r="B171" s="30"/>
      <x:c r="C171" s="30"/>
      <x:c r="D171" s="30"/>
      <x:c r="E171" s="30"/>
      <x:c r="F171" s="41"/>
      <x:c r="G171" s="30"/>
      <x:c r="H171" s="30"/>
      <x:c r="I171" s="30"/>
      <x:c r="J171" s="30"/>
      <x:c r="K171" s="42"/>
      <x:c r="L171" s="30"/>
      <x:c r="M171" s="165" t="str">
        <x:f>IF(COUNTA(A171:L171)=0,"",IF(OR(COUNT(A171)&lt;&gt;1,COUNT(F171)&lt;&gt;1,LEN(C171)=0),"DADOS INCOMPLETOS",IF(OR(A171&lt;=0,A171&gt;Listas!$B$9,F171&lt;=0),"DATA OU QUANTIDADE INVÁLIDA",IF(COUNTIF(Residuos!$A$5:$A$104,C171)&lt;&gt;1,"REVISAR CÓDIGO",IF(B171="Geração","OK",IF(B171="Destinação",IF(OR(LEN(G171)=0,COUNTIF(Listas!$H$6:$H$13,G171)&lt;&gt;1,LEN(H171)=0,LEN(I171)=0,COUNT(K171)&lt;&gt;1),"DESTINAÇÃO INCOMPLETA","OK"),"REVISAR MOVIMENTO"))))))</x:f>
      </x:c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40"/>
      <x:c r="B172" s="30"/>
      <x:c r="C172" s="30"/>
      <x:c r="D172" s="30"/>
      <x:c r="E172" s="30"/>
      <x:c r="F172" s="41"/>
      <x:c r="G172" s="30"/>
      <x:c r="H172" s="30"/>
      <x:c r="I172" s="30"/>
      <x:c r="J172" s="30"/>
      <x:c r="K172" s="42"/>
      <x:c r="L172" s="30"/>
      <x:c r="M172" s="165" t="str">
        <x:f>IF(COUNTA(A172:L172)=0,"",IF(OR(COUNT(A172)&lt;&gt;1,COUNT(F172)&lt;&gt;1,LEN(C172)=0),"DADOS INCOMPLETOS",IF(OR(A172&lt;=0,A172&gt;Listas!$B$9,F172&lt;=0),"DATA OU QUANTIDADE INVÁLIDA",IF(COUNTIF(Residuos!$A$5:$A$104,C172)&lt;&gt;1,"REVISAR CÓDIGO",IF(B172="Geração","OK",IF(B172="Destinação",IF(OR(LEN(G172)=0,COUNTIF(Listas!$H$6:$H$13,G172)&lt;&gt;1,LEN(H172)=0,LEN(I172)=0,COUNT(K172)&lt;&gt;1),"DESTINAÇÃO INCOMPLETA","OK"),"REVISAR MOVIMENTO"))))))</x:f>
      </x:c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40"/>
      <x:c r="B173" s="30"/>
      <x:c r="C173" s="30"/>
      <x:c r="D173" s="30"/>
      <x:c r="E173" s="30"/>
      <x:c r="F173" s="41"/>
      <x:c r="G173" s="30"/>
      <x:c r="H173" s="30"/>
      <x:c r="I173" s="30"/>
      <x:c r="J173" s="30"/>
      <x:c r="K173" s="42"/>
      <x:c r="L173" s="30"/>
      <x:c r="M173" s="165" t="str">
        <x:f>IF(COUNTA(A173:L173)=0,"",IF(OR(COUNT(A173)&lt;&gt;1,COUNT(F173)&lt;&gt;1,LEN(C173)=0),"DADOS INCOMPLETOS",IF(OR(A173&lt;=0,A173&gt;Listas!$B$9,F173&lt;=0),"DATA OU QUANTIDADE INVÁLIDA",IF(COUNTIF(Residuos!$A$5:$A$104,C173)&lt;&gt;1,"REVISAR CÓDIGO",IF(B173="Geração","OK",IF(B173="Destinação",IF(OR(LEN(G173)=0,COUNTIF(Listas!$H$6:$H$13,G173)&lt;&gt;1,LEN(H173)=0,LEN(I173)=0,COUNT(K173)&lt;&gt;1),"DESTINAÇÃO INCOMPLETA","OK"),"REVISAR MOVIMENTO"))))))</x:f>
      </x:c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40"/>
      <x:c r="B174" s="30"/>
      <x:c r="C174" s="30"/>
      <x:c r="D174" s="30"/>
      <x:c r="E174" s="30"/>
      <x:c r="F174" s="41"/>
      <x:c r="G174" s="30"/>
      <x:c r="H174" s="30"/>
      <x:c r="I174" s="30"/>
      <x:c r="J174" s="30"/>
      <x:c r="K174" s="42"/>
      <x:c r="L174" s="30"/>
      <x:c r="M174" s="165" t="str">
        <x:f>IF(COUNTA(A174:L174)=0,"",IF(OR(COUNT(A174)&lt;&gt;1,COUNT(F174)&lt;&gt;1,LEN(C174)=0),"DADOS INCOMPLETOS",IF(OR(A174&lt;=0,A174&gt;Listas!$B$9,F174&lt;=0),"DATA OU QUANTIDADE INVÁLIDA",IF(COUNTIF(Residuos!$A$5:$A$104,C174)&lt;&gt;1,"REVISAR CÓDIGO",IF(B174="Geração","OK",IF(B174="Destinação",IF(OR(LEN(G174)=0,COUNTIF(Listas!$H$6:$H$13,G174)&lt;&gt;1,LEN(H174)=0,LEN(I174)=0,COUNT(K174)&lt;&gt;1),"DESTINAÇÃO INCOMPLETA","OK"),"REVISAR MOVIMENTO"))))))</x:f>
      </x:c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40"/>
      <x:c r="B175" s="30"/>
      <x:c r="C175" s="30"/>
      <x:c r="D175" s="30"/>
      <x:c r="E175" s="30"/>
      <x:c r="F175" s="41"/>
      <x:c r="G175" s="30"/>
      <x:c r="H175" s="30"/>
      <x:c r="I175" s="30"/>
      <x:c r="J175" s="30"/>
      <x:c r="K175" s="42"/>
      <x:c r="L175" s="30"/>
      <x:c r="M175" s="165" t="str">
        <x:f>IF(COUNTA(A175:L175)=0,"",IF(OR(COUNT(A175)&lt;&gt;1,COUNT(F175)&lt;&gt;1,LEN(C175)=0),"DADOS INCOMPLETOS",IF(OR(A175&lt;=0,A175&gt;Listas!$B$9,F175&lt;=0),"DATA OU QUANTIDADE INVÁLIDA",IF(COUNTIF(Residuos!$A$5:$A$104,C175)&lt;&gt;1,"REVISAR CÓDIGO",IF(B175="Geração","OK",IF(B175="Destinação",IF(OR(LEN(G175)=0,COUNTIF(Listas!$H$6:$H$13,G175)&lt;&gt;1,LEN(H175)=0,LEN(I175)=0,COUNT(K175)&lt;&gt;1),"DESTINAÇÃO INCOMPLETA","OK"),"REVISAR MOVIMENTO"))))))</x:f>
      </x:c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40"/>
      <x:c r="B176" s="30"/>
      <x:c r="C176" s="30"/>
      <x:c r="D176" s="30"/>
      <x:c r="E176" s="30"/>
      <x:c r="F176" s="41"/>
      <x:c r="G176" s="30"/>
      <x:c r="H176" s="30"/>
      <x:c r="I176" s="30"/>
      <x:c r="J176" s="30"/>
      <x:c r="K176" s="42"/>
      <x:c r="L176" s="30"/>
      <x:c r="M176" s="165" t="str">
        <x:f>IF(COUNTA(A176:L176)=0,"",IF(OR(COUNT(A176)&lt;&gt;1,COUNT(F176)&lt;&gt;1,LEN(C176)=0),"DADOS INCOMPLETOS",IF(OR(A176&lt;=0,A176&gt;Listas!$B$9,F176&lt;=0),"DATA OU QUANTIDADE INVÁLIDA",IF(COUNTIF(Residuos!$A$5:$A$104,C176)&lt;&gt;1,"REVISAR CÓDIGO",IF(B176="Geração","OK",IF(B176="Destinação",IF(OR(LEN(G176)=0,COUNTIF(Listas!$H$6:$H$13,G176)&lt;&gt;1,LEN(H176)=0,LEN(I176)=0,COUNT(K176)&lt;&gt;1),"DESTINAÇÃO INCOMPLETA","OK"),"REVISAR MOVIMENTO"))))))</x:f>
      </x:c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40"/>
      <x:c r="B177" s="30"/>
      <x:c r="C177" s="30"/>
      <x:c r="D177" s="30"/>
      <x:c r="E177" s="30"/>
      <x:c r="F177" s="41"/>
      <x:c r="G177" s="30"/>
      <x:c r="H177" s="30"/>
      <x:c r="I177" s="30"/>
      <x:c r="J177" s="30"/>
      <x:c r="K177" s="42"/>
      <x:c r="L177" s="30"/>
      <x:c r="M177" s="165" t="str">
        <x:f>IF(COUNTA(A177:L177)=0,"",IF(OR(COUNT(A177)&lt;&gt;1,COUNT(F177)&lt;&gt;1,LEN(C177)=0),"DADOS INCOMPLETOS",IF(OR(A177&lt;=0,A177&gt;Listas!$B$9,F177&lt;=0),"DATA OU QUANTIDADE INVÁLIDA",IF(COUNTIF(Residuos!$A$5:$A$104,C177)&lt;&gt;1,"REVISAR CÓDIGO",IF(B177="Geração","OK",IF(B177="Destinação",IF(OR(LEN(G177)=0,COUNTIF(Listas!$H$6:$H$13,G177)&lt;&gt;1,LEN(H177)=0,LEN(I177)=0,COUNT(K177)&lt;&gt;1),"DESTINAÇÃO INCOMPLETA","OK"),"REVISAR MOVIMENTO"))))))</x:f>
      </x:c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40"/>
      <x:c r="B178" s="30"/>
      <x:c r="C178" s="30"/>
      <x:c r="D178" s="30"/>
      <x:c r="E178" s="30"/>
      <x:c r="F178" s="41"/>
      <x:c r="G178" s="30"/>
      <x:c r="H178" s="30"/>
      <x:c r="I178" s="30"/>
      <x:c r="J178" s="30"/>
      <x:c r="K178" s="42"/>
      <x:c r="L178" s="30"/>
      <x:c r="M178" s="165" t="str">
        <x:f>IF(COUNTA(A178:L178)=0,"",IF(OR(COUNT(A178)&lt;&gt;1,COUNT(F178)&lt;&gt;1,LEN(C178)=0),"DADOS INCOMPLETOS",IF(OR(A178&lt;=0,A178&gt;Listas!$B$9,F178&lt;=0),"DATA OU QUANTIDADE INVÁLIDA",IF(COUNTIF(Residuos!$A$5:$A$104,C178)&lt;&gt;1,"REVISAR CÓDIGO",IF(B178="Geração","OK",IF(B178="Destinação",IF(OR(LEN(G178)=0,COUNTIF(Listas!$H$6:$H$13,G178)&lt;&gt;1,LEN(H178)=0,LEN(I178)=0,COUNT(K178)&lt;&gt;1),"DESTINAÇÃO INCOMPLETA","OK"),"REVISAR MOVIMENTO"))))))</x:f>
      </x:c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40"/>
      <x:c r="B179" s="30"/>
      <x:c r="C179" s="30"/>
      <x:c r="D179" s="30"/>
      <x:c r="E179" s="30"/>
      <x:c r="F179" s="41"/>
      <x:c r="G179" s="30"/>
      <x:c r="H179" s="30"/>
      <x:c r="I179" s="30"/>
      <x:c r="J179" s="30"/>
      <x:c r="K179" s="42"/>
      <x:c r="L179" s="30"/>
      <x:c r="M179" s="165" t="str">
        <x:f>IF(COUNTA(A179:L179)=0,"",IF(OR(COUNT(A179)&lt;&gt;1,COUNT(F179)&lt;&gt;1,LEN(C179)=0),"DADOS INCOMPLETOS",IF(OR(A179&lt;=0,A179&gt;Listas!$B$9,F179&lt;=0),"DATA OU QUANTIDADE INVÁLIDA",IF(COUNTIF(Residuos!$A$5:$A$104,C179)&lt;&gt;1,"REVISAR CÓDIGO",IF(B179="Geração","OK",IF(B179="Destinação",IF(OR(LEN(G179)=0,COUNTIF(Listas!$H$6:$H$13,G179)&lt;&gt;1,LEN(H179)=0,LEN(I179)=0,COUNT(K179)&lt;&gt;1),"DESTINAÇÃO INCOMPLETA","OK"),"REVISAR MOVIMENTO"))))))</x:f>
      </x:c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40"/>
      <x:c r="B180" s="30"/>
      <x:c r="C180" s="30"/>
      <x:c r="D180" s="30"/>
      <x:c r="E180" s="30"/>
      <x:c r="F180" s="41"/>
      <x:c r="G180" s="30"/>
      <x:c r="H180" s="30"/>
      <x:c r="I180" s="30"/>
      <x:c r="J180" s="30"/>
      <x:c r="K180" s="42"/>
      <x:c r="L180" s="30"/>
      <x:c r="M180" s="165" t="str">
        <x:f>IF(COUNTA(A180:L180)=0,"",IF(OR(COUNT(A180)&lt;&gt;1,COUNT(F180)&lt;&gt;1,LEN(C180)=0),"DADOS INCOMPLETOS",IF(OR(A180&lt;=0,A180&gt;Listas!$B$9,F180&lt;=0),"DATA OU QUANTIDADE INVÁLIDA",IF(COUNTIF(Residuos!$A$5:$A$104,C180)&lt;&gt;1,"REVISAR CÓDIGO",IF(B180="Geração","OK",IF(B180="Destinação",IF(OR(LEN(G180)=0,COUNTIF(Listas!$H$6:$H$13,G180)&lt;&gt;1,LEN(H180)=0,LEN(I180)=0,COUNT(K180)&lt;&gt;1),"DESTINAÇÃO INCOMPLETA","OK"),"REVISAR MOVIMENTO"))))))</x:f>
      </x:c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40"/>
      <x:c r="B181" s="30"/>
      <x:c r="C181" s="30"/>
      <x:c r="D181" s="30"/>
      <x:c r="E181" s="30"/>
      <x:c r="F181" s="41"/>
      <x:c r="G181" s="30"/>
      <x:c r="H181" s="30"/>
      <x:c r="I181" s="30"/>
      <x:c r="J181" s="30"/>
      <x:c r="K181" s="42"/>
      <x:c r="L181" s="30"/>
      <x:c r="M181" s="165" t="str">
        <x:f>IF(COUNTA(A181:L181)=0,"",IF(OR(COUNT(A181)&lt;&gt;1,COUNT(F181)&lt;&gt;1,LEN(C181)=0),"DADOS INCOMPLETOS",IF(OR(A181&lt;=0,A181&gt;Listas!$B$9,F181&lt;=0),"DATA OU QUANTIDADE INVÁLIDA",IF(COUNTIF(Residuos!$A$5:$A$104,C181)&lt;&gt;1,"REVISAR CÓDIGO",IF(B181="Geração","OK",IF(B181="Destinação",IF(OR(LEN(G181)=0,COUNTIF(Listas!$H$6:$H$13,G181)&lt;&gt;1,LEN(H181)=0,LEN(I181)=0,COUNT(K181)&lt;&gt;1),"DESTINAÇÃO INCOMPLETA","OK"),"REVISAR MOVIMENTO"))))))</x:f>
      </x:c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40"/>
      <x:c r="B182" s="30"/>
      <x:c r="C182" s="30"/>
      <x:c r="D182" s="30"/>
      <x:c r="E182" s="30"/>
      <x:c r="F182" s="41"/>
      <x:c r="G182" s="30"/>
      <x:c r="H182" s="30"/>
      <x:c r="I182" s="30"/>
      <x:c r="J182" s="30"/>
      <x:c r="K182" s="42"/>
      <x:c r="L182" s="30"/>
      <x:c r="M182" s="165" t="str">
        <x:f>IF(COUNTA(A182:L182)=0,"",IF(OR(COUNT(A182)&lt;&gt;1,COUNT(F182)&lt;&gt;1,LEN(C182)=0),"DADOS INCOMPLETOS",IF(OR(A182&lt;=0,A182&gt;Listas!$B$9,F182&lt;=0),"DATA OU QUANTIDADE INVÁLIDA",IF(COUNTIF(Residuos!$A$5:$A$104,C182)&lt;&gt;1,"REVISAR CÓDIGO",IF(B182="Geração","OK",IF(B182="Destinação",IF(OR(LEN(G182)=0,COUNTIF(Listas!$H$6:$H$13,G182)&lt;&gt;1,LEN(H182)=0,LEN(I182)=0,COUNT(K182)&lt;&gt;1),"DESTINAÇÃO INCOMPLETA","OK"),"REVISAR MOVIMENTO"))))))</x:f>
      </x:c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40"/>
      <x:c r="B183" s="30"/>
      <x:c r="C183" s="30"/>
      <x:c r="D183" s="30"/>
      <x:c r="E183" s="30"/>
      <x:c r="F183" s="41"/>
      <x:c r="G183" s="30"/>
      <x:c r="H183" s="30"/>
      <x:c r="I183" s="30"/>
      <x:c r="J183" s="30"/>
      <x:c r="K183" s="42"/>
      <x:c r="L183" s="30"/>
      <x:c r="M183" s="165" t="str">
        <x:f>IF(COUNTA(A183:L183)=0,"",IF(OR(COUNT(A183)&lt;&gt;1,COUNT(F183)&lt;&gt;1,LEN(C183)=0),"DADOS INCOMPLETOS",IF(OR(A183&lt;=0,A183&gt;Listas!$B$9,F183&lt;=0),"DATA OU QUANTIDADE INVÁLIDA",IF(COUNTIF(Residuos!$A$5:$A$104,C183)&lt;&gt;1,"REVISAR CÓDIGO",IF(B183="Geração","OK",IF(B183="Destinação",IF(OR(LEN(G183)=0,COUNTIF(Listas!$H$6:$H$13,G183)&lt;&gt;1,LEN(H183)=0,LEN(I183)=0,COUNT(K183)&lt;&gt;1),"DESTINAÇÃO INCOMPLETA","OK"),"REVISAR MOVIMENTO"))))))</x:f>
      </x:c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40"/>
      <x:c r="B184" s="30"/>
      <x:c r="C184" s="30"/>
      <x:c r="D184" s="30"/>
      <x:c r="E184" s="30"/>
      <x:c r="F184" s="41"/>
      <x:c r="G184" s="30"/>
      <x:c r="H184" s="30"/>
      <x:c r="I184" s="30"/>
      <x:c r="J184" s="30"/>
      <x:c r="K184" s="42"/>
      <x:c r="L184" s="30"/>
      <x:c r="M184" s="165" t="str">
        <x:f>IF(COUNTA(A184:L184)=0,"",IF(OR(COUNT(A184)&lt;&gt;1,COUNT(F184)&lt;&gt;1,LEN(C184)=0),"DADOS INCOMPLETOS",IF(OR(A184&lt;=0,A184&gt;Listas!$B$9,F184&lt;=0),"DATA OU QUANTIDADE INVÁLIDA",IF(COUNTIF(Residuos!$A$5:$A$104,C184)&lt;&gt;1,"REVISAR CÓDIGO",IF(B184="Geração","OK",IF(B184="Destinação",IF(OR(LEN(G184)=0,COUNTIF(Listas!$H$6:$H$13,G184)&lt;&gt;1,LEN(H184)=0,LEN(I184)=0,COUNT(K184)&lt;&gt;1),"DESTINAÇÃO INCOMPLETA","OK"),"REVISAR MOVIMENTO"))))))</x:f>
      </x:c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40"/>
      <x:c r="B185" s="30"/>
      <x:c r="C185" s="30"/>
      <x:c r="D185" s="30"/>
      <x:c r="E185" s="30"/>
      <x:c r="F185" s="41"/>
      <x:c r="G185" s="30"/>
      <x:c r="H185" s="30"/>
      <x:c r="I185" s="30"/>
      <x:c r="J185" s="30"/>
      <x:c r="K185" s="42"/>
      <x:c r="L185" s="30"/>
      <x:c r="M185" s="165" t="str">
        <x:f>IF(COUNTA(A185:L185)=0,"",IF(OR(COUNT(A185)&lt;&gt;1,COUNT(F185)&lt;&gt;1,LEN(C185)=0),"DADOS INCOMPLETOS",IF(OR(A185&lt;=0,A185&gt;Listas!$B$9,F185&lt;=0),"DATA OU QUANTIDADE INVÁLIDA",IF(COUNTIF(Residuos!$A$5:$A$104,C185)&lt;&gt;1,"REVISAR CÓDIGO",IF(B185="Geração","OK",IF(B185="Destinação",IF(OR(LEN(G185)=0,COUNTIF(Listas!$H$6:$H$13,G185)&lt;&gt;1,LEN(H185)=0,LEN(I185)=0,COUNT(K185)&lt;&gt;1),"DESTINAÇÃO INCOMPLETA","OK"),"REVISAR MOVIMENTO"))))))</x:f>
      </x:c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40"/>
      <x:c r="B186" s="30"/>
      <x:c r="C186" s="30"/>
      <x:c r="D186" s="30"/>
      <x:c r="E186" s="30"/>
      <x:c r="F186" s="41"/>
      <x:c r="G186" s="30"/>
      <x:c r="H186" s="30"/>
      <x:c r="I186" s="30"/>
      <x:c r="J186" s="30"/>
      <x:c r="K186" s="42"/>
      <x:c r="L186" s="30"/>
      <x:c r="M186" s="165" t="str">
        <x:f>IF(COUNTA(A186:L186)=0,"",IF(OR(COUNT(A186)&lt;&gt;1,COUNT(F186)&lt;&gt;1,LEN(C186)=0),"DADOS INCOMPLETOS",IF(OR(A186&lt;=0,A186&gt;Listas!$B$9,F186&lt;=0),"DATA OU QUANTIDADE INVÁLIDA",IF(COUNTIF(Residuos!$A$5:$A$104,C186)&lt;&gt;1,"REVISAR CÓDIGO",IF(B186="Geração","OK",IF(B186="Destinação",IF(OR(LEN(G186)=0,COUNTIF(Listas!$H$6:$H$13,G186)&lt;&gt;1,LEN(H186)=0,LEN(I186)=0,COUNT(K186)&lt;&gt;1),"DESTINAÇÃO INCOMPLETA","OK"),"REVISAR MOVIMENTO"))))))</x:f>
      </x:c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40"/>
      <x:c r="B187" s="30"/>
      <x:c r="C187" s="30"/>
      <x:c r="D187" s="30"/>
      <x:c r="E187" s="30"/>
      <x:c r="F187" s="41"/>
      <x:c r="G187" s="30"/>
      <x:c r="H187" s="30"/>
      <x:c r="I187" s="30"/>
      <x:c r="J187" s="30"/>
      <x:c r="K187" s="42"/>
      <x:c r="L187" s="30"/>
      <x:c r="M187" s="165" t="str">
        <x:f>IF(COUNTA(A187:L187)=0,"",IF(OR(COUNT(A187)&lt;&gt;1,COUNT(F187)&lt;&gt;1,LEN(C187)=0),"DADOS INCOMPLETOS",IF(OR(A187&lt;=0,A187&gt;Listas!$B$9,F187&lt;=0),"DATA OU QUANTIDADE INVÁLIDA",IF(COUNTIF(Residuos!$A$5:$A$104,C187)&lt;&gt;1,"REVISAR CÓDIGO",IF(B187="Geração","OK",IF(B187="Destinação",IF(OR(LEN(G187)=0,COUNTIF(Listas!$H$6:$H$13,G187)&lt;&gt;1,LEN(H187)=0,LEN(I187)=0,COUNT(K187)&lt;&gt;1),"DESTINAÇÃO INCOMPLETA","OK"),"REVISAR MOVIMENTO"))))))</x:f>
      </x:c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40"/>
      <x:c r="B188" s="30"/>
      <x:c r="C188" s="30"/>
      <x:c r="D188" s="30"/>
      <x:c r="E188" s="30"/>
      <x:c r="F188" s="41"/>
      <x:c r="G188" s="30"/>
      <x:c r="H188" s="30"/>
      <x:c r="I188" s="30"/>
      <x:c r="J188" s="30"/>
      <x:c r="K188" s="42"/>
      <x:c r="L188" s="30"/>
      <x:c r="M188" s="165" t="str">
        <x:f>IF(COUNTA(A188:L188)=0,"",IF(OR(COUNT(A188)&lt;&gt;1,COUNT(F188)&lt;&gt;1,LEN(C188)=0),"DADOS INCOMPLETOS",IF(OR(A188&lt;=0,A188&gt;Listas!$B$9,F188&lt;=0),"DATA OU QUANTIDADE INVÁLIDA",IF(COUNTIF(Residuos!$A$5:$A$104,C188)&lt;&gt;1,"REVISAR CÓDIGO",IF(B188="Geração","OK",IF(B188="Destinação",IF(OR(LEN(G188)=0,COUNTIF(Listas!$H$6:$H$13,G188)&lt;&gt;1,LEN(H188)=0,LEN(I188)=0,COUNT(K188)&lt;&gt;1),"DESTINAÇÃO INCOMPLETA","OK"),"REVISAR MOVIMENTO"))))))</x:f>
      </x:c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40"/>
      <x:c r="B189" s="30"/>
      <x:c r="C189" s="30"/>
      <x:c r="D189" s="30"/>
      <x:c r="E189" s="30"/>
      <x:c r="F189" s="41"/>
      <x:c r="G189" s="30"/>
      <x:c r="H189" s="30"/>
      <x:c r="I189" s="30"/>
      <x:c r="J189" s="30"/>
      <x:c r="K189" s="42"/>
      <x:c r="L189" s="30"/>
      <x:c r="M189" s="165" t="str">
        <x:f>IF(COUNTA(A189:L189)=0,"",IF(OR(COUNT(A189)&lt;&gt;1,COUNT(F189)&lt;&gt;1,LEN(C189)=0),"DADOS INCOMPLETOS",IF(OR(A189&lt;=0,A189&gt;Listas!$B$9,F189&lt;=0),"DATA OU QUANTIDADE INVÁLIDA",IF(COUNTIF(Residuos!$A$5:$A$104,C189)&lt;&gt;1,"REVISAR CÓDIGO",IF(B189="Geração","OK",IF(B189="Destinação",IF(OR(LEN(G189)=0,COUNTIF(Listas!$H$6:$H$13,G189)&lt;&gt;1,LEN(H189)=0,LEN(I189)=0,COUNT(K189)&lt;&gt;1),"DESTINAÇÃO INCOMPLETA","OK"),"REVISAR MOVIMENTO"))))))</x:f>
      </x:c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40"/>
      <x:c r="B190" s="30"/>
      <x:c r="C190" s="30"/>
      <x:c r="D190" s="30"/>
      <x:c r="E190" s="30"/>
      <x:c r="F190" s="41"/>
      <x:c r="G190" s="30"/>
      <x:c r="H190" s="30"/>
      <x:c r="I190" s="30"/>
      <x:c r="J190" s="30"/>
      <x:c r="K190" s="42"/>
      <x:c r="L190" s="30"/>
      <x:c r="M190" s="165" t="str">
        <x:f>IF(COUNTA(A190:L190)=0,"",IF(OR(COUNT(A190)&lt;&gt;1,COUNT(F190)&lt;&gt;1,LEN(C190)=0),"DADOS INCOMPLETOS",IF(OR(A190&lt;=0,A190&gt;Listas!$B$9,F190&lt;=0),"DATA OU QUANTIDADE INVÁLIDA",IF(COUNTIF(Residuos!$A$5:$A$104,C190)&lt;&gt;1,"REVISAR CÓDIGO",IF(B190="Geração","OK",IF(B190="Destinação",IF(OR(LEN(G190)=0,COUNTIF(Listas!$H$6:$H$13,G190)&lt;&gt;1,LEN(H190)=0,LEN(I190)=0,COUNT(K190)&lt;&gt;1),"DESTINAÇÃO INCOMPLETA","OK"),"REVISAR MOVIMENTO"))))))</x:f>
      </x:c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40"/>
      <x:c r="B191" s="30"/>
      <x:c r="C191" s="30"/>
      <x:c r="D191" s="30"/>
      <x:c r="E191" s="30"/>
      <x:c r="F191" s="41"/>
      <x:c r="G191" s="30"/>
      <x:c r="H191" s="30"/>
      <x:c r="I191" s="30"/>
      <x:c r="J191" s="30"/>
      <x:c r="K191" s="42"/>
      <x:c r="L191" s="30"/>
      <x:c r="M191" s="165" t="str">
        <x:f>IF(COUNTA(A191:L191)=0,"",IF(OR(COUNT(A191)&lt;&gt;1,COUNT(F191)&lt;&gt;1,LEN(C191)=0),"DADOS INCOMPLETOS",IF(OR(A191&lt;=0,A191&gt;Listas!$B$9,F191&lt;=0),"DATA OU QUANTIDADE INVÁLIDA",IF(COUNTIF(Residuos!$A$5:$A$104,C191)&lt;&gt;1,"REVISAR CÓDIGO",IF(B191="Geração","OK",IF(B191="Destinação",IF(OR(LEN(G191)=0,COUNTIF(Listas!$H$6:$H$13,G191)&lt;&gt;1,LEN(H191)=0,LEN(I191)=0,COUNT(K191)&lt;&gt;1),"DESTINAÇÃO INCOMPLETA","OK"),"REVISAR MOVIMENTO"))))))</x:f>
      </x:c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40"/>
      <x:c r="B192" s="30"/>
      <x:c r="C192" s="30"/>
      <x:c r="D192" s="30"/>
      <x:c r="E192" s="30"/>
      <x:c r="F192" s="41"/>
      <x:c r="G192" s="30"/>
      <x:c r="H192" s="30"/>
      <x:c r="I192" s="30"/>
      <x:c r="J192" s="30"/>
      <x:c r="K192" s="42"/>
      <x:c r="L192" s="30"/>
      <x:c r="M192" s="165" t="str">
        <x:f>IF(COUNTA(A192:L192)=0,"",IF(OR(COUNT(A192)&lt;&gt;1,COUNT(F192)&lt;&gt;1,LEN(C192)=0),"DADOS INCOMPLETOS",IF(OR(A192&lt;=0,A192&gt;Listas!$B$9,F192&lt;=0),"DATA OU QUANTIDADE INVÁLIDA",IF(COUNTIF(Residuos!$A$5:$A$104,C192)&lt;&gt;1,"REVISAR CÓDIGO",IF(B192="Geração","OK",IF(B192="Destinação",IF(OR(LEN(G192)=0,COUNTIF(Listas!$H$6:$H$13,G192)&lt;&gt;1,LEN(H192)=0,LEN(I192)=0,COUNT(K192)&lt;&gt;1),"DESTINAÇÃO INCOMPLETA","OK"),"REVISAR MOVIMENTO"))))))</x:f>
      </x:c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40"/>
      <x:c r="B193" s="30"/>
      <x:c r="C193" s="30"/>
      <x:c r="D193" s="30"/>
      <x:c r="E193" s="30"/>
      <x:c r="F193" s="41"/>
      <x:c r="G193" s="30"/>
      <x:c r="H193" s="30"/>
      <x:c r="I193" s="30"/>
      <x:c r="J193" s="30"/>
      <x:c r="K193" s="42"/>
      <x:c r="L193" s="30"/>
      <x:c r="M193" s="165" t="str">
        <x:f>IF(COUNTA(A193:L193)=0,"",IF(OR(COUNT(A193)&lt;&gt;1,COUNT(F193)&lt;&gt;1,LEN(C193)=0),"DADOS INCOMPLETOS",IF(OR(A193&lt;=0,A193&gt;Listas!$B$9,F193&lt;=0),"DATA OU QUANTIDADE INVÁLIDA",IF(COUNTIF(Residuos!$A$5:$A$104,C193)&lt;&gt;1,"REVISAR CÓDIGO",IF(B193="Geração","OK",IF(B193="Destinação",IF(OR(LEN(G193)=0,COUNTIF(Listas!$H$6:$H$13,G193)&lt;&gt;1,LEN(H193)=0,LEN(I193)=0,COUNT(K193)&lt;&gt;1),"DESTINAÇÃO INCOMPLETA","OK"),"REVISAR MOVIMENTO"))))))</x:f>
      </x:c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40"/>
      <x:c r="B194" s="30"/>
      <x:c r="C194" s="30"/>
      <x:c r="D194" s="30"/>
      <x:c r="E194" s="30"/>
      <x:c r="F194" s="41"/>
      <x:c r="G194" s="30"/>
      <x:c r="H194" s="30"/>
      <x:c r="I194" s="30"/>
      <x:c r="J194" s="30"/>
      <x:c r="K194" s="42"/>
      <x:c r="L194" s="30"/>
      <x:c r="M194" s="165" t="str">
        <x:f>IF(COUNTA(A194:L194)=0,"",IF(OR(COUNT(A194)&lt;&gt;1,COUNT(F194)&lt;&gt;1,LEN(C194)=0),"DADOS INCOMPLETOS",IF(OR(A194&lt;=0,A194&gt;Listas!$B$9,F194&lt;=0),"DATA OU QUANTIDADE INVÁLIDA",IF(COUNTIF(Residuos!$A$5:$A$104,C194)&lt;&gt;1,"REVISAR CÓDIGO",IF(B194="Geração","OK",IF(B194="Destinação",IF(OR(LEN(G194)=0,COUNTIF(Listas!$H$6:$H$13,G194)&lt;&gt;1,LEN(H194)=0,LEN(I194)=0,COUNT(K194)&lt;&gt;1),"DESTINAÇÃO INCOMPLETA","OK"),"REVISAR MOVIMENTO"))))))</x:f>
      </x:c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40"/>
      <x:c r="B195" s="30"/>
      <x:c r="C195" s="30"/>
      <x:c r="D195" s="30"/>
      <x:c r="E195" s="30"/>
      <x:c r="F195" s="41"/>
      <x:c r="G195" s="30"/>
      <x:c r="H195" s="30"/>
      <x:c r="I195" s="30"/>
      <x:c r="J195" s="30"/>
      <x:c r="K195" s="42"/>
      <x:c r="L195" s="30"/>
      <x:c r="M195" s="165" t="str">
        <x:f>IF(COUNTA(A195:L195)=0,"",IF(OR(COUNT(A195)&lt;&gt;1,COUNT(F195)&lt;&gt;1,LEN(C195)=0),"DADOS INCOMPLETOS",IF(OR(A195&lt;=0,A195&gt;Listas!$B$9,F195&lt;=0),"DATA OU QUANTIDADE INVÁLIDA",IF(COUNTIF(Residuos!$A$5:$A$104,C195)&lt;&gt;1,"REVISAR CÓDIGO",IF(B195="Geração","OK",IF(B195="Destinação",IF(OR(LEN(G195)=0,COUNTIF(Listas!$H$6:$H$13,G195)&lt;&gt;1,LEN(H195)=0,LEN(I195)=0,COUNT(K195)&lt;&gt;1),"DESTINAÇÃO INCOMPLETA","OK"),"REVISAR MOVIMENTO"))))))</x:f>
      </x:c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40"/>
      <x:c r="B196" s="30"/>
      <x:c r="C196" s="30"/>
      <x:c r="D196" s="30"/>
      <x:c r="E196" s="30"/>
      <x:c r="F196" s="41"/>
      <x:c r="G196" s="30"/>
      <x:c r="H196" s="30"/>
      <x:c r="I196" s="30"/>
      <x:c r="J196" s="30"/>
      <x:c r="K196" s="42"/>
      <x:c r="L196" s="30"/>
      <x:c r="M196" s="165" t="str">
        <x:f>IF(COUNTA(A196:L196)=0,"",IF(OR(COUNT(A196)&lt;&gt;1,COUNT(F196)&lt;&gt;1,LEN(C196)=0),"DADOS INCOMPLETOS",IF(OR(A196&lt;=0,A196&gt;Listas!$B$9,F196&lt;=0),"DATA OU QUANTIDADE INVÁLIDA",IF(COUNTIF(Residuos!$A$5:$A$104,C196)&lt;&gt;1,"REVISAR CÓDIGO",IF(B196="Geração","OK",IF(B196="Destinação",IF(OR(LEN(G196)=0,COUNTIF(Listas!$H$6:$H$13,G196)&lt;&gt;1,LEN(H196)=0,LEN(I196)=0,COUNT(K196)&lt;&gt;1),"DESTINAÇÃO INCOMPLETA","OK"),"REVISAR MOVIMENTO"))))))</x:f>
      </x:c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40"/>
      <x:c r="B197" s="30"/>
      <x:c r="C197" s="30"/>
      <x:c r="D197" s="30"/>
      <x:c r="E197" s="30"/>
      <x:c r="F197" s="41"/>
      <x:c r="G197" s="30"/>
      <x:c r="H197" s="30"/>
      <x:c r="I197" s="30"/>
      <x:c r="J197" s="30"/>
      <x:c r="K197" s="42"/>
      <x:c r="L197" s="30"/>
      <x:c r="M197" s="165" t="str">
        <x:f>IF(COUNTA(A197:L197)=0,"",IF(OR(COUNT(A197)&lt;&gt;1,COUNT(F197)&lt;&gt;1,LEN(C197)=0),"DADOS INCOMPLETOS",IF(OR(A197&lt;=0,A197&gt;Listas!$B$9,F197&lt;=0),"DATA OU QUANTIDADE INVÁLIDA",IF(COUNTIF(Residuos!$A$5:$A$104,C197)&lt;&gt;1,"REVISAR CÓDIGO",IF(B197="Geração","OK",IF(B197="Destinação",IF(OR(LEN(G197)=0,COUNTIF(Listas!$H$6:$H$13,G197)&lt;&gt;1,LEN(H197)=0,LEN(I197)=0,COUNT(K197)&lt;&gt;1),"DESTINAÇÃO INCOMPLETA","OK"),"REVISAR MOVIMENTO"))))))</x:f>
      </x:c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40"/>
      <x:c r="B198" s="30"/>
      <x:c r="C198" s="30"/>
      <x:c r="D198" s="30"/>
      <x:c r="E198" s="30"/>
      <x:c r="F198" s="41"/>
      <x:c r="G198" s="30"/>
      <x:c r="H198" s="30"/>
      <x:c r="I198" s="30"/>
      <x:c r="J198" s="30"/>
      <x:c r="K198" s="42"/>
      <x:c r="L198" s="30"/>
      <x:c r="M198" s="165" t="str">
        <x:f>IF(COUNTA(A198:L198)=0,"",IF(OR(COUNT(A198)&lt;&gt;1,COUNT(F198)&lt;&gt;1,LEN(C198)=0),"DADOS INCOMPLETOS",IF(OR(A198&lt;=0,A198&gt;Listas!$B$9,F198&lt;=0),"DATA OU QUANTIDADE INVÁLIDA",IF(COUNTIF(Residuos!$A$5:$A$104,C198)&lt;&gt;1,"REVISAR CÓDIGO",IF(B198="Geração","OK",IF(B198="Destinação",IF(OR(LEN(G198)=0,COUNTIF(Listas!$H$6:$H$13,G198)&lt;&gt;1,LEN(H198)=0,LEN(I198)=0,COUNT(K198)&lt;&gt;1),"DESTINAÇÃO INCOMPLETA","OK"),"REVISAR MOVIMENTO"))))))</x:f>
      </x:c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40"/>
      <x:c r="B199" s="30"/>
      <x:c r="C199" s="30"/>
      <x:c r="D199" s="30"/>
      <x:c r="E199" s="30"/>
      <x:c r="F199" s="41"/>
      <x:c r="G199" s="30"/>
      <x:c r="H199" s="30"/>
      <x:c r="I199" s="30"/>
      <x:c r="J199" s="30"/>
      <x:c r="K199" s="42"/>
      <x:c r="L199" s="30"/>
      <x:c r="M199" s="165" t="str">
        <x:f>IF(COUNTA(A199:L199)=0,"",IF(OR(COUNT(A199)&lt;&gt;1,COUNT(F199)&lt;&gt;1,LEN(C199)=0),"DADOS INCOMPLETOS",IF(OR(A199&lt;=0,A199&gt;Listas!$B$9,F199&lt;=0),"DATA OU QUANTIDADE INVÁLIDA",IF(COUNTIF(Residuos!$A$5:$A$104,C199)&lt;&gt;1,"REVISAR CÓDIGO",IF(B199="Geração","OK",IF(B199="Destinação",IF(OR(LEN(G199)=0,COUNTIF(Listas!$H$6:$H$13,G199)&lt;&gt;1,LEN(H199)=0,LEN(I199)=0,COUNT(K199)&lt;&gt;1),"DESTINAÇÃO INCOMPLETA","OK"),"REVISAR MOVIMENTO"))))))</x:f>
      </x:c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40"/>
      <x:c r="B200" s="30"/>
      <x:c r="C200" s="30"/>
      <x:c r="D200" s="30"/>
      <x:c r="E200" s="30"/>
      <x:c r="F200" s="41"/>
      <x:c r="G200" s="30"/>
      <x:c r="H200" s="30"/>
      <x:c r="I200" s="30"/>
      <x:c r="J200" s="30"/>
      <x:c r="K200" s="42"/>
      <x:c r="L200" s="30"/>
      <x:c r="M200" s="165" t="str">
        <x:f>IF(COUNTA(A200:L200)=0,"",IF(OR(COUNT(A200)&lt;&gt;1,COUNT(F200)&lt;&gt;1,LEN(C200)=0),"DADOS INCOMPLETOS",IF(OR(A200&lt;=0,A200&gt;Listas!$B$9,F200&lt;=0),"DATA OU QUANTIDADE INVÁLIDA",IF(COUNTIF(Residuos!$A$5:$A$104,C200)&lt;&gt;1,"REVISAR CÓDIGO",IF(B200="Geração","OK",IF(B200="Destinação",IF(OR(LEN(G200)=0,COUNTIF(Listas!$H$6:$H$13,G200)&lt;&gt;1,LEN(H200)=0,LEN(I200)=0,COUNT(K200)&lt;&gt;1),"DESTINAÇÃO INCOMPLETA","OK"),"REVISAR MOVIMENTO"))))))</x:f>
      </x:c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40"/>
      <x:c r="B201" s="30"/>
      <x:c r="C201" s="30"/>
      <x:c r="D201" s="30"/>
      <x:c r="E201" s="30"/>
      <x:c r="F201" s="41"/>
      <x:c r="G201" s="30"/>
      <x:c r="H201" s="30"/>
      <x:c r="I201" s="30"/>
      <x:c r="J201" s="30"/>
      <x:c r="K201" s="42"/>
      <x:c r="L201" s="30"/>
      <x:c r="M201" s="165" t="str">
        <x:f>IF(COUNTA(A201:L201)=0,"",IF(OR(COUNT(A201)&lt;&gt;1,COUNT(F201)&lt;&gt;1,LEN(C201)=0),"DADOS INCOMPLETOS",IF(OR(A201&lt;=0,A201&gt;Listas!$B$9,F201&lt;=0),"DATA OU QUANTIDADE INVÁLIDA",IF(COUNTIF(Residuos!$A$5:$A$104,C201)&lt;&gt;1,"REVISAR CÓDIGO",IF(B201="Geração","OK",IF(B201="Destinação",IF(OR(LEN(G201)=0,COUNTIF(Listas!$H$6:$H$13,G201)&lt;&gt;1,LEN(H201)=0,LEN(I201)=0,COUNT(K201)&lt;&gt;1),"DESTINAÇÃO INCOMPLETA","OK"),"REVISAR MOVIMENTO"))))))</x:f>
      </x:c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40"/>
      <x:c r="B202" s="30"/>
      <x:c r="C202" s="30"/>
      <x:c r="D202" s="30"/>
      <x:c r="E202" s="30"/>
      <x:c r="F202" s="41"/>
      <x:c r="G202" s="30"/>
      <x:c r="H202" s="30"/>
      <x:c r="I202" s="30"/>
      <x:c r="J202" s="30"/>
      <x:c r="K202" s="42"/>
      <x:c r="L202" s="30"/>
      <x:c r="M202" s="165" t="str">
        <x:f>IF(COUNTA(A202:L202)=0,"",IF(OR(COUNT(A202)&lt;&gt;1,COUNT(F202)&lt;&gt;1,LEN(C202)=0),"DADOS INCOMPLETOS",IF(OR(A202&lt;=0,A202&gt;Listas!$B$9,F202&lt;=0),"DATA OU QUANTIDADE INVÁLIDA",IF(COUNTIF(Residuos!$A$5:$A$104,C202)&lt;&gt;1,"REVISAR CÓDIGO",IF(B202="Geração","OK",IF(B202="Destinação",IF(OR(LEN(G202)=0,COUNTIF(Listas!$H$6:$H$13,G202)&lt;&gt;1,LEN(H202)=0,LEN(I202)=0,COUNT(K202)&lt;&gt;1),"DESTINAÇÃO INCOMPLETA","OK"),"REVISAR MOVIMENTO"))))))</x:f>
      </x:c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40"/>
      <x:c r="B203" s="30"/>
      <x:c r="C203" s="30"/>
      <x:c r="D203" s="30"/>
      <x:c r="E203" s="30"/>
      <x:c r="F203" s="41"/>
      <x:c r="G203" s="30"/>
      <x:c r="H203" s="30"/>
      <x:c r="I203" s="30"/>
      <x:c r="J203" s="30"/>
      <x:c r="K203" s="42"/>
      <x:c r="L203" s="30"/>
      <x:c r="M203" s="165" t="str">
        <x:f>IF(COUNTA(A203:L203)=0,"",IF(OR(COUNT(A203)&lt;&gt;1,COUNT(F203)&lt;&gt;1,LEN(C203)=0),"DADOS INCOMPLETOS",IF(OR(A203&lt;=0,A203&gt;Listas!$B$9,F203&lt;=0),"DATA OU QUANTIDADE INVÁLIDA",IF(COUNTIF(Residuos!$A$5:$A$104,C203)&lt;&gt;1,"REVISAR CÓDIGO",IF(B203="Geração","OK",IF(B203="Destinação",IF(OR(LEN(G203)=0,COUNTIF(Listas!$H$6:$H$13,G203)&lt;&gt;1,LEN(H203)=0,LEN(I203)=0,COUNT(K203)&lt;&gt;1),"DESTINAÇÃO INCOMPLETA","OK"),"REVISAR MOVIMENTO"))))))</x:f>
      </x:c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40"/>
      <x:c r="B204" s="30"/>
      <x:c r="C204" s="30"/>
      <x:c r="D204" s="30"/>
      <x:c r="E204" s="30"/>
      <x:c r="F204" s="41"/>
      <x:c r="G204" s="30"/>
      <x:c r="H204" s="30"/>
      <x:c r="I204" s="30"/>
      <x:c r="J204" s="30"/>
      <x:c r="K204" s="42"/>
      <x:c r="L204" s="30"/>
      <x:c r="M204" s="165" t="str">
        <x:f>IF(COUNTA(A204:L204)=0,"",IF(OR(COUNT(A204)&lt;&gt;1,COUNT(F204)&lt;&gt;1,LEN(C204)=0),"DADOS INCOMPLETOS",IF(OR(A204&lt;=0,A204&gt;Listas!$B$9,F204&lt;=0),"DATA OU QUANTIDADE INVÁLIDA",IF(COUNTIF(Residuos!$A$5:$A$104,C204)&lt;&gt;1,"REVISAR CÓDIGO",IF(B204="Geração","OK",IF(B204="Destinação",IF(OR(LEN(G204)=0,COUNTIF(Listas!$H$6:$H$13,G204)&lt;&gt;1,LEN(H204)=0,LEN(I204)=0,COUNT(K204)&lt;&gt;1),"DESTINAÇÃO INCOMPLETA","OK"),"REVISAR MOVIMENTO"))))))</x:f>
      </x:c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</x:sheetData>
  <x:mergeCells>
    <x:mergeCell ref="A1:L1"/>
    <x:mergeCell ref="A2:L2"/>
  </x:mergeCells>
  <x:conditionalFormatting sqref="J5:J204">
    <x:cfRule type="containsText" dxfId="2" priority="1" operator="containsText" text="Não"/>
  </x:conditionalFormatting>
  <x:dataValidations count="4">
    <x:dataValidation type="list" sqref="B5:B204">
      <x:formula1>Listas!$E$6:$E$7</x:formula1>
    </x:dataValidation>
    <x:dataValidation type="list" sqref="C5:C204">
      <x:formula1>Residuos!$A$5:$A$104</x:formula1>
    </x:dataValidation>
    <x:dataValidation type="list" sqref="G5:G204">
      <x:formula1>Listas!$H$6:$H$13</x:formula1>
    </x:dataValidation>
    <x:dataValidation type="list" sqref="J5:J204">
      <x:formula1>Listas!$I$6:$I$7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7e5c9c7d9024b6f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7" hidden="0" customWidth="1"/>
    <x:col min="2" max="2" width="15" hidden="0" customWidth="1"/>
    <x:col min="3" max="3" width="18" hidden="0" customWidth="1"/>
    <x:col min="4" max="4" width="18" hidden="0" customWidth="1"/>
    <x:col min="5" max="5" width="24" hidden="0" customWidth="1"/>
    <x:col min="6" max="6" width="24" hidden="0" customWidth="1"/>
    <x:col min="7" max="7" width="23" hidden="0" customWidth="1"/>
    <x:col min="8" max="8" width="18" hidden="0" customWidth="1"/>
    <x:col min="9" max="9" width="16" hidden="0" customWidth="1"/>
    <x:col min="10" max="10" width="22" hidden="0" customWidth="1"/>
  </x:cols>
  <x:sheetData>
    <x:row r="1" ht="34" customHeight="1">
      <x:c r="A1" s="4" t="str">
        <x:v>MTR, CDF E COMPROVANTES</x:v>
      </x:c>
      <x:c r="B1" s="4" t="str">
        <x:v>MTR, CDF E COMPROVANTES</x:v>
      </x:c>
      <x:c r="C1" s="4" t="str">
        <x:v>MTR, CDF E COMPROVANTES</x:v>
      </x:c>
      <x:c r="D1" s="4" t="str">
        <x:v>MTR, CDF E COMPROVANTES</x:v>
      </x:c>
      <x:c r="E1" s="4" t="str">
        <x:v>MTR, CDF E COMPROVANTES</x:v>
      </x:c>
      <x:c r="F1" s="4" t="str">
        <x:v>MTR, CDF E COMPROVANTES</x:v>
      </x:c>
      <x:c r="G1" s="4" t="str">
        <x:v>MTR, CDF E COMPROVANTES</x:v>
      </x:c>
      <x:c r="H1" s="4" t="str">
        <x:v>MTR, CDF E COMPROVANTES</x:v>
      </x:c>
      <x:c r="I1" s="4" t="str">
        <x:v>MTR, CDF E COMPROVANTES</x:v>
      </x:c>
      <x:c r="J1" s="4" t="str">
        <x:v>MTR, CDF E COMPROVANTES</x:v>
      </x:c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0" customHeight="1">
      <x:c r="A2" s="8" t="str">
        <x:v>Acompanhe cada remessa até o recebimento do certificado de destinação final e registre pendências documentais.</x:v>
      </x:c>
      <x:c r="B2" s="8" t="str">
        <x:v>Acompanhe cada remessa até o recebimento do certificado de destinação final e registre pendências documentais.</x:v>
      </x:c>
      <x:c r="C2" s="8" t="str">
        <x:v>Acompanhe cada remessa até o recebimento do certificado de destinação final e registre pendências documentais.</x:v>
      </x:c>
      <x:c r="D2" s="8" t="str">
        <x:v>Acompanhe cada remessa até o recebimento do certificado de destinação final e registre pendências documentais.</x:v>
      </x:c>
      <x:c r="E2" s="8" t="str">
        <x:v>Acompanhe cada remessa até o recebimento do certificado de destinação final e registre pendências documentais.</x:v>
      </x:c>
      <x:c r="F2" s="8" t="str">
        <x:v>Acompanhe cada remessa até o recebimento do certificado de destinação final e registre pendências documentais.</x:v>
      </x:c>
      <x:c r="G2" s="8" t="str">
        <x:v>Acompanhe cada remessa até o recebimento do certificado de destinação final e registre pendências documentais.</x:v>
      </x:c>
      <x:c r="H2" s="8" t="str">
        <x:v>Acompanhe cada remessa até o recebimento do certificado de destinação final e registre pendências documentais.</x:v>
      </x:c>
      <x:c r="I2" s="8" t="str">
        <x:v>Acompanhe cada remessa até o recebimento do certificado de destinação final e registre pendências documentais.</x:v>
      </x:c>
      <x:c r="J2" s="8" t="str">
        <x:v>Acompanhe cada remessa até o recebimento do certificado de destinação final e registre pendências documentais.</x:v>
      </x:c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50" customHeight="1">
      <x:c r="A4" s="22" t="str">
        <x:v>Documento</x:v>
      </x:c>
      <x:c r="B4" s="23" t="str">
        <x:v>Data saída</x:v>
      </x:c>
      <x:c r="C4" s="23" t="str">
        <x:v>Código resíduo</x:v>
      </x:c>
      <x:c r="D4" s="23" t="str">
        <x:v>Quantidade kg</x:v>
      </x:c>
      <x:c r="E4" s="23" t="str">
        <x:v>Transportador</x:v>
      </x:c>
      <x:c r="F4" s="23" t="str">
        <x:v>Destinador</x:v>
      </x:c>
      <x:c r="G4" s="23" t="str">
        <x:v>Destinação</x:v>
      </x:c>
      <x:c r="H4" s="23" t="str">
        <x:v>CDF recebido?</x:v>
      </x:c>
      <x:c r="I4" s="23" t="str">
        <x:v>Data CDF</x:v>
      </x:c>
      <x:c r="J4" s="24" t="str">
        <x:v>Status / ação</x:v>
      </x:c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>
      <x:c r="A5" s="30" t="str">
        <x:v>MTR-001</x:v>
      </x:c>
      <x:c r="B5" s="40" t="n">
        <x:v>46277</x:v>
      </x:c>
      <x:c r="C5" s="30" t="str">
        <x:v>RS-001</x:v>
      </x:c>
      <x:c r="D5" s="41" t="n">
        <x:v>2100</x:v>
      </x:c>
      <x:c r="E5" s="30" t="str">
        <x:v>Transportadora Verde</x:v>
      </x:c>
      <x:c r="F5" s="30" t="str">
        <x:v>Recicla Brasil</x:v>
      </x:c>
      <x:c r="G5" s="30" t="str">
        <x:v>Reciclagem</x:v>
      </x:c>
      <x:c r="H5" s="30" t="str">
        <x:v>Sim</x:v>
      </x:c>
      <x:c r="I5" s="40" t="n">
        <x:v>46281</x:v>
      </x:c>
      <x:c r="J5" s="32" t="str">
        <x:f>IF(LEN(A5)=0,"",IF(OR(COUNT(B5)&lt;&gt;1,LEN(C5)=0,COUNT(D5)&lt;&gt;1,LEN(E5)=0,LEN(F5)=0,LEN(G5)=0),"DADOS INCOMPLETOS",IF(OR(B5&lt;=0,B5&gt;Listas!$B$9,D5&lt;=0,COUNTIF(Residuos!$A$5:$A$104,C5)&lt;&gt;1),"REVISAR DADOS",IF(H5="Sim",IF(COUNT(I5)&lt;&gt;1,"INFORMAR DATA CDF",IF(OR(I5&lt;B5,I5&gt;Listas!$B$9),"REVISAR DATA CDF","CONCLUÍDO")),IF(H5="Não",IF(AND(ISNUMBER(Listas!$B$8),Listas!$B$8&gt;=0),IF(Listas!$B$9-B5&gt;Listas!$B$8,"COBRAR CDF","AGUARDAR PRAZO"),"REVISAR PARÂMETRO"),"INFORMAR CDF")))))</x:f>
        <x:v>CONCLUÍDO</x:v>
      </x:c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30" t="str">
        <x:v>MTR-002</x:v>
      </x:c>
      <x:c r="B6" s="40" t="n">
        <x:v>46279</x:v>
      </x:c>
      <x:c r="C6" s="30" t="str">
        <x:v>RS-002</x:v>
      </x:c>
      <x:c r="D6" s="41" t="n">
        <x:v>1000</x:v>
      </x:c>
      <x:c r="E6" s="30" t="str">
        <x:v>Transportadora Verde</x:v>
      </x:c>
      <x:c r="F6" s="30" t="str">
        <x:v>Recicla Brasil</x:v>
      </x:c>
      <x:c r="G6" s="30" t="str">
        <x:v>Reciclagem</x:v>
      </x:c>
      <x:c r="H6" s="30" t="str">
        <x:v>Não</x:v>
      </x:c>
      <x:c r="I6" s="40"/>
      <x:c r="J6" s="32" t="str">
        <x:f>IF(LEN(A6)=0,"",IF(OR(COUNT(B6)&lt;&gt;1,LEN(C6)=0,COUNT(D6)&lt;&gt;1,LEN(E6)=0,LEN(F6)=0,LEN(G6)=0),"DADOS INCOMPLETOS",IF(OR(B6&lt;=0,B6&gt;Listas!$B$9,D6&lt;=0,COUNTIF(Residuos!$A$5:$A$104,C6)&lt;&gt;1),"REVISAR DADOS",IF(H6="Sim",IF(COUNT(I6)&lt;&gt;1,"INFORMAR DATA CDF",IF(OR(I6&lt;B6,I6&gt;Listas!$B$9),"REVISAR DATA CDF","CONCLUÍDO")),IF(H6="Não",IF(AND(ISNUMBER(Listas!$B$8),Listas!$B$8&gt;=0),IF(Listas!$B$9-B6&gt;Listas!$B$8,"COBRAR CDF","AGUARDAR PRAZO"),"REVISAR PARÂMETRO"),"INFORMAR CDF")))))</x:f>
        <x:v>COBRAR CDF</x:v>
      </x:c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30" t="str">
        <x:v>MTR-003</x:v>
      </x:c>
      <x:c r="B7" s="40" t="n">
        <x:v>46280</x:v>
      </x:c>
      <x:c r="C7" s="30" t="str">
        <x:v>RS-003</x:v>
      </x:c>
      <x:c r="D7" s="41" t="n">
        <x:v>750</x:v>
      </x:c>
      <x:c r="E7" s="30" t="str">
        <x:v>Logística Metal</x:v>
      </x:c>
      <x:c r="F7" s="30" t="str">
        <x:v>Metal Verde</x:v>
      </x:c>
      <x:c r="G7" s="30" t="str">
        <x:v>Reciclagem</x:v>
      </x:c>
      <x:c r="H7" s="30" t="str">
        <x:v>Sim</x:v>
      </x:c>
      <x:c r="I7" s="40" t="n">
        <x:v>46283</x:v>
      </x:c>
      <x:c r="J7" s="32" t="str">
        <x:f>IF(LEN(A7)=0,"",IF(OR(COUNT(B7)&lt;&gt;1,LEN(C7)=0,COUNT(D7)&lt;&gt;1,LEN(E7)=0,LEN(F7)=0,LEN(G7)=0),"DADOS INCOMPLETOS",IF(OR(B7&lt;=0,B7&gt;Listas!$B$9,D7&lt;=0,COUNTIF(Residuos!$A$5:$A$104,C7)&lt;&gt;1),"REVISAR DADOS",IF(H7="Sim",IF(COUNT(I7)&lt;&gt;1,"INFORMAR DATA CDF",IF(OR(I7&lt;B7,I7&gt;Listas!$B$9),"REVISAR DATA CDF","CONCLUÍDO")),IF(H7="Não",IF(AND(ISNUMBER(Listas!$B$8),Listas!$B$8&gt;=0),IF(Listas!$B$9-B7&gt;Listas!$B$8,"COBRAR CDF","AGUARDAR PRAZO"),"REVISAR PARÂMETRO"),"INFORMAR CDF")))))</x:f>
        <x:v>CONCLUÍDO</x:v>
      </x:c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30" t="str">
        <x:v>MTR-004</x:v>
      </x:c>
      <x:c r="B8" s="40" t="n">
        <x:v>46283</x:v>
      </x:c>
      <x:c r="C8" s="30" t="str">
        <x:v>RS-004</x:v>
      </x:c>
      <x:c r="D8" s="41" t="n">
        <x:v>1200</x:v>
      </x:c>
      <x:c r="E8" s="30" t="str">
        <x:v>EcoTrans</x:v>
      </x:c>
      <x:c r="F8" s="30" t="str">
        <x:v>Composta SP</x:v>
      </x:c>
      <x:c r="G8" s="30" t="str">
        <x:v>Compostagem</x:v>
      </x:c>
      <x:c r="H8" s="30" t="str">
        <x:v>Sim</x:v>
      </x:c>
      <x:c r="I8" s="40" t="n">
        <x:v>46289</x:v>
      </x:c>
      <x:c r="J8" s="32" t="str">
        <x:f>IF(LEN(A8)=0,"",IF(OR(COUNT(B8)&lt;&gt;1,LEN(C8)=0,COUNT(D8)&lt;&gt;1,LEN(E8)=0,LEN(F8)=0,LEN(G8)=0),"DADOS INCOMPLETOS",IF(OR(B8&lt;=0,B8&gt;Listas!$B$9,D8&lt;=0,COUNTIF(Residuos!$A$5:$A$104,C8)&lt;&gt;1),"REVISAR DADOS",IF(H8="Sim",IF(COUNT(I8)&lt;&gt;1,"INFORMAR DATA CDF",IF(OR(I8&lt;B8,I8&gt;Listas!$B$9),"REVISAR DATA CDF","CONCLUÍDO")),IF(H8="Não",IF(AND(ISNUMBER(Listas!$B$8),Listas!$B$8&gt;=0),IF(Listas!$B$9-B8&gt;Listas!$B$8,"COBRAR CDF","AGUARDAR PRAZO"),"REVISAR PARÂMETRO"),"INFORMAR CDF")))))</x:f>
        <x:v>CONCLUÍDO</x:v>
      </x:c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30" t="str">
        <x:v>MTR-005</x:v>
      </x:c>
      <x:c r="B9" s="40" t="n">
        <x:v>46284</x:v>
      </x:c>
      <x:c r="C9" s="30" t="str">
        <x:v>RS-004</x:v>
      </x:c>
      <x:c r="D9" s="41" t="n">
        <x:v>800</x:v>
      </x:c>
      <x:c r="E9" s="30" t="str">
        <x:v>EcoTrans</x:v>
      </x:c>
      <x:c r="F9" s="30" t="str">
        <x:v>Aterro Regional</x:v>
      </x:c>
      <x:c r="G9" s="30" t="str">
        <x:v>Aterro</x:v>
      </x:c>
      <x:c r="H9" s="30" t="str">
        <x:v>Não</x:v>
      </x:c>
      <x:c r="I9" s="40"/>
      <x:c r="J9" s="32" t="str">
        <x:f>IF(LEN(A9)=0,"",IF(OR(COUNT(B9)&lt;&gt;1,LEN(C9)=0,COUNT(D9)&lt;&gt;1,LEN(E9)=0,LEN(F9)=0,LEN(G9)=0),"DADOS INCOMPLETOS",IF(OR(B9&lt;=0,B9&gt;Listas!$B$9,D9&lt;=0,COUNTIF(Residuos!$A$5:$A$104,C9)&lt;&gt;1),"REVISAR DADOS",IF(H9="Sim",IF(COUNT(I9)&lt;&gt;1,"INFORMAR DATA CDF",IF(OR(I9&lt;B9,I9&gt;Listas!$B$9),"REVISAR DATA CDF","CONCLUÍDO")),IF(H9="Não",IF(AND(ISNUMBER(Listas!$B$8),Listas!$B$8&gt;=0),IF(Listas!$B$9-B9&gt;Listas!$B$8,"COBRAR CDF","AGUARDAR PRAZO"),"REVISAR PARÂMETRO"),"INFORMAR CDF")))))</x:f>
        <x:v>COBRAR CDF</x:v>
      </x:c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30" t="str">
        <x:v>MTR-006</x:v>
      </x:c>
      <x:c r="B10" s="40" t="n">
        <x:v>46285</x:v>
      </x:c>
      <x:c r="C10" s="30" t="str">
        <x:v>RS-005</x:v>
      </x:c>
      <x:c r="D10" s="41" t="n">
        <x:v>400</x:v>
      </x:c>
      <x:c r="E10" s="30" t="str">
        <x:v>TransResíduo</x:v>
      </x:c>
      <x:c r="F10" s="30" t="str">
        <x:v>Coprocessa</x:v>
      </x:c>
      <x:c r="G10" s="30" t="str">
        <x:v>Coprocessamento</x:v>
      </x:c>
      <x:c r="H10" s="30" t="str">
        <x:v>Não</x:v>
      </x:c>
      <x:c r="I10" s="40"/>
      <x:c r="J10" s="32" t="str">
        <x:f>IF(LEN(A10)=0,"",IF(OR(COUNT(B10)&lt;&gt;1,LEN(C10)=0,COUNT(D10)&lt;&gt;1,LEN(E10)=0,LEN(F10)=0,LEN(G10)=0),"DADOS INCOMPLETOS",IF(OR(B10&lt;=0,B10&gt;Listas!$B$9,D10&lt;=0,COUNTIF(Residuos!$A$5:$A$104,C10)&lt;&gt;1),"REVISAR DADOS",IF(H10="Sim",IF(COUNT(I10)&lt;&gt;1,"INFORMAR DATA CDF",IF(OR(I10&lt;B10,I10&gt;Listas!$B$9),"REVISAR DATA CDF","CONCLUÍDO")),IF(H10="Não",IF(AND(ISNUMBER(Listas!$B$8),Listas!$B$8&gt;=0),IF(Listas!$B$9-B10&gt;Listas!$B$8,"COBRAR CDF","AGUARDAR PRAZO"),"REVISAR PARÂMETRO"),"INFORMAR CDF")))))</x:f>
        <x:v>COBRAR CDF</x:v>
      </x:c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30" t="str">
        <x:v>MTR-007</x:v>
      </x:c>
      <x:c r="B11" s="40" t="n">
        <x:v>46287</x:v>
      </x:c>
      <x:c r="C11" s="30" t="str">
        <x:v>RS-006</x:v>
      </x:c>
      <x:c r="D11" s="41" t="n">
        <x:v>650</x:v>
      </x:c>
      <x:c r="E11" s="30" t="str">
        <x:v>EcoTrans</x:v>
      </x:c>
      <x:c r="F11" s="30" t="str">
        <x:v>Recicla Eletrônicos</x:v>
      </x:c>
      <x:c r="G11" s="30" t="str">
        <x:v>Logística reversa</x:v>
      </x:c>
      <x:c r="H11" s="30" t="str">
        <x:v>Sim</x:v>
      </x:c>
      <x:c r="I11" s="40" t="n">
        <x:v>46291</x:v>
      </x:c>
      <x:c r="J11" s="32" t="str">
        <x:f>IF(LEN(A11)=0,"",IF(OR(COUNT(B11)&lt;&gt;1,LEN(C11)=0,COUNT(D11)&lt;&gt;1,LEN(E11)=0,LEN(F11)=0,LEN(G11)=0),"DADOS INCOMPLETOS",IF(OR(B11&lt;=0,B11&gt;Listas!$B$9,D11&lt;=0,COUNTIF(Residuos!$A$5:$A$104,C11)&lt;&gt;1),"REVISAR DADOS",IF(H11="Sim",IF(COUNT(I11)&lt;&gt;1,"INFORMAR DATA CDF",IF(OR(I11&lt;B11,I11&gt;Listas!$B$9),"REVISAR DATA CDF","CONCLUÍDO")),IF(H11="Não",IF(AND(ISNUMBER(Listas!$B$8),Listas!$B$8&gt;=0),IF(Listas!$B$9-B11&gt;Listas!$B$8,"COBRAR CDF","AGUARDAR PRAZO"),"REVISAR PARÂMETRO"),"INFORMAR CDF")))))</x:f>
        <x:v>CONCLUÍDO</x:v>
      </x:c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30"/>
      <x:c r="B12" s="40"/>
      <x:c r="C12" s="30"/>
      <x:c r="D12" s="41"/>
      <x:c r="E12" s="30"/>
      <x:c r="F12" s="30"/>
      <x:c r="G12" s="30"/>
      <x:c r="H12" s="30"/>
      <x:c r="I12" s="40"/>
      <x:c r="J12" s="32" t="str">
        <x:f>IF(LEN(A12)=0,"",IF(OR(COUNT(B12)&lt;&gt;1,LEN(C12)=0,COUNT(D12)&lt;&gt;1,LEN(E12)=0,LEN(F12)=0,LEN(G12)=0),"DADOS INCOMPLETOS",IF(OR(B12&lt;=0,B12&gt;Listas!$B$9,D12&lt;=0,COUNTIF(Residuos!$A$5:$A$104,C12)&lt;&gt;1),"REVISAR DADOS",IF(H12="Sim",IF(COUNT(I12)&lt;&gt;1,"INFORMAR DATA CDF",IF(OR(I12&lt;B12,I12&gt;Listas!$B$9),"REVISAR DATA CDF","CONCLUÍDO")),IF(H12="Não",IF(AND(ISNUMBER(Listas!$B$8),Listas!$B$8&gt;=0),IF(Listas!$B$9-B12&gt;Listas!$B$8,"COBRAR CDF","AGUARDAR PRAZO"),"REVISAR PARÂMETRO"),"INFORMAR CDF")))))</x:f>
      </x:c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30"/>
      <x:c r="B13" s="40"/>
      <x:c r="C13" s="30"/>
      <x:c r="D13" s="41"/>
      <x:c r="E13" s="30"/>
      <x:c r="F13" s="30"/>
      <x:c r="G13" s="30"/>
      <x:c r="H13" s="30"/>
      <x:c r="I13" s="40"/>
      <x:c r="J13" s="32" t="str">
        <x:f>IF(LEN(A13)=0,"",IF(OR(COUNT(B13)&lt;&gt;1,LEN(C13)=0,COUNT(D13)&lt;&gt;1,LEN(E13)=0,LEN(F13)=0,LEN(G13)=0),"DADOS INCOMPLETOS",IF(OR(B13&lt;=0,B13&gt;Listas!$B$9,D13&lt;=0,COUNTIF(Residuos!$A$5:$A$104,C13)&lt;&gt;1),"REVISAR DADOS",IF(H13="Sim",IF(COUNT(I13)&lt;&gt;1,"INFORMAR DATA CDF",IF(OR(I13&lt;B13,I13&gt;Listas!$B$9),"REVISAR DATA CDF","CONCLUÍDO")),IF(H13="Não",IF(AND(ISNUMBER(Listas!$B$8),Listas!$B$8&gt;=0),IF(Listas!$B$9-B13&gt;Listas!$B$8,"COBRAR CDF","AGUARDAR PRAZO"),"REVISAR PARÂMETRO"),"INFORMAR CDF")))))</x:f>
      </x:c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30"/>
      <x:c r="B14" s="40"/>
      <x:c r="C14" s="30"/>
      <x:c r="D14" s="41"/>
      <x:c r="E14" s="30"/>
      <x:c r="F14" s="30"/>
      <x:c r="G14" s="30"/>
      <x:c r="H14" s="30"/>
      <x:c r="I14" s="40"/>
      <x:c r="J14" s="32" t="str">
        <x:f>IF(LEN(A14)=0,"",IF(OR(COUNT(B14)&lt;&gt;1,LEN(C14)=0,COUNT(D14)&lt;&gt;1,LEN(E14)=0,LEN(F14)=0,LEN(G14)=0),"DADOS INCOMPLETOS",IF(OR(B14&lt;=0,B14&gt;Listas!$B$9,D14&lt;=0,COUNTIF(Residuos!$A$5:$A$104,C14)&lt;&gt;1),"REVISAR DADOS",IF(H14="Sim",IF(COUNT(I14)&lt;&gt;1,"INFORMAR DATA CDF",IF(OR(I14&lt;B14,I14&gt;Listas!$B$9),"REVISAR DATA CDF","CONCLUÍDO")),IF(H14="Não",IF(AND(ISNUMBER(Listas!$B$8),Listas!$B$8&gt;=0),IF(Listas!$B$9-B14&gt;Listas!$B$8,"COBRAR CDF","AGUARDAR PRAZO"),"REVISAR PARÂMETRO"),"INFORMAR CDF")))))</x:f>
      </x:c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30"/>
      <x:c r="B15" s="40"/>
      <x:c r="C15" s="30"/>
      <x:c r="D15" s="41"/>
      <x:c r="E15" s="30"/>
      <x:c r="F15" s="30"/>
      <x:c r="G15" s="30"/>
      <x:c r="H15" s="30"/>
      <x:c r="I15" s="40"/>
      <x:c r="J15" s="32" t="str">
        <x:f>IF(LEN(A15)=0,"",IF(OR(COUNT(B15)&lt;&gt;1,LEN(C15)=0,COUNT(D15)&lt;&gt;1,LEN(E15)=0,LEN(F15)=0,LEN(G15)=0),"DADOS INCOMPLETOS",IF(OR(B15&lt;=0,B15&gt;Listas!$B$9,D15&lt;=0,COUNTIF(Residuos!$A$5:$A$104,C15)&lt;&gt;1),"REVISAR DADOS",IF(H15="Sim",IF(COUNT(I15)&lt;&gt;1,"INFORMAR DATA CDF",IF(OR(I15&lt;B15,I15&gt;Listas!$B$9),"REVISAR DATA CDF","CONCLUÍDO")),IF(H15="Não",IF(AND(ISNUMBER(Listas!$B$8),Listas!$B$8&gt;=0),IF(Listas!$B$9-B15&gt;Listas!$B$8,"COBRAR CDF","AGUARDAR PRAZO"),"REVISAR PARÂMETRO"),"INFORMAR CDF")))))</x:f>
      </x:c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30"/>
      <x:c r="B16" s="40"/>
      <x:c r="C16" s="30"/>
      <x:c r="D16" s="41"/>
      <x:c r="E16" s="30"/>
      <x:c r="F16" s="30"/>
      <x:c r="G16" s="30"/>
      <x:c r="H16" s="30"/>
      <x:c r="I16" s="40"/>
      <x:c r="J16" s="32" t="str">
        <x:f>IF(LEN(A16)=0,"",IF(OR(COUNT(B16)&lt;&gt;1,LEN(C16)=0,COUNT(D16)&lt;&gt;1,LEN(E16)=0,LEN(F16)=0,LEN(G16)=0),"DADOS INCOMPLETOS",IF(OR(B16&lt;=0,B16&gt;Listas!$B$9,D16&lt;=0,COUNTIF(Residuos!$A$5:$A$104,C16)&lt;&gt;1),"REVISAR DADOS",IF(H16="Sim",IF(COUNT(I16)&lt;&gt;1,"INFORMAR DATA CDF",IF(OR(I16&lt;B16,I16&gt;Listas!$B$9),"REVISAR DATA CDF","CONCLUÍDO")),IF(H16="Não",IF(AND(ISNUMBER(Listas!$B$8),Listas!$B$8&gt;=0),IF(Listas!$B$9-B16&gt;Listas!$B$8,"COBRAR CDF","AGUARDAR PRAZO"),"REVISAR PARÂMETRO"),"INFORMAR CDF")))))</x:f>
      </x:c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30"/>
      <x:c r="B17" s="40"/>
      <x:c r="C17" s="30"/>
      <x:c r="D17" s="41"/>
      <x:c r="E17" s="30"/>
      <x:c r="F17" s="30"/>
      <x:c r="G17" s="30"/>
      <x:c r="H17" s="30"/>
      <x:c r="I17" s="40"/>
      <x:c r="J17" s="32" t="str">
        <x:f>IF(LEN(A17)=0,"",IF(OR(COUNT(B17)&lt;&gt;1,LEN(C17)=0,COUNT(D17)&lt;&gt;1,LEN(E17)=0,LEN(F17)=0,LEN(G17)=0),"DADOS INCOMPLETOS",IF(OR(B17&lt;=0,B17&gt;Listas!$B$9,D17&lt;=0,COUNTIF(Residuos!$A$5:$A$104,C17)&lt;&gt;1),"REVISAR DADOS",IF(H17="Sim",IF(COUNT(I17)&lt;&gt;1,"INFORMAR DATA CDF",IF(OR(I17&lt;B17,I17&gt;Listas!$B$9),"REVISAR DATA CDF","CONCLUÍDO")),IF(H17="Não",IF(AND(ISNUMBER(Listas!$B$8),Listas!$B$8&gt;=0),IF(Listas!$B$9-B17&gt;Listas!$B$8,"COBRAR CDF","AGUARDAR PRAZO"),"REVISAR PARÂMETRO"),"INFORMAR CDF")))))</x:f>
      </x:c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30"/>
      <x:c r="B18" s="40"/>
      <x:c r="C18" s="30"/>
      <x:c r="D18" s="41"/>
      <x:c r="E18" s="30"/>
      <x:c r="F18" s="30"/>
      <x:c r="G18" s="30"/>
      <x:c r="H18" s="30"/>
      <x:c r="I18" s="40"/>
      <x:c r="J18" s="32" t="str">
        <x:f>IF(LEN(A18)=0,"",IF(OR(COUNT(B18)&lt;&gt;1,LEN(C18)=0,COUNT(D18)&lt;&gt;1,LEN(E18)=0,LEN(F18)=0,LEN(G18)=0),"DADOS INCOMPLETOS",IF(OR(B18&lt;=0,B18&gt;Listas!$B$9,D18&lt;=0,COUNTIF(Residuos!$A$5:$A$104,C18)&lt;&gt;1),"REVISAR DADOS",IF(H18="Sim",IF(COUNT(I18)&lt;&gt;1,"INFORMAR DATA CDF",IF(OR(I18&lt;B18,I18&gt;Listas!$B$9),"REVISAR DATA CDF","CONCLUÍDO")),IF(H18="Não",IF(AND(ISNUMBER(Listas!$B$8),Listas!$B$8&gt;=0),IF(Listas!$B$9-B18&gt;Listas!$B$8,"COBRAR CDF","AGUARDAR PRAZO"),"REVISAR PARÂMETRO"),"INFORMAR CDF")))))</x:f>
      </x:c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30"/>
      <x:c r="B19" s="40"/>
      <x:c r="C19" s="30"/>
      <x:c r="D19" s="41"/>
      <x:c r="E19" s="30"/>
      <x:c r="F19" s="30"/>
      <x:c r="G19" s="30"/>
      <x:c r="H19" s="30"/>
      <x:c r="I19" s="40"/>
      <x:c r="J19" s="32" t="str">
        <x:f>IF(LEN(A19)=0,"",IF(OR(COUNT(B19)&lt;&gt;1,LEN(C19)=0,COUNT(D19)&lt;&gt;1,LEN(E19)=0,LEN(F19)=0,LEN(G19)=0),"DADOS INCOMPLETOS",IF(OR(B19&lt;=0,B19&gt;Listas!$B$9,D19&lt;=0,COUNTIF(Residuos!$A$5:$A$104,C19)&lt;&gt;1),"REVISAR DADOS",IF(H19="Sim",IF(COUNT(I19)&lt;&gt;1,"INFORMAR DATA CDF",IF(OR(I19&lt;B19,I19&gt;Listas!$B$9),"REVISAR DATA CDF","CONCLUÍDO")),IF(H19="Não",IF(AND(ISNUMBER(Listas!$B$8),Listas!$B$8&gt;=0),IF(Listas!$B$9-B19&gt;Listas!$B$8,"COBRAR CDF","AGUARDAR PRAZO"),"REVISAR PARÂMETRO"),"INFORMAR CDF")))))</x:f>
      </x:c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30"/>
      <x:c r="B20" s="40"/>
      <x:c r="C20" s="30"/>
      <x:c r="D20" s="41"/>
      <x:c r="E20" s="30"/>
      <x:c r="F20" s="30"/>
      <x:c r="G20" s="30"/>
      <x:c r="H20" s="30"/>
      <x:c r="I20" s="40"/>
      <x:c r="J20" s="32" t="str">
        <x:f>IF(LEN(A20)=0,"",IF(OR(COUNT(B20)&lt;&gt;1,LEN(C20)=0,COUNT(D20)&lt;&gt;1,LEN(E20)=0,LEN(F20)=0,LEN(G20)=0),"DADOS INCOMPLETOS",IF(OR(B20&lt;=0,B20&gt;Listas!$B$9,D20&lt;=0,COUNTIF(Residuos!$A$5:$A$104,C20)&lt;&gt;1),"REVISAR DADOS",IF(H20="Sim",IF(COUNT(I20)&lt;&gt;1,"INFORMAR DATA CDF",IF(OR(I20&lt;B20,I20&gt;Listas!$B$9),"REVISAR DATA CDF","CONCLUÍDO")),IF(H20="Não",IF(AND(ISNUMBER(Listas!$B$8),Listas!$B$8&gt;=0),IF(Listas!$B$9-B20&gt;Listas!$B$8,"COBRAR CDF","AGUARDAR PRAZO"),"REVISAR PARÂMETRO"),"INFORMAR CDF")))))</x:f>
      </x:c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30"/>
      <x:c r="B21" s="40"/>
      <x:c r="C21" s="30"/>
      <x:c r="D21" s="41"/>
      <x:c r="E21" s="30"/>
      <x:c r="F21" s="30"/>
      <x:c r="G21" s="30"/>
      <x:c r="H21" s="30"/>
      <x:c r="I21" s="40"/>
      <x:c r="J21" s="32" t="str">
        <x:f>IF(LEN(A21)=0,"",IF(OR(COUNT(B21)&lt;&gt;1,LEN(C21)=0,COUNT(D21)&lt;&gt;1,LEN(E21)=0,LEN(F21)=0,LEN(G21)=0),"DADOS INCOMPLETOS",IF(OR(B21&lt;=0,B21&gt;Listas!$B$9,D21&lt;=0,COUNTIF(Residuos!$A$5:$A$104,C21)&lt;&gt;1),"REVISAR DADOS",IF(H21="Sim",IF(COUNT(I21)&lt;&gt;1,"INFORMAR DATA CDF",IF(OR(I21&lt;B21,I21&gt;Listas!$B$9),"REVISAR DATA CDF","CONCLUÍDO")),IF(H21="Não",IF(AND(ISNUMBER(Listas!$B$8),Listas!$B$8&gt;=0),IF(Listas!$B$9-B21&gt;Listas!$B$8,"COBRAR CDF","AGUARDAR PRAZO"),"REVISAR PARÂMETRO"),"INFORMAR CDF")))))</x:f>
      </x:c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30"/>
      <x:c r="B22" s="40"/>
      <x:c r="C22" s="30"/>
      <x:c r="D22" s="41"/>
      <x:c r="E22" s="30"/>
      <x:c r="F22" s="30"/>
      <x:c r="G22" s="30"/>
      <x:c r="H22" s="30"/>
      <x:c r="I22" s="40"/>
      <x:c r="J22" s="32" t="str">
        <x:f>IF(LEN(A22)=0,"",IF(OR(COUNT(B22)&lt;&gt;1,LEN(C22)=0,COUNT(D22)&lt;&gt;1,LEN(E22)=0,LEN(F22)=0,LEN(G22)=0),"DADOS INCOMPLETOS",IF(OR(B22&lt;=0,B22&gt;Listas!$B$9,D22&lt;=0,COUNTIF(Residuos!$A$5:$A$104,C22)&lt;&gt;1),"REVISAR DADOS",IF(H22="Sim",IF(COUNT(I22)&lt;&gt;1,"INFORMAR DATA CDF",IF(OR(I22&lt;B22,I22&gt;Listas!$B$9),"REVISAR DATA CDF","CONCLUÍDO")),IF(H22="Não",IF(AND(ISNUMBER(Listas!$B$8),Listas!$B$8&gt;=0),IF(Listas!$B$9-B22&gt;Listas!$B$8,"COBRAR CDF","AGUARDAR PRAZO"),"REVISAR PARÂMETRO"),"INFORMAR CDF")))))</x:f>
      </x:c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30"/>
      <x:c r="B23" s="40"/>
      <x:c r="C23" s="30"/>
      <x:c r="D23" s="41"/>
      <x:c r="E23" s="30"/>
      <x:c r="F23" s="30"/>
      <x:c r="G23" s="30"/>
      <x:c r="H23" s="30"/>
      <x:c r="I23" s="40"/>
      <x:c r="J23" s="32" t="str">
        <x:f>IF(LEN(A23)=0,"",IF(OR(COUNT(B23)&lt;&gt;1,LEN(C23)=0,COUNT(D23)&lt;&gt;1,LEN(E23)=0,LEN(F23)=0,LEN(G23)=0),"DADOS INCOMPLETOS",IF(OR(B23&lt;=0,B23&gt;Listas!$B$9,D23&lt;=0,COUNTIF(Residuos!$A$5:$A$104,C23)&lt;&gt;1),"REVISAR DADOS",IF(H23="Sim",IF(COUNT(I23)&lt;&gt;1,"INFORMAR DATA CDF",IF(OR(I23&lt;B23,I23&gt;Listas!$B$9),"REVISAR DATA CDF","CONCLUÍDO")),IF(H23="Não",IF(AND(ISNUMBER(Listas!$B$8),Listas!$B$8&gt;=0),IF(Listas!$B$9-B23&gt;Listas!$B$8,"COBRAR CDF","AGUARDAR PRAZO"),"REVISAR PARÂMETRO"),"INFORMAR CDF")))))</x:f>
      </x:c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30"/>
      <x:c r="B24" s="40"/>
      <x:c r="C24" s="30"/>
      <x:c r="D24" s="41"/>
      <x:c r="E24" s="30"/>
      <x:c r="F24" s="30"/>
      <x:c r="G24" s="30"/>
      <x:c r="H24" s="30"/>
      <x:c r="I24" s="40"/>
      <x:c r="J24" s="32" t="str">
        <x:f>IF(LEN(A24)=0,"",IF(OR(COUNT(B24)&lt;&gt;1,LEN(C24)=0,COUNT(D24)&lt;&gt;1,LEN(E24)=0,LEN(F24)=0,LEN(G24)=0),"DADOS INCOMPLETOS",IF(OR(B24&lt;=0,B24&gt;Listas!$B$9,D24&lt;=0,COUNTIF(Residuos!$A$5:$A$104,C24)&lt;&gt;1),"REVISAR DADOS",IF(H24="Sim",IF(COUNT(I24)&lt;&gt;1,"INFORMAR DATA CDF",IF(OR(I24&lt;B24,I24&gt;Listas!$B$9),"REVISAR DATA CDF","CONCLUÍDO")),IF(H24="Não",IF(AND(ISNUMBER(Listas!$B$8),Listas!$B$8&gt;=0),IF(Listas!$B$9-B24&gt;Listas!$B$8,"COBRAR CDF","AGUARDAR PRAZO"),"REVISAR PARÂMETRO"),"INFORMAR CDF")))))</x:f>
      </x:c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30"/>
      <x:c r="B25" s="40"/>
      <x:c r="C25" s="30"/>
      <x:c r="D25" s="41"/>
      <x:c r="E25" s="30"/>
      <x:c r="F25" s="30"/>
      <x:c r="G25" s="30"/>
      <x:c r="H25" s="30"/>
      <x:c r="I25" s="40"/>
      <x:c r="J25" s="32" t="str">
        <x:f>IF(LEN(A25)=0,"",IF(OR(COUNT(B25)&lt;&gt;1,LEN(C25)=0,COUNT(D25)&lt;&gt;1,LEN(E25)=0,LEN(F25)=0,LEN(G25)=0),"DADOS INCOMPLETOS",IF(OR(B25&lt;=0,B25&gt;Listas!$B$9,D25&lt;=0,COUNTIF(Residuos!$A$5:$A$104,C25)&lt;&gt;1),"REVISAR DADOS",IF(H25="Sim",IF(COUNT(I25)&lt;&gt;1,"INFORMAR DATA CDF",IF(OR(I25&lt;B25,I25&gt;Listas!$B$9),"REVISAR DATA CDF","CONCLUÍDO")),IF(H25="Não",IF(AND(ISNUMBER(Listas!$B$8),Listas!$B$8&gt;=0),IF(Listas!$B$9-B25&gt;Listas!$B$8,"COBRAR CDF","AGUARDAR PRAZO"),"REVISAR PARÂMETRO"),"INFORMAR CDF")))))</x:f>
      </x:c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30"/>
      <x:c r="B26" s="40"/>
      <x:c r="C26" s="30"/>
      <x:c r="D26" s="41"/>
      <x:c r="E26" s="30"/>
      <x:c r="F26" s="30"/>
      <x:c r="G26" s="30"/>
      <x:c r="H26" s="30"/>
      <x:c r="I26" s="40"/>
      <x:c r="J26" s="32" t="str">
        <x:f>IF(LEN(A26)=0,"",IF(OR(COUNT(B26)&lt;&gt;1,LEN(C26)=0,COUNT(D26)&lt;&gt;1,LEN(E26)=0,LEN(F26)=0,LEN(G26)=0),"DADOS INCOMPLETOS",IF(OR(B26&lt;=0,B26&gt;Listas!$B$9,D26&lt;=0,COUNTIF(Residuos!$A$5:$A$104,C26)&lt;&gt;1),"REVISAR DADOS",IF(H26="Sim",IF(COUNT(I26)&lt;&gt;1,"INFORMAR DATA CDF",IF(OR(I26&lt;B26,I26&gt;Listas!$B$9),"REVISAR DATA CDF","CONCLUÍDO")),IF(H26="Não",IF(AND(ISNUMBER(Listas!$B$8),Listas!$B$8&gt;=0),IF(Listas!$B$9-B26&gt;Listas!$B$8,"COBRAR CDF","AGUARDAR PRAZO"),"REVISAR PARÂMETRO"),"INFORMAR CDF")))))</x:f>
      </x:c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30"/>
      <x:c r="B27" s="40"/>
      <x:c r="C27" s="30"/>
      <x:c r="D27" s="41"/>
      <x:c r="E27" s="30"/>
      <x:c r="F27" s="30"/>
      <x:c r="G27" s="30"/>
      <x:c r="H27" s="30"/>
      <x:c r="I27" s="40"/>
      <x:c r="J27" s="32" t="str">
        <x:f>IF(LEN(A27)=0,"",IF(OR(COUNT(B27)&lt;&gt;1,LEN(C27)=0,COUNT(D27)&lt;&gt;1,LEN(E27)=0,LEN(F27)=0,LEN(G27)=0),"DADOS INCOMPLETOS",IF(OR(B27&lt;=0,B27&gt;Listas!$B$9,D27&lt;=0,COUNTIF(Residuos!$A$5:$A$104,C27)&lt;&gt;1),"REVISAR DADOS",IF(H27="Sim",IF(COUNT(I27)&lt;&gt;1,"INFORMAR DATA CDF",IF(OR(I27&lt;B27,I27&gt;Listas!$B$9),"REVISAR DATA CDF","CONCLUÍDO")),IF(H27="Não",IF(AND(ISNUMBER(Listas!$B$8),Listas!$B$8&gt;=0),IF(Listas!$B$9-B27&gt;Listas!$B$8,"COBRAR CDF","AGUARDAR PRAZO"),"REVISAR PARÂMETRO"),"INFORMAR CDF")))))</x:f>
      </x:c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30"/>
      <x:c r="B28" s="40"/>
      <x:c r="C28" s="30"/>
      <x:c r="D28" s="41"/>
      <x:c r="E28" s="30"/>
      <x:c r="F28" s="30"/>
      <x:c r="G28" s="30"/>
      <x:c r="H28" s="30"/>
      <x:c r="I28" s="40"/>
      <x:c r="J28" s="32" t="str">
        <x:f>IF(LEN(A28)=0,"",IF(OR(COUNT(B28)&lt;&gt;1,LEN(C28)=0,COUNT(D28)&lt;&gt;1,LEN(E28)=0,LEN(F28)=0,LEN(G28)=0),"DADOS INCOMPLETOS",IF(OR(B28&lt;=0,B28&gt;Listas!$B$9,D28&lt;=0,COUNTIF(Residuos!$A$5:$A$104,C28)&lt;&gt;1),"REVISAR DADOS",IF(H28="Sim",IF(COUNT(I28)&lt;&gt;1,"INFORMAR DATA CDF",IF(OR(I28&lt;B28,I28&gt;Listas!$B$9),"REVISAR DATA CDF","CONCLUÍDO")),IF(H28="Não",IF(AND(ISNUMBER(Listas!$B$8),Listas!$B$8&gt;=0),IF(Listas!$B$9-B28&gt;Listas!$B$8,"COBRAR CDF","AGUARDAR PRAZO"),"REVISAR PARÂMETRO"),"INFORMAR CDF")))))</x:f>
      </x:c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30"/>
      <x:c r="B29" s="40"/>
      <x:c r="C29" s="30"/>
      <x:c r="D29" s="41"/>
      <x:c r="E29" s="30"/>
      <x:c r="F29" s="30"/>
      <x:c r="G29" s="30"/>
      <x:c r="H29" s="30"/>
      <x:c r="I29" s="40"/>
      <x:c r="J29" s="32" t="str">
        <x:f>IF(LEN(A29)=0,"",IF(OR(COUNT(B29)&lt;&gt;1,LEN(C29)=0,COUNT(D29)&lt;&gt;1,LEN(E29)=0,LEN(F29)=0,LEN(G29)=0),"DADOS INCOMPLETOS",IF(OR(B29&lt;=0,B29&gt;Listas!$B$9,D29&lt;=0,COUNTIF(Residuos!$A$5:$A$104,C29)&lt;&gt;1),"REVISAR DADOS",IF(H29="Sim",IF(COUNT(I29)&lt;&gt;1,"INFORMAR DATA CDF",IF(OR(I29&lt;B29,I29&gt;Listas!$B$9),"REVISAR DATA CDF","CONCLUÍDO")),IF(H29="Não",IF(AND(ISNUMBER(Listas!$B$8),Listas!$B$8&gt;=0),IF(Listas!$B$9-B29&gt;Listas!$B$8,"COBRAR CDF","AGUARDAR PRAZO"),"REVISAR PARÂMETRO"),"INFORMAR CDF")))))</x:f>
      </x:c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30"/>
      <x:c r="B30" s="40"/>
      <x:c r="C30" s="30"/>
      <x:c r="D30" s="41"/>
      <x:c r="E30" s="30"/>
      <x:c r="F30" s="30"/>
      <x:c r="G30" s="30"/>
      <x:c r="H30" s="30"/>
      <x:c r="I30" s="40"/>
      <x:c r="J30" s="32" t="str">
        <x:f>IF(LEN(A30)=0,"",IF(OR(COUNT(B30)&lt;&gt;1,LEN(C30)=0,COUNT(D30)&lt;&gt;1,LEN(E30)=0,LEN(F30)=0,LEN(G30)=0),"DADOS INCOMPLETOS",IF(OR(B30&lt;=0,B30&gt;Listas!$B$9,D30&lt;=0,COUNTIF(Residuos!$A$5:$A$104,C30)&lt;&gt;1),"REVISAR DADOS",IF(H30="Sim",IF(COUNT(I30)&lt;&gt;1,"INFORMAR DATA CDF",IF(OR(I30&lt;B30,I30&gt;Listas!$B$9),"REVISAR DATA CDF","CONCLUÍDO")),IF(H30="Não",IF(AND(ISNUMBER(Listas!$B$8),Listas!$B$8&gt;=0),IF(Listas!$B$9-B30&gt;Listas!$B$8,"COBRAR CDF","AGUARDAR PRAZO"),"REVISAR PARÂMETRO"),"INFORMAR CDF")))))</x:f>
      </x:c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30"/>
      <x:c r="B31" s="40"/>
      <x:c r="C31" s="30"/>
      <x:c r="D31" s="41"/>
      <x:c r="E31" s="30"/>
      <x:c r="F31" s="30"/>
      <x:c r="G31" s="30"/>
      <x:c r="H31" s="30"/>
      <x:c r="I31" s="40"/>
      <x:c r="J31" s="32" t="str">
        <x:f>IF(LEN(A31)=0,"",IF(OR(COUNT(B31)&lt;&gt;1,LEN(C31)=0,COUNT(D31)&lt;&gt;1,LEN(E31)=0,LEN(F31)=0,LEN(G31)=0),"DADOS INCOMPLETOS",IF(OR(B31&lt;=0,B31&gt;Listas!$B$9,D31&lt;=0,COUNTIF(Residuos!$A$5:$A$104,C31)&lt;&gt;1),"REVISAR DADOS",IF(H31="Sim",IF(COUNT(I31)&lt;&gt;1,"INFORMAR DATA CDF",IF(OR(I31&lt;B31,I31&gt;Listas!$B$9),"REVISAR DATA CDF","CONCLUÍDO")),IF(H31="Não",IF(AND(ISNUMBER(Listas!$B$8),Listas!$B$8&gt;=0),IF(Listas!$B$9-B31&gt;Listas!$B$8,"COBRAR CDF","AGUARDAR PRAZO"),"REVISAR PARÂMETRO"),"INFORMAR CDF")))))</x:f>
      </x:c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30"/>
      <x:c r="B32" s="40"/>
      <x:c r="C32" s="30"/>
      <x:c r="D32" s="41"/>
      <x:c r="E32" s="30"/>
      <x:c r="F32" s="30"/>
      <x:c r="G32" s="30"/>
      <x:c r="H32" s="30"/>
      <x:c r="I32" s="40"/>
      <x:c r="J32" s="32" t="str">
        <x:f>IF(LEN(A32)=0,"",IF(OR(COUNT(B32)&lt;&gt;1,LEN(C32)=0,COUNT(D32)&lt;&gt;1,LEN(E32)=0,LEN(F32)=0,LEN(G32)=0),"DADOS INCOMPLETOS",IF(OR(B32&lt;=0,B32&gt;Listas!$B$9,D32&lt;=0,COUNTIF(Residuos!$A$5:$A$104,C32)&lt;&gt;1),"REVISAR DADOS",IF(H32="Sim",IF(COUNT(I32)&lt;&gt;1,"INFORMAR DATA CDF",IF(OR(I32&lt;B32,I32&gt;Listas!$B$9),"REVISAR DATA CDF","CONCLUÍDO")),IF(H32="Não",IF(AND(ISNUMBER(Listas!$B$8),Listas!$B$8&gt;=0),IF(Listas!$B$9-B32&gt;Listas!$B$8,"COBRAR CDF","AGUARDAR PRAZO"),"REVISAR PARÂMETRO"),"INFORMAR CDF")))))</x:f>
      </x:c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30"/>
      <x:c r="B33" s="40"/>
      <x:c r="C33" s="30"/>
      <x:c r="D33" s="41"/>
      <x:c r="E33" s="30"/>
      <x:c r="F33" s="30"/>
      <x:c r="G33" s="30"/>
      <x:c r="H33" s="30"/>
      <x:c r="I33" s="40"/>
      <x:c r="J33" s="32" t="str">
        <x:f>IF(LEN(A33)=0,"",IF(OR(COUNT(B33)&lt;&gt;1,LEN(C33)=0,COUNT(D33)&lt;&gt;1,LEN(E33)=0,LEN(F33)=0,LEN(G33)=0),"DADOS INCOMPLETOS",IF(OR(B33&lt;=0,B33&gt;Listas!$B$9,D33&lt;=0,COUNTIF(Residuos!$A$5:$A$104,C33)&lt;&gt;1),"REVISAR DADOS",IF(H33="Sim",IF(COUNT(I33)&lt;&gt;1,"INFORMAR DATA CDF",IF(OR(I33&lt;B33,I33&gt;Listas!$B$9),"REVISAR DATA CDF","CONCLUÍDO")),IF(H33="Não",IF(AND(ISNUMBER(Listas!$B$8),Listas!$B$8&gt;=0),IF(Listas!$B$9-B33&gt;Listas!$B$8,"COBRAR CDF","AGUARDAR PRAZO"),"REVISAR PARÂMETRO"),"INFORMAR CDF")))))</x:f>
      </x:c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30"/>
      <x:c r="B34" s="40"/>
      <x:c r="C34" s="30"/>
      <x:c r="D34" s="41"/>
      <x:c r="E34" s="30"/>
      <x:c r="F34" s="30"/>
      <x:c r="G34" s="30"/>
      <x:c r="H34" s="30"/>
      <x:c r="I34" s="40"/>
      <x:c r="J34" s="32" t="str">
        <x:f>IF(LEN(A34)=0,"",IF(OR(COUNT(B34)&lt;&gt;1,LEN(C34)=0,COUNT(D34)&lt;&gt;1,LEN(E34)=0,LEN(F34)=0,LEN(G34)=0),"DADOS INCOMPLETOS",IF(OR(B34&lt;=0,B34&gt;Listas!$B$9,D34&lt;=0,COUNTIF(Residuos!$A$5:$A$104,C34)&lt;&gt;1),"REVISAR DADOS",IF(H34="Sim",IF(COUNT(I34)&lt;&gt;1,"INFORMAR DATA CDF",IF(OR(I34&lt;B34,I34&gt;Listas!$B$9),"REVISAR DATA CDF","CONCLUÍDO")),IF(H34="Não",IF(AND(ISNUMBER(Listas!$B$8),Listas!$B$8&gt;=0),IF(Listas!$B$9-B34&gt;Listas!$B$8,"COBRAR CDF","AGUARDAR PRAZO"),"REVISAR PARÂMETRO"),"INFORMAR CDF")))))</x:f>
      </x:c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30"/>
      <x:c r="B35" s="40"/>
      <x:c r="C35" s="30"/>
      <x:c r="D35" s="41"/>
      <x:c r="E35" s="30"/>
      <x:c r="F35" s="30"/>
      <x:c r="G35" s="30"/>
      <x:c r="H35" s="30"/>
      <x:c r="I35" s="40"/>
      <x:c r="J35" s="32" t="str">
        <x:f>IF(LEN(A35)=0,"",IF(OR(COUNT(B35)&lt;&gt;1,LEN(C35)=0,COUNT(D35)&lt;&gt;1,LEN(E35)=0,LEN(F35)=0,LEN(G35)=0),"DADOS INCOMPLETOS",IF(OR(B35&lt;=0,B35&gt;Listas!$B$9,D35&lt;=0,COUNTIF(Residuos!$A$5:$A$104,C35)&lt;&gt;1),"REVISAR DADOS",IF(H35="Sim",IF(COUNT(I35)&lt;&gt;1,"INFORMAR DATA CDF",IF(OR(I35&lt;B35,I35&gt;Listas!$B$9),"REVISAR DATA CDF","CONCLUÍDO")),IF(H35="Não",IF(AND(ISNUMBER(Listas!$B$8),Listas!$B$8&gt;=0),IF(Listas!$B$9-B35&gt;Listas!$B$8,"COBRAR CDF","AGUARDAR PRAZO"),"REVISAR PARÂMETRO"),"INFORMAR CDF")))))</x:f>
      </x:c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30"/>
      <x:c r="B36" s="40"/>
      <x:c r="C36" s="30"/>
      <x:c r="D36" s="41"/>
      <x:c r="E36" s="30"/>
      <x:c r="F36" s="30"/>
      <x:c r="G36" s="30"/>
      <x:c r="H36" s="30"/>
      <x:c r="I36" s="40"/>
      <x:c r="J36" s="32" t="str">
        <x:f>IF(LEN(A36)=0,"",IF(OR(COUNT(B36)&lt;&gt;1,LEN(C36)=0,COUNT(D36)&lt;&gt;1,LEN(E36)=0,LEN(F36)=0,LEN(G36)=0),"DADOS INCOMPLETOS",IF(OR(B36&lt;=0,B36&gt;Listas!$B$9,D36&lt;=0,COUNTIF(Residuos!$A$5:$A$104,C36)&lt;&gt;1),"REVISAR DADOS",IF(H36="Sim",IF(COUNT(I36)&lt;&gt;1,"INFORMAR DATA CDF",IF(OR(I36&lt;B36,I36&gt;Listas!$B$9),"REVISAR DATA CDF","CONCLUÍDO")),IF(H36="Não",IF(AND(ISNUMBER(Listas!$B$8),Listas!$B$8&gt;=0),IF(Listas!$B$9-B36&gt;Listas!$B$8,"COBRAR CDF","AGUARDAR PRAZO"),"REVISAR PARÂMETRO"),"INFORMAR CDF")))))</x:f>
      </x:c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30"/>
      <x:c r="B37" s="40"/>
      <x:c r="C37" s="30"/>
      <x:c r="D37" s="41"/>
      <x:c r="E37" s="30"/>
      <x:c r="F37" s="30"/>
      <x:c r="G37" s="30"/>
      <x:c r="H37" s="30"/>
      <x:c r="I37" s="40"/>
      <x:c r="J37" s="32" t="str">
        <x:f>IF(LEN(A37)=0,"",IF(OR(COUNT(B37)&lt;&gt;1,LEN(C37)=0,COUNT(D37)&lt;&gt;1,LEN(E37)=0,LEN(F37)=0,LEN(G37)=0),"DADOS INCOMPLETOS",IF(OR(B37&lt;=0,B37&gt;Listas!$B$9,D37&lt;=0,COUNTIF(Residuos!$A$5:$A$104,C37)&lt;&gt;1),"REVISAR DADOS",IF(H37="Sim",IF(COUNT(I37)&lt;&gt;1,"INFORMAR DATA CDF",IF(OR(I37&lt;B37,I37&gt;Listas!$B$9),"REVISAR DATA CDF","CONCLUÍDO")),IF(H37="Não",IF(AND(ISNUMBER(Listas!$B$8),Listas!$B$8&gt;=0),IF(Listas!$B$9-B37&gt;Listas!$B$8,"COBRAR CDF","AGUARDAR PRAZO"),"REVISAR PARÂMETRO"),"INFORMAR CDF")))))</x:f>
      </x:c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30"/>
      <x:c r="B38" s="40"/>
      <x:c r="C38" s="30"/>
      <x:c r="D38" s="41"/>
      <x:c r="E38" s="30"/>
      <x:c r="F38" s="30"/>
      <x:c r="G38" s="30"/>
      <x:c r="H38" s="30"/>
      <x:c r="I38" s="40"/>
      <x:c r="J38" s="32" t="str">
        <x:f>IF(LEN(A38)=0,"",IF(OR(COUNT(B38)&lt;&gt;1,LEN(C38)=0,COUNT(D38)&lt;&gt;1,LEN(E38)=0,LEN(F38)=0,LEN(G38)=0),"DADOS INCOMPLETOS",IF(OR(B38&lt;=0,B38&gt;Listas!$B$9,D38&lt;=0,COUNTIF(Residuos!$A$5:$A$104,C38)&lt;&gt;1),"REVISAR DADOS",IF(H38="Sim",IF(COUNT(I38)&lt;&gt;1,"INFORMAR DATA CDF",IF(OR(I38&lt;B38,I38&gt;Listas!$B$9),"REVISAR DATA CDF","CONCLUÍDO")),IF(H38="Não",IF(AND(ISNUMBER(Listas!$B$8),Listas!$B$8&gt;=0),IF(Listas!$B$9-B38&gt;Listas!$B$8,"COBRAR CDF","AGUARDAR PRAZO"),"REVISAR PARÂMETRO"),"INFORMAR CDF")))))</x:f>
      </x:c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30"/>
      <x:c r="B39" s="40"/>
      <x:c r="C39" s="30"/>
      <x:c r="D39" s="41"/>
      <x:c r="E39" s="30"/>
      <x:c r="F39" s="30"/>
      <x:c r="G39" s="30"/>
      <x:c r="H39" s="30"/>
      <x:c r="I39" s="40"/>
      <x:c r="J39" s="32" t="str">
        <x:f>IF(LEN(A39)=0,"",IF(OR(COUNT(B39)&lt;&gt;1,LEN(C39)=0,COUNT(D39)&lt;&gt;1,LEN(E39)=0,LEN(F39)=0,LEN(G39)=0),"DADOS INCOMPLETOS",IF(OR(B39&lt;=0,B39&gt;Listas!$B$9,D39&lt;=0,COUNTIF(Residuos!$A$5:$A$104,C39)&lt;&gt;1),"REVISAR DADOS",IF(H39="Sim",IF(COUNT(I39)&lt;&gt;1,"INFORMAR DATA CDF",IF(OR(I39&lt;B39,I39&gt;Listas!$B$9),"REVISAR DATA CDF","CONCLUÍDO")),IF(H39="Não",IF(AND(ISNUMBER(Listas!$B$8),Listas!$B$8&gt;=0),IF(Listas!$B$9-B39&gt;Listas!$B$8,"COBRAR CDF","AGUARDAR PRAZO"),"REVISAR PARÂMETRO"),"INFORMAR CDF")))))</x:f>
      </x:c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30"/>
      <x:c r="B40" s="40"/>
      <x:c r="C40" s="30"/>
      <x:c r="D40" s="41"/>
      <x:c r="E40" s="30"/>
      <x:c r="F40" s="30"/>
      <x:c r="G40" s="30"/>
      <x:c r="H40" s="30"/>
      <x:c r="I40" s="40"/>
      <x:c r="J40" s="32" t="str">
        <x:f>IF(LEN(A40)=0,"",IF(OR(COUNT(B40)&lt;&gt;1,LEN(C40)=0,COUNT(D40)&lt;&gt;1,LEN(E40)=0,LEN(F40)=0,LEN(G40)=0),"DADOS INCOMPLETOS",IF(OR(B40&lt;=0,B40&gt;Listas!$B$9,D40&lt;=0,COUNTIF(Residuos!$A$5:$A$104,C40)&lt;&gt;1),"REVISAR DADOS",IF(H40="Sim",IF(COUNT(I40)&lt;&gt;1,"INFORMAR DATA CDF",IF(OR(I40&lt;B40,I40&gt;Listas!$B$9),"REVISAR DATA CDF","CONCLUÍDO")),IF(H40="Não",IF(AND(ISNUMBER(Listas!$B$8),Listas!$B$8&gt;=0),IF(Listas!$B$9-B40&gt;Listas!$B$8,"COBRAR CDF","AGUARDAR PRAZO"),"REVISAR PARÂMETRO"),"INFORMAR CDF")))))</x:f>
      </x:c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30"/>
      <x:c r="B41" s="40"/>
      <x:c r="C41" s="30"/>
      <x:c r="D41" s="41"/>
      <x:c r="E41" s="30"/>
      <x:c r="F41" s="30"/>
      <x:c r="G41" s="30"/>
      <x:c r="H41" s="30"/>
      <x:c r="I41" s="40"/>
      <x:c r="J41" s="32" t="str">
        <x:f>IF(LEN(A41)=0,"",IF(OR(COUNT(B41)&lt;&gt;1,LEN(C41)=0,COUNT(D41)&lt;&gt;1,LEN(E41)=0,LEN(F41)=0,LEN(G41)=0),"DADOS INCOMPLETOS",IF(OR(B41&lt;=0,B41&gt;Listas!$B$9,D41&lt;=0,COUNTIF(Residuos!$A$5:$A$104,C41)&lt;&gt;1),"REVISAR DADOS",IF(H41="Sim",IF(COUNT(I41)&lt;&gt;1,"INFORMAR DATA CDF",IF(OR(I41&lt;B41,I41&gt;Listas!$B$9),"REVISAR DATA CDF","CONCLUÍDO")),IF(H41="Não",IF(AND(ISNUMBER(Listas!$B$8),Listas!$B$8&gt;=0),IF(Listas!$B$9-B41&gt;Listas!$B$8,"COBRAR CDF","AGUARDAR PRAZO"),"REVISAR PARÂMETRO"),"INFORMAR CDF")))))</x:f>
      </x:c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30"/>
      <x:c r="B42" s="40"/>
      <x:c r="C42" s="30"/>
      <x:c r="D42" s="41"/>
      <x:c r="E42" s="30"/>
      <x:c r="F42" s="30"/>
      <x:c r="G42" s="30"/>
      <x:c r="H42" s="30"/>
      <x:c r="I42" s="40"/>
      <x:c r="J42" s="32" t="str">
        <x:f>IF(LEN(A42)=0,"",IF(OR(COUNT(B42)&lt;&gt;1,LEN(C42)=0,COUNT(D42)&lt;&gt;1,LEN(E42)=0,LEN(F42)=0,LEN(G42)=0),"DADOS INCOMPLETOS",IF(OR(B42&lt;=0,B42&gt;Listas!$B$9,D42&lt;=0,COUNTIF(Residuos!$A$5:$A$104,C42)&lt;&gt;1),"REVISAR DADOS",IF(H42="Sim",IF(COUNT(I42)&lt;&gt;1,"INFORMAR DATA CDF",IF(OR(I42&lt;B42,I42&gt;Listas!$B$9),"REVISAR DATA CDF","CONCLUÍDO")),IF(H42="Não",IF(AND(ISNUMBER(Listas!$B$8),Listas!$B$8&gt;=0),IF(Listas!$B$9-B42&gt;Listas!$B$8,"COBRAR CDF","AGUARDAR PRAZO"),"REVISAR PARÂMETRO"),"INFORMAR CDF")))))</x:f>
      </x:c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30"/>
      <x:c r="B43" s="40"/>
      <x:c r="C43" s="30"/>
      <x:c r="D43" s="41"/>
      <x:c r="E43" s="30"/>
      <x:c r="F43" s="30"/>
      <x:c r="G43" s="30"/>
      <x:c r="H43" s="30"/>
      <x:c r="I43" s="40"/>
      <x:c r="J43" s="32" t="str">
        <x:f>IF(LEN(A43)=0,"",IF(OR(COUNT(B43)&lt;&gt;1,LEN(C43)=0,COUNT(D43)&lt;&gt;1,LEN(E43)=0,LEN(F43)=0,LEN(G43)=0),"DADOS INCOMPLETOS",IF(OR(B43&lt;=0,B43&gt;Listas!$B$9,D43&lt;=0,COUNTIF(Residuos!$A$5:$A$104,C43)&lt;&gt;1),"REVISAR DADOS",IF(H43="Sim",IF(COUNT(I43)&lt;&gt;1,"INFORMAR DATA CDF",IF(OR(I43&lt;B43,I43&gt;Listas!$B$9),"REVISAR DATA CDF","CONCLUÍDO")),IF(H43="Não",IF(AND(ISNUMBER(Listas!$B$8),Listas!$B$8&gt;=0),IF(Listas!$B$9-B43&gt;Listas!$B$8,"COBRAR CDF","AGUARDAR PRAZO"),"REVISAR PARÂMETRO"),"INFORMAR CDF")))))</x:f>
      </x:c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30"/>
      <x:c r="B44" s="40"/>
      <x:c r="C44" s="30"/>
      <x:c r="D44" s="41"/>
      <x:c r="E44" s="30"/>
      <x:c r="F44" s="30"/>
      <x:c r="G44" s="30"/>
      <x:c r="H44" s="30"/>
      <x:c r="I44" s="40"/>
      <x:c r="J44" s="32" t="str">
        <x:f>IF(LEN(A44)=0,"",IF(OR(COUNT(B44)&lt;&gt;1,LEN(C44)=0,COUNT(D44)&lt;&gt;1,LEN(E44)=0,LEN(F44)=0,LEN(G44)=0),"DADOS INCOMPLETOS",IF(OR(B44&lt;=0,B44&gt;Listas!$B$9,D44&lt;=0,COUNTIF(Residuos!$A$5:$A$104,C44)&lt;&gt;1),"REVISAR DADOS",IF(H44="Sim",IF(COUNT(I44)&lt;&gt;1,"INFORMAR DATA CDF",IF(OR(I44&lt;B44,I44&gt;Listas!$B$9),"REVISAR DATA CDF","CONCLUÍDO")),IF(H44="Não",IF(AND(ISNUMBER(Listas!$B$8),Listas!$B$8&gt;=0),IF(Listas!$B$9-B44&gt;Listas!$B$8,"COBRAR CDF","AGUARDAR PRAZO"),"REVISAR PARÂMETRO"),"INFORMAR CDF")))))</x:f>
      </x:c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30"/>
      <x:c r="B45" s="40"/>
      <x:c r="C45" s="30"/>
      <x:c r="D45" s="41"/>
      <x:c r="E45" s="30"/>
      <x:c r="F45" s="30"/>
      <x:c r="G45" s="30"/>
      <x:c r="H45" s="30"/>
      <x:c r="I45" s="40"/>
      <x:c r="J45" s="32" t="str">
        <x:f>IF(LEN(A45)=0,"",IF(OR(COUNT(B45)&lt;&gt;1,LEN(C45)=0,COUNT(D45)&lt;&gt;1,LEN(E45)=0,LEN(F45)=0,LEN(G45)=0),"DADOS INCOMPLETOS",IF(OR(B45&lt;=0,B45&gt;Listas!$B$9,D45&lt;=0,COUNTIF(Residuos!$A$5:$A$104,C45)&lt;&gt;1),"REVISAR DADOS",IF(H45="Sim",IF(COUNT(I45)&lt;&gt;1,"INFORMAR DATA CDF",IF(OR(I45&lt;B45,I45&gt;Listas!$B$9),"REVISAR DATA CDF","CONCLUÍDO")),IF(H45="Não",IF(AND(ISNUMBER(Listas!$B$8),Listas!$B$8&gt;=0),IF(Listas!$B$9-B45&gt;Listas!$B$8,"COBRAR CDF","AGUARDAR PRAZO"),"REVISAR PARÂMETRO"),"INFORMAR CDF")))))</x:f>
      </x:c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30"/>
      <x:c r="B46" s="40"/>
      <x:c r="C46" s="30"/>
      <x:c r="D46" s="41"/>
      <x:c r="E46" s="30"/>
      <x:c r="F46" s="30"/>
      <x:c r="G46" s="30"/>
      <x:c r="H46" s="30"/>
      <x:c r="I46" s="40"/>
      <x:c r="J46" s="32" t="str">
        <x:f>IF(LEN(A46)=0,"",IF(OR(COUNT(B46)&lt;&gt;1,LEN(C46)=0,COUNT(D46)&lt;&gt;1,LEN(E46)=0,LEN(F46)=0,LEN(G46)=0),"DADOS INCOMPLETOS",IF(OR(B46&lt;=0,B46&gt;Listas!$B$9,D46&lt;=0,COUNTIF(Residuos!$A$5:$A$104,C46)&lt;&gt;1),"REVISAR DADOS",IF(H46="Sim",IF(COUNT(I46)&lt;&gt;1,"INFORMAR DATA CDF",IF(OR(I46&lt;B46,I46&gt;Listas!$B$9),"REVISAR DATA CDF","CONCLUÍDO")),IF(H46="Não",IF(AND(ISNUMBER(Listas!$B$8),Listas!$B$8&gt;=0),IF(Listas!$B$9-B46&gt;Listas!$B$8,"COBRAR CDF","AGUARDAR PRAZO"),"REVISAR PARÂMETRO"),"INFORMAR CDF")))))</x:f>
      </x:c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30"/>
      <x:c r="B47" s="40"/>
      <x:c r="C47" s="30"/>
      <x:c r="D47" s="41"/>
      <x:c r="E47" s="30"/>
      <x:c r="F47" s="30"/>
      <x:c r="G47" s="30"/>
      <x:c r="H47" s="30"/>
      <x:c r="I47" s="40"/>
      <x:c r="J47" s="32" t="str">
        <x:f>IF(LEN(A47)=0,"",IF(OR(COUNT(B47)&lt;&gt;1,LEN(C47)=0,COUNT(D47)&lt;&gt;1,LEN(E47)=0,LEN(F47)=0,LEN(G47)=0),"DADOS INCOMPLETOS",IF(OR(B47&lt;=0,B47&gt;Listas!$B$9,D47&lt;=0,COUNTIF(Residuos!$A$5:$A$104,C47)&lt;&gt;1),"REVISAR DADOS",IF(H47="Sim",IF(COUNT(I47)&lt;&gt;1,"INFORMAR DATA CDF",IF(OR(I47&lt;B47,I47&gt;Listas!$B$9),"REVISAR DATA CDF","CONCLUÍDO")),IF(H47="Não",IF(AND(ISNUMBER(Listas!$B$8),Listas!$B$8&gt;=0),IF(Listas!$B$9-B47&gt;Listas!$B$8,"COBRAR CDF","AGUARDAR PRAZO"),"REVISAR PARÂMETRO"),"INFORMAR CDF")))))</x:f>
      </x:c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30"/>
      <x:c r="B48" s="40"/>
      <x:c r="C48" s="30"/>
      <x:c r="D48" s="41"/>
      <x:c r="E48" s="30"/>
      <x:c r="F48" s="30"/>
      <x:c r="G48" s="30"/>
      <x:c r="H48" s="30"/>
      <x:c r="I48" s="40"/>
      <x:c r="J48" s="32" t="str">
        <x:f>IF(LEN(A48)=0,"",IF(OR(COUNT(B48)&lt;&gt;1,LEN(C48)=0,COUNT(D48)&lt;&gt;1,LEN(E48)=0,LEN(F48)=0,LEN(G48)=0),"DADOS INCOMPLETOS",IF(OR(B48&lt;=0,B48&gt;Listas!$B$9,D48&lt;=0,COUNTIF(Residuos!$A$5:$A$104,C48)&lt;&gt;1),"REVISAR DADOS",IF(H48="Sim",IF(COUNT(I48)&lt;&gt;1,"INFORMAR DATA CDF",IF(OR(I48&lt;B48,I48&gt;Listas!$B$9),"REVISAR DATA CDF","CONCLUÍDO")),IF(H48="Não",IF(AND(ISNUMBER(Listas!$B$8),Listas!$B$8&gt;=0),IF(Listas!$B$9-B48&gt;Listas!$B$8,"COBRAR CDF","AGUARDAR PRAZO"),"REVISAR PARÂMETRO"),"INFORMAR CDF")))))</x:f>
      </x:c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30"/>
      <x:c r="B49" s="40"/>
      <x:c r="C49" s="30"/>
      <x:c r="D49" s="41"/>
      <x:c r="E49" s="30"/>
      <x:c r="F49" s="30"/>
      <x:c r="G49" s="30"/>
      <x:c r="H49" s="30"/>
      <x:c r="I49" s="40"/>
      <x:c r="J49" s="32" t="str">
        <x:f>IF(LEN(A49)=0,"",IF(OR(COUNT(B49)&lt;&gt;1,LEN(C49)=0,COUNT(D49)&lt;&gt;1,LEN(E49)=0,LEN(F49)=0,LEN(G49)=0),"DADOS INCOMPLETOS",IF(OR(B49&lt;=0,B49&gt;Listas!$B$9,D49&lt;=0,COUNTIF(Residuos!$A$5:$A$104,C49)&lt;&gt;1),"REVISAR DADOS",IF(H49="Sim",IF(COUNT(I49)&lt;&gt;1,"INFORMAR DATA CDF",IF(OR(I49&lt;B49,I49&gt;Listas!$B$9),"REVISAR DATA CDF","CONCLUÍDO")),IF(H49="Não",IF(AND(ISNUMBER(Listas!$B$8),Listas!$B$8&gt;=0),IF(Listas!$B$9-B49&gt;Listas!$B$8,"COBRAR CDF","AGUARDAR PRAZO"),"REVISAR PARÂMETRO"),"INFORMAR CDF")))))</x:f>
      </x:c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30"/>
      <x:c r="B50" s="40"/>
      <x:c r="C50" s="30"/>
      <x:c r="D50" s="41"/>
      <x:c r="E50" s="30"/>
      <x:c r="F50" s="30"/>
      <x:c r="G50" s="30"/>
      <x:c r="H50" s="30"/>
      <x:c r="I50" s="40"/>
      <x:c r="J50" s="32" t="str">
        <x:f>IF(LEN(A50)=0,"",IF(OR(COUNT(B50)&lt;&gt;1,LEN(C50)=0,COUNT(D50)&lt;&gt;1,LEN(E50)=0,LEN(F50)=0,LEN(G50)=0),"DADOS INCOMPLETOS",IF(OR(B50&lt;=0,B50&gt;Listas!$B$9,D50&lt;=0,COUNTIF(Residuos!$A$5:$A$104,C50)&lt;&gt;1),"REVISAR DADOS",IF(H50="Sim",IF(COUNT(I50)&lt;&gt;1,"INFORMAR DATA CDF",IF(OR(I50&lt;B50,I50&gt;Listas!$B$9),"REVISAR DATA CDF","CONCLUÍDO")),IF(H50="Não",IF(AND(ISNUMBER(Listas!$B$8),Listas!$B$8&gt;=0),IF(Listas!$B$9-B50&gt;Listas!$B$8,"COBRAR CDF","AGUARDAR PRAZO"),"REVISAR PARÂMETRO"),"INFORMAR CDF")))))</x:f>
      </x:c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30"/>
      <x:c r="B51" s="40"/>
      <x:c r="C51" s="30"/>
      <x:c r="D51" s="41"/>
      <x:c r="E51" s="30"/>
      <x:c r="F51" s="30"/>
      <x:c r="G51" s="30"/>
      <x:c r="H51" s="30"/>
      <x:c r="I51" s="40"/>
      <x:c r="J51" s="32" t="str">
        <x:f>IF(LEN(A51)=0,"",IF(OR(COUNT(B51)&lt;&gt;1,LEN(C51)=0,COUNT(D51)&lt;&gt;1,LEN(E51)=0,LEN(F51)=0,LEN(G51)=0),"DADOS INCOMPLETOS",IF(OR(B51&lt;=0,B51&gt;Listas!$B$9,D51&lt;=0,COUNTIF(Residuos!$A$5:$A$104,C51)&lt;&gt;1),"REVISAR DADOS",IF(H51="Sim",IF(COUNT(I51)&lt;&gt;1,"INFORMAR DATA CDF",IF(OR(I51&lt;B51,I51&gt;Listas!$B$9),"REVISAR DATA CDF","CONCLUÍDO")),IF(H51="Não",IF(AND(ISNUMBER(Listas!$B$8),Listas!$B$8&gt;=0),IF(Listas!$B$9-B51&gt;Listas!$B$8,"COBRAR CDF","AGUARDAR PRAZO"),"REVISAR PARÂMETRO"),"INFORMAR CDF")))))</x:f>
      </x:c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30"/>
      <x:c r="B52" s="40"/>
      <x:c r="C52" s="30"/>
      <x:c r="D52" s="41"/>
      <x:c r="E52" s="30"/>
      <x:c r="F52" s="30"/>
      <x:c r="G52" s="30"/>
      <x:c r="H52" s="30"/>
      <x:c r="I52" s="40"/>
      <x:c r="J52" s="32" t="str">
        <x:f>IF(LEN(A52)=0,"",IF(OR(COUNT(B52)&lt;&gt;1,LEN(C52)=0,COUNT(D52)&lt;&gt;1,LEN(E52)=0,LEN(F52)=0,LEN(G52)=0),"DADOS INCOMPLETOS",IF(OR(B52&lt;=0,B52&gt;Listas!$B$9,D52&lt;=0,COUNTIF(Residuos!$A$5:$A$104,C52)&lt;&gt;1),"REVISAR DADOS",IF(H52="Sim",IF(COUNT(I52)&lt;&gt;1,"INFORMAR DATA CDF",IF(OR(I52&lt;B52,I52&gt;Listas!$B$9),"REVISAR DATA CDF","CONCLUÍDO")),IF(H52="Não",IF(AND(ISNUMBER(Listas!$B$8),Listas!$B$8&gt;=0),IF(Listas!$B$9-B52&gt;Listas!$B$8,"COBRAR CDF","AGUARDAR PRAZO"),"REVISAR PARÂMETRO"),"INFORMAR CDF")))))</x:f>
      </x:c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30"/>
      <x:c r="B53" s="40"/>
      <x:c r="C53" s="30"/>
      <x:c r="D53" s="41"/>
      <x:c r="E53" s="30"/>
      <x:c r="F53" s="30"/>
      <x:c r="G53" s="30"/>
      <x:c r="H53" s="30"/>
      <x:c r="I53" s="40"/>
      <x:c r="J53" s="32" t="str">
        <x:f>IF(LEN(A53)=0,"",IF(OR(COUNT(B53)&lt;&gt;1,LEN(C53)=0,COUNT(D53)&lt;&gt;1,LEN(E53)=0,LEN(F53)=0,LEN(G53)=0),"DADOS INCOMPLETOS",IF(OR(B53&lt;=0,B53&gt;Listas!$B$9,D53&lt;=0,COUNTIF(Residuos!$A$5:$A$104,C53)&lt;&gt;1),"REVISAR DADOS",IF(H53="Sim",IF(COUNT(I53)&lt;&gt;1,"INFORMAR DATA CDF",IF(OR(I53&lt;B53,I53&gt;Listas!$B$9),"REVISAR DATA CDF","CONCLUÍDO")),IF(H53="Não",IF(AND(ISNUMBER(Listas!$B$8),Listas!$B$8&gt;=0),IF(Listas!$B$9-B53&gt;Listas!$B$8,"COBRAR CDF","AGUARDAR PRAZO"),"REVISAR PARÂMETRO"),"INFORMAR CDF")))))</x:f>
      </x:c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30"/>
      <x:c r="B54" s="40"/>
      <x:c r="C54" s="30"/>
      <x:c r="D54" s="41"/>
      <x:c r="E54" s="30"/>
      <x:c r="F54" s="30"/>
      <x:c r="G54" s="30"/>
      <x:c r="H54" s="30"/>
      <x:c r="I54" s="40"/>
      <x:c r="J54" s="32" t="str">
        <x:f>IF(LEN(A54)=0,"",IF(OR(COUNT(B54)&lt;&gt;1,LEN(C54)=0,COUNT(D54)&lt;&gt;1,LEN(E54)=0,LEN(F54)=0,LEN(G54)=0),"DADOS INCOMPLETOS",IF(OR(B54&lt;=0,B54&gt;Listas!$B$9,D54&lt;=0,COUNTIF(Residuos!$A$5:$A$104,C54)&lt;&gt;1),"REVISAR DADOS",IF(H54="Sim",IF(COUNT(I54)&lt;&gt;1,"INFORMAR DATA CDF",IF(OR(I54&lt;B54,I54&gt;Listas!$B$9),"REVISAR DATA CDF","CONCLUÍDO")),IF(H54="Não",IF(AND(ISNUMBER(Listas!$B$8),Listas!$B$8&gt;=0),IF(Listas!$B$9-B54&gt;Listas!$B$8,"COBRAR CDF","AGUARDAR PRAZO"),"REVISAR PARÂMETRO"),"INFORMAR CDF")))))</x:f>
      </x:c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30"/>
      <x:c r="B55" s="40"/>
      <x:c r="C55" s="30"/>
      <x:c r="D55" s="41"/>
      <x:c r="E55" s="30"/>
      <x:c r="F55" s="30"/>
      <x:c r="G55" s="30"/>
      <x:c r="H55" s="30"/>
      <x:c r="I55" s="40"/>
      <x:c r="J55" s="32" t="str">
        <x:f>IF(LEN(A55)=0,"",IF(OR(COUNT(B55)&lt;&gt;1,LEN(C55)=0,COUNT(D55)&lt;&gt;1,LEN(E55)=0,LEN(F55)=0,LEN(G55)=0),"DADOS INCOMPLETOS",IF(OR(B55&lt;=0,B55&gt;Listas!$B$9,D55&lt;=0,COUNTIF(Residuos!$A$5:$A$104,C55)&lt;&gt;1),"REVISAR DADOS",IF(H55="Sim",IF(COUNT(I55)&lt;&gt;1,"INFORMAR DATA CDF",IF(OR(I55&lt;B55,I55&gt;Listas!$B$9),"REVISAR DATA CDF","CONCLUÍDO")),IF(H55="Não",IF(AND(ISNUMBER(Listas!$B$8),Listas!$B$8&gt;=0),IF(Listas!$B$9-B55&gt;Listas!$B$8,"COBRAR CDF","AGUARDAR PRAZO"),"REVISAR PARÂMETRO"),"INFORMAR CDF")))))</x:f>
      </x:c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30"/>
      <x:c r="B56" s="40"/>
      <x:c r="C56" s="30"/>
      <x:c r="D56" s="41"/>
      <x:c r="E56" s="30"/>
      <x:c r="F56" s="30"/>
      <x:c r="G56" s="30"/>
      <x:c r="H56" s="30"/>
      <x:c r="I56" s="40"/>
      <x:c r="J56" s="32" t="str">
        <x:f>IF(LEN(A56)=0,"",IF(OR(COUNT(B56)&lt;&gt;1,LEN(C56)=0,COUNT(D56)&lt;&gt;1,LEN(E56)=0,LEN(F56)=0,LEN(G56)=0),"DADOS INCOMPLETOS",IF(OR(B56&lt;=0,B56&gt;Listas!$B$9,D56&lt;=0,COUNTIF(Residuos!$A$5:$A$104,C56)&lt;&gt;1),"REVISAR DADOS",IF(H56="Sim",IF(COUNT(I56)&lt;&gt;1,"INFORMAR DATA CDF",IF(OR(I56&lt;B56,I56&gt;Listas!$B$9),"REVISAR DATA CDF","CONCLUÍDO")),IF(H56="Não",IF(AND(ISNUMBER(Listas!$B$8),Listas!$B$8&gt;=0),IF(Listas!$B$9-B56&gt;Listas!$B$8,"COBRAR CDF","AGUARDAR PRAZO"),"REVISAR PARÂMETRO"),"INFORMAR CDF")))))</x:f>
      </x:c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30"/>
      <x:c r="B57" s="40"/>
      <x:c r="C57" s="30"/>
      <x:c r="D57" s="41"/>
      <x:c r="E57" s="30"/>
      <x:c r="F57" s="30"/>
      <x:c r="G57" s="30"/>
      <x:c r="H57" s="30"/>
      <x:c r="I57" s="40"/>
      <x:c r="J57" s="32" t="str">
        <x:f>IF(LEN(A57)=0,"",IF(OR(COUNT(B57)&lt;&gt;1,LEN(C57)=0,COUNT(D57)&lt;&gt;1,LEN(E57)=0,LEN(F57)=0,LEN(G57)=0),"DADOS INCOMPLETOS",IF(OR(B57&lt;=0,B57&gt;Listas!$B$9,D57&lt;=0,COUNTIF(Residuos!$A$5:$A$104,C57)&lt;&gt;1),"REVISAR DADOS",IF(H57="Sim",IF(COUNT(I57)&lt;&gt;1,"INFORMAR DATA CDF",IF(OR(I57&lt;B57,I57&gt;Listas!$B$9),"REVISAR DATA CDF","CONCLUÍDO")),IF(H57="Não",IF(AND(ISNUMBER(Listas!$B$8),Listas!$B$8&gt;=0),IF(Listas!$B$9-B57&gt;Listas!$B$8,"COBRAR CDF","AGUARDAR PRAZO"),"REVISAR PARÂMETRO"),"INFORMAR CDF")))))</x:f>
      </x:c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30"/>
      <x:c r="B58" s="40"/>
      <x:c r="C58" s="30"/>
      <x:c r="D58" s="41"/>
      <x:c r="E58" s="30"/>
      <x:c r="F58" s="30"/>
      <x:c r="G58" s="30"/>
      <x:c r="H58" s="30"/>
      <x:c r="I58" s="40"/>
      <x:c r="J58" s="32" t="str">
        <x:f>IF(LEN(A58)=0,"",IF(OR(COUNT(B58)&lt;&gt;1,LEN(C58)=0,COUNT(D58)&lt;&gt;1,LEN(E58)=0,LEN(F58)=0,LEN(G58)=0),"DADOS INCOMPLETOS",IF(OR(B58&lt;=0,B58&gt;Listas!$B$9,D58&lt;=0,COUNTIF(Residuos!$A$5:$A$104,C58)&lt;&gt;1),"REVISAR DADOS",IF(H58="Sim",IF(COUNT(I58)&lt;&gt;1,"INFORMAR DATA CDF",IF(OR(I58&lt;B58,I58&gt;Listas!$B$9),"REVISAR DATA CDF","CONCLUÍDO")),IF(H58="Não",IF(AND(ISNUMBER(Listas!$B$8),Listas!$B$8&gt;=0),IF(Listas!$B$9-B58&gt;Listas!$B$8,"COBRAR CDF","AGUARDAR PRAZO"),"REVISAR PARÂMETRO"),"INFORMAR CDF")))))</x:f>
      </x:c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30"/>
      <x:c r="B59" s="40"/>
      <x:c r="C59" s="30"/>
      <x:c r="D59" s="41"/>
      <x:c r="E59" s="30"/>
      <x:c r="F59" s="30"/>
      <x:c r="G59" s="30"/>
      <x:c r="H59" s="30"/>
      <x:c r="I59" s="40"/>
      <x:c r="J59" s="32" t="str">
        <x:f>IF(LEN(A59)=0,"",IF(OR(COUNT(B59)&lt;&gt;1,LEN(C59)=0,COUNT(D59)&lt;&gt;1,LEN(E59)=0,LEN(F59)=0,LEN(G59)=0),"DADOS INCOMPLETOS",IF(OR(B59&lt;=0,B59&gt;Listas!$B$9,D59&lt;=0,COUNTIF(Residuos!$A$5:$A$104,C59)&lt;&gt;1),"REVISAR DADOS",IF(H59="Sim",IF(COUNT(I59)&lt;&gt;1,"INFORMAR DATA CDF",IF(OR(I59&lt;B59,I59&gt;Listas!$B$9),"REVISAR DATA CDF","CONCLUÍDO")),IF(H59="Não",IF(AND(ISNUMBER(Listas!$B$8),Listas!$B$8&gt;=0),IF(Listas!$B$9-B59&gt;Listas!$B$8,"COBRAR CDF","AGUARDAR PRAZO"),"REVISAR PARÂMETRO"),"INFORMAR CDF")))))</x:f>
      </x:c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30"/>
      <x:c r="B60" s="40"/>
      <x:c r="C60" s="30"/>
      <x:c r="D60" s="41"/>
      <x:c r="E60" s="30"/>
      <x:c r="F60" s="30"/>
      <x:c r="G60" s="30"/>
      <x:c r="H60" s="30"/>
      <x:c r="I60" s="40"/>
      <x:c r="J60" s="32" t="str">
        <x:f>IF(LEN(A60)=0,"",IF(OR(COUNT(B60)&lt;&gt;1,LEN(C60)=0,COUNT(D60)&lt;&gt;1,LEN(E60)=0,LEN(F60)=0,LEN(G60)=0),"DADOS INCOMPLETOS",IF(OR(B60&lt;=0,B60&gt;Listas!$B$9,D60&lt;=0,COUNTIF(Residuos!$A$5:$A$104,C60)&lt;&gt;1),"REVISAR DADOS",IF(H60="Sim",IF(COUNT(I60)&lt;&gt;1,"INFORMAR DATA CDF",IF(OR(I60&lt;B60,I60&gt;Listas!$B$9),"REVISAR DATA CDF","CONCLUÍDO")),IF(H60="Não",IF(AND(ISNUMBER(Listas!$B$8),Listas!$B$8&gt;=0),IF(Listas!$B$9-B60&gt;Listas!$B$8,"COBRAR CDF","AGUARDAR PRAZO"),"REVISAR PARÂMETRO"),"INFORMAR CDF")))))</x:f>
      </x:c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30"/>
      <x:c r="B61" s="40"/>
      <x:c r="C61" s="30"/>
      <x:c r="D61" s="41"/>
      <x:c r="E61" s="30"/>
      <x:c r="F61" s="30"/>
      <x:c r="G61" s="30"/>
      <x:c r="H61" s="30"/>
      <x:c r="I61" s="40"/>
      <x:c r="J61" s="32" t="str">
        <x:f>IF(LEN(A61)=0,"",IF(OR(COUNT(B61)&lt;&gt;1,LEN(C61)=0,COUNT(D61)&lt;&gt;1,LEN(E61)=0,LEN(F61)=0,LEN(G61)=0),"DADOS INCOMPLETOS",IF(OR(B61&lt;=0,B61&gt;Listas!$B$9,D61&lt;=0,COUNTIF(Residuos!$A$5:$A$104,C61)&lt;&gt;1),"REVISAR DADOS",IF(H61="Sim",IF(COUNT(I61)&lt;&gt;1,"INFORMAR DATA CDF",IF(OR(I61&lt;B61,I61&gt;Listas!$B$9),"REVISAR DATA CDF","CONCLUÍDO")),IF(H61="Não",IF(AND(ISNUMBER(Listas!$B$8),Listas!$B$8&gt;=0),IF(Listas!$B$9-B61&gt;Listas!$B$8,"COBRAR CDF","AGUARDAR PRAZO"),"REVISAR PARÂMETRO"),"INFORMAR CDF")))))</x:f>
      </x:c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30"/>
      <x:c r="B62" s="40"/>
      <x:c r="C62" s="30"/>
      <x:c r="D62" s="41"/>
      <x:c r="E62" s="30"/>
      <x:c r="F62" s="30"/>
      <x:c r="G62" s="30"/>
      <x:c r="H62" s="30"/>
      <x:c r="I62" s="40"/>
      <x:c r="J62" s="32" t="str">
        <x:f>IF(LEN(A62)=0,"",IF(OR(COUNT(B62)&lt;&gt;1,LEN(C62)=0,COUNT(D62)&lt;&gt;1,LEN(E62)=0,LEN(F62)=0,LEN(G62)=0),"DADOS INCOMPLETOS",IF(OR(B62&lt;=0,B62&gt;Listas!$B$9,D62&lt;=0,COUNTIF(Residuos!$A$5:$A$104,C62)&lt;&gt;1),"REVISAR DADOS",IF(H62="Sim",IF(COUNT(I62)&lt;&gt;1,"INFORMAR DATA CDF",IF(OR(I62&lt;B62,I62&gt;Listas!$B$9),"REVISAR DATA CDF","CONCLUÍDO")),IF(H62="Não",IF(AND(ISNUMBER(Listas!$B$8),Listas!$B$8&gt;=0),IF(Listas!$B$9-B62&gt;Listas!$B$8,"COBRAR CDF","AGUARDAR PRAZO"),"REVISAR PARÂMETRO"),"INFORMAR CDF")))))</x:f>
      </x:c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30"/>
      <x:c r="B63" s="40"/>
      <x:c r="C63" s="30"/>
      <x:c r="D63" s="41"/>
      <x:c r="E63" s="30"/>
      <x:c r="F63" s="30"/>
      <x:c r="G63" s="30"/>
      <x:c r="H63" s="30"/>
      <x:c r="I63" s="40"/>
      <x:c r="J63" s="32" t="str">
        <x:f>IF(LEN(A63)=0,"",IF(OR(COUNT(B63)&lt;&gt;1,LEN(C63)=0,COUNT(D63)&lt;&gt;1,LEN(E63)=0,LEN(F63)=0,LEN(G63)=0),"DADOS INCOMPLETOS",IF(OR(B63&lt;=0,B63&gt;Listas!$B$9,D63&lt;=0,COUNTIF(Residuos!$A$5:$A$104,C63)&lt;&gt;1),"REVISAR DADOS",IF(H63="Sim",IF(COUNT(I63)&lt;&gt;1,"INFORMAR DATA CDF",IF(OR(I63&lt;B63,I63&gt;Listas!$B$9),"REVISAR DATA CDF","CONCLUÍDO")),IF(H63="Não",IF(AND(ISNUMBER(Listas!$B$8),Listas!$B$8&gt;=0),IF(Listas!$B$9-B63&gt;Listas!$B$8,"COBRAR CDF","AGUARDAR PRAZO"),"REVISAR PARÂMETRO"),"INFORMAR CDF")))))</x:f>
      </x:c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30"/>
      <x:c r="B64" s="40"/>
      <x:c r="C64" s="30"/>
      <x:c r="D64" s="41"/>
      <x:c r="E64" s="30"/>
      <x:c r="F64" s="30"/>
      <x:c r="G64" s="30"/>
      <x:c r="H64" s="30"/>
      <x:c r="I64" s="40"/>
      <x:c r="J64" s="32" t="str">
        <x:f>IF(LEN(A64)=0,"",IF(OR(COUNT(B64)&lt;&gt;1,LEN(C64)=0,COUNT(D64)&lt;&gt;1,LEN(E64)=0,LEN(F64)=0,LEN(G64)=0),"DADOS INCOMPLETOS",IF(OR(B64&lt;=0,B64&gt;Listas!$B$9,D64&lt;=0,COUNTIF(Residuos!$A$5:$A$104,C64)&lt;&gt;1),"REVISAR DADOS",IF(H64="Sim",IF(COUNT(I64)&lt;&gt;1,"INFORMAR DATA CDF",IF(OR(I64&lt;B64,I64&gt;Listas!$B$9),"REVISAR DATA CDF","CONCLUÍDO")),IF(H64="Não",IF(AND(ISNUMBER(Listas!$B$8),Listas!$B$8&gt;=0),IF(Listas!$B$9-B64&gt;Listas!$B$8,"COBRAR CDF","AGUARDAR PRAZO"),"REVISAR PARÂMETRO"),"INFORMAR CDF")))))</x:f>
      </x:c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30"/>
      <x:c r="B65" s="40"/>
      <x:c r="C65" s="30"/>
      <x:c r="D65" s="41"/>
      <x:c r="E65" s="30"/>
      <x:c r="F65" s="30"/>
      <x:c r="G65" s="30"/>
      <x:c r="H65" s="30"/>
      <x:c r="I65" s="40"/>
      <x:c r="J65" s="32" t="str">
        <x:f>IF(LEN(A65)=0,"",IF(OR(COUNT(B65)&lt;&gt;1,LEN(C65)=0,COUNT(D65)&lt;&gt;1,LEN(E65)=0,LEN(F65)=0,LEN(G65)=0),"DADOS INCOMPLETOS",IF(OR(B65&lt;=0,B65&gt;Listas!$B$9,D65&lt;=0,COUNTIF(Residuos!$A$5:$A$104,C65)&lt;&gt;1),"REVISAR DADOS",IF(H65="Sim",IF(COUNT(I65)&lt;&gt;1,"INFORMAR DATA CDF",IF(OR(I65&lt;B65,I65&gt;Listas!$B$9),"REVISAR DATA CDF","CONCLUÍDO")),IF(H65="Não",IF(AND(ISNUMBER(Listas!$B$8),Listas!$B$8&gt;=0),IF(Listas!$B$9-B65&gt;Listas!$B$8,"COBRAR CDF","AGUARDAR PRAZO"),"REVISAR PARÂMETRO"),"INFORMAR CDF")))))</x:f>
      </x:c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30"/>
      <x:c r="B66" s="40"/>
      <x:c r="C66" s="30"/>
      <x:c r="D66" s="41"/>
      <x:c r="E66" s="30"/>
      <x:c r="F66" s="30"/>
      <x:c r="G66" s="30"/>
      <x:c r="H66" s="30"/>
      <x:c r="I66" s="40"/>
      <x:c r="J66" s="32" t="str">
        <x:f>IF(LEN(A66)=0,"",IF(OR(COUNT(B66)&lt;&gt;1,LEN(C66)=0,COUNT(D66)&lt;&gt;1,LEN(E66)=0,LEN(F66)=0,LEN(G66)=0),"DADOS INCOMPLETOS",IF(OR(B66&lt;=0,B66&gt;Listas!$B$9,D66&lt;=0,COUNTIF(Residuos!$A$5:$A$104,C66)&lt;&gt;1),"REVISAR DADOS",IF(H66="Sim",IF(COUNT(I66)&lt;&gt;1,"INFORMAR DATA CDF",IF(OR(I66&lt;B66,I66&gt;Listas!$B$9),"REVISAR DATA CDF","CONCLUÍDO")),IF(H66="Não",IF(AND(ISNUMBER(Listas!$B$8),Listas!$B$8&gt;=0),IF(Listas!$B$9-B66&gt;Listas!$B$8,"COBRAR CDF","AGUARDAR PRAZO"),"REVISAR PARÂMETRO"),"INFORMAR CDF")))))</x:f>
      </x:c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30"/>
      <x:c r="B67" s="40"/>
      <x:c r="C67" s="30"/>
      <x:c r="D67" s="41"/>
      <x:c r="E67" s="30"/>
      <x:c r="F67" s="30"/>
      <x:c r="G67" s="30"/>
      <x:c r="H67" s="30"/>
      <x:c r="I67" s="40"/>
      <x:c r="J67" s="32" t="str">
        <x:f>IF(LEN(A67)=0,"",IF(OR(COUNT(B67)&lt;&gt;1,LEN(C67)=0,COUNT(D67)&lt;&gt;1,LEN(E67)=0,LEN(F67)=0,LEN(G67)=0),"DADOS INCOMPLETOS",IF(OR(B67&lt;=0,B67&gt;Listas!$B$9,D67&lt;=0,COUNTIF(Residuos!$A$5:$A$104,C67)&lt;&gt;1),"REVISAR DADOS",IF(H67="Sim",IF(COUNT(I67)&lt;&gt;1,"INFORMAR DATA CDF",IF(OR(I67&lt;B67,I67&gt;Listas!$B$9),"REVISAR DATA CDF","CONCLUÍDO")),IF(H67="Não",IF(AND(ISNUMBER(Listas!$B$8),Listas!$B$8&gt;=0),IF(Listas!$B$9-B67&gt;Listas!$B$8,"COBRAR CDF","AGUARDAR PRAZO"),"REVISAR PARÂMETRO"),"INFORMAR CDF")))))</x:f>
      </x:c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30"/>
      <x:c r="B68" s="40"/>
      <x:c r="C68" s="30"/>
      <x:c r="D68" s="41"/>
      <x:c r="E68" s="30"/>
      <x:c r="F68" s="30"/>
      <x:c r="G68" s="30"/>
      <x:c r="H68" s="30"/>
      <x:c r="I68" s="40"/>
      <x:c r="J68" s="32" t="str">
        <x:f>IF(LEN(A68)=0,"",IF(OR(COUNT(B68)&lt;&gt;1,LEN(C68)=0,COUNT(D68)&lt;&gt;1,LEN(E68)=0,LEN(F68)=0,LEN(G68)=0),"DADOS INCOMPLETOS",IF(OR(B68&lt;=0,B68&gt;Listas!$B$9,D68&lt;=0,COUNTIF(Residuos!$A$5:$A$104,C68)&lt;&gt;1),"REVISAR DADOS",IF(H68="Sim",IF(COUNT(I68)&lt;&gt;1,"INFORMAR DATA CDF",IF(OR(I68&lt;B68,I68&gt;Listas!$B$9),"REVISAR DATA CDF","CONCLUÍDO")),IF(H68="Não",IF(AND(ISNUMBER(Listas!$B$8),Listas!$B$8&gt;=0),IF(Listas!$B$9-B68&gt;Listas!$B$8,"COBRAR CDF","AGUARDAR PRAZO"),"REVISAR PARÂMETRO"),"INFORMAR CDF")))))</x:f>
      </x:c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30"/>
      <x:c r="B69" s="40"/>
      <x:c r="C69" s="30"/>
      <x:c r="D69" s="41"/>
      <x:c r="E69" s="30"/>
      <x:c r="F69" s="30"/>
      <x:c r="G69" s="30"/>
      <x:c r="H69" s="30"/>
      <x:c r="I69" s="40"/>
      <x:c r="J69" s="32" t="str">
        <x:f>IF(LEN(A69)=0,"",IF(OR(COUNT(B69)&lt;&gt;1,LEN(C69)=0,COUNT(D69)&lt;&gt;1,LEN(E69)=0,LEN(F69)=0,LEN(G69)=0),"DADOS INCOMPLETOS",IF(OR(B69&lt;=0,B69&gt;Listas!$B$9,D69&lt;=0,COUNTIF(Residuos!$A$5:$A$104,C69)&lt;&gt;1),"REVISAR DADOS",IF(H69="Sim",IF(COUNT(I69)&lt;&gt;1,"INFORMAR DATA CDF",IF(OR(I69&lt;B69,I69&gt;Listas!$B$9),"REVISAR DATA CDF","CONCLUÍDO")),IF(H69="Não",IF(AND(ISNUMBER(Listas!$B$8),Listas!$B$8&gt;=0),IF(Listas!$B$9-B69&gt;Listas!$B$8,"COBRAR CDF","AGUARDAR PRAZO"),"REVISAR PARÂMETRO"),"INFORMAR CDF")))))</x:f>
      </x:c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30"/>
      <x:c r="B70" s="40"/>
      <x:c r="C70" s="30"/>
      <x:c r="D70" s="41"/>
      <x:c r="E70" s="30"/>
      <x:c r="F70" s="30"/>
      <x:c r="G70" s="30"/>
      <x:c r="H70" s="30"/>
      <x:c r="I70" s="40"/>
      <x:c r="J70" s="32" t="str">
        <x:f>IF(LEN(A70)=0,"",IF(OR(COUNT(B70)&lt;&gt;1,LEN(C70)=0,COUNT(D70)&lt;&gt;1,LEN(E70)=0,LEN(F70)=0,LEN(G70)=0),"DADOS INCOMPLETOS",IF(OR(B70&lt;=0,B70&gt;Listas!$B$9,D70&lt;=0,COUNTIF(Residuos!$A$5:$A$104,C70)&lt;&gt;1),"REVISAR DADOS",IF(H70="Sim",IF(COUNT(I70)&lt;&gt;1,"INFORMAR DATA CDF",IF(OR(I70&lt;B70,I70&gt;Listas!$B$9),"REVISAR DATA CDF","CONCLUÍDO")),IF(H70="Não",IF(AND(ISNUMBER(Listas!$B$8),Listas!$B$8&gt;=0),IF(Listas!$B$9-B70&gt;Listas!$B$8,"COBRAR CDF","AGUARDAR PRAZO"),"REVISAR PARÂMETRO"),"INFORMAR CDF")))))</x:f>
      </x:c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30"/>
      <x:c r="B71" s="40"/>
      <x:c r="C71" s="30"/>
      <x:c r="D71" s="41"/>
      <x:c r="E71" s="30"/>
      <x:c r="F71" s="30"/>
      <x:c r="G71" s="30"/>
      <x:c r="H71" s="30"/>
      <x:c r="I71" s="40"/>
      <x:c r="J71" s="32" t="str">
        <x:f>IF(LEN(A71)=0,"",IF(OR(COUNT(B71)&lt;&gt;1,LEN(C71)=0,COUNT(D71)&lt;&gt;1,LEN(E71)=0,LEN(F71)=0,LEN(G71)=0),"DADOS INCOMPLETOS",IF(OR(B71&lt;=0,B71&gt;Listas!$B$9,D71&lt;=0,COUNTIF(Residuos!$A$5:$A$104,C71)&lt;&gt;1),"REVISAR DADOS",IF(H71="Sim",IF(COUNT(I71)&lt;&gt;1,"INFORMAR DATA CDF",IF(OR(I71&lt;B71,I71&gt;Listas!$B$9),"REVISAR DATA CDF","CONCLUÍDO")),IF(H71="Não",IF(AND(ISNUMBER(Listas!$B$8),Listas!$B$8&gt;=0),IF(Listas!$B$9-B71&gt;Listas!$B$8,"COBRAR CDF","AGUARDAR PRAZO"),"REVISAR PARÂMETRO"),"INFORMAR CDF")))))</x:f>
      </x:c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30"/>
      <x:c r="B72" s="40"/>
      <x:c r="C72" s="30"/>
      <x:c r="D72" s="41"/>
      <x:c r="E72" s="30"/>
      <x:c r="F72" s="30"/>
      <x:c r="G72" s="30"/>
      <x:c r="H72" s="30"/>
      <x:c r="I72" s="40"/>
      <x:c r="J72" s="32" t="str">
        <x:f>IF(LEN(A72)=0,"",IF(OR(COUNT(B72)&lt;&gt;1,LEN(C72)=0,COUNT(D72)&lt;&gt;1,LEN(E72)=0,LEN(F72)=0,LEN(G72)=0),"DADOS INCOMPLETOS",IF(OR(B72&lt;=0,B72&gt;Listas!$B$9,D72&lt;=0,COUNTIF(Residuos!$A$5:$A$104,C72)&lt;&gt;1),"REVISAR DADOS",IF(H72="Sim",IF(COUNT(I72)&lt;&gt;1,"INFORMAR DATA CDF",IF(OR(I72&lt;B72,I72&gt;Listas!$B$9),"REVISAR DATA CDF","CONCLUÍDO")),IF(H72="Não",IF(AND(ISNUMBER(Listas!$B$8),Listas!$B$8&gt;=0),IF(Listas!$B$9-B72&gt;Listas!$B$8,"COBRAR CDF","AGUARDAR PRAZO"),"REVISAR PARÂMETRO"),"INFORMAR CDF")))))</x:f>
      </x:c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30"/>
      <x:c r="B73" s="40"/>
      <x:c r="C73" s="30"/>
      <x:c r="D73" s="41"/>
      <x:c r="E73" s="30"/>
      <x:c r="F73" s="30"/>
      <x:c r="G73" s="30"/>
      <x:c r="H73" s="30"/>
      <x:c r="I73" s="40"/>
      <x:c r="J73" s="32" t="str">
        <x:f>IF(LEN(A73)=0,"",IF(OR(COUNT(B73)&lt;&gt;1,LEN(C73)=0,COUNT(D73)&lt;&gt;1,LEN(E73)=0,LEN(F73)=0,LEN(G73)=0),"DADOS INCOMPLETOS",IF(OR(B73&lt;=0,B73&gt;Listas!$B$9,D73&lt;=0,COUNTIF(Residuos!$A$5:$A$104,C73)&lt;&gt;1),"REVISAR DADOS",IF(H73="Sim",IF(COUNT(I73)&lt;&gt;1,"INFORMAR DATA CDF",IF(OR(I73&lt;B73,I73&gt;Listas!$B$9),"REVISAR DATA CDF","CONCLUÍDO")),IF(H73="Não",IF(AND(ISNUMBER(Listas!$B$8),Listas!$B$8&gt;=0),IF(Listas!$B$9-B73&gt;Listas!$B$8,"COBRAR CDF","AGUARDAR PRAZO"),"REVISAR PARÂMETRO"),"INFORMAR CDF")))))</x:f>
      </x:c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30"/>
      <x:c r="B74" s="40"/>
      <x:c r="C74" s="30"/>
      <x:c r="D74" s="41"/>
      <x:c r="E74" s="30"/>
      <x:c r="F74" s="30"/>
      <x:c r="G74" s="30"/>
      <x:c r="H74" s="30"/>
      <x:c r="I74" s="40"/>
      <x:c r="J74" s="32" t="str">
        <x:f>IF(LEN(A74)=0,"",IF(OR(COUNT(B74)&lt;&gt;1,LEN(C74)=0,COUNT(D74)&lt;&gt;1,LEN(E74)=0,LEN(F74)=0,LEN(G74)=0),"DADOS INCOMPLETOS",IF(OR(B74&lt;=0,B74&gt;Listas!$B$9,D74&lt;=0,COUNTIF(Residuos!$A$5:$A$104,C74)&lt;&gt;1),"REVISAR DADOS",IF(H74="Sim",IF(COUNT(I74)&lt;&gt;1,"INFORMAR DATA CDF",IF(OR(I74&lt;B74,I74&gt;Listas!$B$9),"REVISAR DATA CDF","CONCLUÍDO")),IF(H74="Não",IF(AND(ISNUMBER(Listas!$B$8),Listas!$B$8&gt;=0),IF(Listas!$B$9-B74&gt;Listas!$B$8,"COBRAR CDF","AGUARDAR PRAZO"),"REVISAR PARÂMETRO"),"INFORMAR CDF")))))</x:f>
      </x:c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30"/>
      <x:c r="B75" s="40"/>
      <x:c r="C75" s="30"/>
      <x:c r="D75" s="41"/>
      <x:c r="E75" s="30"/>
      <x:c r="F75" s="30"/>
      <x:c r="G75" s="30"/>
      <x:c r="H75" s="30"/>
      <x:c r="I75" s="40"/>
      <x:c r="J75" s="32" t="str">
        <x:f>IF(LEN(A75)=0,"",IF(OR(COUNT(B75)&lt;&gt;1,LEN(C75)=0,COUNT(D75)&lt;&gt;1,LEN(E75)=0,LEN(F75)=0,LEN(G75)=0),"DADOS INCOMPLETOS",IF(OR(B75&lt;=0,B75&gt;Listas!$B$9,D75&lt;=0,COUNTIF(Residuos!$A$5:$A$104,C75)&lt;&gt;1),"REVISAR DADOS",IF(H75="Sim",IF(COUNT(I75)&lt;&gt;1,"INFORMAR DATA CDF",IF(OR(I75&lt;B75,I75&gt;Listas!$B$9),"REVISAR DATA CDF","CONCLUÍDO")),IF(H75="Não",IF(AND(ISNUMBER(Listas!$B$8),Listas!$B$8&gt;=0),IF(Listas!$B$9-B75&gt;Listas!$B$8,"COBRAR CDF","AGUARDAR PRAZO"),"REVISAR PARÂMETRO"),"INFORMAR CDF")))))</x:f>
      </x:c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30"/>
      <x:c r="B76" s="40"/>
      <x:c r="C76" s="30"/>
      <x:c r="D76" s="41"/>
      <x:c r="E76" s="30"/>
      <x:c r="F76" s="30"/>
      <x:c r="G76" s="30"/>
      <x:c r="H76" s="30"/>
      <x:c r="I76" s="40"/>
      <x:c r="J76" s="32" t="str">
        <x:f>IF(LEN(A76)=0,"",IF(OR(COUNT(B76)&lt;&gt;1,LEN(C76)=0,COUNT(D76)&lt;&gt;1,LEN(E76)=0,LEN(F76)=0,LEN(G76)=0),"DADOS INCOMPLETOS",IF(OR(B76&lt;=0,B76&gt;Listas!$B$9,D76&lt;=0,COUNTIF(Residuos!$A$5:$A$104,C76)&lt;&gt;1),"REVISAR DADOS",IF(H76="Sim",IF(COUNT(I76)&lt;&gt;1,"INFORMAR DATA CDF",IF(OR(I76&lt;B76,I76&gt;Listas!$B$9),"REVISAR DATA CDF","CONCLUÍDO")),IF(H76="Não",IF(AND(ISNUMBER(Listas!$B$8),Listas!$B$8&gt;=0),IF(Listas!$B$9-B76&gt;Listas!$B$8,"COBRAR CDF","AGUARDAR PRAZO"),"REVISAR PARÂMETRO"),"INFORMAR CDF")))))</x:f>
      </x:c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30"/>
      <x:c r="B77" s="40"/>
      <x:c r="C77" s="30"/>
      <x:c r="D77" s="41"/>
      <x:c r="E77" s="30"/>
      <x:c r="F77" s="30"/>
      <x:c r="G77" s="30"/>
      <x:c r="H77" s="30"/>
      <x:c r="I77" s="40"/>
      <x:c r="J77" s="32" t="str">
        <x:f>IF(LEN(A77)=0,"",IF(OR(COUNT(B77)&lt;&gt;1,LEN(C77)=0,COUNT(D77)&lt;&gt;1,LEN(E77)=0,LEN(F77)=0,LEN(G77)=0),"DADOS INCOMPLETOS",IF(OR(B77&lt;=0,B77&gt;Listas!$B$9,D77&lt;=0,COUNTIF(Residuos!$A$5:$A$104,C77)&lt;&gt;1),"REVISAR DADOS",IF(H77="Sim",IF(COUNT(I77)&lt;&gt;1,"INFORMAR DATA CDF",IF(OR(I77&lt;B77,I77&gt;Listas!$B$9),"REVISAR DATA CDF","CONCLUÍDO")),IF(H77="Não",IF(AND(ISNUMBER(Listas!$B$8),Listas!$B$8&gt;=0),IF(Listas!$B$9-B77&gt;Listas!$B$8,"COBRAR CDF","AGUARDAR PRAZO"),"REVISAR PARÂMETRO"),"INFORMAR CDF")))))</x:f>
      </x:c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30"/>
      <x:c r="B78" s="40"/>
      <x:c r="C78" s="30"/>
      <x:c r="D78" s="41"/>
      <x:c r="E78" s="30"/>
      <x:c r="F78" s="30"/>
      <x:c r="G78" s="30"/>
      <x:c r="H78" s="30"/>
      <x:c r="I78" s="40"/>
      <x:c r="J78" s="32" t="str">
        <x:f>IF(LEN(A78)=0,"",IF(OR(COUNT(B78)&lt;&gt;1,LEN(C78)=0,COUNT(D78)&lt;&gt;1,LEN(E78)=0,LEN(F78)=0,LEN(G78)=0),"DADOS INCOMPLETOS",IF(OR(B78&lt;=0,B78&gt;Listas!$B$9,D78&lt;=0,COUNTIF(Residuos!$A$5:$A$104,C78)&lt;&gt;1),"REVISAR DADOS",IF(H78="Sim",IF(COUNT(I78)&lt;&gt;1,"INFORMAR DATA CDF",IF(OR(I78&lt;B78,I78&gt;Listas!$B$9),"REVISAR DATA CDF","CONCLUÍDO")),IF(H78="Não",IF(AND(ISNUMBER(Listas!$B$8),Listas!$B$8&gt;=0),IF(Listas!$B$9-B78&gt;Listas!$B$8,"COBRAR CDF","AGUARDAR PRAZO"),"REVISAR PARÂMETRO"),"INFORMAR CDF")))))</x:f>
      </x:c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30"/>
      <x:c r="B79" s="40"/>
      <x:c r="C79" s="30"/>
      <x:c r="D79" s="41"/>
      <x:c r="E79" s="30"/>
      <x:c r="F79" s="30"/>
      <x:c r="G79" s="30"/>
      <x:c r="H79" s="30"/>
      <x:c r="I79" s="40"/>
      <x:c r="J79" s="32" t="str">
        <x:f>IF(LEN(A79)=0,"",IF(OR(COUNT(B79)&lt;&gt;1,LEN(C79)=0,COUNT(D79)&lt;&gt;1,LEN(E79)=0,LEN(F79)=0,LEN(G79)=0),"DADOS INCOMPLETOS",IF(OR(B79&lt;=0,B79&gt;Listas!$B$9,D79&lt;=0,COUNTIF(Residuos!$A$5:$A$104,C79)&lt;&gt;1),"REVISAR DADOS",IF(H79="Sim",IF(COUNT(I79)&lt;&gt;1,"INFORMAR DATA CDF",IF(OR(I79&lt;B79,I79&gt;Listas!$B$9),"REVISAR DATA CDF","CONCLUÍDO")),IF(H79="Não",IF(AND(ISNUMBER(Listas!$B$8),Listas!$B$8&gt;=0),IF(Listas!$B$9-B79&gt;Listas!$B$8,"COBRAR CDF","AGUARDAR PRAZO"),"REVISAR PARÂMETRO"),"INFORMAR CDF")))))</x:f>
      </x:c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30"/>
      <x:c r="B80" s="40"/>
      <x:c r="C80" s="30"/>
      <x:c r="D80" s="41"/>
      <x:c r="E80" s="30"/>
      <x:c r="F80" s="30"/>
      <x:c r="G80" s="30"/>
      <x:c r="H80" s="30"/>
      <x:c r="I80" s="40"/>
      <x:c r="J80" s="32" t="str">
        <x:f>IF(LEN(A80)=0,"",IF(OR(COUNT(B80)&lt;&gt;1,LEN(C80)=0,COUNT(D80)&lt;&gt;1,LEN(E80)=0,LEN(F80)=0,LEN(G80)=0),"DADOS INCOMPLETOS",IF(OR(B80&lt;=0,B80&gt;Listas!$B$9,D80&lt;=0,COUNTIF(Residuos!$A$5:$A$104,C80)&lt;&gt;1),"REVISAR DADOS",IF(H80="Sim",IF(COUNT(I80)&lt;&gt;1,"INFORMAR DATA CDF",IF(OR(I80&lt;B80,I80&gt;Listas!$B$9),"REVISAR DATA CDF","CONCLUÍDO")),IF(H80="Não",IF(AND(ISNUMBER(Listas!$B$8),Listas!$B$8&gt;=0),IF(Listas!$B$9-B80&gt;Listas!$B$8,"COBRAR CDF","AGUARDAR PRAZO"),"REVISAR PARÂMETRO"),"INFORMAR CDF")))))</x:f>
      </x:c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30"/>
      <x:c r="B81" s="40"/>
      <x:c r="C81" s="30"/>
      <x:c r="D81" s="41"/>
      <x:c r="E81" s="30"/>
      <x:c r="F81" s="30"/>
      <x:c r="G81" s="30"/>
      <x:c r="H81" s="30"/>
      <x:c r="I81" s="40"/>
      <x:c r="J81" s="32" t="str">
        <x:f>IF(LEN(A81)=0,"",IF(OR(COUNT(B81)&lt;&gt;1,LEN(C81)=0,COUNT(D81)&lt;&gt;1,LEN(E81)=0,LEN(F81)=0,LEN(G81)=0),"DADOS INCOMPLETOS",IF(OR(B81&lt;=0,B81&gt;Listas!$B$9,D81&lt;=0,COUNTIF(Residuos!$A$5:$A$104,C81)&lt;&gt;1),"REVISAR DADOS",IF(H81="Sim",IF(COUNT(I81)&lt;&gt;1,"INFORMAR DATA CDF",IF(OR(I81&lt;B81,I81&gt;Listas!$B$9),"REVISAR DATA CDF","CONCLUÍDO")),IF(H81="Não",IF(AND(ISNUMBER(Listas!$B$8),Listas!$B$8&gt;=0),IF(Listas!$B$9-B81&gt;Listas!$B$8,"COBRAR CDF","AGUARDAR PRAZO"),"REVISAR PARÂMETRO"),"INFORMAR CDF")))))</x:f>
      </x:c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30"/>
      <x:c r="B82" s="40"/>
      <x:c r="C82" s="30"/>
      <x:c r="D82" s="41"/>
      <x:c r="E82" s="30"/>
      <x:c r="F82" s="30"/>
      <x:c r="G82" s="30"/>
      <x:c r="H82" s="30"/>
      <x:c r="I82" s="40"/>
      <x:c r="J82" s="32" t="str">
        <x:f>IF(LEN(A82)=0,"",IF(OR(COUNT(B82)&lt;&gt;1,LEN(C82)=0,COUNT(D82)&lt;&gt;1,LEN(E82)=0,LEN(F82)=0,LEN(G82)=0),"DADOS INCOMPLETOS",IF(OR(B82&lt;=0,B82&gt;Listas!$B$9,D82&lt;=0,COUNTIF(Residuos!$A$5:$A$104,C82)&lt;&gt;1),"REVISAR DADOS",IF(H82="Sim",IF(COUNT(I82)&lt;&gt;1,"INFORMAR DATA CDF",IF(OR(I82&lt;B82,I82&gt;Listas!$B$9),"REVISAR DATA CDF","CONCLUÍDO")),IF(H82="Não",IF(AND(ISNUMBER(Listas!$B$8),Listas!$B$8&gt;=0),IF(Listas!$B$9-B82&gt;Listas!$B$8,"COBRAR CDF","AGUARDAR PRAZO"),"REVISAR PARÂMETRO"),"INFORMAR CDF")))))</x:f>
      </x:c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30"/>
      <x:c r="B83" s="40"/>
      <x:c r="C83" s="30"/>
      <x:c r="D83" s="41"/>
      <x:c r="E83" s="30"/>
      <x:c r="F83" s="30"/>
      <x:c r="G83" s="30"/>
      <x:c r="H83" s="30"/>
      <x:c r="I83" s="40"/>
      <x:c r="J83" s="32" t="str">
        <x:f>IF(LEN(A83)=0,"",IF(OR(COUNT(B83)&lt;&gt;1,LEN(C83)=0,COUNT(D83)&lt;&gt;1,LEN(E83)=0,LEN(F83)=0,LEN(G83)=0),"DADOS INCOMPLETOS",IF(OR(B83&lt;=0,B83&gt;Listas!$B$9,D83&lt;=0,COUNTIF(Residuos!$A$5:$A$104,C83)&lt;&gt;1),"REVISAR DADOS",IF(H83="Sim",IF(COUNT(I83)&lt;&gt;1,"INFORMAR DATA CDF",IF(OR(I83&lt;B83,I83&gt;Listas!$B$9),"REVISAR DATA CDF","CONCLUÍDO")),IF(H83="Não",IF(AND(ISNUMBER(Listas!$B$8),Listas!$B$8&gt;=0),IF(Listas!$B$9-B83&gt;Listas!$B$8,"COBRAR CDF","AGUARDAR PRAZO"),"REVISAR PARÂMETRO"),"INFORMAR CDF")))))</x:f>
      </x:c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30"/>
      <x:c r="B84" s="40"/>
      <x:c r="C84" s="30"/>
      <x:c r="D84" s="41"/>
      <x:c r="E84" s="30"/>
      <x:c r="F84" s="30"/>
      <x:c r="G84" s="30"/>
      <x:c r="H84" s="30"/>
      <x:c r="I84" s="40"/>
      <x:c r="J84" s="32" t="str">
        <x:f>IF(LEN(A84)=0,"",IF(OR(COUNT(B84)&lt;&gt;1,LEN(C84)=0,COUNT(D84)&lt;&gt;1,LEN(E84)=0,LEN(F84)=0,LEN(G84)=0),"DADOS INCOMPLETOS",IF(OR(B84&lt;=0,B84&gt;Listas!$B$9,D84&lt;=0,COUNTIF(Residuos!$A$5:$A$104,C84)&lt;&gt;1),"REVISAR DADOS",IF(H84="Sim",IF(COUNT(I84)&lt;&gt;1,"INFORMAR DATA CDF",IF(OR(I84&lt;B84,I84&gt;Listas!$B$9),"REVISAR DATA CDF","CONCLUÍDO")),IF(H84="Não",IF(AND(ISNUMBER(Listas!$B$8),Listas!$B$8&gt;=0),IF(Listas!$B$9-B84&gt;Listas!$B$8,"COBRAR CDF","AGUARDAR PRAZO"),"REVISAR PARÂMETRO"),"INFORMAR CDF")))))</x:f>
      </x:c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30"/>
      <x:c r="B85" s="40"/>
      <x:c r="C85" s="30"/>
      <x:c r="D85" s="41"/>
      <x:c r="E85" s="30"/>
      <x:c r="F85" s="30"/>
      <x:c r="G85" s="30"/>
      <x:c r="H85" s="30"/>
      <x:c r="I85" s="40"/>
      <x:c r="J85" s="32" t="str">
        <x:f>IF(LEN(A85)=0,"",IF(OR(COUNT(B85)&lt;&gt;1,LEN(C85)=0,COUNT(D85)&lt;&gt;1,LEN(E85)=0,LEN(F85)=0,LEN(G85)=0),"DADOS INCOMPLETOS",IF(OR(B85&lt;=0,B85&gt;Listas!$B$9,D85&lt;=0,COUNTIF(Residuos!$A$5:$A$104,C85)&lt;&gt;1),"REVISAR DADOS",IF(H85="Sim",IF(COUNT(I85)&lt;&gt;1,"INFORMAR DATA CDF",IF(OR(I85&lt;B85,I85&gt;Listas!$B$9),"REVISAR DATA CDF","CONCLUÍDO")),IF(H85="Não",IF(AND(ISNUMBER(Listas!$B$8),Listas!$B$8&gt;=0),IF(Listas!$B$9-B85&gt;Listas!$B$8,"COBRAR CDF","AGUARDAR PRAZO"),"REVISAR PARÂMETRO"),"INFORMAR CDF")))))</x:f>
      </x:c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30"/>
      <x:c r="B86" s="40"/>
      <x:c r="C86" s="30"/>
      <x:c r="D86" s="41"/>
      <x:c r="E86" s="30"/>
      <x:c r="F86" s="30"/>
      <x:c r="G86" s="30"/>
      <x:c r="H86" s="30"/>
      <x:c r="I86" s="40"/>
      <x:c r="J86" s="32" t="str">
        <x:f>IF(LEN(A86)=0,"",IF(OR(COUNT(B86)&lt;&gt;1,LEN(C86)=0,COUNT(D86)&lt;&gt;1,LEN(E86)=0,LEN(F86)=0,LEN(G86)=0),"DADOS INCOMPLETOS",IF(OR(B86&lt;=0,B86&gt;Listas!$B$9,D86&lt;=0,COUNTIF(Residuos!$A$5:$A$104,C86)&lt;&gt;1),"REVISAR DADOS",IF(H86="Sim",IF(COUNT(I86)&lt;&gt;1,"INFORMAR DATA CDF",IF(OR(I86&lt;B86,I86&gt;Listas!$B$9),"REVISAR DATA CDF","CONCLUÍDO")),IF(H86="Não",IF(AND(ISNUMBER(Listas!$B$8),Listas!$B$8&gt;=0),IF(Listas!$B$9-B86&gt;Listas!$B$8,"COBRAR CDF","AGUARDAR PRAZO"),"REVISAR PARÂMETRO"),"INFORMAR CDF")))))</x:f>
      </x:c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30"/>
      <x:c r="B87" s="40"/>
      <x:c r="C87" s="30"/>
      <x:c r="D87" s="41"/>
      <x:c r="E87" s="30"/>
      <x:c r="F87" s="30"/>
      <x:c r="G87" s="30"/>
      <x:c r="H87" s="30"/>
      <x:c r="I87" s="40"/>
      <x:c r="J87" s="32" t="str">
        <x:f>IF(LEN(A87)=0,"",IF(OR(COUNT(B87)&lt;&gt;1,LEN(C87)=0,COUNT(D87)&lt;&gt;1,LEN(E87)=0,LEN(F87)=0,LEN(G87)=0),"DADOS INCOMPLETOS",IF(OR(B87&lt;=0,B87&gt;Listas!$B$9,D87&lt;=0,COUNTIF(Residuos!$A$5:$A$104,C87)&lt;&gt;1),"REVISAR DADOS",IF(H87="Sim",IF(COUNT(I87)&lt;&gt;1,"INFORMAR DATA CDF",IF(OR(I87&lt;B87,I87&gt;Listas!$B$9),"REVISAR DATA CDF","CONCLUÍDO")),IF(H87="Não",IF(AND(ISNUMBER(Listas!$B$8),Listas!$B$8&gt;=0),IF(Listas!$B$9-B87&gt;Listas!$B$8,"COBRAR CDF","AGUARDAR PRAZO"),"REVISAR PARÂMETRO"),"INFORMAR CDF")))))</x:f>
      </x:c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30"/>
      <x:c r="B88" s="40"/>
      <x:c r="C88" s="30"/>
      <x:c r="D88" s="41"/>
      <x:c r="E88" s="30"/>
      <x:c r="F88" s="30"/>
      <x:c r="G88" s="30"/>
      <x:c r="H88" s="30"/>
      <x:c r="I88" s="40"/>
      <x:c r="J88" s="32" t="str">
        <x:f>IF(LEN(A88)=0,"",IF(OR(COUNT(B88)&lt;&gt;1,LEN(C88)=0,COUNT(D88)&lt;&gt;1,LEN(E88)=0,LEN(F88)=0,LEN(G88)=0),"DADOS INCOMPLETOS",IF(OR(B88&lt;=0,B88&gt;Listas!$B$9,D88&lt;=0,COUNTIF(Residuos!$A$5:$A$104,C88)&lt;&gt;1),"REVISAR DADOS",IF(H88="Sim",IF(COUNT(I88)&lt;&gt;1,"INFORMAR DATA CDF",IF(OR(I88&lt;B88,I88&gt;Listas!$B$9),"REVISAR DATA CDF","CONCLUÍDO")),IF(H88="Não",IF(AND(ISNUMBER(Listas!$B$8),Listas!$B$8&gt;=0),IF(Listas!$B$9-B88&gt;Listas!$B$8,"COBRAR CDF","AGUARDAR PRAZO"),"REVISAR PARÂMETRO"),"INFORMAR CDF")))))</x:f>
      </x:c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30"/>
      <x:c r="B89" s="40"/>
      <x:c r="C89" s="30"/>
      <x:c r="D89" s="41"/>
      <x:c r="E89" s="30"/>
      <x:c r="F89" s="30"/>
      <x:c r="G89" s="30"/>
      <x:c r="H89" s="30"/>
      <x:c r="I89" s="40"/>
      <x:c r="J89" s="32" t="str">
        <x:f>IF(LEN(A89)=0,"",IF(OR(COUNT(B89)&lt;&gt;1,LEN(C89)=0,COUNT(D89)&lt;&gt;1,LEN(E89)=0,LEN(F89)=0,LEN(G89)=0),"DADOS INCOMPLETOS",IF(OR(B89&lt;=0,B89&gt;Listas!$B$9,D89&lt;=0,COUNTIF(Residuos!$A$5:$A$104,C89)&lt;&gt;1),"REVISAR DADOS",IF(H89="Sim",IF(COUNT(I89)&lt;&gt;1,"INFORMAR DATA CDF",IF(OR(I89&lt;B89,I89&gt;Listas!$B$9),"REVISAR DATA CDF","CONCLUÍDO")),IF(H89="Não",IF(AND(ISNUMBER(Listas!$B$8),Listas!$B$8&gt;=0),IF(Listas!$B$9-B89&gt;Listas!$B$8,"COBRAR CDF","AGUARDAR PRAZO"),"REVISAR PARÂMETRO"),"INFORMAR CDF")))))</x:f>
      </x:c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30"/>
      <x:c r="B90" s="40"/>
      <x:c r="C90" s="30"/>
      <x:c r="D90" s="41"/>
      <x:c r="E90" s="30"/>
      <x:c r="F90" s="30"/>
      <x:c r="G90" s="30"/>
      <x:c r="H90" s="30"/>
      <x:c r="I90" s="40"/>
      <x:c r="J90" s="32" t="str">
        <x:f>IF(LEN(A90)=0,"",IF(OR(COUNT(B90)&lt;&gt;1,LEN(C90)=0,COUNT(D90)&lt;&gt;1,LEN(E90)=0,LEN(F90)=0,LEN(G90)=0),"DADOS INCOMPLETOS",IF(OR(B90&lt;=0,B90&gt;Listas!$B$9,D90&lt;=0,COUNTIF(Residuos!$A$5:$A$104,C90)&lt;&gt;1),"REVISAR DADOS",IF(H90="Sim",IF(COUNT(I90)&lt;&gt;1,"INFORMAR DATA CDF",IF(OR(I90&lt;B90,I90&gt;Listas!$B$9),"REVISAR DATA CDF","CONCLUÍDO")),IF(H90="Não",IF(AND(ISNUMBER(Listas!$B$8),Listas!$B$8&gt;=0),IF(Listas!$B$9-B90&gt;Listas!$B$8,"COBRAR CDF","AGUARDAR PRAZO"),"REVISAR PARÂMETRO"),"INFORMAR CDF")))))</x:f>
      </x:c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30"/>
      <x:c r="B91" s="40"/>
      <x:c r="C91" s="30"/>
      <x:c r="D91" s="41"/>
      <x:c r="E91" s="30"/>
      <x:c r="F91" s="30"/>
      <x:c r="G91" s="30"/>
      <x:c r="H91" s="30"/>
      <x:c r="I91" s="40"/>
      <x:c r="J91" s="32" t="str">
        <x:f>IF(LEN(A91)=0,"",IF(OR(COUNT(B91)&lt;&gt;1,LEN(C91)=0,COUNT(D91)&lt;&gt;1,LEN(E91)=0,LEN(F91)=0,LEN(G91)=0),"DADOS INCOMPLETOS",IF(OR(B91&lt;=0,B91&gt;Listas!$B$9,D91&lt;=0,COUNTIF(Residuos!$A$5:$A$104,C91)&lt;&gt;1),"REVISAR DADOS",IF(H91="Sim",IF(COUNT(I91)&lt;&gt;1,"INFORMAR DATA CDF",IF(OR(I91&lt;B91,I91&gt;Listas!$B$9),"REVISAR DATA CDF","CONCLUÍDO")),IF(H91="Não",IF(AND(ISNUMBER(Listas!$B$8),Listas!$B$8&gt;=0),IF(Listas!$B$9-B91&gt;Listas!$B$8,"COBRAR CDF","AGUARDAR PRAZO"),"REVISAR PARÂMETRO"),"INFORMAR CDF")))))</x:f>
      </x:c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30"/>
      <x:c r="B92" s="40"/>
      <x:c r="C92" s="30"/>
      <x:c r="D92" s="41"/>
      <x:c r="E92" s="30"/>
      <x:c r="F92" s="30"/>
      <x:c r="G92" s="30"/>
      <x:c r="H92" s="30"/>
      <x:c r="I92" s="40"/>
      <x:c r="J92" s="32" t="str">
        <x:f>IF(LEN(A92)=0,"",IF(OR(COUNT(B92)&lt;&gt;1,LEN(C92)=0,COUNT(D92)&lt;&gt;1,LEN(E92)=0,LEN(F92)=0,LEN(G92)=0),"DADOS INCOMPLETOS",IF(OR(B92&lt;=0,B92&gt;Listas!$B$9,D92&lt;=0,COUNTIF(Residuos!$A$5:$A$104,C92)&lt;&gt;1),"REVISAR DADOS",IF(H92="Sim",IF(COUNT(I92)&lt;&gt;1,"INFORMAR DATA CDF",IF(OR(I92&lt;B92,I92&gt;Listas!$B$9),"REVISAR DATA CDF","CONCLUÍDO")),IF(H92="Não",IF(AND(ISNUMBER(Listas!$B$8),Listas!$B$8&gt;=0),IF(Listas!$B$9-B92&gt;Listas!$B$8,"COBRAR CDF","AGUARDAR PRAZO"),"REVISAR PARÂMETRO"),"INFORMAR CDF")))))</x:f>
      </x:c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30"/>
      <x:c r="B93" s="40"/>
      <x:c r="C93" s="30"/>
      <x:c r="D93" s="41"/>
      <x:c r="E93" s="30"/>
      <x:c r="F93" s="30"/>
      <x:c r="G93" s="30"/>
      <x:c r="H93" s="30"/>
      <x:c r="I93" s="40"/>
      <x:c r="J93" s="32" t="str">
        <x:f>IF(LEN(A93)=0,"",IF(OR(COUNT(B93)&lt;&gt;1,LEN(C93)=0,COUNT(D93)&lt;&gt;1,LEN(E93)=0,LEN(F93)=0,LEN(G93)=0),"DADOS INCOMPLETOS",IF(OR(B93&lt;=0,B93&gt;Listas!$B$9,D93&lt;=0,COUNTIF(Residuos!$A$5:$A$104,C93)&lt;&gt;1),"REVISAR DADOS",IF(H93="Sim",IF(COUNT(I93)&lt;&gt;1,"INFORMAR DATA CDF",IF(OR(I93&lt;B93,I93&gt;Listas!$B$9),"REVISAR DATA CDF","CONCLUÍDO")),IF(H93="Não",IF(AND(ISNUMBER(Listas!$B$8),Listas!$B$8&gt;=0),IF(Listas!$B$9-B93&gt;Listas!$B$8,"COBRAR CDF","AGUARDAR PRAZO"),"REVISAR PARÂMETRO"),"INFORMAR CDF")))))</x:f>
      </x:c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30"/>
      <x:c r="B94" s="40"/>
      <x:c r="C94" s="30"/>
      <x:c r="D94" s="41"/>
      <x:c r="E94" s="30"/>
      <x:c r="F94" s="30"/>
      <x:c r="G94" s="30"/>
      <x:c r="H94" s="30"/>
      <x:c r="I94" s="40"/>
      <x:c r="J94" s="32" t="str">
        <x:f>IF(LEN(A94)=0,"",IF(OR(COUNT(B94)&lt;&gt;1,LEN(C94)=0,COUNT(D94)&lt;&gt;1,LEN(E94)=0,LEN(F94)=0,LEN(G94)=0),"DADOS INCOMPLETOS",IF(OR(B94&lt;=0,B94&gt;Listas!$B$9,D94&lt;=0,COUNTIF(Residuos!$A$5:$A$104,C94)&lt;&gt;1),"REVISAR DADOS",IF(H94="Sim",IF(COUNT(I94)&lt;&gt;1,"INFORMAR DATA CDF",IF(OR(I94&lt;B94,I94&gt;Listas!$B$9),"REVISAR DATA CDF","CONCLUÍDO")),IF(H94="Não",IF(AND(ISNUMBER(Listas!$B$8),Listas!$B$8&gt;=0),IF(Listas!$B$9-B94&gt;Listas!$B$8,"COBRAR CDF","AGUARDAR PRAZO"),"REVISAR PARÂMETRO"),"INFORMAR CDF")))))</x:f>
      </x:c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30"/>
      <x:c r="B95" s="40"/>
      <x:c r="C95" s="30"/>
      <x:c r="D95" s="41"/>
      <x:c r="E95" s="30"/>
      <x:c r="F95" s="30"/>
      <x:c r="G95" s="30"/>
      <x:c r="H95" s="30"/>
      <x:c r="I95" s="40"/>
      <x:c r="J95" s="32" t="str">
        <x:f>IF(LEN(A95)=0,"",IF(OR(COUNT(B95)&lt;&gt;1,LEN(C95)=0,COUNT(D95)&lt;&gt;1,LEN(E95)=0,LEN(F95)=0,LEN(G95)=0),"DADOS INCOMPLETOS",IF(OR(B95&lt;=0,B95&gt;Listas!$B$9,D95&lt;=0,COUNTIF(Residuos!$A$5:$A$104,C95)&lt;&gt;1),"REVISAR DADOS",IF(H95="Sim",IF(COUNT(I95)&lt;&gt;1,"INFORMAR DATA CDF",IF(OR(I95&lt;B95,I95&gt;Listas!$B$9),"REVISAR DATA CDF","CONCLUÍDO")),IF(H95="Não",IF(AND(ISNUMBER(Listas!$B$8),Listas!$B$8&gt;=0),IF(Listas!$B$9-B95&gt;Listas!$B$8,"COBRAR CDF","AGUARDAR PRAZO"),"REVISAR PARÂMETRO"),"INFORMAR CDF")))))</x:f>
      </x:c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30"/>
      <x:c r="B96" s="40"/>
      <x:c r="C96" s="30"/>
      <x:c r="D96" s="41"/>
      <x:c r="E96" s="30"/>
      <x:c r="F96" s="30"/>
      <x:c r="G96" s="30"/>
      <x:c r="H96" s="30"/>
      <x:c r="I96" s="40"/>
      <x:c r="J96" s="32" t="str">
        <x:f>IF(LEN(A96)=0,"",IF(OR(COUNT(B96)&lt;&gt;1,LEN(C96)=0,COUNT(D96)&lt;&gt;1,LEN(E96)=0,LEN(F96)=0,LEN(G96)=0),"DADOS INCOMPLETOS",IF(OR(B96&lt;=0,B96&gt;Listas!$B$9,D96&lt;=0,COUNTIF(Residuos!$A$5:$A$104,C96)&lt;&gt;1),"REVISAR DADOS",IF(H96="Sim",IF(COUNT(I96)&lt;&gt;1,"INFORMAR DATA CDF",IF(OR(I96&lt;B96,I96&gt;Listas!$B$9),"REVISAR DATA CDF","CONCLUÍDO")),IF(H96="Não",IF(AND(ISNUMBER(Listas!$B$8),Listas!$B$8&gt;=0),IF(Listas!$B$9-B96&gt;Listas!$B$8,"COBRAR CDF","AGUARDAR PRAZO"),"REVISAR PARÂMETRO"),"INFORMAR CDF")))))</x:f>
      </x:c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30"/>
      <x:c r="B97" s="40"/>
      <x:c r="C97" s="30"/>
      <x:c r="D97" s="41"/>
      <x:c r="E97" s="30"/>
      <x:c r="F97" s="30"/>
      <x:c r="G97" s="30"/>
      <x:c r="H97" s="30"/>
      <x:c r="I97" s="40"/>
      <x:c r="J97" s="32" t="str">
        <x:f>IF(LEN(A97)=0,"",IF(OR(COUNT(B97)&lt;&gt;1,LEN(C97)=0,COUNT(D97)&lt;&gt;1,LEN(E97)=0,LEN(F97)=0,LEN(G97)=0),"DADOS INCOMPLETOS",IF(OR(B97&lt;=0,B97&gt;Listas!$B$9,D97&lt;=0,COUNTIF(Residuos!$A$5:$A$104,C97)&lt;&gt;1),"REVISAR DADOS",IF(H97="Sim",IF(COUNT(I97)&lt;&gt;1,"INFORMAR DATA CDF",IF(OR(I97&lt;B97,I97&gt;Listas!$B$9),"REVISAR DATA CDF","CONCLUÍDO")),IF(H97="Não",IF(AND(ISNUMBER(Listas!$B$8),Listas!$B$8&gt;=0),IF(Listas!$B$9-B97&gt;Listas!$B$8,"COBRAR CDF","AGUARDAR PRAZO"),"REVISAR PARÂMETRO"),"INFORMAR CDF")))))</x:f>
      </x:c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30"/>
      <x:c r="B98" s="40"/>
      <x:c r="C98" s="30"/>
      <x:c r="D98" s="41"/>
      <x:c r="E98" s="30"/>
      <x:c r="F98" s="30"/>
      <x:c r="G98" s="30"/>
      <x:c r="H98" s="30"/>
      <x:c r="I98" s="40"/>
      <x:c r="J98" s="32" t="str">
        <x:f>IF(LEN(A98)=0,"",IF(OR(COUNT(B98)&lt;&gt;1,LEN(C98)=0,COUNT(D98)&lt;&gt;1,LEN(E98)=0,LEN(F98)=0,LEN(G98)=0),"DADOS INCOMPLETOS",IF(OR(B98&lt;=0,B98&gt;Listas!$B$9,D98&lt;=0,COUNTIF(Residuos!$A$5:$A$104,C98)&lt;&gt;1),"REVISAR DADOS",IF(H98="Sim",IF(COUNT(I98)&lt;&gt;1,"INFORMAR DATA CDF",IF(OR(I98&lt;B98,I98&gt;Listas!$B$9),"REVISAR DATA CDF","CONCLUÍDO")),IF(H98="Não",IF(AND(ISNUMBER(Listas!$B$8),Listas!$B$8&gt;=0),IF(Listas!$B$9-B98&gt;Listas!$B$8,"COBRAR CDF","AGUARDAR PRAZO"),"REVISAR PARÂMETRO"),"INFORMAR CDF")))))</x:f>
      </x:c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30"/>
      <x:c r="B99" s="40"/>
      <x:c r="C99" s="30"/>
      <x:c r="D99" s="41"/>
      <x:c r="E99" s="30"/>
      <x:c r="F99" s="30"/>
      <x:c r="G99" s="30"/>
      <x:c r="H99" s="30"/>
      <x:c r="I99" s="40"/>
      <x:c r="J99" s="32" t="str">
        <x:f>IF(LEN(A99)=0,"",IF(OR(COUNT(B99)&lt;&gt;1,LEN(C99)=0,COUNT(D99)&lt;&gt;1,LEN(E99)=0,LEN(F99)=0,LEN(G99)=0),"DADOS INCOMPLETOS",IF(OR(B99&lt;=0,B99&gt;Listas!$B$9,D99&lt;=0,COUNTIF(Residuos!$A$5:$A$104,C99)&lt;&gt;1),"REVISAR DADOS",IF(H99="Sim",IF(COUNT(I99)&lt;&gt;1,"INFORMAR DATA CDF",IF(OR(I99&lt;B99,I99&gt;Listas!$B$9),"REVISAR DATA CDF","CONCLUÍDO")),IF(H99="Não",IF(AND(ISNUMBER(Listas!$B$8),Listas!$B$8&gt;=0),IF(Listas!$B$9-B99&gt;Listas!$B$8,"COBRAR CDF","AGUARDAR PRAZO"),"REVISAR PARÂMETRO"),"INFORMAR CDF")))))</x:f>
      </x:c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30"/>
      <x:c r="B100" s="40"/>
      <x:c r="C100" s="30"/>
      <x:c r="D100" s="41"/>
      <x:c r="E100" s="30"/>
      <x:c r="F100" s="30"/>
      <x:c r="G100" s="30"/>
      <x:c r="H100" s="30"/>
      <x:c r="I100" s="40"/>
      <x:c r="J100" s="32" t="str">
        <x:f>IF(LEN(A100)=0,"",IF(OR(COUNT(B100)&lt;&gt;1,LEN(C100)=0,COUNT(D100)&lt;&gt;1,LEN(E100)=0,LEN(F100)=0,LEN(G100)=0),"DADOS INCOMPLETOS",IF(OR(B100&lt;=0,B100&gt;Listas!$B$9,D100&lt;=0,COUNTIF(Residuos!$A$5:$A$104,C100)&lt;&gt;1),"REVISAR DADOS",IF(H100="Sim",IF(COUNT(I100)&lt;&gt;1,"INFORMAR DATA CDF",IF(OR(I100&lt;B100,I100&gt;Listas!$B$9),"REVISAR DATA CDF","CONCLUÍDO")),IF(H100="Não",IF(AND(ISNUMBER(Listas!$B$8),Listas!$B$8&gt;=0),IF(Listas!$B$9-B100&gt;Listas!$B$8,"COBRAR CDF","AGUARDAR PRAZO"),"REVISAR PARÂMETRO"),"INFORMAR CDF")))))</x:f>
      </x:c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30"/>
      <x:c r="B101" s="40"/>
      <x:c r="C101" s="30"/>
      <x:c r="D101" s="41"/>
      <x:c r="E101" s="30"/>
      <x:c r="F101" s="30"/>
      <x:c r="G101" s="30"/>
      <x:c r="H101" s="30"/>
      <x:c r="I101" s="40"/>
      <x:c r="J101" s="32" t="str">
        <x:f>IF(LEN(A101)=0,"",IF(OR(COUNT(B101)&lt;&gt;1,LEN(C101)=0,COUNT(D101)&lt;&gt;1,LEN(E101)=0,LEN(F101)=0,LEN(G101)=0),"DADOS INCOMPLETOS",IF(OR(B101&lt;=0,B101&gt;Listas!$B$9,D101&lt;=0,COUNTIF(Residuos!$A$5:$A$104,C101)&lt;&gt;1),"REVISAR DADOS",IF(H101="Sim",IF(COUNT(I101)&lt;&gt;1,"INFORMAR DATA CDF",IF(OR(I101&lt;B101,I101&gt;Listas!$B$9),"REVISAR DATA CDF","CONCLUÍDO")),IF(H101="Não",IF(AND(ISNUMBER(Listas!$B$8),Listas!$B$8&gt;=0),IF(Listas!$B$9-B101&gt;Listas!$B$8,"COBRAR CDF","AGUARDAR PRAZO"),"REVISAR PARÂMETRO"),"INFORMAR CDF")))))</x:f>
      </x:c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30"/>
      <x:c r="B102" s="40"/>
      <x:c r="C102" s="30"/>
      <x:c r="D102" s="41"/>
      <x:c r="E102" s="30"/>
      <x:c r="F102" s="30"/>
      <x:c r="G102" s="30"/>
      <x:c r="H102" s="30"/>
      <x:c r="I102" s="40"/>
      <x:c r="J102" s="32" t="str">
        <x:f>IF(LEN(A102)=0,"",IF(OR(COUNT(B102)&lt;&gt;1,LEN(C102)=0,COUNT(D102)&lt;&gt;1,LEN(E102)=0,LEN(F102)=0,LEN(G102)=0),"DADOS INCOMPLETOS",IF(OR(B102&lt;=0,B102&gt;Listas!$B$9,D102&lt;=0,COUNTIF(Residuos!$A$5:$A$104,C102)&lt;&gt;1),"REVISAR DADOS",IF(H102="Sim",IF(COUNT(I102)&lt;&gt;1,"INFORMAR DATA CDF",IF(OR(I102&lt;B102,I102&gt;Listas!$B$9),"REVISAR DATA CDF","CONCLUÍDO")),IF(H102="Não",IF(AND(ISNUMBER(Listas!$B$8),Listas!$B$8&gt;=0),IF(Listas!$B$9-B102&gt;Listas!$B$8,"COBRAR CDF","AGUARDAR PRAZO"),"REVISAR PARÂMETRO"),"INFORMAR CDF")))))</x:f>
      </x:c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30"/>
      <x:c r="B103" s="40"/>
      <x:c r="C103" s="30"/>
      <x:c r="D103" s="41"/>
      <x:c r="E103" s="30"/>
      <x:c r="F103" s="30"/>
      <x:c r="G103" s="30"/>
      <x:c r="H103" s="30"/>
      <x:c r="I103" s="40"/>
      <x:c r="J103" s="32" t="str">
        <x:f>IF(LEN(A103)=0,"",IF(OR(COUNT(B103)&lt;&gt;1,LEN(C103)=0,COUNT(D103)&lt;&gt;1,LEN(E103)=0,LEN(F103)=0,LEN(G103)=0),"DADOS INCOMPLETOS",IF(OR(B103&lt;=0,B103&gt;Listas!$B$9,D103&lt;=0,COUNTIF(Residuos!$A$5:$A$104,C103)&lt;&gt;1),"REVISAR DADOS",IF(H103="Sim",IF(COUNT(I103)&lt;&gt;1,"INFORMAR DATA CDF",IF(OR(I103&lt;B103,I103&gt;Listas!$B$9),"REVISAR DATA CDF","CONCLUÍDO")),IF(H103="Não",IF(AND(ISNUMBER(Listas!$B$8),Listas!$B$8&gt;=0),IF(Listas!$B$9-B103&gt;Listas!$B$8,"COBRAR CDF","AGUARDAR PRAZO"),"REVISAR PARÂMETRO"),"INFORMAR CDF")))))</x:f>
      </x:c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30"/>
      <x:c r="B104" s="40"/>
      <x:c r="C104" s="30"/>
      <x:c r="D104" s="41"/>
      <x:c r="E104" s="30"/>
      <x:c r="F104" s="30"/>
      <x:c r="G104" s="30"/>
      <x:c r="H104" s="30"/>
      <x:c r="I104" s="40"/>
      <x:c r="J104" s="32" t="str">
        <x:f>IF(LEN(A104)=0,"",IF(OR(COUNT(B104)&lt;&gt;1,LEN(C104)=0,COUNT(D104)&lt;&gt;1,LEN(E104)=0,LEN(F104)=0,LEN(G104)=0),"DADOS INCOMPLETOS",IF(OR(B104&lt;=0,B104&gt;Listas!$B$9,D104&lt;=0,COUNTIF(Residuos!$A$5:$A$104,C104)&lt;&gt;1),"REVISAR DADOS",IF(H104="Sim",IF(COUNT(I104)&lt;&gt;1,"INFORMAR DATA CDF",IF(OR(I104&lt;B104,I104&gt;Listas!$B$9),"REVISAR DATA CDF","CONCLUÍDO")),IF(H104="Não",IF(AND(ISNUMBER(Listas!$B$8),Listas!$B$8&gt;=0),IF(Listas!$B$9-B104&gt;Listas!$B$8,"COBRAR CDF","AGUARDAR PRAZO"),"REVISAR PARÂMETRO"),"INFORMAR CDF")))))</x:f>
      </x:c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30"/>
      <x:c r="B105" s="40"/>
      <x:c r="C105" s="30"/>
      <x:c r="D105" s="41"/>
      <x:c r="E105" s="30"/>
      <x:c r="F105" s="30"/>
      <x:c r="G105" s="30"/>
      <x:c r="H105" s="30"/>
      <x:c r="I105" s="40"/>
      <x:c r="J105" s="32" t="str">
        <x:f>IF(LEN(A105)=0,"",IF(OR(COUNT(B105)&lt;&gt;1,LEN(C105)=0,COUNT(D105)&lt;&gt;1,LEN(E105)=0,LEN(F105)=0,LEN(G105)=0),"DADOS INCOMPLETOS",IF(OR(B105&lt;=0,B105&gt;Listas!$B$9,D105&lt;=0,COUNTIF(Residuos!$A$5:$A$104,C105)&lt;&gt;1),"REVISAR DADOS",IF(H105="Sim",IF(COUNT(I105)&lt;&gt;1,"INFORMAR DATA CDF",IF(OR(I105&lt;B105,I105&gt;Listas!$B$9),"REVISAR DATA CDF","CONCLUÍDO")),IF(H105="Não",IF(AND(ISNUMBER(Listas!$B$8),Listas!$B$8&gt;=0),IF(Listas!$B$9-B105&gt;Listas!$B$8,"COBRAR CDF","AGUARDAR PRAZO"),"REVISAR PARÂMETRO"),"INFORMAR CDF")))))</x:f>
      </x:c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30"/>
      <x:c r="B106" s="40"/>
      <x:c r="C106" s="30"/>
      <x:c r="D106" s="41"/>
      <x:c r="E106" s="30"/>
      <x:c r="F106" s="30"/>
      <x:c r="G106" s="30"/>
      <x:c r="H106" s="30"/>
      <x:c r="I106" s="40"/>
      <x:c r="J106" s="32" t="str">
        <x:f>IF(LEN(A106)=0,"",IF(OR(COUNT(B106)&lt;&gt;1,LEN(C106)=0,COUNT(D106)&lt;&gt;1,LEN(E106)=0,LEN(F106)=0,LEN(G106)=0),"DADOS INCOMPLETOS",IF(OR(B106&lt;=0,B106&gt;Listas!$B$9,D106&lt;=0,COUNTIF(Residuos!$A$5:$A$104,C106)&lt;&gt;1),"REVISAR DADOS",IF(H106="Sim",IF(COUNT(I106)&lt;&gt;1,"INFORMAR DATA CDF",IF(OR(I106&lt;B106,I106&gt;Listas!$B$9),"REVISAR DATA CDF","CONCLUÍDO")),IF(H106="Não",IF(AND(ISNUMBER(Listas!$B$8),Listas!$B$8&gt;=0),IF(Listas!$B$9-B106&gt;Listas!$B$8,"COBRAR CDF","AGUARDAR PRAZO"),"REVISAR PARÂMETRO"),"INFORMAR CDF")))))</x:f>
      </x:c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30"/>
      <x:c r="B107" s="40"/>
      <x:c r="C107" s="30"/>
      <x:c r="D107" s="41"/>
      <x:c r="E107" s="30"/>
      <x:c r="F107" s="30"/>
      <x:c r="G107" s="30"/>
      <x:c r="H107" s="30"/>
      <x:c r="I107" s="40"/>
      <x:c r="J107" s="32" t="str">
        <x:f>IF(LEN(A107)=0,"",IF(OR(COUNT(B107)&lt;&gt;1,LEN(C107)=0,COUNT(D107)&lt;&gt;1,LEN(E107)=0,LEN(F107)=0,LEN(G107)=0),"DADOS INCOMPLETOS",IF(OR(B107&lt;=0,B107&gt;Listas!$B$9,D107&lt;=0,COUNTIF(Residuos!$A$5:$A$104,C107)&lt;&gt;1),"REVISAR DADOS",IF(H107="Sim",IF(COUNT(I107)&lt;&gt;1,"INFORMAR DATA CDF",IF(OR(I107&lt;B107,I107&gt;Listas!$B$9),"REVISAR DATA CDF","CONCLUÍDO")),IF(H107="Não",IF(AND(ISNUMBER(Listas!$B$8),Listas!$B$8&gt;=0),IF(Listas!$B$9-B107&gt;Listas!$B$8,"COBRAR CDF","AGUARDAR PRAZO"),"REVISAR PARÂMETRO"),"INFORMAR CDF")))))</x:f>
      </x:c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30"/>
      <x:c r="B108" s="40"/>
      <x:c r="C108" s="30"/>
      <x:c r="D108" s="41"/>
      <x:c r="E108" s="30"/>
      <x:c r="F108" s="30"/>
      <x:c r="G108" s="30"/>
      <x:c r="H108" s="30"/>
      <x:c r="I108" s="40"/>
      <x:c r="J108" s="32" t="str">
        <x:f>IF(LEN(A108)=0,"",IF(OR(COUNT(B108)&lt;&gt;1,LEN(C108)=0,COUNT(D108)&lt;&gt;1,LEN(E108)=0,LEN(F108)=0,LEN(G108)=0),"DADOS INCOMPLETOS",IF(OR(B108&lt;=0,B108&gt;Listas!$B$9,D108&lt;=0,COUNTIF(Residuos!$A$5:$A$104,C108)&lt;&gt;1),"REVISAR DADOS",IF(H108="Sim",IF(COUNT(I108)&lt;&gt;1,"INFORMAR DATA CDF",IF(OR(I108&lt;B108,I108&gt;Listas!$B$9),"REVISAR DATA CDF","CONCLUÍDO")),IF(H108="Não",IF(AND(ISNUMBER(Listas!$B$8),Listas!$B$8&gt;=0),IF(Listas!$B$9-B108&gt;Listas!$B$8,"COBRAR CDF","AGUARDAR PRAZO"),"REVISAR PARÂMETRO"),"INFORMAR CDF")))))</x:f>
      </x:c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30"/>
      <x:c r="B109" s="40"/>
      <x:c r="C109" s="30"/>
      <x:c r="D109" s="41"/>
      <x:c r="E109" s="30"/>
      <x:c r="F109" s="30"/>
      <x:c r="G109" s="30"/>
      <x:c r="H109" s="30"/>
      <x:c r="I109" s="40"/>
      <x:c r="J109" s="32" t="str">
        <x:f>IF(LEN(A109)=0,"",IF(OR(COUNT(B109)&lt;&gt;1,LEN(C109)=0,COUNT(D109)&lt;&gt;1,LEN(E109)=0,LEN(F109)=0,LEN(G109)=0),"DADOS INCOMPLETOS",IF(OR(B109&lt;=0,B109&gt;Listas!$B$9,D109&lt;=0,COUNTIF(Residuos!$A$5:$A$104,C109)&lt;&gt;1),"REVISAR DADOS",IF(H109="Sim",IF(COUNT(I109)&lt;&gt;1,"INFORMAR DATA CDF",IF(OR(I109&lt;B109,I109&gt;Listas!$B$9),"REVISAR DATA CDF","CONCLUÍDO")),IF(H109="Não",IF(AND(ISNUMBER(Listas!$B$8),Listas!$B$8&gt;=0),IF(Listas!$B$9-B109&gt;Listas!$B$8,"COBRAR CDF","AGUARDAR PRAZO"),"REVISAR PARÂMETRO"),"INFORMAR CDF")))))</x:f>
      </x:c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30"/>
      <x:c r="B110" s="40"/>
      <x:c r="C110" s="30"/>
      <x:c r="D110" s="41"/>
      <x:c r="E110" s="30"/>
      <x:c r="F110" s="30"/>
      <x:c r="G110" s="30"/>
      <x:c r="H110" s="30"/>
      <x:c r="I110" s="40"/>
      <x:c r="J110" s="32" t="str">
        <x:f>IF(LEN(A110)=0,"",IF(OR(COUNT(B110)&lt;&gt;1,LEN(C110)=0,COUNT(D110)&lt;&gt;1,LEN(E110)=0,LEN(F110)=0,LEN(G110)=0),"DADOS INCOMPLETOS",IF(OR(B110&lt;=0,B110&gt;Listas!$B$9,D110&lt;=0,COUNTIF(Residuos!$A$5:$A$104,C110)&lt;&gt;1),"REVISAR DADOS",IF(H110="Sim",IF(COUNT(I110)&lt;&gt;1,"INFORMAR DATA CDF",IF(OR(I110&lt;B110,I110&gt;Listas!$B$9),"REVISAR DATA CDF","CONCLUÍDO")),IF(H110="Não",IF(AND(ISNUMBER(Listas!$B$8),Listas!$B$8&gt;=0),IF(Listas!$B$9-B110&gt;Listas!$B$8,"COBRAR CDF","AGUARDAR PRAZO"),"REVISAR PARÂMETRO"),"INFORMAR CDF")))))</x:f>
      </x:c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30"/>
      <x:c r="B111" s="40"/>
      <x:c r="C111" s="30"/>
      <x:c r="D111" s="41"/>
      <x:c r="E111" s="30"/>
      <x:c r="F111" s="30"/>
      <x:c r="G111" s="30"/>
      <x:c r="H111" s="30"/>
      <x:c r="I111" s="40"/>
      <x:c r="J111" s="32" t="str">
        <x:f>IF(LEN(A111)=0,"",IF(OR(COUNT(B111)&lt;&gt;1,LEN(C111)=0,COUNT(D111)&lt;&gt;1,LEN(E111)=0,LEN(F111)=0,LEN(G111)=0),"DADOS INCOMPLETOS",IF(OR(B111&lt;=0,B111&gt;Listas!$B$9,D111&lt;=0,COUNTIF(Residuos!$A$5:$A$104,C111)&lt;&gt;1),"REVISAR DADOS",IF(H111="Sim",IF(COUNT(I111)&lt;&gt;1,"INFORMAR DATA CDF",IF(OR(I111&lt;B111,I111&gt;Listas!$B$9),"REVISAR DATA CDF","CONCLUÍDO")),IF(H111="Não",IF(AND(ISNUMBER(Listas!$B$8),Listas!$B$8&gt;=0),IF(Listas!$B$9-B111&gt;Listas!$B$8,"COBRAR CDF","AGUARDAR PRAZO"),"REVISAR PARÂMETRO"),"INFORMAR CDF")))))</x:f>
      </x:c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30"/>
      <x:c r="B112" s="40"/>
      <x:c r="C112" s="30"/>
      <x:c r="D112" s="41"/>
      <x:c r="E112" s="30"/>
      <x:c r="F112" s="30"/>
      <x:c r="G112" s="30"/>
      <x:c r="H112" s="30"/>
      <x:c r="I112" s="40"/>
      <x:c r="J112" s="32" t="str">
        <x:f>IF(LEN(A112)=0,"",IF(OR(COUNT(B112)&lt;&gt;1,LEN(C112)=0,COUNT(D112)&lt;&gt;1,LEN(E112)=0,LEN(F112)=0,LEN(G112)=0),"DADOS INCOMPLETOS",IF(OR(B112&lt;=0,B112&gt;Listas!$B$9,D112&lt;=0,COUNTIF(Residuos!$A$5:$A$104,C112)&lt;&gt;1),"REVISAR DADOS",IF(H112="Sim",IF(COUNT(I112)&lt;&gt;1,"INFORMAR DATA CDF",IF(OR(I112&lt;B112,I112&gt;Listas!$B$9),"REVISAR DATA CDF","CONCLUÍDO")),IF(H112="Não",IF(AND(ISNUMBER(Listas!$B$8),Listas!$B$8&gt;=0),IF(Listas!$B$9-B112&gt;Listas!$B$8,"COBRAR CDF","AGUARDAR PRAZO"),"REVISAR PARÂMETRO"),"INFORMAR CDF")))))</x:f>
      </x:c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30"/>
      <x:c r="B113" s="40"/>
      <x:c r="C113" s="30"/>
      <x:c r="D113" s="41"/>
      <x:c r="E113" s="30"/>
      <x:c r="F113" s="30"/>
      <x:c r="G113" s="30"/>
      <x:c r="H113" s="30"/>
      <x:c r="I113" s="40"/>
      <x:c r="J113" s="32" t="str">
        <x:f>IF(LEN(A113)=0,"",IF(OR(COUNT(B113)&lt;&gt;1,LEN(C113)=0,COUNT(D113)&lt;&gt;1,LEN(E113)=0,LEN(F113)=0,LEN(G113)=0),"DADOS INCOMPLETOS",IF(OR(B113&lt;=0,B113&gt;Listas!$B$9,D113&lt;=0,COUNTIF(Residuos!$A$5:$A$104,C113)&lt;&gt;1),"REVISAR DADOS",IF(H113="Sim",IF(COUNT(I113)&lt;&gt;1,"INFORMAR DATA CDF",IF(OR(I113&lt;B113,I113&gt;Listas!$B$9),"REVISAR DATA CDF","CONCLUÍDO")),IF(H113="Não",IF(AND(ISNUMBER(Listas!$B$8),Listas!$B$8&gt;=0),IF(Listas!$B$9-B113&gt;Listas!$B$8,"COBRAR CDF","AGUARDAR PRAZO"),"REVISAR PARÂMETRO"),"INFORMAR CDF")))))</x:f>
      </x:c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30"/>
      <x:c r="B114" s="40"/>
      <x:c r="C114" s="30"/>
      <x:c r="D114" s="41"/>
      <x:c r="E114" s="30"/>
      <x:c r="F114" s="30"/>
      <x:c r="G114" s="30"/>
      <x:c r="H114" s="30"/>
      <x:c r="I114" s="40"/>
      <x:c r="J114" s="32" t="str">
        <x:f>IF(LEN(A114)=0,"",IF(OR(COUNT(B114)&lt;&gt;1,LEN(C114)=0,COUNT(D114)&lt;&gt;1,LEN(E114)=0,LEN(F114)=0,LEN(G114)=0),"DADOS INCOMPLETOS",IF(OR(B114&lt;=0,B114&gt;Listas!$B$9,D114&lt;=0,COUNTIF(Residuos!$A$5:$A$104,C114)&lt;&gt;1),"REVISAR DADOS",IF(H114="Sim",IF(COUNT(I114)&lt;&gt;1,"INFORMAR DATA CDF",IF(OR(I114&lt;B114,I114&gt;Listas!$B$9),"REVISAR DATA CDF","CONCLUÍDO")),IF(H114="Não",IF(AND(ISNUMBER(Listas!$B$8),Listas!$B$8&gt;=0),IF(Listas!$B$9-B114&gt;Listas!$B$8,"COBRAR CDF","AGUARDAR PRAZO"),"REVISAR PARÂMETRO"),"INFORMAR CDF")))))</x:f>
      </x:c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30"/>
      <x:c r="B115" s="40"/>
      <x:c r="C115" s="30"/>
      <x:c r="D115" s="41"/>
      <x:c r="E115" s="30"/>
      <x:c r="F115" s="30"/>
      <x:c r="G115" s="30"/>
      <x:c r="H115" s="30"/>
      <x:c r="I115" s="40"/>
      <x:c r="J115" s="32" t="str">
        <x:f>IF(LEN(A115)=0,"",IF(OR(COUNT(B115)&lt;&gt;1,LEN(C115)=0,COUNT(D115)&lt;&gt;1,LEN(E115)=0,LEN(F115)=0,LEN(G115)=0),"DADOS INCOMPLETOS",IF(OR(B115&lt;=0,B115&gt;Listas!$B$9,D115&lt;=0,COUNTIF(Residuos!$A$5:$A$104,C115)&lt;&gt;1),"REVISAR DADOS",IF(H115="Sim",IF(COUNT(I115)&lt;&gt;1,"INFORMAR DATA CDF",IF(OR(I115&lt;B115,I115&gt;Listas!$B$9),"REVISAR DATA CDF","CONCLUÍDO")),IF(H115="Não",IF(AND(ISNUMBER(Listas!$B$8),Listas!$B$8&gt;=0),IF(Listas!$B$9-B115&gt;Listas!$B$8,"COBRAR CDF","AGUARDAR PRAZO"),"REVISAR PARÂMETRO"),"INFORMAR CDF")))))</x:f>
      </x:c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30"/>
      <x:c r="B116" s="40"/>
      <x:c r="C116" s="30"/>
      <x:c r="D116" s="41"/>
      <x:c r="E116" s="30"/>
      <x:c r="F116" s="30"/>
      <x:c r="G116" s="30"/>
      <x:c r="H116" s="30"/>
      <x:c r="I116" s="40"/>
      <x:c r="J116" s="32" t="str">
        <x:f>IF(LEN(A116)=0,"",IF(OR(COUNT(B116)&lt;&gt;1,LEN(C116)=0,COUNT(D116)&lt;&gt;1,LEN(E116)=0,LEN(F116)=0,LEN(G116)=0),"DADOS INCOMPLETOS",IF(OR(B116&lt;=0,B116&gt;Listas!$B$9,D116&lt;=0,COUNTIF(Residuos!$A$5:$A$104,C116)&lt;&gt;1),"REVISAR DADOS",IF(H116="Sim",IF(COUNT(I116)&lt;&gt;1,"INFORMAR DATA CDF",IF(OR(I116&lt;B116,I116&gt;Listas!$B$9),"REVISAR DATA CDF","CONCLUÍDO")),IF(H116="Não",IF(AND(ISNUMBER(Listas!$B$8),Listas!$B$8&gt;=0),IF(Listas!$B$9-B116&gt;Listas!$B$8,"COBRAR CDF","AGUARDAR PRAZO"),"REVISAR PARÂMETRO"),"INFORMAR CDF")))))</x:f>
      </x:c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30"/>
      <x:c r="B117" s="40"/>
      <x:c r="C117" s="30"/>
      <x:c r="D117" s="41"/>
      <x:c r="E117" s="30"/>
      <x:c r="F117" s="30"/>
      <x:c r="G117" s="30"/>
      <x:c r="H117" s="30"/>
      <x:c r="I117" s="40"/>
      <x:c r="J117" s="32" t="str">
        <x:f>IF(LEN(A117)=0,"",IF(OR(COUNT(B117)&lt;&gt;1,LEN(C117)=0,COUNT(D117)&lt;&gt;1,LEN(E117)=0,LEN(F117)=0,LEN(G117)=0),"DADOS INCOMPLETOS",IF(OR(B117&lt;=0,B117&gt;Listas!$B$9,D117&lt;=0,COUNTIF(Residuos!$A$5:$A$104,C117)&lt;&gt;1),"REVISAR DADOS",IF(H117="Sim",IF(COUNT(I117)&lt;&gt;1,"INFORMAR DATA CDF",IF(OR(I117&lt;B117,I117&gt;Listas!$B$9),"REVISAR DATA CDF","CONCLUÍDO")),IF(H117="Não",IF(AND(ISNUMBER(Listas!$B$8),Listas!$B$8&gt;=0),IF(Listas!$B$9-B117&gt;Listas!$B$8,"COBRAR CDF","AGUARDAR PRAZO"),"REVISAR PARÂMETRO"),"INFORMAR CDF")))))</x:f>
      </x:c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30"/>
      <x:c r="B118" s="40"/>
      <x:c r="C118" s="30"/>
      <x:c r="D118" s="41"/>
      <x:c r="E118" s="30"/>
      <x:c r="F118" s="30"/>
      <x:c r="G118" s="30"/>
      <x:c r="H118" s="30"/>
      <x:c r="I118" s="40"/>
      <x:c r="J118" s="32" t="str">
        <x:f>IF(LEN(A118)=0,"",IF(OR(COUNT(B118)&lt;&gt;1,LEN(C118)=0,COUNT(D118)&lt;&gt;1,LEN(E118)=0,LEN(F118)=0,LEN(G118)=0),"DADOS INCOMPLETOS",IF(OR(B118&lt;=0,B118&gt;Listas!$B$9,D118&lt;=0,COUNTIF(Residuos!$A$5:$A$104,C118)&lt;&gt;1),"REVISAR DADOS",IF(H118="Sim",IF(COUNT(I118)&lt;&gt;1,"INFORMAR DATA CDF",IF(OR(I118&lt;B118,I118&gt;Listas!$B$9),"REVISAR DATA CDF","CONCLUÍDO")),IF(H118="Não",IF(AND(ISNUMBER(Listas!$B$8),Listas!$B$8&gt;=0),IF(Listas!$B$9-B118&gt;Listas!$B$8,"COBRAR CDF","AGUARDAR PRAZO"),"REVISAR PARÂMETRO"),"INFORMAR CDF")))))</x:f>
      </x:c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30"/>
      <x:c r="B119" s="40"/>
      <x:c r="C119" s="30"/>
      <x:c r="D119" s="41"/>
      <x:c r="E119" s="30"/>
      <x:c r="F119" s="30"/>
      <x:c r="G119" s="30"/>
      <x:c r="H119" s="30"/>
      <x:c r="I119" s="40"/>
      <x:c r="J119" s="32" t="str">
        <x:f>IF(LEN(A119)=0,"",IF(OR(COUNT(B119)&lt;&gt;1,LEN(C119)=0,COUNT(D119)&lt;&gt;1,LEN(E119)=0,LEN(F119)=0,LEN(G119)=0),"DADOS INCOMPLETOS",IF(OR(B119&lt;=0,B119&gt;Listas!$B$9,D119&lt;=0,COUNTIF(Residuos!$A$5:$A$104,C119)&lt;&gt;1),"REVISAR DADOS",IF(H119="Sim",IF(COUNT(I119)&lt;&gt;1,"INFORMAR DATA CDF",IF(OR(I119&lt;B119,I119&gt;Listas!$B$9),"REVISAR DATA CDF","CONCLUÍDO")),IF(H119="Não",IF(AND(ISNUMBER(Listas!$B$8),Listas!$B$8&gt;=0),IF(Listas!$B$9-B119&gt;Listas!$B$8,"COBRAR CDF","AGUARDAR PRAZO"),"REVISAR PARÂMETRO"),"INFORMAR CDF")))))</x:f>
      </x:c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30"/>
      <x:c r="B120" s="40"/>
      <x:c r="C120" s="30"/>
      <x:c r="D120" s="41"/>
      <x:c r="E120" s="30"/>
      <x:c r="F120" s="30"/>
      <x:c r="G120" s="30"/>
      <x:c r="H120" s="30"/>
      <x:c r="I120" s="40"/>
      <x:c r="J120" s="32" t="str">
        <x:f>IF(LEN(A120)=0,"",IF(OR(COUNT(B120)&lt;&gt;1,LEN(C120)=0,COUNT(D120)&lt;&gt;1,LEN(E120)=0,LEN(F120)=0,LEN(G120)=0),"DADOS INCOMPLETOS",IF(OR(B120&lt;=0,B120&gt;Listas!$B$9,D120&lt;=0,COUNTIF(Residuos!$A$5:$A$104,C120)&lt;&gt;1),"REVISAR DADOS",IF(H120="Sim",IF(COUNT(I120)&lt;&gt;1,"INFORMAR DATA CDF",IF(OR(I120&lt;B120,I120&gt;Listas!$B$9),"REVISAR DATA CDF","CONCLUÍDO")),IF(H120="Não",IF(AND(ISNUMBER(Listas!$B$8),Listas!$B$8&gt;=0),IF(Listas!$B$9-B120&gt;Listas!$B$8,"COBRAR CDF","AGUARDAR PRAZO"),"REVISAR PARÂMETRO"),"INFORMAR CDF")))))</x:f>
      </x:c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30"/>
      <x:c r="B121" s="40"/>
      <x:c r="C121" s="30"/>
      <x:c r="D121" s="41"/>
      <x:c r="E121" s="30"/>
      <x:c r="F121" s="30"/>
      <x:c r="G121" s="30"/>
      <x:c r="H121" s="30"/>
      <x:c r="I121" s="40"/>
      <x:c r="J121" s="32" t="str">
        <x:f>IF(LEN(A121)=0,"",IF(OR(COUNT(B121)&lt;&gt;1,LEN(C121)=0,COUNT(D121)&lt;&gt;1,LEN(E121)=0,LEN(F121)=0,LEN(G121)=0),"DADOS INCOMPLETOS",IF(OR(B121&lt;=0,B121&gt;Listas!$B$9,D121&lt;=0,COUNTIF(Residuos!$A$5:$A$104,C121)&lt;&gt;1),"REVISAR DADOS",IF(H121="Sim",IF(COUNT(I121)&lt;&gt;1,"INFORMAR DATA CDF",IF(OR(I121&lt;B121,I121&gt;Listas!$B$9),"REVISAR DATA CDF","CONCLUÍDO")),IF(H121="Não",IF(AND(ISNUMBER(Listas!$B$8),Listas!$B$8&gt;=0),IF(Listas!$B$9-B121&gt;Listas!$B$8,"COBRAR CDF","AGUARDAR PRAZO"),"REVISAR PARÂMETRO"),"INFORMAR CDF")))))</x:f>
      </x:c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30"/>
      <x:c r="B122" s="40"/>
      <x:c r="C122" s="30"/>
      <x:c r="D122" s="41"/>
      <x:c r="E122" s="30"/>
      <x:c r="F122" s="30"/>
      <x:c r="G122" s="30"/>
      <x:c r="H122" s="30"/>
      <x:c r="I122" s="40"/>
      <x:c r="J122" s="32" t="str">
        <x:f>IF(LEN(A122)=0,"",IF(OR(COUNT(B122)&lt;&gt;1,LEN(C122)=0,COUNT(D122)&lt;&gt;1,LEN(E122)=0,LEN(F122)=0,LEN(G122)=0),"DADOS INCOMPLETOS",IF(OR(B122&lt;=0,B122&gt;Listas!$B$9,D122&lt;=0,COUNTIF(Residuos!$A$5:$A$104,C122)&lt;&gt;1),"REVISAR DADOS",IF(H122="Sim",IF(COUNT(I122)&lt;&gt;1,"INFORMAR DATA CDF",IF(OR(I122&lt;B122,I122&gt;Listas!$B$9),"REVISAR DATA CDF","CONCLUÍDO")),IF(H122="Não",IF(AND(ISNUMBER(Listas!$B$8),Listas!$B$8&gt;=0),IF(Listas!$B$9-B122&gt;Listas!$B$8,"COBRAR CDF","AGUARDAR PRAZO"),"REVISAR PARÂMETRO"),"INFORMAR CDF")))))</x:f>
      </x:c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30"/>
      <x:c r="B123" s="40"/>
      <x:c r="C123" s="30"/>
      <x:c r="D123" s="41"/>
      <x:c r="E123" s="30"/>
      <x:c r="F123" s="30"/>
      <x:c r="G123" s="30"/>
      <x:c r="H123" s="30"/>
      <x:c r="I123" s="40"/>
      <x:c r="J123" s="32" t="str">
        <x:f>IF(LEN(A123)=0,"",IF(OR(COUNT(B123)&lt;&gt;1,LEN(C123)=0,COUNT(D123)&lt;&gt;1,LEN(E123)=0,LEN(F123)=0,LEN(G123)=0),"DADOS INCOMPLETOS",IF(OR(B123&lt;=0,B123&gt;Listas!$B$9,D123&lt;=0,COUNTIF(Residuos!$A$5:$A$104,C123)&lt;&gt;1),"REVISAR DADOS",IF(H123="Sim",IF(COUNT(I123)&lt;&gt;1,"INFORMAR DATA CDF",IF(OR(I123&lt;B123,I123&gt;Listas!$B$9),"REVISAR DATA CDF","CONCLUÍDO")),IF(H123="Não",IF(AND(ISNUMBER(Listas!$B$8),Listas!$B$8&gt;=0),IF(Listas!$B$9-B123&gt;Listas!$B$8,"COBRAR CDF","AGUARDAR PRAZO"),"REVISAR PARÂMETRO"),"INFORMAR CDF")))))</x:f>
      </x:c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30"/>
      <x:c r="B124" s="40"/>
      <x:c r="C124" s="30"/>
      <x:c r="D124" s="41"/>
      <x:c r="E124" s="30"/>
      <x:c r="F124" s="30"/>
      <x:c r="G124" s="30"/>
      <x:c r="H124" s="30"/>
      <x:c r="I124" s="40"/>
      <x:c r="J124" s="32" t="str">
        <x:f>IF(LEN(A124)=0,"",IF(OR(COUNT(B124)&lt;&gt;1,LEN(C124)=0,COUNT(D124)&lt;&gt;1,LEN(E124)=0,LEN(F124)=0,LEN(G124)=0),"DADOS INCOMPLETOS",IF(OR(B124&lt;=0,B124&gt;Listas!$B$9,D124&lt;=0,COUNTIF(Residuos!$A$5:$A$104,C124)&lt;&gt;1),"REVISAR DADOS",IF(H124="Sim",IF(COUNT(I124)&lt;&gt;1,"INFORMAR DATA CDF",IF(OR(I124&lt;B124,I124&gt;Listas!$B$9),"REVISAR DATA CDF","CONCLUÍDO")),IF(H124="Não",IF(AND(ISNUMBER(Listas!$B$8),Listas!$B$8&gt;=0),IF(Listas!$B$9-B124&gt;Listas!$B$8,"COBRAR CDF","AGUARDAR PRAZO"),"REVISAR PARÂMETRO"),"INFORMAR CDF")))))</x:f>
      </x:c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30"/>
      <x:c r="B125" s="40"/>
      <x:c r="C125" s="30"/>
      <x:c r="D125" s="41"/>
      <x:c r="E125" s="30"/>
      <x:c r="F125" s="30"/>
      <x:c r="G125" s="30"/>
      <x:c r="H125" s="30"/>
      <x:c r="I125" s="40"/>
      <x:c r="J125" s="32" t="str">
        <x:f>IF(LEN(A125)=0,"",IF(OR(COUNT(B125)&lt;&gt;1,LEN(C125)=0,COUNT(D125)&lt;&gt;1,LEN(E125)=0,LEN(F125)=0,LEN(G125)=0),"DADOS INCOMPLETOS",IF(OR(B125&lt;=0,B125&gt;Listas!$B$9,D125&lt;=0,COUNTIF(Residuos!$A$5:$A$104,C125)&lt;&gt;1),"REVISAR DADOS",IF(H125="Sim",IF(COUNT(I125)&lt;&gt;1,"INFORMAR DATA CDF",IF(OR(I125&lt;B125,I125&gt;Listas!$B$9),"REVISAR DATA CDF","CONCLUÍDO")),IF(H125="Não",IF(AND(ISNUMBER(Listas!$B$8),Listas!$B$8&gt;=0),IF(Listas!$B$9-B125&gt;Listas!$B$8,"COBRAR CDF","AGUARDAR PRAZO"),"REVISAR PARÂMETRO"),"INFORMAR CDF")))))</x:f>
      </x:c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30"/>
      <x:c r="B126" s="40"/>
      <x:c r="C126" s="30"/>
      <x:c r="D126" s="41"/>
      <x:c r="E126" s="30"/>
      <x:c r="F126" s="30"/>
      <x:c r="G126" s="30"/>
      <x:c r="H126" s="30"/>
      <x:c r="I126" s="40"/>
      <x:c r="J126" s="32" t="str">
        <x:f>IF(LEN(A126)=0,"",IF(OR(COUNT(B126)&lt;&gt;1,LEN(C126)=0,COUNT(D126)&lt;&gt;1,LEN(E126)=0,LEN(F126)=0,LEN(G126)=0),"DADOS INCOMPLETOS",IF(OR(B126&lt;=0,B126&gt;Listas!$B$9,D126&lt;=0,COUNTIF(Residuos!$A$5:$A$104,C126)&lt;&gt;1),"REVISAR DADOS",IF(H126="Sim",IF(COUNT(I126)&lt;&gt;1,"INFORMAR DATA CDF",IF(OR(I126&lt;B126,I126&gt;Listas!$B$9),"REVISAR DATA CDF","CONCLUÍDO")),IF(H126="Não",IF(AND(ISNUMBER(Listas!$B$8),Listas!$B$8&gt;=0),IF(Listas!$B$9-B126&gt;Listas!$B$8,"COBRAR CDF","AGUARDAR PRAZO"),"REVISAR PARÂMETRO"),"INFORMAR CDF")))))</x:f>
      </x:c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30"/>
      <x:c r="B127" s="40"/>
      <x:c r="C127" s="30"/>
      <x:c r="D127" s="41"/>
      <x:c r="E127" s="30"/>
      <x:c r="F127" s="30"/>
      <x:c r="G127" s="30"/>
      <x:c r="H127" s="30"/>
      <x:c r="I127" s="40"/>
      <x:c r="J127" s="32" t="str">
        <x:f>IF(LEN(A127)=0,"",IF(OR(COUNT(B127)&lt;&gt;1,LEN(C127)=0,COUNT(D127)&lt;&gt;1,LEN(E127)=0,LEN(F127)=0,LEN(G127)=0),"DADOS INCOMPLETOS",IF(OR(B127&lt;=0,B127&gt;Listas!$B$9,D127&lt;=0,COUNTIF(Residuos!$A$5:$A$104,C127)&lt;&gt;1),"REVISAR DADOS",IF(H127="Sim",IF(COUNT(I127)&lt;&gt;1,"INFORMAR DATA CDF",IF(OR(I127&lt;B127,I127&gt;Listas!$B$9),"REVISAR DATA CDF","CONCLUÍDO")),IF(H127="Não",IF(AND(ISNUMBER(Listas!$B$8),Listas!$B$8&gt;=0),IF(Listas!$B$9-B127&gt;Listas!$B$8,"COBRAR CDF","AGUARDAR PRAZO"),"REVISAR PARÂMETRO"),"INFORMAR CDF")))))</x:f>
      </x:c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30"/>
      <x:c r="B128" s="40"/>
      <x:c r="C128" s="30"/>
      <x:c r="D128" s="41"/>
      <x:c r="E128" s="30"/>
      <x:c r="F128" s="30"/>
      <x:c r="G128" s="30"/>
      <x:c r="H128" s="30"/>
      <x:c r="I128" s="40"/>
      <x:c r="J128" s="32" t="str">
        <x:f>IF(LEN(A128)=0,"",IF(OR(COUNT(B128)&lt;&gt;1,LEN(C128)=0,COUNT(D128)&lt;&gt;1,LEN(E128)=0,LEN(F128)=0,LEN(G128)=0),"DADOS INCOMPLETOS",IF(OR(B128&lt;=0,B128&gt;Listas!$B$9,D128&lt;=0,COUNTIF(Residuos!$A$5:$A$104,C128)&lt;&gt;1),"REVISAR DADOS",IF(H128="Sim",IF(COUNT(I128)&lt;&gt;1,"INFORMAR DATA CDF",IF(OR(I128&lt;B128,I128&gt;Listas!$B$9),"REVISAR DATA CDF","CONCLUÍDO")),IF(H128="Não",IF(AND(ISNUMBER(Listas!$B$8),Listas!$B$8&gt;=0),IF(Listas!$B$9-B128&gt;Listas!$B$8,"COBRAR CDF","AGUARDAR PRAZO"),"REVISAR PARÂMETRO"),"INFORMAR CDF")))))</x:f>
      </x:c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30"/>
      <x:c r="B129" s="40"/>
      <x:c r="C129" s="30"/>
      <x:c r="D129" s="41"/>
      <x:c r="E129" s="30"/>
      <x:c r="F129" s="30"/>
      <x:c r="G129" s="30"/>
      <x:c r="H129" s="30"/>
      <x:c r="I129" s="40"/>
      <x:c r="J129" s="32" t="str">
        <x:f>IF(LEN(A129)=0,"",IF(OR(COUNT(B129)&lt;&gt;1,LEN(C129)=0,COUNT(D129)&lt;&gt;1,LEN(E129)=0,LEN(F129)=0,LEN(G129)=0),"DADOS INCOMPLETOS",IF(OR(B129&lt;=0,B129&gt;Listas!$B$9,D129&lt;=0,COUNTIF(Residuos!$A$5:$A$104,C129)&lt;&gt;1),"REVISAR DADOS",IF(H129="Sim",IF(COUNT(I129)&lt;&gt;1,"INFORMAR DATA CDF",IF(OR(I129&lt;B129,I129&gt;Listas!$B$9),"REVISAR DATA CDF","CONCLUÍDO")),IF(H129="Não",IF(AND(ISNUMBER(Listas!$B$8),Listas!$B$8&gt;=0),IF(Listas!$B$9-B129&gt;Listas!$B$8,"COBRAR CDF","AGUARDAR PRAZO"),"REVISAR PARÂMETRO"),"INFORMAR CDF")))))</x:f>
      </x:c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30"/>
      <x:c r="B130" s="40"/>
      <x:c r="C130" s="30"/>
      <x:c r="D130" s="41"/>
      <x:c r="E130" s="30"/>
      <x:c r="F130" s="30"/>
      <x:c r="G130" s="30"/>
      <x:c r="H130" s="30"/>
      <x:c r="I130" s="40"/>
      <x:c r="J130" s="32" t="str">
        <x:f>IF(LEN(A130)=0,"",IF(OR(COUNT(B130)&lt;&gt;1,LEN(C130)=0,COUNT(D130)&lt;&gt;1,LEN(E130)=0,LEN(F130)=0,LEN(G130)=0),"DADOS INCOMPLETOS",IF(OR(B130&lt;=0,B130&gt;Listas!$B$9,D130&lt;=0,COUNTIF(Residuos!$A$5:$A$104,C130)&lt;&gt;1),"REVISAR DADOS",IF(H130="Sim",IF(COUNT(I130)&lt;&gt;1,"INFORMAR DATA CDF",IF(OR(I130&lt;B130,I130&gt;Listas!$B$9),"REVISAR DATA CDF","CONCLUÍDO")),IF(H130="Não",IF(AND(ISNUMBER(Listas!$B$8),Listas!$B$8&gt;=0),IF(Listas!$B$9-B130&gt;Listas!$B$8,"COBRAR CDF","AGUARDAR PRAZO"),"REVISAR PARÂMETRO"),"INFORMAR CDF")))))</x:f>
      </x:c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30"/>
      <x:c r="B131" s="40"/>
      <x:c r="C131" s="30"/>
      <x:c r="D131" s="41"/>
      <x:c r="E131" s="30"/>
      <x:c r="F131" s="30"/>
      <x:c r="G131" s="30"/>
      <x:c r="H131" s="30"/>
      <x:c r="I131" s="40"/>
      <x:c r="J131" s="32" t="str">
        <x:f>IF(LEN(A131)=0,"",IF(OR(COUNT(B131)&lt;&gt;1,LEN(C131)=0,COUNT(D131)&lt;&gt;1,LEN(E131)=0,LEN(F131)=0,LEN(G131)=0),"DADOS INCOMPLETOS",IF(OR(B131&lt;=0,B131&gt;Listas!$B$9,D131&lt;=0,COUNTIF(Residuos!$A$5:$A$104,C131)&lt;&gt;1),"REVISAR DADOS",IF(H131="Sim",IF(COUNT(I131)&lt;&gt;1,"INFORMAR DATA CDF",IF(OR(I131&lt;B131,I131&gt;Listas!$B$9),"REVISAR DATA CDF","CONCLUÍDO")),IF(H131="Não",IF(AND(ISNUMBER(Listas!$B$8),Listas!$B$8&gt;=0),IF(Listas!$B$9-B131&gt;Listas!$B$8,"COBRAR CDF","AGUARDAR PRAZO"),"REVISAR PARÂMETRO"),"INFORMAR CDF")))))</x:f>
      </x:c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30"/>
      <x:c r="B132" s="40"/>
      <x:c r="C132" s="30"/>
      <x:c r="D132" s="41"/>
      <x:c r="E132" s="30"/>
      <x:c r="F132" s="30"/>
      <x:c r="G132" s="30"/>
      <x:c r="H132" s="30"/>
      <x:c r="I132" s="40"/>
      <x:c r="J132" s="32" t="str">
        <x:f>IF(LEN(A132)=0,"",IF(OR(COUNT(B132)&lt;&gt;1,LEN(C132)=0,COUNT(D132)&lt;&gt;1,LEN(E132)=0,LEN(F132)=0,LEN(G132)=0),"DADOS INCOMPLETOS",IF(OR(B132&lt;=0,B132&gt;Listas!$B$9,D132&lt;=0,COUNTIF(Residuos!$A$5:$A$104,C132)&lt;&gt;1),"REVISAR DADOS",IF(H132="Sim",IF(COUNT(I132)&lt;&gt;1,"INFORMAR DATA CDF",IF(OR(I132&lt;B132,I132&gt;Listas!$B$9),"REVISAR DATA CDF","CONCLUÍDO")),IF(H132="Não",IF(AND(ISNUMBER(Listas!$B$8),Listas!$B$8&gt;=0),IF(Listas!$B$9-B132&gt;Listas!$B$8,"COBRAR CDF","AGUARDAR PRAZO"),"REVISAR PARÂMETRO"),"INFORMAR CDF")))))</x:f>
      </x:c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30"/>
      <x:c r="B133" s="40"/>
      <x:c r="C133" s="30"/>
      <x:c r="D133" s="41"/>
      <x:c r="E133" s="30"/>
      <x:c r="F133" s="30"/>
      <x:c r="G133" s="30"/>
      <x:c r="H133" s="30"/>
      <x:c r="I133" s="40"/>
      <x:c r="J133" s="32" t="str">
        <x:f>IF(LEN(A133)=0,"",IF(OR(COUNT(B133)&lt;&gt;1,LEN(C133)=0,COUNT(D133)&lt;&gt;1,LEN(E133)=0,LEN(F133)=0,LEN(G133)=0),"DADOS INCOMPLETOS",IF(OR(B133&lt;=0,B133&gt;Listas!$B$9,D133&lt;=0,COUNTIF(Residuos!$A$5:$A$104,C133)&lt;&gt;1),"REVISAR DADOS",IF(H133="Sim",IF(COUNT(I133)&lt;&gt;1,"INFORMAR DATA CDF",IF(OR(I133&lt;B133,I133&gt;Listas!$B$9),"REVISAR DATA CDF","CONCLUÍDO")),IF(H133="Não",IF(AND(ISNUMBER(Listas!$B$8),Listas!$B$8&gt;=0),IF(Listas!$B$9-B133&gt;Listas!$B$8,"COBRAR CDF","AGUARDAR PRAZO"),"REVISAR PARÂMETRO"),"INFORMAR CDF")))))</x:f>
      </x:c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30"/>
      <x:c r="B134" s="40"/>
      <x:c r="C134" s="30"/>
      <x:c r="D134" s="41"/>
      <x:c r="E134" s="30"/>
      <x:c r="F134" s="30"/>
      <x:c r="G134" s="30"/>
      <x:c r="H134" s="30"/>
      <x:c r="I134" s="40"/>
      <x:c r="J134" s="32" t="str">
        <x:f>IF(LEN(A134)=0,"",IF(OR(COUNT(B134)&lt;&gt;1,LEN(C134)=0,COUNT(D134)&lt;&gt;1,LEN(E134)=0,LEN(F134)=0,LEN(G134)=0),"DADOS INCOMPLETOS",IF(OR(B134&lt;=0,B134&gt;Listas!$B$9,D134&lt;=0,COUNTIF(Residuos!$A$5:$A$104,C134)&lt;&gt;1),"REVISAR DADOS",IF(H134="Sim",IF(COUNT(I134)&lt;&gt;1,"INFORMAR DATA CDF",IF(OR(I134&lt;B134,I134&gt;Listas!$B$9),"REVISAR DATA CDF","CONCLUÍDO")),IF(H134="Não",IF(AND(ISNUMBER(Listas!$B$8),Listas!$B$8&gt;=0),IF(Listas!$B$9-B134&gt;Listas!$B$8,"COBRAR CDF","AGUARDAR PRAZO"),"REVISAR PARÂMETRO"),"INFORMAR CDF")))))</x:f>
      </x:c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30"/>
      <x:c r="B135" s="40"/>
      <x:c r="C135" s="30"/>
      <x:c r="D135" s="41"/>
      <x:c r="E135" s="30"/>
      <x:c r="F135" s="30"/>
      <x:c r="G135" s="30"/>
      <x:c r="H135" s="30"/>
      <x:c r="I135" s="40"/>
      <x:c r="J135" s="32" t="str">
        <x:f>IF(LEN(A135)=0,"",IF(OR(COUNT(B135)&lt;&gt;1,LEN(C135)=0,COUNT(D135)&lt;&gt;1,LEN(E135)=0,LEN(F135)=0,LEN(G135)=0),"DADOS INCOMPLETOS",IF(OR(B135&lt;=0,B135&gt;Listas!$B$9,D135&lt;=0,COUNTIF(Residuos!$A$5:$A$104,C135)&lt;&gt;1),"REVISAR DADOS",IF(H135="Sim",IF(COUNT(I135)&lt;&gt;1,"INFORMAR DATA CDF",IF(OR(I135&lt;B135,I135&gt;Listas!$B$9),"REVISAR DATA CDF","CONCLUÍDO")),IF(H135="Não",IF(AND(ISNUMBER(Listas!$B$8),Listas!$B$8&gt;=0),IF(Listas!$B$9-B135&gt;Listas!$B$8,"COBRAR CDF","AGUARDAR PRAZO"),"REVISAR PARÂMETRO"),"INFORMAR CDF")))))</x:f>
      </x:c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30"/>
      <x:c r="B136" s="40"/>
      <x:c r="C136" s="30"/>
      <x:c r="D136" s="41"/>
      <x:c r="E136" s="30"/>
      <x:c r="F136" s="30"/>
      <x:c r="G136" s="30"/>
      <x:c r="H136" s="30"/>
      <x:c r="I136" s="40"/>
      <x:c r="J136" s="32" t="str">
        <x:f>IF(LEN(A136)=0,"",IF(OR(COUNT(B136)&lt;&gt;1,LEN(C136)=0,COUNT(D136)&lt;&gt;1,LEN(E136)=0,LEN(F136)=0,LEN(G136)=0),"DADOS INCOMPLETOS",IF(OR(B136&lt;=0,B136&gt;Listas!$B$9,D136&lt;=0,COUNTIF(Residuos!$A$5:$A$104,C136)&lt;&gt;1),"REVISAR DADOS",IF(H136="Sim",IF(COUNT(I136)&lt;&gt;1,"INFORMAR DATA CDF",IF(OR(I136&lt;B136,I136&gt;Listas!$B$9),"REVISAR DATA CDF","CONCLUÍDO")),IF(H136="Não",IF(AND(ISNUMBER(Listas!$B$8),Listas!$B$8&gt;=0),IF(Listas!$B$9-B136&gt;Listas!$B$8,"COBRAR CDF","AGUARDAR PRAZO"),"REVISAR PARÂMETRO"),"INFORMAR CDF")))))</x:f>
      </x:c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30"/>
      <x:c r="B137" s="40"/>
      <x:c r="C137" s="30"/>
      <x:c r="D137" s="41"/>
      <x:c r="E137" s="30"/>
      <x:c r="F137" s="30"/>
      <x:c r="G137" s="30"/>
      <x:c r="H137" s="30"/>
      <x:c r="I137" s="40"/>
      <x:c r="J137" s="32" t="str">
        <x:f>IF(LEN(A137)=0,"",IF(OR(COUNT(B137)&lt;&gt;1,LEN(C137)=0,COUNT(D137)&lt;&gt;1,LEN(E137)=0,LEN(F137)=0,LEN(G137)=0),"DADOS INCOMPLETOS",IF(OR(B137&lt;=0,B137&gt;Listas!$B$9,D137&lt;=0,COUNTIF(Residuos!$A$5:$A$104,C137)&lt;&gt;1),"REVISAR DADOS",IF(H137="Sim",IF(COUNT(I137)&lt;&gt;1,"INFORMAR DATA CDF",IF(OR(I137&lt;B137,I137&gt;Listas!$B$9),"REVISAR DATA CDF","CONCLUÍDO")),IF(H137="Não",IF(AND(ISNUMBER(Listas!$B$8),Listas!$B$8&gt;=0),IF(Listas!$B$9-B137&gt;Listas!$B$8,"COBRAR CDF","AGUARDAR PRAZO"),"REVISAR PARÂMETRO"),"INFORMAR CDF")))))</x:f>
      </x:c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30"/>
      <x:c r="B138" s="40"/>
      <x:c r="C138" s="30"/>
      <x:c r="D138" s="41"/>
      <x:c r="E138" s="30"/>
      <x:c r="F138" s="30"/>
      <x:c r="G138" s="30"/>
      <x:c r="H138" s="30"/>
      <x:c r="I138" s="40"/>
      <x:c r="J138" s="32" t="str">
        <x:f>IF(LEN(A138)=0,"",IF(OR(COUNT(B138)&lt;&gt;1,LEN(C138)=0,COUNT(D138)&lt;&gt;1,LEN(E138)=0,LEN(F138)=0,LEN(G138)=0),"DADOS INCOMPLETOS",IF(OR(B138&lt;=0,B138&gt;Listas!$B$9,D138&lt;=0,COUNTIF(Residuos!$A$5:$A$104,C138)&lt;&gt;1),"REVISAR DADOS",IF(H138="Sim",IF(COUNT(I138)&lt;&gt;1,"INFORMAR DATA CDF",IF(OR(I138&lt;B138,I138&gt;Listas!$B$9),"REVISAR DATA CDF","CONCLUÍDO")),IF(H138="Não",IF(AND(ISNUMBER(Listas!$B$8),Listas!$B$8&gt;=0),IF(Listas!$B$9-B138&gt;Listas!$B$8,"COBRAR CDF","AGUARDAR PRAZO"),"REVISAR PARÂMETRO"),"INFORMAR CDF")))))</x:f>
      </x:c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30"/>
      <x:c r="B139" s="40"/>
      <x:c r="C139" s="30"/>
      <x:c r="D139" s="41"/>
      <x:c r="E139" s="30"/>
      <x:c r="F139" s="30"/>
      <x:c r="G139" s="30"/>
      <x:c r="H139" s="30"/>
      <x:c r="I139" s="40"/>
      <x:c r="J139" s="32" t="str">
        <x:f>IF(LEN(A139)=0,"",IF(OR(COUNT(B139)&lt;&gt;1,LEN(C139)=0,COUNT(D139)&lt;&gt;1,LEN(E139)=0,LEN(F139)=0,LEN(G139)=0),"DADOS INCOMPLETOS",IF(OR(B139&lt;=0,B139&gt;Listas!$B$9,D139&lt;=0,COUNTIF(Residuos!$A$5:$A$104,C139)&lt;&gt;1),"REVISAR DADOS",IF(H139="Sim",IF(COUNT(I139)&lt;&gt;1,"INFORMAR DATA CDF",IF(OR(I139&lt;B139,I139&gt;Listas!$B$9),"REVISAR DATA CDF","CONCLUÍDO")),IF(H139="Não",IF(AND(ISNUMBER(Listas!$B$8),Listas!$B$8&gt;=0),IF(Listas!$B$9-B139&gt;Listas!$B$8,"COBRAR CDF","AGUARDAR PRAZO"),"REVISAR PARÂMETRO"),"INFORMAR CDF")))))</x:f>
      </x:c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30"/>
      <x:c r="B140" s="40"/>
      <x:c r="C140" s="30"/>
      <x:c r="D140" s="41"/>
      <x:c r="E140" s="30"/>
      <x:c r="F140" s="30"/>
      <x:c r="G140" s="30"/>
      <x:c r="H140" s="30"/>
      <x:c r="I140" s="40"/>
      <x:c r="J140" s="32" t="str">
        <x:f>IF(LEN(A140)=0,"",IF(OR(COUNT(B140)&lt;&gt;1,LEN(C140)=0,COUNT(D140)&lt;&gt;1,LEN(E140)=0,LEN(F140)=0,LEN(G140)=0),"DADOS INCOMPLETOS",IF(OR(B140&lt;=0,B140&gt;Listas!$B$9,D140&lt;=0,COUNTIF(Residuos!$A$5:$A$104,C140)&lt;&gt;1),"REVISAR DADOS",IF(H140="Sim",IF(COUNT(I140)&lt;&gt;1,"INFORMAR DATA CDF",IF(OR(I140&lt;B140,I140&gt;Listas!$B$9),"REVISAR DATA CDF","CONCLUÍDO")),IF(H140="Não",IF(AND(ISNUMBER(Listas!$B$8),Listas!$B$8&gt;=0),IF(Listas!$B$9-B140&gt;Listas!$B$8,"COBRAR CDF","AGUARDAR PRAZO"),"REVISAR PARÂMETRO"),"INFORMAR CDF")))))</x:f>
      </x:c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30"/>
      <x:c r="B141" s="40"/>
      <x:c r="C141" s="30"/>
      <x:c r="D141" s="41"/>
      <x:c r="E141" s="30"/>
      <x:c r="F141" s="30"/>
      <x:c r="G141" s="30"/>
      <x:c r="H141" s="30"/>
      <x:c r="I141" s="40"/>
      <x:c r="J141" s="32" t="str">
        <x:f>IF(LEN(A141)=0,"",IF(OR(COUNT(B141)&lt;&gt;1,LEN(C141)=0,COUNT(D141)&lt;&gt;1,LEN(E141)=0,LEN(F141)=0,LEN(G141)=0),"DADOS INCOMPLETOS",IF(OR(B141&lt;=0,B141&gt;Listas!$B$9,D141&lt;=0,COUNTIF(Residuos!$A$5:$A$104,C141)&lt;&gt;1),"REVISAR DADOS",IF(H141="Sim",IF(COUNT(I141)&lt;&gt;1,"INFORMAR DATA CDF",IF(OR(I141&lt;B141,I141&gt;Listas!$B$9),"REVISAR DATA CDF","CONCLUÍDO")),IF(H141="Não",IF(AND(ISNUMBER(Listas!$B$8),Listas!$B$8&gt;=0),IF(Listas!$B$9-B141&gt;Listas!$B$8,"COBRAR CDF","AGUARDAR PRAZO"),"REVISAR PARÂMETRO"),"INFORMAR CDF")))))</x:f>
      </x:c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30"/>
      <x:c r="B142" s="40"/>
      <x:c r="C142" s="30"/>
      <x:c r="D142" s="41"/>
      <x:c r="E142" s="30"/>
      <x:c r="F142" s="30"/>
      <x:c r="G142" s="30"/>
      <x:c r="H142" s="30"/>
      <x:c r="I142" s="40"/>
      <x:c r="J142" s="32" t="str">
        <x:f>IF(LEN(A142)=0,"",IF(OR(COUNT(B142)&lt;&gt;1,LEN(C142)=0,COUNT(D142)&lt;&gt;1,LEN(E142)=0,LEN(F142)=0,LEN(G142)=0),"DADOS INCOMPLETOS",IF(OR(B142&lt;=0,B142&gt;Listas!$B$9,D142&lt;=0,COUNTIF(Residuos!$A$5:$A$104,C142)&lt;&gt;1),"REVISAR DADOS",IF(H142="Sim",IF(COUNT(I142)&lt;&gt;1,"INFORMAR DATA CDF",IF(OR(I142&lt;B142,I142&gt;Listas!$B$9),"REVISAR DATA CDF","CONCLUÍDO")),IF(H142="Não",IF(AND(ISNUMBER(Listas!$B$8),Listas!$B$8&gt;=0),IF(Listas!$B$9-B142&gt;Listas!$B$8,"COBRAR CDF","AGUARDAR PRAZO"),"REVISAR PARÂMETRO"),"INFORMAR CDF")))))</x:f>
      </x:c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30"/>
      <x:c r="B143" s="40"/>
      <x:c r="C143" s="30"/>
      <x:c r="D143" s="41"/>
      <x:c r="E143" s="30"/>
      <x:c r="F143" s="30"/>
      <x:c r="G143" s="30"/>
      <x:c r="H143" s="30"/>
      <x:c r="I143" s="40"/>
      <x:c r="J143" s="32" t="str">
        <x:f>IF(LEN(A143)=0,"",IF(OR(COUNT(B143)&lt;&gt;1,LEN(C143)=0,COUNT(D143)&lt;&gt;1,LEN(E143)=0,LEN(F143)=0,LEN(G143)=0),"DADOS INCOMPLETOS",IF(OR(B143&lt;=0,B143&gt;Listas!$B$9,D143&lt;=0,COUNTIF(Residuos!$A$5:$A$104,C143)&lt;&gt;1),"REVISAR DADOS",IF(H143="Sim",IF(COUNT(I143)&lt;&gt;1,"INFORMAR DATA CDF",IF(OR(I143&lt;B143,I143&gt;Listas!$B$9),"REVISAR DATA CDF","CONCLUÍDO")),IF(H143="Não",IF(AND(ISNUMBER(Listas!$B$8),Listas!$B$8&gt;=0),IF(Listas!$B$9-B143&gt;Listas!$B$8,"COBRAR CDF","AGUARDAR PRAZO"),"REVISAR PARÂMETRO"),"INFORMAR CDF")))))</x:f>
      </x:c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30"/>
      <x:c r="B144" s="40"/>
      <x:c r="C144" s="30"/>
      <x:c r="D144" s="41"/>
      <x:c r="E144" s="30"/>
      <x:c r="F144" s="30"/>
      <x:c r="G144" s="30"/>
      <x:c r="H144" s="30"/>
      <x:c r="I144" s="40"/>
      <x:c r="J144" s="32" t="str">
        <x:f>IF(LEN(A144)=0,"",IF(OR(COUNT(B144)&lt;&gt;1,LEN(C144)=0,COUNT(D144)&lt;&gt;1,LEN(E144)=0,LEN(F144)=0,LEN(G144)=0),"DADOS INCOMPLETOS",IF(OR(B144&lt;=0,B144&gt;Listas!$B$9,D144&lt;=0,COUNTIF(Residuos!$A$5:$A$104,C144)&lt;&gt;1),"REVISAR DADOS",IF(H144="Sim",IF(COUNT(I144)&lt;&gt;1,"INFORMAR DATA CDF",IF(OR(I144&lt;B144,I144&gt;Listas!$B$9),"REVISAR DATA CDF","CONCLUÍDO")),IF(H144="Não",IF(AND(ISNUMBER(Listas!$B$8),Listas!$B$8&gt;=0),IF(Listas!$B$9-B144&gt;Listas!$B$8,"COBRAR CDF","AGUARDAR PRAZO"),"REVISAR PARÂMETRO"),"INFORMAR CDF")))))</x:f>
      </x:c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30"/>
      <x:c r="B145" s="40"/>
      <x:c r="C145" s="30"/>
      <x:c r="D145" s="41"/>
      <x:c r="E145" s="30"/>
      <x:c r="F145" s="30"/>
      <x:c r="G145" s="30"/>
      <x:c r="H145" s="30"/>
      <x:c r="I145" s="40"/>
      <x:c r="J145" s="32" t="str">
        <x:f>IF(LEN(A145)=0,"",IF(OR(COUNT(B145)&lt;&gt;1,LEN(C145)=0,COUNT(D145)&lt;&gt;1,LEN(E145)=0,LEN(F145)=0,LEN(G145)=0),"DADOS INCOMPLETOS",IF(OR(B145&lt;=0,B145&gt;Listas!$B$9,D145&lt;=0,COUNTIF(Residuos!$A$5:$A$104,C145)&lt;&gt;1),"REVISAR DADOS",IF(H145="Sim",IF(COUNT(I145)&lt;&gt;1,"INFORMAR DATA CDF",IF(OR(I145&lt;B145,I145&gt;Listas!$B$9),"REVISAR DATA CDF","CONCLUÍDO")),IF(H145="Não",IF(AND(ISNUMBER(Listas!$B$8),Listas!$B$8&gt;=0),IF(Listas!$B$9-B145&gt;Listas!$B$8,"COBRAR CDF","AGUARDAR PRAZO"),"REVISAR PARÂMETRO"),"INFORMAR CDF")))))</x:f>
      </x:c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30"/>
      <x:c r="B146" s="40"/>
      <x:c r="C146" s="30"/>
      <x:c r="D146" s="41"/>
      <x:c r="E146" s="30"/>
      <x:c r="F146" s="30"/>
      <x:c r="G146" s="30"/>
      <x:c r="H146" s="30"/>
      <x:c r="I146" s="40"/>
      <x:c r="J146" s="32" t="str">
        <x:f>IF(LEN(A146)=0,"",IF(OR(COUNT(B146)&lt;&gt;1,LEN(C146)=0,COUNT(D146)&lt;&gt;1,LEN(E146)=0,LEN(F146)=0,LEN(G146)=0),"DADOS INCOMPLETOS",IF(OR(B146&lt;=0,B146&gt;Listas!$B$9,D146&lt;=0,COUNTIF(Residuos!$A$5:$A$104,C146)&lt;&gt;1),"REVISAR DADOS",IF(H146="Sim",IF(COUNT(I146)&lt;&gt;1,"INFORMAR DATA CDF",IF(OR(I146&lt;B146,I146&gt;Listas!$B$9),"REVISAR DATA CDF","CONCLUÍDO")),IF(H146="Não",IF(AND(ISNUMBER(Listas!$B$8),Listas!$B$8&gt;=0),IF(Listas!$B$9-B146&gt;Listas!$B$8,"COBRAR CDF","AGUARDAR PRAZO"),"REVISAR PARÂMETRO"),"INFORMAR CDF")))))</x:f>
      </x:c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30"/>
      <x:c r="B147" s="40"/>
      <x:c r="C147" s="30"/>
      <x:c r="D147" s="41"/>
      <x:c r="E147" s="30"/>
      <x:c r="F147" s="30"/>
      <x:c r="G147" s="30"/>
      <x:c r="H147" s="30"/>
      <x:c r="I147" s="40"/>
      <x:c r="J147" s="32" t="str">
        <x:f>IF(LEN(A147)=0,"",IF(OR(COUNT(B147)&lt;&gt;1,LEN(C147)=0,COUNT(D147)&lt;&gt;1,LEN(E147)=0,LEN(F147)=0,LEN(G147)=0),"DADOS INCOMPLETOS",IF(OR(B147&lt;=0,B147&gt;Listas!$B$9,D147&lt;=0,COUNTIF(Residuos!$A$5:$A$104,C147)&lt;&gt;1),"REVISAR DADOS",IF(H147="Sim",IF(COUNT(I147)&lt;&gt;1,"INFORMAR DATA CDF",IF(OR(I147&lt;B147,I147&gt;Listas!$B$9),"REVISAR DATA CDF","CONCLUÍDO")),IF(H147="Não",IF(AND(ISNUMBER(Listas!$B$8),Listas!$B$8&gt;=0),IF(Listas!$B$9-B147&gt;Listas!$B$8,"COBRAR CDF","AGUARDAR PRAZO"),"REVISAR PARÂMETRO"),"INFORMAR CDF")))))</x:f>
      </x:c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30"/>
      <x:c r="B148" s="40"/>
      <x:c r="C148" s="30"/>
      <x:c r="D148" s="41"/>
      <x:c r="E148" s="30"/>
      <x:c r="F148" s="30"/>
      <x:c r="G148" s="30"/>
      <x:c r="H148" s="30"/>
      <x:c r="I148" s="40"/>
      <x:c r="J148" s="32" t="str">
        <x:f>IF(LEN(A148)=0,"",IF(OR(COUNT(B148)&lt;&gt;1,LEN(C148)=0,COUNT(D148)&lt;&gt;1,LEN(E148)=0,LEN(F148)=0,LEN(G148)=0),"DADOS INCOMPLETOS",IF(OR(B148&lt;=0,B148&gt;Listas!$B$9,D148&lt;=0,COUNTIF(Residuos!$A$5:$A$104,C148)&lt;&gt;1),"REVISAR DADOS",IF(H148="Sim",IF(COUNT(I148)&lt;&gt;1,"INFORMAR DATA CDF",IF(OR(I148&lt;B148,I148&gt;Listas!$B$9),"REVISAR DATA CDF","CONCLUÍDO")),IF(H148="Não",IF(AND(ISNUMBER(Listas!$B$8),Listas!$B$8&gt;=0),IF(Listas!$B$9-B148&gt;Listas!$B$8,"COBRAR CDF","AGUARDAR PRAZO"),"REVISAR PARÂMETRO"),"INFORMAR CDF")))))</x:f>
      </x:c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30"/>
      <x:c r="B149" s="40"/>
      <x:c r="C149" s="30"/>
      <x:c r="D149" s="41"/>
      <x:c r="E149" s="30"/>
      <x:c r="F149" s="30"/>
      <x:c r="G149" s="30"/>
      <x:c r="H149" s="30"/>
      <x:c r="I149" s="40"/>
      <x:c r="J149" s="32" t="str">
        <x:f>IF(LEN(A149)=0,"",IF(OR(COUNT(B149)&lt;&gt;1,LEN(C149)=0,COUNT(D149)&lt;&gt;1,LEN(E149)=0,LEN(F149)=0,LEN(G149)=0),"DADOS INCOMPLETOS",IF(OR(B149&lt;=0,B149&gt;Listas!$B$9,D149&lt;=0,COUNTIF(Residuos!$A$5:$A$104,C149)&lt;&gt;1),"REVISAR DADOS",IF(H149="Sim",IF(COUNT(I149)&lt;&gt;1,"INFORMAR DATA CDF",IF(OR(I149&lt;B149,I149&gt;Listas!$B$9),"REVISAR DATA CDF","CONCLUÍDO")),IF(H149="Não",IF(AND(ISNUMBER(Listas!$B$8),Listas!$B$8&gt;=0),IF(Listas!$B$9-B149&gt;Listas!$B$8,"COBRAR CDF","AGUARDAR PRAZO"),"REVISAR PARÂMETRO"),"INFORMAR CDF")))))</x:f>
      </x:c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30"/>
      <x:c r="B150" s="40"/>
      <x:c r="C150" s="30"/>
      <x:c r="D150" s="41"/>
      <x:c r="E150" s="30"/>
      <x:c r="F150" s="30"/>
      <x:c r="G150" s="30"/>
      <x:c r="H150" s="30"/>
      <x:c r="I150" s="40"/>
      <x:c r="J150" s="32" t="str">
        <x:f>IF(LEN(A150)=0,"",IF(OR(COUNT(B150)&lt;&gt;1,LEN(C150)=0,COUNT(D150)&lt;&gt;1,LEN(E150)=0,LEN(F150)=0,LEN(G150)=0),"DADOS INCOMPLETOS",IF(OR(B150&lt;=0,B150&gt;Listas!$B$9,D150&lt;=0,COUNTIF(Residuos!$A$5:$A$104,C150)&lt;&gt;1),"REVISAR DADOS",IF(H150="Sim",IF(COUNT(I150)&lt;&gt;1,"INFORMAR DATA CDF",IF(OR(I150&lt;B150,I150&gt;Listas!$B$9),"REVISAR DATA CDF","CONCLUÍDO")),IF(H150="Não",IF(AND(ISNUMBER(Listas!$B$8),Listas!$B$8&gt;=0),IF(Listas!$B$9-B150&gt;Listas!$B$8,"COBRAR CDF","AGUARDAR PRAZO"),"REVISAR PARÂMETRO"),"INFORMAR CDF")))))</x:f>
      </x:c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30"/>
      <x:c r="B151" s="40"/>
      <x:c r="C151" s="30"/>
      <x:c r="D151" s="41"/>
      <x:c r="E151" s="30"/>
      <x:c r="F151" s="30"/>
      <x:c r="G151" s="30"/>
      <x:c r="H151" s="30"/>
      <x:c r="I151" s="40"/>
      <x:c r="J151" s="32" t="str">
        <x:f>IF(LEN(A151)=0,"",IF(OR(COUNT(B151)&lt;&gt;1,LEN(C151)=0,COUNT(D151)&lt;&gt;1,LEN(E151)=0,LEN(F151)=0,LEN(G151)=0),"DADOS INCOMPLETOS",IF(OR(B151&lt;=0,B151&gt;Listas!$B$9,D151&lt;=0,COUNTIF(Residuos!$A$5:$A$104,C151)&lt;&gt;1),"REVISAR DADOS",IF(H151="Sim",IF(COUNT(I151)&lt;&gt;1,"INFORMAR DATA CDF",IF(OR(I151&lt;B151,I151&gt;Listas!$B$9),"REVISAR DATA CDF","CONCLUÍDO")),IF(H151="Não",IF(AND(ISNUMBER(Listas!$B$8),Listas!$B$8&gt;=0),IF(Listas!$B$9-B151&gt;Listas!$B$8,"COBRAR CDF","AGUARDAR PRAZO"),"REVISAR PARÂMETRO"),"INFORMAR CDF")))))</x:f>
      </x:c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30"/>
      <x:c r="B152" s="40"/>
      <x:c r="C152" s="30"/>
      <x:c r="D152" s="41"/>
      <x:c r="E152" s="30"/>
      <x:c r="F152" s="30"/>
      <x:c r="G152" s="30"/>
      <x:c r="H152" s="30"/>
      <x:c r="I152" s="40"/>
      <x:c r="J152" s="32" t="str">
        <x:f>IF(LEN(A152)=0,"",IF(OR(COUNT(B152)&lt;&gt;1,LEN(C152)=0,COUNT(D152)&lt;&gt;1,LEN(E152)=0,LEN(F152)=0,LEN(G152)=0),"DADOS INCOMPLETOS",IF(OR(B152&lt;=0,B152&gt;Listas!$B$9,D152&lt;=0,COUNTIF(Residuos!$A$5:$A$104,C152)&lt;&gt;1),"REVISAR DADOS",IF(H152="Sim",IF(COUNT(I152)&lt;&gt;1,"INFORMAR DATA CDF",IF(OR(I152&lt;B152,I152&gt;Listas!$B$9),"REVISAR DATA CDF","CONCLUÍDO")),IF(H152="Não",IF(AND(ISNUMBER(Listas!$B$8),Listas!$B$8&gt;=0),IF(Listas!$B$9-B152&gt;Listas!$B$8,"COBRAR CDF","AGUARDAR PRAZO"),"REVISAR PARÂMETRO"),"INFORMAR CDF")))))</x:f>
      </x:c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30"/>
      <x:c r="B153" s="40"/>
      <x:c r="C153" s="30"/>
      <x:c r="D153" s="41"/>
      <x:c r="E153" s="30"/>
      <x:c r="F153" s="30"/>
      <x:c r="G153" s="30"/>
      <x:c r="H153" s="30"/>
      <x:c r="I153" s="40"/>
      <x:c r="J153" s="32" t="str">
        <x:f>IF(LEN(A153)=0,"",IF(OR(COUNT(B153)&lt;&gt;1,LEN(C153)=0,COUNT(D153)&lt;&gt;1,LEN(E153)=0,LEN(F153)=0,LEN(G153)=0),"DADOS INCOMPLETOS",IF(OR(B153&lt;=0,B153&gt;Listas!$B$9,D153&lt;=0,COUNTIF(Residuos!$A$5:$A$104,C153)&lt;&gt;1),"REVISAR DADOS",IF(H153="Sim",IF(COUNT(I153)&lt;&gt;1,"INFORMAR DATA CDF",IF(OR(I153&lt;B153,I153&gt;Listas!$B$9),"REVISAR DATA CDF","CONCLUÍDO")),IF(H153="Não",IF(AND(ISNUMBER(Listas!$B$8),Listas!$B$8&gt;=0),IF(Listas!$B$9-B153&gt;Listas!$B$8,"COBRAR CDF","AGUARDAR PRAZO"),"REVISAR PARÂMETRO"),"INFORMAR CDF")))))</x:f>
      </x:c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30"/>
      <x:c r="B154" s="40"/>
      <x:c r="C154" s="30"/>
      <x:c r="D154" s="41"/>
      <x:c r="E154" s="30"/>
      <x:c r="F154" s="30"/>
      <x:c r="G154" s="30"/>
      <x:c r="H154" s="30"/>
      <x:c r="I154" s="40"/>
      <x:c r="J154" s="32" t="str">
        <x:f>IF(LEN(A154)=0,"",IF(OR(COUNT(B154)&lt;&gt;1,LEN(C154)=0,COUNT(D154)&lt;&gt;1,LEN(E154)=0,LEN(F154)=0,LEN(G154)=0),"DADOS INCOMPLETOS",IF(OR(B154&lt;=0,B154&gt;Listas!$B$9,D154&lt;=0,COUNTIF(Residuos!$A$5:$A$104,C154)&lt;&gt;1),"REVISAR DADOS",IF(H154="Sim",IF(COUNT(I154)&lt;&gt;1,"INFORMAR DATA CDF",IF(OR(I154&lt;B154,I154&gt;Listas!$B$9),"REVISAR DATA CDF","CONCLUÍDO")),IF(H154="Não",IF(AND(ISNUMBER(Listas!$B$8),Listas!$B$8&gt;=0),IF(Listas!$B$9-B154&gt;Listas!$B$8,"COBRAR CDF","AGUARDAR PRAZO"),"REVISAR PARÂMETRO"),"INFORMAR CDF")))))</x:f>
      </x:c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30"/>
      <x:c r="B155" s="40"/>
      <x:c r="C155" s="30"/>
      <x:c r="D155" s="41"/>
      <x:c r="E155" s="30"/>
      <x:c r="F155" s="30"/>
      <x:c r="G155" s="30"/>
      <x:c r="H155" s="30"/>
      <x:c r="I155" s="40"/>
      <x:c r="J155" s="32" t="str">
        <x:f>IF(LEN(A155)=0,"",IF(OR(COUNT(B155)&lt;&gt;1,LEN(C155)=0,COUNT(D155)&lt;&gt;1,LEN(E155)=0,LEN(F155)=0,LEN(G155)=0),"DADOS INCOMPLETOS",IF(OR(B155&lt;=0,B155&gt;Listas!$B$9,D155&lt;=0,COUNTIF(Residuos!$A$5:$A$104,C155)&lt;&gt;1),"REVISAR DADOS",IF(H155="Sim",IF(COUNT(I155)&lt;&gt;1,"INFORMAR DATA CDF",IF(OR(I155&lt;B155,I155&gt;Listas!$B$9),"REVISAR DATA CDF","CONCLUÍDO")),IF(H155="Não",IF(AND(ISNUMBER(Listas!$B$8),Listas!$B$8&gt;=0),IF(Listas!$B$9-B155&gt;Listas!$B$8,"COBRAR CDF","AGUARDAR PRAZO"),"REVISAR PARÂMETRO"),"INFORMAR CDF")))))</x:f>
      </x:c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30"/>
      <x:c r="B156" s="40"/>
      <x:c r="C156" s="30"/>
      <x:c r="D156" s="41"/>
      <x:c r="E156" s="30"/>
      <x:c r="F156" s="30"/>
      <x:c r="G156" s="30"/>
      <x:c r="H156" s="30"/>
      <x:c r="I156" s="40"/>
      <x:c r="J156" s="32" t="str">
        <x:f>IF(LEN(A156)=0,"",IF(OR(COUNT(B156)&lt;&gt;1,LEN(C156)=0,COUNT(D156)&lt;&gt;1,LEN(E156)=0,LEN(F156)=0,LEN(G156)=0),"DADOS INCOMPLETOS",IF(OR(B156&lt;=0,B156&gt;Listas!$B$9,D156&lt;=0,COUNTIF(Residuos!$A$5:$A$104,C156)&lt;&gt;1),"REVISAR DADOS",IF(H156="Sim",IF(COUNT(I156)&lt;&gt;1,"INFORMAR DATA CDF",IF(OR(I156&lt;B156,I156&gt;Listas!$B$9),"REVISAR DATA CDF","CONCLUÍDO")),IF(H156="Não",IF(AND(ISNUMBER(Listas!$B$8),Listas!$B$8&gt;=0),IF(Listas!$B$9-B156&gt;Listas!$B$8,"COBRAR CDF","AGUARDAR PRAZO"),"REVISAR PARÂMETRO"),"INFORMAR CDF")))))</x:f>
      </x:c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30"/>
      <x:c r="B157" s="40"/>
      <x:c r="C157" s="30"/>
      <x:c r="D157" s="41"/>
      <x:c r="E157" s="30"/>
      <x:c r="F157" s="30"/>
      <x:c r="G157" s="30"/>
      <x:c r="H157" s="30"/>
      <x:c r="I157" s="40"/>
      <x:c r="J157" s="32" t="str">
        <x:f>IF(LEN(A157)=0,"",IF(OR(COUNT(B157)&lt;&gt;1,LEN(C157)=0,COUNT(D157)&lt;&gt;1,LEN(E157)=0,LEN(F157)=0,LEN(G157)=0),"DADOS INCOMPLETOS",IF(OR(B157&lt;=0,B157&gt;Listas!$B$9,D157&lt;=0,COUNTIF(Residuos!$A$5:$A$104,C157)&lt;&gt;1),"REVISAR DADOS",IF(H157="Sim",IF(COUNT(I157)&lt;&gt;1,"INFORMAR DATA CDF",IF(OR(I157&lt;B157,I157&gt;Listas!$B$9),"REVISAR DATA CDF","CONCLUÍDO")),IF(H157="Não",IF(AND(ISNUMBER(Listas!$B$8),Listas!$B$8&gt;=0),IF(Listas!$B$9-B157&gt;Listas!$B$8,"COBRAR CDF","AGUARDAR PRAZO"),"REVISAR PARÂMETRO"),"INFORMAR CDF")))))</x:f>
      </x:c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30"/>
      <x:c r="B158" s="40"/>
      <x:c r="C158" s="30"/>
      <x:c r="D158" s="41"/>
      <x:c r="E158" s="30"/>
      <x:c r="F158" s="30"/>
      <x:c r="G158" s="30"/>
      <x:c r="H158" s="30"/>
      <x:c r="I158" s="40"/>
      <x:c r="J158" s="32" t="str">
        <x:f>IF(LEN(A158)=0,"",IF(OR(COUNT(B158)&lt;&gt;1,LEN(C158)=0,COUNT(D158)&lt;&gt;1,LEN(E158)=0,LEN(F158)=0,LEN(G158)=0),"DADOS INCOMPLETOS",IF(OR(B158&lt;=0,B158&gt;Listas!$B$9,D158&lt;=0,COUNTIF(Residuos!$A$5:$A$104,C158)&lt;&gt;1),"REVISAR DADOS",IF(H158="Sim",IF(COUNT(I158)&lt;&gt;1,"INFORMAR DATA CDF",IF(OR(I158&lt;B158,I158&gt;Listas!$B$9),"REVISAR DATA CDF","CONCLUÍDO")),IF(H158="Não",IF(AND(ISNUMBER(Listas!$B$8),Listas!$B$8&gt;=0),IF(Listas!$B$9-B158&gt;Listas!$B$8,"COBRAR CDF","AGUARDAR PRAZO"),"REVISAR PARÂMETRO"),"INFORMAR CDF")))))</x:f>
      </x:c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30"/>
      <x:c r="B159" s="40"/>
      <x:c r="C159" s="30"/>
      <x:c r="D159" s="41"/>
      <x:c r="E159" s="30"/>
      <x:c r="F159" s="30"/>
      <x:c r="G159" s="30"/>
      <x:c r="H159" s="30"/>
      <x:c r="I159" s="40"/>
      <x:c r="J159" s="32" t="str">
        <x:f>IF(LEN(A159)=0,"",IF(OR(COUNT(B159)&lt;&gt;1,LEN(C159)=0,COUNT(D159)&lt;&gt;1,LEN(E159)=0,LEN(F159)=0,LEN(G159)=0),"DADOS INCOMPLETOS",IF(OR(B159&lt;=0,B159&gt;Listas!$B$9,D159&lt;=0,COUNTIF(Residuos!$A$5:$A$104,C159)&lt;&gt;1),"REVISAR DADOS",IF(H159="Sim",IF(COUNT(I159)&lt;&gt;1,"INFORMAR DATA CDF",IF(OR(I159&lt;B159,I159&gt;Listas!$B$9),"REVISAR DATA CDF","CONCLUÍDO")),IF(H159="Não",IF(AND(ISNUMBER(Listas!$B$8),Listas!$B$8&gt;=0),IF(Listas!$B$9-B159&gt;Listas!$B$8,"COBRAR CDF","AGUARDAR PRAZO"),"REVISAR PARÂMETRO"),"INFORMAR CDF")))))</x:f>
      </x:c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30"/>
      <x:c r="B160" s="40"/>
      <x:c r="C160" s="30"/>
      <x:c r="D160" s="41"/>
      <x:c r="E160" s="30"/>
      <x:c r="F160" s="30"/>
      <x:c r="G160" s="30"/>
      <x:c r="H160" s="30"/>
      <x:c r="I160" s="40"/>
      <x:c r="J160" s="32" t="str">
        <x:f>IF(LEN(A160)=0,"",IF(OR(COUNT(B160)&lt;&gt;1,LEN(C160)=0,COUNT(D160)&lt;&gt;1,LEN(E160)=0,LEN(F160)=0,LEN(G160)=0),"DADOS INCOMPLETOS",IF(OR(B160&lt;=0,B160&gt;Listas!$B$9,D160&lt;=0,COUNTIF(Residuos!$A$5:$A$104,C160)&lt;&gt;1),"REVISAR DADOS",IF(H160="Sim",IF(COUNT(I160)&lt;&gt;1,"INFORMAR DATA CDF",IF(OR(I160&lt;B160,I160&gt;Listas!$B$9),"REVISAR DATA CDF","CONCLUÍDO")),IF(H160="Não",IF(AND(ISNUMBER(Listas!$B$8),Listas!$B$8&gt;=0),IF(Listas!$B$9-B160&gt;Listas!$B$8,"COBRAR CDF","AGUARDAR PRAZO"),"REVISAR PARÂMETRO"),"INFORMAR CDF")))))</x:f>
      </x:c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30"/>
      <x:c r="B161" s="40"/>
      <x:c r="C161" s="30"/>
      <x:c r="D161" s="41"/>
      <x:c r="E161" s="30"/>
      <x:c r="F161" s="30"/>
      <x:c r="G161" s="30"/>
      <x:c r="H161" s="30"/>
      <x:c r="I161" s="40"/>
      <x:c r="J161" s="32" t="str">
        <x:f>IF(LEN(A161)=0,"",IF(OR(COUNT(B161)&lt;&gt;1,LEN(C161)=0,COUNT(D161)&lt;&gt;1,LEN(E161)=0,LEN(F161)=0,LEN(G161)=0),"DADOS INCOMPLETOS",IF(OR(B161&lt;=0,B161&gt;Listas!$B$9,D161&lt;=0,COUNTIF(Residuos!$A$5:$A$104,C161)&lt;&gt;1),"REVISAR DADOS",IF(H161="Sim",IF(COUNT(I161)&lt;&gt;1,"INFORMAR DATA CDF",IF(OR(I161&lt;B161,I161&gt;Listas!$B$9),"REVISAR DATA CDF","CONCLUÍDO")),IF(H161="Não",IF(AND(ISNUMBER(Listas!$B$8),Listas!$B$8&gt;=0),IF(Listas!$B$9-B161&gt;Listas!$B$8,"COBRAR CDF","AGUARDAR PRAZO"),"REVISAR PARÂMETRO"),"INFORMAR CDF")))))</x:f>
      </x:c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30"/>
      <x:c r="B162" s="40"/>
      <x:c r="C162" s="30"/>
      <x:c r="D162" s="41"/>
      <x:c r="E162" s="30"/>
      <x:c r="F162" s="30"/>
      <x:c r="G162" s="30"/>
      <x:c r="H162" s="30"/>
      <x:c r="I162" s="40"/>
      <x:c r="J162" s="32" t="str">
        <x:f>IF(LEN(A162)=0,"",IF(OR(COUNT(B162)&lt;&gt;1,LEN(C162)=0,COUNT(D162)&lt;&gt;1,LEN(E162)=0,LEN(F162)=0,LEN(G162)=0),"DADOS INCOMPLETOS",IF(OR(B162&lt;=0,B162&gt;Listas!$B$9,D162&lt;=0,COUNTIF(Residuos!$A$5:$A$104,C162)&lt;&gt;1),"REVISAR DADOS",IF(H162="Sim",IF(COUNT(I162)&lt;&gt;1,"INFORMAR DATA CDF",IF(OR(I162&lt;B162,I162&gt;Listas!$B$9),"REVISAR DATA CDF","CONCLUÍDO")),IF(H162="Não",IF(AND(ISNUMBER(Listas!$B$8),Listas!$B$8&gt;=0),IF(Listas!$B$9-B162&gt;Listas!$B$8,"COBRAR CDF","AGUARDAR PRAZO"),"REVISAR PARÂMETRO"),"INFORMAR CDF")))))</x:f>
      </x:c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30"/>
      <x:c r="B163" s="40"/>
      <x:c r="C163" s="30"/>
      <x:c r="D163" s="41"/>
      <x:c r="E163" s="30"/>
      <x:c r="F163" s="30"/>
      <x:c r="G163" s="30"/>
      <x:c r="H163" s="30"/>
      <x:c r="I163" s="40"/>
      <x:c r="J163" s="32" t="str">
        <x:f>IF(LEN(A163)=0,"",IF(OR(COUNT(B163)&lt;&gt;1,LEN(C163)=0,COUNT(D163)&lt;&gt;1,LEN(E163)=0,LEN(F163)=0,LEN(G163)=0),"DADOS INCOMPLETOS",IF(OR(B163&lt;=0,B163&gt;Listas!$B$9,D163&lt;=0,COUNTIF(Residuos!$A$5:$A$104,C163)&lt;&gt;1),"REVISAR DADOS",IF(H163="Sim",IF(COUNT(I163)&lt;&gt;1,"INFORMAR DATA CDF",IF(OR(I163&lt;B163,I163&gt;Listas!$B$9),"REVISAR DATA CDF","CONCLUÍDO")),IF(H163="Não",IF(AND(ISNUMBER(Listas!$B$8),Listas!$B$8&gt;=0),IF(Listas!$B$9-B163&gt;Listas!$B$8,"COBRAR CDF","AGUARDAR PRAZO"),"REVISAR PARÂMETRO"),"INFORMAR CDF")))))</x:f>
      </x:c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30"/>
      <x:c r="B164" s="40"/>
      <x:c r="C164" s="30"/>
      <x:c r="D164" s="41"/>
      <x:c r="E164" s="30"/>
      <x:c r="F164" s="30"/>
      <x:c r="G164" s="30"/>
      <x:c r="H164" s="30"/>
      <x:c r="I164" s="40"/>
      <x:c r="J164" s="32" t="str">
        <x:f>IF(LEN(A164)=0,"",IF(OR(COUNT(B164)&lt;&gt;1,LEN(C164)=0,COUNT(D164)&lt;&gt;1,LEN(E164)=0,LEN(F164)=0,LEN(G164)=0),"DADOS INCOMPLETOS",IF(OR(B164&lt;=0,B164&gt;Listas!$B$9,D164&lt;=0,COUNTIF(Residuos!$A$5:$A$104,C164)&lt;&gt;1),"REVISAR DADOS",IF(H164="Sim",IF(COUNT(I164)&lt;&gt;1,"INFORMAR DATA CDF",IF(OR(I164&lt;B164,I164&gt;Listas!$B$9),"REVISAR DATA CDF","CONCLUÍDO")),IF(H164="Não",IF(AND(ISNUMBER(Listas!$B$8),Listas!$B$8&gt;=0),IF(Listas!$B$9-B164&gt;Listas!$B$8,"COBRAR CDF","AGUARDAR PRAZO"),"REVISAR PARÂMETRO"),"INFORMAR CDF")))))</x:f>
      </x:c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30"/>
      <x:c r="B165" s="40"/>
      <x:c r="C165" s="30"/>
      <x:c r="D165" s="41"/>
      <x:c r="E165" s="30"/>
      <x:c r="F165" s="30"/>
      <x:c r="G165" s="30"/>
      <x:c r="H165" s="30"/>
      <x:c r="I165" s="40"/>
      <x:c r="J165" s="32" t="str">
        <x:f>IF(LEN(A165)=0,"",IF(OR(COUNT(B165)&lt;&gt;1,LEN(C165)=0,COUNT(D165)&lt;&gt;1,LEN(E165)=0,LEN(F165)=0,LEN(G165)=0),"DADOS INCOMPLETOS",IF(OR(B165&lt;=0,B165&gt;Listas!$B$9,D165&lt;=0,COUNTIF(Residuos!$A$5:$A$104,C165)&lt;&gt;1),"REVISAR DADOS",IF(H165="Sim",IF(COUNT(I165)&lt;&gt;1,"INFORMAR DATA CDF",IF(OR(I165&lt;B165,I165&gt;Listas!$B$9),"REVISAR DATA CDF","CONCLUÍDO")),IF(H165="Não",IF(AND(ISNUMBER(Listas!$B$8),Listas!$B$8&gt;=0),IF(Listas!$B$9-B165&gt;Listas!$B$8,"COBRAR CDF","AGUARDAR PRAZO"),"REVISAR PARÂMETRO"),"INFORMAR CDF")))))</x:f>
      </x:c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30"/>
      <x:c r="B166" s="40"/>
      <x:c r="C166" s="30"/>
      <x:c r="D166" s="41"/>
      <x:c r="E166" s="30"/>
      <x:c r="F166" s="30"/>
      <x:c r="G166" s="30"/>
      <x:c r="H166" s="30"/>
      <x:c r="I166" s="40"/>
      <x:c r="J166" s="32" t="str">
        <x:f>IF(LEN(A166)=0,"",IF(OR(COUNT(B166)&lt;&gt;1,LEN(C166)=0,COUNT(D166)&lt;&gt;1,LEN(E166)=0,LEN(F166)=0,LEN(G166)=0),"DADOS INCOMPLETOS",IF(OR(B166&lt;=0,B166&gt;Listas!$B$9,D166&lt;=0,COUNTIF(Residuos!$A$5:$A$104,C166)&lt;&gt;1),"REVISAR DADOS",IF(H166="Sim",IF(COUNT(I166)&lt;&gt;1,"INFORMAR DATA CDF",IF(OR(I166&lt;B166,I166&gt;Listas!$B$9),"REVISAR DATA CDF","CONCLUÍDO")),IF(H166="Não",IF(AND(ISNUMBER(Listas!$B$8),Listas!$B$8&gt;=0),IF(Listas!$B$9-B166&gt;Listas!$B$8,"COBRAR CDF","AGUARDAR PRAZO"),"REVISAR PARÂMETRO"),"INFORMAR CDF")))))</x:f>
      </x:c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30"/>
      <x:c r="B167" s="40"/>
      <x:c r="C167" s="30"/>
      <x:c r="D167" s="41"/>
      <x:c r="E167" s="30"/>
      <x:c r="F167" s="30"/>
      <x:c r="G167" s="30"/>
      <x:c r="H167" s="30"/>
      <x:c r="I167" s="40"/>
      <x:c r="J167" s="32" t="str">
        <x:f>IF(LEN(A167)=0,"",IF(OR(COUNT(B167)&lt;&gt;1,LEN(C167)=0,COUNT(D167)&lt;&gt;1,LEN(E167)=0,LEN(F167)=0,LEN(G167)=0),"DADOS INCOMPLETOS",IF(OR(B167&lt;=0,B167&gt;Listas!$B$9,D167&lt;=0,COUNTIF(Residuos!$A$5:$A$104,C167)&lt;&gt;1),"REVISAR DADOS",IF(H167="Sim",IF(COUNT(I167)&lt;&gt;1,"INFORMAR DATA CDF",IF(OR(I167&lt;B167,I167&gt;Listas!$B$9),"REVISAR DATA CDF","CONCLUÍDO")),IF(H167="Não",IF(AND(ISNUMBER(Listas!$B$8),Listas!$B$8&gt;=0),IF(Listas!$B$9-B167&gt;Listas!$B$8,"COBRAR CDF","AGUARDAR PRAZO"),"REVISAR PARÂMETRO"),"INFORMAR CDF")))))</x:f>
      </x:c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30"/>
      <x:c r="B168" s="40"/>
      <x:c r="C168" s="30"/>
      <x:c r="D168" s="41"/>
      <x:c r="E168" s="30"/>
      <x:c r="F168" s="30"/>
      <x:c r="G168" s="30"/>
      <x:c r="H168" s="30"/>
      <x:c r="I168" s="40"/>
      <x:c r="J168" s="32" t="str">
        <x:f>IF(LEN(A168)=0,"",IF(OR(COUNT(B168)&lt;&gt;1,LEN(C168)=0,COUNT(D168)&lt;&gt;1,LEN(E168)=0,LEN(F168)=0,LEN(G168)=0),"DADOS INCOMPLETOS",IF(OR(B168&lt;=0,B168&gt;Listas!$B$9,D168&lt;=0,COUNTIF(Residuos!$A$5:$A$104,C168)&lt;&gt;1),"REVISAR DADOS",IF(H168="Sim",IF(COUNT(I168)&lt;&gt;1,"INFORMAR DATA CDF",IF(OR(I168&lt;B168,I168&gt;Listas!$B$9),"REVISAR DATA CDF","CONCLUÍDO")),IF(H168="Não",IF(AND(ISNUMBER(Listas!$B$8),Listas!$B$8&gt;=0),IF(Listas!$B$9-B168&gt;Listas!$B$8,"COBRAR CDF","AGUARDAR PRAZO"),"REVISAR PARÂMETRO"),"INFORMAR CDF")))))</x:f>
      </x:c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30"/>
      <x:c r="B169" s="40"/>
      <x:c r="C169" s="30"/>
      <x:c r="D169" s="41"/>
      <x:c r="E169" s="30"/>
      <x:c r="F169" s="30"/>
      <x:c r="G169" s="30"/>
      <x:c r="H169" s="30"/>
      <x:c r="I169" s="40"/>
      <x:c r="J169" s="32" t="str">
        <x:f>IF(LEN(A169)=0,"",IF(OR(COUNT(B169)&lt;&gt;1,LEN(C169)=0,COUNT(D169)&lt;&gt;1,LEN(E169)=0,LEN(F169)=0,LEN(G169)=0),"DADOS INCOMPLETOS",IF(OR(B169&lt;=0,B169&gt;Listas!$B$9,D169&lt;=0,COUNTIF(Residuos!$A$5:$A$104,C169)&lt;&gt;1),"REVISAR DADOS",IF(H169="Sim",IF(COUNT(I169)&lt;&gt;1,"INFORMAR DATA CDF",IF(OR(I169&lt;B169,I169&gt;Listas!$B$9),"REVISAR DATA CDF","CONCLUÍDO")),IF(H169="Não",IF(AND(ISNUMBER(Listas!$B$8),Listas!$B$8&gt;=0),IF(Listas!$B$9-B169&gt;Listas!$B$8,"COBRAR CDF","AGUARDAR PRAZO"),"REVISAR PARÂMETRO"),"INFORMAR CDF")))))</x:f>
      </x:c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30"/>
      <x:c r="B170" s="40"/>
      <x:c r="C170" s="30"/>
      <x:c r="D170" s="41"/>
      <x:c r="E170" s="30"/>
      <x:c r="F170" s="30"/>
      <x:c r="G170" s="30"/>
      <x:c r="H170" s="30"/>
      <x:c r="I170" s="40"/>
      <x:c r="J170" s="32" t="str">
        <x:f>IF(LEN(A170)=0,"",IF(OR(COUNT(B170)&lt;&gt;1,LEN(C170)=0,COUNT(D170)&lt;&gt;1,LEN(E170)=0,LEN(F170)=0,LEN(G170)=0),"DADOS INCOMPLETOS",IF(OR(B170&lt;=0,B170&gt;Listas!$B$9,D170&lt;=0,COUNTIF(Residuos!$A$5:$A$104,C170)&lt;&gt;1),"REVISAR DADOS",IF(H170="Sim",IF(COUNT(I170)&lt;&gt;1,"INFORMAR DATA CDF",IF(OR(I170&lt;B170,I170&gt;Listas!$B$9),"REVISAR DATA CDF","CONCLUÍDO")),IF(H170="Não",IF(AND(ISNUMBER(Listas!$B$8),Listas!$B$8&gt;=0),IF(Listas!$B$9-B170&gt;Listas!$B$8,"COBRAR CDF","AGUARDAR PRAZO"),"REVISAR PARÂMETRO"),"INFORMAR CDF")))))</x:f>
      </x:c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30"/>
      <x:c r="B171" s="40"/>
      <x:c r="C171" s="30"/>
      <x:c r="D171" s="41"/>
      <x:c r="E171" s="30"/>
      <x:c r="F171" s="30"/>
      <x:c r="G171" s="30"/>
      <x:c r="H171" s="30"/>
      <x:c r="I171" s="40"/>
      <x:c r="J171" s="32" t="str">
        <x:f>IF(LEN(A171)=0,"",IF(OR(COUNT(B171)&lt;&gt;1,LEN(C171)=0,COUNT(D171)&lt;&gt;1,LEN(E171)=0,LEN(F171)=0,LEN(G171)=0),"DADOS INCOMPLETOS",IF(OR(B171&lt;=0,B171&gt;Listas!$B$9,D171&lt;=0,COUNTIF(Residuos!$A$5:$A$104,C171)&lt;&gt;1),"REVISAR DADOS",IF(H171="Sim",IF(COUNT(I171)&lt;&gt;1,"INFORMAR DATA CDF",IF(OR(I171&lt;B171,I171&gt;Listas!$B$9),"REVISAR DATA CDF","CONCLUÍDO")),IF(H171="Não",IF(AND(ISNUMBER(Listas!$B$8),Listas!$B$8&gt;=0),IF(Listas!$B$9-B171&gt;Listas!$B$8,"COBRAR CDF","AGUARDAR PRAZO"),"REVISAR PARÂMETRO"),"INFORMAR CDF")))))</x:f>
      </x:c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30"/>
      <x:c r="B172" s="40"/>
      <x:c r="C172" s="30"/>
      <x:c r="D172" s="41"/>
      <x:c r="E172" s="30"/>
      <x:c r="F172" s="30"/>
      <x:c r="G172" s="30"/>
      <x:c r="H172" s="30"/>
      <x:c r="I172" s="40"/>
      <x:c r="J172" s="32" t="str">
        <x:f>IF(LEN(A172)=0,"",IF(OR(COUNT(B172)&lt;&gt;1,LEN(C172)=0,COUNT(D172)&lt;&gt;1,LEN(E172)=0,LEN(F172)=0,LEN(G172)=0),"DADOS INCOMPLETOS",IF(OR(B172&lt;=0,B172&gt;Listas!$B$9,D172&lt;=0,COUNTIF(Residuos!$A$5:$A$104,C172)&lt;&gt;1),"REVISAR DADOS",IF(H172="Sim",IF(COUNT(I172)&lt;&gt;1,"INFORMAR DATA CDF",IF(OR(I172&lt;B172,I172&gt;Listas!$B$9),"REVISAR DATA CDF","CONCLUÍDO")),IF(H172="Não",IF(AND(ISNUMBER(Listas!$B$8),Listas!$B$8&gt;=0),IF(Listas!$B$9-B172&gt;Listas!$B$8,"COBRAR CDF","AGUARDAR PRAZO"),"REVISAR PARÂMETRO"),"INFORMAR CDF")))))</x:f>
      </x:c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30"/>
      <x:c r="B173" s="40"/>
      <x:c r="C173" s="30"/>
      <x:c r="D173" s="41"/>
      <x:c r="E173" s="30"/>
      <x:c r="F173" s="30"/>
      <x:c r="G173" s="30"/>
      <x:c r="H173" s="30"/>
      <x:c r="I173" s="40"/>
      <x:c r="J173" s="32" t="str">
        <x:f>IF(LEN(A173)=0,"",IF(OR(COUNT(B173)&lt;&gt;1,LEN(C173)=0,COUNT(D173)&lt;&gt;1,LEN(E173)=0,LEN(F173)=0,LEN(G173)=0),"DADOS INCOMPLETOS",IF(OR(B173&lt;=0,B173&gt;Listas!$B$9,D173&lt;=0,COUNTIF(Residuos!$A$5:$A$104,C173)&lt;&gt;1),"REVISAR DADOS",IF(H173="Sim",IF(COUNT(I173)&lt;&gt;1,"INFORMAR DATA CDF",IF(OR(I173&lt;B173,I173&gt;Listas!$B$9),"REVISAR DATA CDF","CONCLUÍDO")),IF(H173="Não",IF(AND(ISNUMBER(Listas!$B$8),Listas!$B$8&gt;=0),IF(Listas!$B$9-B173&gt;Listas!$B$8,"COBRAR CDF","AGUARDAR PRAZO"),"REVISAR PARÂMETRO"),"INFORMAR CDF")))))</x:f>
      </x:c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30"/>
      <x:c r="B174" s="40"/>
      <x:c r="C174" s="30"/>
      <x:c r="D174" s="41"/>
      <x:c r="E174" s="30"/>
      <x:c r="F174" s="30"/>
      <x:c r="G174" s="30"/>
      <x:c r="H174" s="30"/>
      <x:c r="I174" s="40"/>
      <x:c r="J174" s="32" t="str">
        <x:f>IF(LEN(A174)=0,"",IF(OR(COUNT(B174)&lt;&gt;1,LEN(C174)=0,COUNT(D174)&lt;&gt;1,LEN(E174)=0,LEN(F174)=0,LEN(G174)=0),"DADOS INCOMPLETOS",IF(OR(B174&lt;=0,B174&gt;Listas!$B$9,D174&lt;=0,COUNTIF(Residuos!$A$5:$A$104,C174)&lt;&gt;1),"REVISAR DADOS",IF(H174="Sim",IF(COUNT(I174)&lt;&gt;1,"INFORMAR DATA CDF",IF(OR(I174&lt;B174,I174&gt;Listas!$B$9),"REVISAR DATA CDF","CONCLUÍDO")),IF(H174="Não",IF(AND(ISNUMBER(Listas!$B$8),Listas!$B$8&gt;=0),IF(Listas!$B$9-B174&gt;Listas!$B$8,"COBRAR CDF","AGUARDAR PRAZO"),"REVISAR PARÂMETRO"),"INFORMAR CDF")))))</x:f>
      </x:c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30"/>
      <x:c r="B175" s="40"/>
      <x:c r="C175" s="30"/>
      <x:c r="D175" s="41"/>
      <x:c r="E175" s="30"/>
      <x:c r="F175" s="30"/>
      <x:c r="G175" s="30"/>
      <x:c r="H175" s="30"/>
      <x:c r="I175" s="40"/>
      <x:c r="J175" s="32" t="str">
        <x:f>IF(LEN(A175)=0,"",IF(OR(COUNT(B175)&lt;&gt;1,LEN(C175)=0,COUNT(D175)&lt;&gt;1,LEN(E175)=0,LEN(F175)=0,LEN(G175)=0),"DADOS INCOMPLETOS",IF(OR(B175&lt;=0,B175&gt;Listas!$B$9,D175&lt;=0,COUNTIF(Residuos!$A$5:$A$104,C175)&lt;&gt;1),"REVISAR DADOS",IF(H175="Sim",IF(COUNT(I175)&lt;&gt;1,"INFORMAR DATA CDF",IF(OR(I175&lt;B175,I175&gt;Listas!$B$9),"REVISAR DATA CDF","CONCLUÍDO")),IF(H175="Não",IF(AND(ISNUMBER(Listas!$B$8),Listas!$B$8&gt;=0),IF(Listas!$B$9-B175&gt;Listas!$B$8,"COBRAR CDF","AGUARDAR PRAZO"),"REVISAR PARÂMETRO"),"INFORMAR CDF")))))</x:f>
      </x:c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30"/>
      <x:c r="B176" s="40"/>
      <x:c r="C176" s="30"/>
      <x:c r="D176" s="41"/>
      <x:c r="E176" s="30"/>
      <x:c r="F176" s="30"/>
      <x:c r="G176" s="30"/>
      <x:c r="H176" s="30"/>
      <x:c r="I176" s="40"/>
      <x:c r="J176" s="32" t="str">
        <x:f>IF(LEN(A176)=0,"",IF(OR(COUNT(B176)&lt;&gt;1,LEN(C176)=0,COUNT(D176)&lt;&gt;1,LEN(E176)=0,LEN(F176)=0,LEN(G176)=0),"DADOS INCOMPLETOS",IF(OR(B176&lt;=0,B176&gt;Listas!$B$9,D176&lt;=0,COUNTIF(Residuos!$A$5:$A$104,C176)&lt;&gt;1),"REVISAR DADOS",IF(H176="Sim",IF(COUNT(I176)&lt;&gt;1,"INFORMAR DATA CDF",IF(OR(I176&lt;B176,I176&gt;Listas!$B$9),"REVISAR DATA CDF","CONCLUÍDO")),IF(H176="Não",IF(AND(ISNUMBER(Listas!$B$8),Listas!$B$8&gt;=0),IF(Listas!$B$9-B176&gt;Listas!$B$8,"COBRAR CDF","AGUARDAR PRAZO"),"REVISAR PARÂMETRO"),"INFORMAR CDF")))))</x:f>
      </x:c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30"/>
      <x:c r="B177" s="40"/>
      <x:c r="C177" s="30"/>
      <x:c r="D177" s="41"/>
      <x:c r="E177" s="30"/>
      <x:c r="F177" s="30"/>
      <x:c r="G177" s="30"/>
      <x:c r="H177" s="30"/>
      <x:c r="I177" s="40"/>
      <x:c r="J177" s="32" t="str">
        <x:f>IF(LEN(A177)=0,"",IF(OR(COUNT(B177)&lt;&gt;1,LEN(C177)=0,COUNT(D177)&lt;&gt;1,LEN(E177)=0,LEN(F177)=0,LEN(G177)=0),"DADOS INCOMPLETOS",IF(OR(B177&lt;=0,B177&gt;Listas!$B$9,D177&lt;=0,COUNTIF(Residuos!$A$5:$A$104,C177)&lt;&gt;1),"REVISAR DADOS",IF(H177="Sim",IF(COUNT(I177)&lt;&gt;1,"INFORMAR DATA CDF",IF(OR(I177&lt;B177,I177&gt;Listas!$B$9),"REVISAR DATA CDF","CONCLUÍDO")),IF(H177="Não",IF(AND(ISNUMBER(Listas!$B$8),Listas!$B$8&gt;=0),IF(Listas!$B$9-B177&gt;Listas!$B$8,"COBRAR CDF","AGUARDAR PRAZO"),"REVISAR PARÂMETRO"),"INFORMAR CDF")))))</x:f>
      </x:c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30"/>
      <x:c r="B178" s="40"/>
      <x:c r="C178" s="30"/>
      <x:c r="D178" s="41"/>
      <x:c r="E178" s="30"/>
      <x:c r="F178" s="30"/>
      <x:c r="G178" s="30"/>
      <x:c r="H178" s="30"/>
      <x:c r="I178" s="40"/>
      <x:c r="J178" s="32" t="str">
        <x:f>IF(LEN(A178)=0,"",IF(OR(COUNT(B178)&lt;&gt;1,LEN(C178)=0,COUNT(D178)&lt;&gt;1,LEN(E178)=0,LEN(F178)=0,LEN(G178)=0),"DADOS INCOMPLETOS",IF(OR(B178&lt;=0,B178&gt;Listas!$B$9,D178&lt;=0,COUNTIF(Residuos!$A$5:$A$104,C178)&lt;&gt;1),"REVISAR DADOS",IF(H178="Sim",IF(COUNT(I178)&lt;&gt;1,"INFORMAR DATA CDF",IF(OR(I178&lt;B178,I178&gt;Listas!$B$9),"REVISAR DATA CDF","CONCLUÍDO")),IF(H178="Não",IF(AND(ISNUMBER(Listas!$B$8),Listas!$B$8&gt;=0),IF(Listas!$B$9-B178&gt;Listas!$B$8,"COBRAR CDF","AGUARDAR PRAZO"),"REVISAR PARÂMETRO"),"INFORMAR CDF")))))</x:f>
      </x:c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30"/>
      <x:c r="B179" s="40"/>
      <x:c r="C179" s="30"/>
      <x:c r="D179" s="41"/>
      <x:c r="E179" s="30"/>
      <x:c r="F179" s="30"/>
      <x:c r="G179" s="30"/>
      <x:c r="H179" s="30"/>
      <x:c r="I179" s="40"/>
      <x:c r="J179" s="32" t="str">
        <x:f>IF(LEN(A179)=0,"",IF(OR(COUNT(B179)&lt;&gt;1,LEN(C179)=0,COUNT(D179)&lt;&gt;1,LEN(E179)=0,LEN(F179)=0,LEN(G179)=0),"DADOS INCOMPLETOS",IF(OR(B179&lt;=0,B179&gt;Listas!$B$9,D179&lt;=0,COUNTIF(Residuos!$A$5:$A$104,C179)&lt;&gt;1),"REVISAR DADOS",IF(H179="Sim",IF(COUNT(I179)&lt;&gt;1,"INFORMAR DATA CDF",IF(OR(I179&lt;B179,I179&gt;Listas!$B$9),"REVISAR DATA CDF","CONCLUÍDO")),IF(H179="Não",IF(AND(ISNUMBER(Listas!$B$8),Listas!$B$8&gt;=0),IF(Listas!$B$9-B179&gt;Listas!$B$8,"COBRAR CDF","AGUARDAR PRAZO"),"REVISAR PARÂMETRO"),"INFORMAR CDF")))))</x:f>
      </x:c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30"/>
      <x:c r="B180" s="40"/>
      <x:c r="C180" s="30"/>
      <x:c r="D180" s="41"/>
      <x:c r="E180" s="30"/>
      <x:c r="F180" s="30"/>
      <x:c r="G180" s="30"/>
      <x:c r="H180" s="30"/>
      <x:c r="I180" s="40"/>
      <x:c r="J180" s="32" t="str">
        <x:f>IF(LEN(A180)=0,"",IF(OR(COUNT(B180)&lt;&gt;1,LEN(C180)=0,COUNT(D180)&lt;&gt;1,LEN(E180)=0,LEN(F180)=0,LEN(G180)=0),"DADOS INCOMPLETOS",IF(OR(B180&lt;=0,B180&gt;Listas!$B$9,D180&lt;=0,COUNTIF(Residuos!$A$5:$A$104,C180)&lt;&gt;1),"REVISAR DADOS",IF(H180="Sim",IF(COUNT(I180)&lt;&gt;1,"INFORMAR DATA CDF",IF(OR(I180&lt;B180,I180&gt;Listas!$B$9),"REVISAR DATA CDF","CONCLUÍDO")),IF(H180="Não",IF(AND(ISNUMBER(Listas!$B$8),Listas!$B$8&gt;=0),IF(Listas!$B$9-B180&gt;Listas!$B$8,"COBRAR CDF","AGUARDAR PRAZO"),"REVISAR PARÂMETRO"),"INFORMAR CDF")))))</x:f>
      </x:c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30"/>
      <x:c r="B181" s="40"/>
      <x:c r="C181" s="30"/>
      <x:c r="D181" s="41"/>
      <x:c r="E181" s="30"/>
      <x:c r="F181" s="30"/>
      <x:c r="G181" s="30"/>
      <x:c r="H181" s="30"/>
      <x:c r="I181" s="40"/>
      <x:c r="J181" s="32" t="str">
        <x:f>IF(LEN(A181)=0,"",IF(OR(COUNT(B181)&lt;&gt;1,LEN(C181)=0,COUNT(D181)&lt;&gt;1,LEN(E181)=0,LEN(F181)=0,LEN(G181)=0),"DADOS INCOMPLETOS",IF(OR(B181&lt;=0,B181&gt;Listas!$B$9,D181&lt;=0,COUNTIF(Residuos!$A$5:$A$104,C181)&lt;&gt;1),"REVISAR DADOS",IF(H181="Sim",IF(COUNT(I181)&lt;&gt;1,"INFORMAR DATA CDF",IF(OR(I181&lt;B181,I181&gt;Listas!$B$9),"REVISAR DATA CDF","CONCLUÍDO")),IF(H181="Não",IF(AND(ISNUMBER(Listas!$B$8),Listas!$B$8&gt;=0),IF(Listas!$B$9-B181&gt;Listas!$B$8,"COBRAR CDF","AGUARDAR PRAZO"),"REVISAR PARÂMETRO"),"INFORMAR CDF")))))</x:f>
      </x:c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30"/>
      <x:c r="B182" s="40"/>
      <x:c r="C182" s="30"/>
      <x:c r="D182" s="41"/>
      <x:c r="E182" s="30"/>
      <x:c r="F182" s="30"/>
      <x:c r="G182" s="30"/>
      <x:c r="H182" s="30"/>
      <x:c r="I182" s="40"/>
      <x:c r="J182" s="32" t="str">
        <x:f>IF(LEN(A182)=0,"",IF(OR(COUNT(B182)&lt;&gt;1,LEN(C182)=0,COUNT(D182)&lt;&gt;1,LEN(E182)=0,LEN(F182)=0,LEN(G182)=0),"DADOS INCOMPLETOS",IF(OR(B182&lt;=0,B182&gt;Listas!$B$9,D182&lt;=0,COUNTIF(Residuos!$A$5:$A$104,C182)&lt;&gt;1),"REVISAR DADOS",IF(H182="Sim",IF(COUNT(I182)&lt;&gt;1,"INFORMAR DATA CDF",IF(OR(I182&lt;B182,I182&gt;Listas!$B$9),"REVISAR DATA CDF","CONCLUÍDO")),IF(H182="Não",IF(AND(ISNUMBER(Listas!$B$8),Listas!$B$8&gt;=0),IF(Listas!$B$9-B182&gt;Listas!$B$8,"COBRAR CDF","AGUARDAR PRAZO"),"REVISAR PARÂMETRO"),"INFORMAR CDF")))))</x:f>
      </x:c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30"/>
      <x:c r="B183" s="40"/>
      <x:c r="C183" s="30"/>
      <x:c r="D183" s="41"/>
      <x:c r="E183" s="30"/>
      <x:c r="F183" s="30"/>
      <x:c r="G183" s="30"/>
      <x:c r="H183" s="30"/>
      <x:c r="I183" s="40"/>
      <x:c r="J183" s="32" t="str">
        <x:f>IF(LEN(A183)=0,"",IF(OR(COUNT(B183)&lt;&gt;1,LEN(C183)=0,COUNT(D183)&lt;&gt;1,LEN(E183)=0,LEN(F183)=0,LEN(G183)=0),"DADOS INCOMPLETOS",IF(OR(B183&lt;=0,B183&gt;Listas!$B$9,D183&lt;=0,COUNTIF(Residuos!$A$5:$A$104,C183)&lt;&gt;1),"REVISAR DADOS",IF(H183="Sim",IF(COUNT(I183)&lt;&gt;1,"INFORMAR DATA CDF",IF(OR(I183&lt;B183,I183&gt;Listas!$B$9),"REVISAR DATA CDF","CONCLUÍDO")),IF(H183="Não",IF(AND(ISNUMBER(Listas!$B$8),Listas!$B$8&gt;=0),IF(Listas!$B$9-B183&gt;Listas!$B$8,"COBRAR CDF","AGUARDAR PRAZO"),"REVISAR PARÂMETRO"),"INFORMAR CDF")))))</x:f>
      </x:c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30"/>
      <x:c r="B184" s="40"/>
      <x:c r="C184" s="30"/>
      <x:c r="D184" s="41"/>
      <x:c r="E184" s="30"/>
      <x:c r="F184" s="30"/>
      <x:c r="G184" s="30"/>
      <x:c r="H184" s="30"/>
      <x:c r="I184" s="40"/>
      <x:c r="J184" s="32" t="str">
        <x:f>IF(LEN(A184)=0,"",IF(OR(COUNT(B184)&lt;&gt;1,LEN(C184)=0,COUNT(D184)&lt;&gt;1,LEN(E184)=0,LEN(F184)=0,LEN(G184)=0),"DADOS INCOMPLETOS",IF(OR(B184&lt;=0,B184&gt;Listas!$B$9,D184&lt;=0,COUNTIF(Residuos!$A$5:$A$104,C184)&lt;&gt;1),"REVISAR DADOS",IF(H184="Sim",IF(COUNT(I184)&lt;&gt;1,"INFORMAR DATA CDF",IF(OR(I184&lt;B184,I184&gt;Listas!$B$9),"REVISAR DATA CDF","CONCLUÍDO")),IF(H184="Não",IF(AND(ISNUMBER(Listas!$B$8),Listas!$B$8&gt;=0),IF(Listas!$B$9-B184&gt;Listas!$B$8,"COBRAR CDF","AGUARDAR PRAZO"),"REVISAR PARÂMETRO"),"INFORMAR CDF")))))</x:f>
      </x:c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30"/>
      <x:c r="B185" s="40"/>
      <x:c r="C185" s="30"/>
      <x:c r="D185" s="41"/>
      <x:c r="E185" s="30"/>
      <x:c r="F185" s="30"/>
      <x:c r="G185" s="30"/>
      <x:c r="H185" s="30"/>
      <x:c r="I185" s="40"/>
      <x:c r="J185" s="32" t="str">
        <x:f>IF(LEN(A185)=0,"",IF(OR(COUNT(B185)&lt;&gt;1,LEN(C185)=0,COUNT(D185)&lt;&gt;1,LEN(E185)=0,LEN(F185)=0,LEN(G185)=0),"DADOS INCOMPLETOS",IF(OR(B185&lt;=0,B185&gt;Listas!$B$9,D185&lt;=0,COUNTIF(Residuos!$A$5:$A$104,C185)&lt;&gt;1),"REVISAR DADOS",IF(H185="Sim",IF(COUNT(I185)&lt;&gt;1,"INFORMAR DATA CDF",IF(OR(I185&lt;B185,I185&gt;Listas!$B$9),"REVISAR DATA CDF","CONCLUÍDO")),IF(H185="Não",IF(AND(ISNUMBER(Listas!$B$8),Listas!$B$8&gt;=0),IF(Listas!$B$9-B185&gt;Listas!$B$8,"COBRAR CDF","AGUARDAR PRAZO"),"REVISAR PARÂMETRO"),"INFORMAR CDF")))))</x:f>
      </x:c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30"/>
      <x:c r="B186" s="40"/>
      <x:c r="C186" s="30"/>
      <x:c r="D186" s="41"/>
      <x:c r="E186" s="30"/>
      <x:c r="F186" s="30"/>
      <x:c r="G186" s="30"/>
      <x:c r="H186" s="30"/>
      <x:c r="I186" s="40"/>
      <x:c r="J186" s="32" t="str">
        <x:f>IF(LEN(A186)=0,"",IF(OR(COUNT(B186)&lt;&gt;1,LEN(C186)=0,COUNT(D186)&lt;&gt;1,LEN(E186)=0,LEN(F186)=0,LEN(G186)=0),"DADOS INCOMPLETOS",IF(OR(B186&lt;=0,B186&gt;Listas!$B$9,D186&lt;=0,COUNTIF(Residuos!$A$5:$A$104,C186)&lt;&gt;1),"REVISAR DADOS",IF(H186="Sim",IF(COUNT(I186)&lt;&gt;1,"INFORMAR DATA CDF",IF(OR(I186&lt;B186,I186&gt;Listas!$B$9),"REVISAR DATA CDF","CONCLUÍDO")),IF(H186="Não",IF(AND(ISNUMBER(Listas!$B$8),Listas!$B$8&gt;=0),IF(Listas!$B$9-B186&gt;Listas!$B$8,"COBRAR CDF","AGUARDAR PRAZO"),"REVISAR PARÂMETRO"),"INFORMAR CDF")))))</x:f>
      </x:c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30"/>
      <x:c r="B187" s="40"/>
      <x:c r="C187" s="30"/>
      <x:c r="D187" s="41"/>
      <x:c r="E187" s="30"/>
      <x:c r="F187" s="30"/>
      <x:c r="G187" s="30"/>
      <x:c r="H187" s="30"/>
      <x:c r="I187" s="40"/>
      <x:c r="J187" s="32" t="str">
        <x:f>IF(LEN(A187)=0,"",IF(OR(COUNT(B187)&lt;&gt;1,LEN(C187)=0,COUNT(D187)&lt;&gt;1,LEN(E187)=0,LEN(F187)=0,LEN(G187)=0),"DADOS INCOMPLETOS",IF(OR(B187&lt;=0,B187&gt;Listas!$B$9,D187&lt;=0,COUNTIF(Residuos!$A$5:$A$104,C187)&lt;&gt;1),"REVISAR DADOS",IF(H187="Sim",IF(COUNT(I187)&lt;&gt;1,"INFORMAR DATA CDF",IF(OR(I187&lt;B187,I187&gt;Listas!$B$9),"REVISAR DATA CDF","CONCLUÍDO")),IF(H187="Não",IF(AND(ISNUMBER(Listas!$B$8),Listas!$B$8&gt;=0),IF(Listas!$B$9-B187&gt;Listas!$B$8,"COBRAR CDF","AGUARDAR PRAZO"),"REVISAR PARÂMETRO"),"INFORMAR CDF")))))</x:f>
      </x:c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30"/>
      <x:c r="B188" s="40"/>
      <x:c r="C188" s="30"/>
      <x:c r="D188" s="41"/>
      <x:c r="E188" s="30"/>
      <x:c r="F188" s="30"/>
      <x:c r="G188" s="30"/>
      <x:c r="H188" s="30"/>
      <x:c r="I188" s="40"/>
      <x:c r="J188" s="32" t="str">
        <x:f>IF(LEN(A188)=0,"",IF(OR(COUNT(B188)&lt;&gt;1,LEN(C188)=0,COUNT(D188)&lt;&gt;1,LEN(E188)=0,LEN(F188)=0,LEN(G188)=0),"DADOS INCOMPLETOS",IF(OR(B188&lt;=0,B188&gt;Listas!$B$9,D188&lt;=0,COUNTIF(Residuos!$A$5:$A$104,C188)&lt;&gt;1),"REVISAR DADOS",IF(H188="Sim",IF(COUNT(I188)&lt;&gt;1,"INFORMAR DATA CDF",IF(OR(I188&lt;B188,I188&gt;Listas!$B$9),"REVISAR DATA CDF","CONCLUÍDO")),IF(H188="Não",IF(AND(ISNUMBER(Listas!$B$8),Listas!$B$8&gt;=0),IF(Listas!$B$9-B188&gt;Listas!$B$8,"COBRAR CDF","AGUARDAR PRAZO"),"REVISAR PARÂMETRO"),"INFORMAR CDF")))))</x:f>
      </x:c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30"/>
      <x:c r="B189" s="40"/>
      <x:c r="C189" s="30"/>
      <x:c r="D189" s="41"/>
      <x:c r="E189" s="30"/>
      <x:c r="F189" s="30"/>
      <x:c r="G189" s="30"/>
      <x:c r="H189" s="30"/>
      <x:c r="I189" s="40"/>
      <x:c r="J189" s="32" t="str">
        <x:f>IF(LEN(A189)=0,"",IF(OR(COUNT(B189)&lt;&gt;1,LEN(C189)=0,COUNT(D189)&lt;&gt;1,LEN(E189)=0,LEN(F189)=0,LEN(G189)=0),"DADOS INCOMPLETOS",IF(OR(B189&lt;=0,B189&gt;Listas!$B$9,D189&lt;=0,COUNTIF(Residuos!$A$5:$A$104,C189)&lt;&gt;1),"REVISAR DADOS",IF(H189="Sim",IF(COUNT(I189)&lt;&gt;1,"INFORMAR DATA CDF",IF(OR(I189&lt;B189,I189&gt;Listas!$B$9),"REVISAR DATA CDF","CONCLUÍDO")),IF(H189="Não",IF(AND(ISNUMBER(Listas!$B$8),Listas!$B$8&gt;=0),IF(Listas!$B$9-B189&gt;Listas!$B$8,"COBRAR CDF","AGUARDAR PRAZO"),"REVISAR PARÂMETRO"),"INFORMAR CDF")))))</x:f>
      </x:c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30"/>
      <x:c r="B190" s="40"/>
      <x:c r="C190" s="30"/>
      <x:c r="D190" s="41"/>
      <x:c r="E190" s="30"/>
      <x:c r="F190" s="30"/>
      <x:c r="G190" s="30"/>
      <x:c r="H190" s="30"/>
      <x:c r="I190" s="40"/>
      <x:c r="J190" s="32" t="str">
        <x:f>IF(LEN(A190)=0,"",IF(OR(COUNT(B190)&lt;&gt;1,LEN(C190)=0,COUNT(D190)&lt;&gt;1,LEN(E190)=0,LEN(F190)=0,LEN(G190)=0),"DADOS INCOMPLETOS",IF(OR(B190&lt;=0,B190&gt;Listas!$B$9,D190&lt;=0,COUNTIF(Residuos!$A$5:$A$104,C190)&lt;&gt;1),"REVISAR DADOS",IF(H190="Sim",IF(COUNT(I190)&lt;&gt;1,"INFORMAR DATA CDF",IF(OR(I190&lt;B190,I190&gt;Listas!$B$9),"REVISAR DATA CDF","CONCLUÍDO")),IF(H190="Não",IF(AND(ISNUMBER(Listas!$B$8),Listas!$B$8&gt;=0),IF(Listas!$B$9-B190&gt;Listas!$B$8,"COBRAR CDF","AGUARDAR PRAZO"),"REVISAR PARÂMETRO"),"INFORMAR CDF")))))</x:f>
      </x:c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30"/>
      <x:c r="B191" s="40"/>
      <x:c r="C191" s="30"/>
      <x:c r="D191" s="41"/>
      <x:c r="E191" s="30"/>
      <x:c r="F191" s="30"/>
      <x:c r="G191" s="30"/>
      <x:c r="H191" s="30"/>
      <x:c r="I191" s="40"/>
      <x:c r="J191" s="32" t="str">
        <x:f>IF(LEN(A191)=0,"",IF(OR(COUNT(B191)&lt;&gt;1,LEN(C191)=0,COUNT(D191)&lt;&gt;1,LEN(E191)=0,LEN(F191)=0,LEN(G191)=0),"DADOS INCOMPLETOS",IF(OR(B191&lt;=0,B191&gt;Listas!$B$9,D191&lt;=0,COUNTIF(Residuos!$A$5:$A$104,C191)&lt;&gt;1),"REVISAR DADOS",IF(H191="Sim",IF(COUNT(I191)&lt;&gt;1,"INFORMAR DATA CDF",IF(OR(I191&lt;B191,I191&gt;Listas!$B$9),"REVISAR DATA CDF","CONCLUÍDO")),IF(H191="Não",IF(AND(ISNUMBER(Listas!$B$8),Listas!$B$8&gt;=0),IF(Listas!$B$9-B191&gt;Listas!$B$8,"COBRAR CDF","AGUARDAR PRAZO"),"REVISAR PARÂMETRO"),"INFORMAR CDF")))))</x:f>
      </x:c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30"/>
      <x:c r="B192" s="40"/>
      <x:c r="C192" s="30"/>
      <x:c r="D192" s="41"/>
      <x:c r="E192" s="30"/>
      <x:c r="F192" s="30"/>
      <x:c r="G192" s="30"/>
      <x:c r="H192" s="30"/>
      <x:c r="I192" s="40"/>
      <x:c r="J192" s="32" t="str">
        <x:f>IF(LEN(A192)=0,"",IF(OR(COUNT(B192)&lt;&gt;1,LEN(C192)=0,COUNT(D192)&lt;&gt;1,LEN(E192)=0,LEN(F192)=0,LEN(G192)=0),"DADOS INCOMPLETOS",IF(OR(B192&lt;=0,B192&gt;Listas!$B$9,D192&lt;=0,COUNTIF(Residuos!$A$5:$A$104,C192)&lt;&gt;1),"REVISAR DADOS",IF(H192="Sim",IF(COUNT(I192)&lt;&gt;1,"INFORMAR DATA CDF",IF(OR(I192&lt;B192,I192&gt;Listas!$B$9),"REVISAR DATA CDF","CONCLUÍDO")),IF(H192="Não",IF(AND(ISNUMBER(Listas!$B$8),Listas!$B$8&gt;=0),IF(Listas!$B$9-B192&gt;Listas!$B$8,"COBRAR CDF","AGUARDAR PRAZO"),"REVISAR PARÂMETRO"),"INFORMAR CDF")))))</x:f>
      </x:c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30"/>
      <x:c r="B193" s="40"/>
      <x:c r="C193" s="30"/>
      <x:c r="D193" s="41"/>
      <x:c r="E193" s="30"/>
      <x:c r="F193" s="30"/>
      <x:c r="G193" s="30"/>
      <x:c r="H193" s="30"/>
      <x:c r="I193" s="40"/>
      <x:c r="J193" s="32" t="str">
        <x:f>IF(LEN(A193)=0,"",IF(OR(COUNT(B193)&lt;&gt;1,LEN(C193)=0,COUNT(D193)&lt;&gt;1,LEN(E193)=0,LEN(F193)=0,LEN(G193)=0),"DADOS INCOMPLETOS",IF(OR(B193&lt;=0,B193&gt;Listas!$B$9,D193&lt;=0,COUNTIF(Residuos!$A$5:$A$104,C193)&lt;&gt;1),"REVISAR DADOS",IF(H193="Sim",IF(COUNT(I193)&lt;&gt;1,"INFORMAR DATA CDF",IF(OR(I193&lt;B193,I193&gt;Listas!$B$9),"REVISAR DATA CDF","CONCLUÍDO")),IF(H193="Não",IF(AND(ISNUMBER(Listas!$B$8),Listas!$B$8&gt;=0),IF(Listas!$B$9-B193&gt;Listas!$B$8,"COBRAR CDF","AGUARDAR PRAZO"),"REVISAR PARÂMETRO"),"INFORMAR CDF")))))</x:f>
      </x:c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30"/>
      <x:c r="B194" s="40"/>
      <x:c r="C194" s="30"/>
      <x:c r="D194" s="41"/>
      <x:c r="E194" s="30"/>
      <x:c r="F194" s="30"/>
      <x:c r="G194" s="30"/>
      <x:c r="H194" s="30"/>
      <x:c r="I194" s="40"/>
      <x:c r="J194" s="32" t="str">
        <x:f>IF(LEN(A194)=0,"",IF(OR(COUNT(B194)&lt;&gt;1,LEN(C194)=0,COUNT(D194)&lt;&gt;1,LEN(E194)=0,LEN(F194)=0,LEN(G194)=0),"DADOS INCOMPLETOS",IF(OR(B194&lt;=0,B194&gt;Listas!$B$9,D194&lt;=0,COUNTIF(Residuos!$A$5:$A$104,C194)&lt;&gt;1),"REVISAR DADOS",IF(H194="Sim",IF(COUNT(I194)&lt;&gt;1,"INFORMAR DATA CDF",IF(OR(I194&lt;B194,I194&gt;Listas!$B$9),"REVISAR DATA CDF","CONCLUÍDO")),IF(H194="Não",IF(AND(ISNUMBER(Listas!$B$8),Listas!$B$8&gt;=0),IF(Listas!$B$9-B194&gt;Listas!$B$8,"COBRAR CDF","AGUARDAR PRAZO"),"REVISAR PARÂMETRO"),"INFORMAR CDF")))))</x:f>
      </x:c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30"/>
      <x:c r="B195" s="40"/>
      <x:c r="C195" s="30"/>
      <x:c r="D195" s="41"/>
      <x:c r="E195" s="30"/>
      <x:c r="F195" s="30"/>
      <x:c r="G195" s="30"/>
      <x:c r="H195" s="30"/>
      <x:c r="I195" s="40"/>
      <x:c r="J195" s="32" t="str">
        <x:f>IF(LEN(A195)=0,"",IF(OR(COUNT(B195)&lt;&gt;1,LEN(C195)=0,COUNT(D195)&lt;&gt;1,LEN(E195)=0,LEN(F195)=0,LEN(G195)=0),"DADOS INCOMPLETOS",IF(OR(B195&lt;=0,B195&gt;Listas!$B$9,D195&lt;=0,COUNTIF(Residuos!$A$5:$A$104,C195)&lt;&gt;1),"REVISAR DADOS",IF(H195="Sim",IF(COUNT(I195)&lt;&gt;1,"INFORMAR DATA CDF",IF(OR(I195&lt;B195,I195&gt;Listas!$B$9),"REVISAR DATA CDF","CONCLUÍDO")),IF(H195="Não",IF(AND(ISNUMBER(Listas!$B$8),Listas!$B$8&gt;=0),IF(Listas!$B$9-B195&gt;Listas!$B$8,"COBRAR CDF","AGUARDAR PRAZO"),"REVISAR PARÂMETRO"),"INFORMAR CDF")))))</x:f>
      </x:c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30"/>
      <x:c r="B196" s="40"/>
      <x:c r="C196" s="30"/>
      <x:c r="D196" s="41"/>
      <x:c r="E196" s="30"/>
      <x:c r="F196" s="30"/>
      <x:c r="G196" s="30"/>
      <x:c r="H196" s="30"/>
      <x:c r="I196" s="40"/>
      <x:c r="J196" s="32" t="str">
        <x:f>IF(LEN(A196)=0,"",IF(OR(COUNT(B196)&lt;&gt;1,LEN(C196)=0,COUNT(D196)&lt;&gt;1,LEN(E196)=0,LEN(F196)=0,LEN(G196)=0),"DADOS INCOMPLETOS",IF(OR(B196&lt;=0,B196&gt;Listas!$B$9,D196&lt;=0,COUNTIF(Residuos!$A$5:$A$104,C196)&lt;&gt;1),"REVISAR DADOS",IF(H196="Sim",IF(COUNT(I196)&lt;&gt;1,"INFORMAR DATA CDF",IF(OR(I196&lt;B196,I196&gt;Listas!$B$9),"REVISAR DATA CDF","CONCLUÍDO")),IF(H196="Não",IF(AND(ISNUMBER(Listas!$B$8),Listas!$B$8&gt;=0),IF(Listas!$B$9-B196&gt;Listas!$B$8,"COBRAR CDF","AGUARDAR PRAZO"),"REVISAR PARÂMETRO"),"INFORMAR CDF")))))</x:f>
      </x:c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30"/>
      <x:c r="B197" s="40"/>
      <x:c r="C197" s="30"/>
      <x:c r="D197" s="41"/>
      <x:c r="E197" s="30"/>
      <x:c r="F197" s="30"/>
      <x:c r="G197" s="30"/>
      <x:c r="H197" s="30"/>
      <x:c r="I197" s="40"/>
      <x:c r="J197" s="32" t="str">
        <x:f>IF(LEN(A197)=0,"",IF(OR(COUNT(B197)&lt;&gt;1,LEN(C197)=0,COUNT(D197)&lt;&gt;1,LEN(E197)=0,LEN(F197)=0,LEN(G197)=0),"DADOS INCOMPLETOS",IF(OR(B197&lt;=0,B197&gt;Listas!$B$9,D197&lt;=0,COUNTIF(Residuos!$A$5:$A$104,C197)&lt;&gt;1),"REVISAR DADOS",IF(H197="Sim",IF(COUNT(I197)&lt;&gt;1,"INFORMAR DATA CDF",IF(OR(I197&lt;B197,I197&gt;Listas!$B$9),"REVISAR DATA CDF","CONCLUÍDO")),IF(H197="Não",IF(AND(ISNUMBER(Listas!$B$8),Listas!$B$8&gt;=0),IF(Listas!$B$9-B197&gt;Listas!$B$8,"COBRAR CDF","AGUARDAR PRAZO"),"REVISAR PARÂMETRO"),"INFORMAR CDF")))))</x:f>
      </x:c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30"/>
      <x:c r="B198" s="40"/>
      <x:c r="C198" s="30"/>
      <x:c r="D198" s="41"/>
      <x:c r="E198" s="30"/>
      <x:c r="F198" s="30"/>
      <x:c r="G198" s="30"/>
      <x:c r="H198" s="30"/>
      <x:c r="I198" s="40"/>
      <x:c r="J198" s="32" t="str">
        <x:f>IF(LEN(A198)=0,"",IF(OR(COUNT(B198)&lt;&gt;1,LEN(C198)=0,COUNT(D198)&lt;&gt;1,LEN(E198)=0,LEN(F198)=0,LEN(G198)=0),"DADOS INCOMPLETOS",IF(OR(B198&lt;=0,B198&gt;Listas!$B$9,D198&lt;=0,COUNTIF(Residuos!$A$5:$A$104,C198)&lt;&gt;1),"REVISAR DADOS",IF(H198="Sim",IF(COUNT(I198)&lt;&gt;1,"INFORMAR DATA CDF",IF(OR(I198&lt;B198,I198&gt;Listas!$B$9),"REVISAR DATA CDF","CONCLUÍDO")),IF(H198="Não",IF(AND(ISNUMBER(Listas!$B$8),Listas!$B$8&gt;=0),IF(Listas!$B$9-B198&gt;Listas!$B$8,"COBRAR CDF","AGUARDAR PRAZO"),"REVISAR PARÂMETRO"),"INFORMAR CDF")))))</x:f>
      </x:c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30"/>
      <x:c r="B199" s="40"/>
      <x:c r="C199" s="30"/>
      <x:c r="D199" s="41"/>
      <x:c r="E199" s="30"/>
      <x:c r="F199" s="30"/>
      <x:c r="G199" s="30"/>
      <x:c r="H199" s="30"/>
      <x:c r="I199" s="40"/>
      <x:c r="J199" s="32" t="str">
        <x:f>IF(LEN(A199)=0,"",IF(OR(COUNT(B199)&lt;&gt;1,LEN(C199)=0,COUNT(D199)&lt;&gt;1,LEN(E199)=0,LEN(F199)=0,LEN(G199)=0),"DADOS INCOMPLETOS",IF(OR(B199&lt;=0,B199&gt;Listas!$B$9,D199&lt;=0,COUNTIF(Residuos!$A$5:$A$104,C199)&lt;&gt;1),"REVISAR DADOS",IF(H199="Sim",IF(COUNT(I199)&lt;&gt;1,"INFORMAR DATA CDF",IF(OR(I199&lt;B199,I199&gt;Listas!$B$9),"REVISAR DATA CDF","CONCLUÍDO")),IF(H199="Não",IF(AND(ISNUMBER(Listas!$B$8),Listas!$B$8&gt;=0),IF(Listas!$B$9-B199&gt;Listas!$B$8,"COBRAR CDF","AGUARDAR PRAZO"),"REVISAR PARÂMETRO"),"INFORMAR CDF")))))</x:f>
      </x:c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30"/>
      <x:c r="B200" s="40"/>
      <x:c r="C200" s="30"/>
      <x:c r="D200" s="41"/>
      <x:c r="E200" s="30"/>
      <x:c r="F200" s="30"/>
      <x:c r="G200" s="30"/>
      <x:c r="H200" s="30"/>
      <x:c r="I200" s="40"/>
      <x:c r="J200" s="32" t="str">
        <x:f>IF(LEN(A200)=0,"",IF(OR(COUNT(B200)&lt;&gt;1,LEN(C200)=0,COUNT(D200)&lt;&gt;1,LEN(E200)=0,LEN(F200)=0,LEN(G200)=0),"DADOS INCOMPLETOS",IF(OR(B200&lt;=0,B200&gt;Listas!$B$9,D200&lt;=0,COUNTIF(Residuos!$A$5:$A$104,C200)&lt;&gt;1),"REVISAR DADOS",IF(H200="Sim",IF(COUNT(I200)&lt;&gt;1,"INFORMAR DATA CDF",IF(OR(I200&lt;B200,I200&gt;Listas!$B$9),"REVISAR DATA CDF","CONCLUÍDO")),IF(H200="Não",IF(AND(ISNUMBER(Listas!$B$8),Listas!$B$8&gt;=0),IF(Listas!$B$9-B200&gt;Listas!$B$8,"COBRAR CDF","AGUARDAR PRAZO"),"REVISAR PARÂMETRO"),"INFORMAR CDF")))))</x:f>
      </x:c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30"/>
      <x:c r="B201" s="40"/>
      <x:c r="C201" s="30"/>
      <x:c r="D201" s="41"/>
      <x:c r="E201" s="30"/>
      <x:c r="F201" s="30"/>
      <x:c r="G201" s="30"/>
      <x:c r="H201" s="30"/>
      <x:c r="I201" s="40"/>
      <x:c r="J201" s="32" t="str">
        <x:f>IF(LEN(A201)=0,"",IF(OR(COUNT(B201)&lt;&gt;1,LEN(C201)=0,COUNT(D201)&lt;&gt;1,LEN(E201)=0,LEN(F201)=0,LEN(G201)=0),"DADOS INCOMPLETOS",IF(OR(B201&lt;=0,B201&gt;Listas!$B$9,D201&lt;=0,COUNTIF(Residuos!$A$5:$A$104,C201)&lt;&gt;1),"REVISAR DADOS",IF(H201="Sim",IF(COUNT(I201)&lt;&gt;1,"INFORMAR DATA CDF",IF(OR(I201&lt;B201,I201&gt;Listas!$B$9),"REVISAR DATA CDF","CONCLUÍDO")),IF(H201="Não",IF(AND(ISNUMBER(Listas!$B$8),Listas!$B$8&gt;=0),IF(Listas!$B$9-B201&gt;Listas!$B$8,"COBRAR CDF","AGUARDAR PRAZO"),"REVISAR PARÂMETRO"),"INFORMAR CDF")))))</x:f>
      </x:c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30"/>
      <x:c r="B202" s="40"/>
      <x:c r="C202" s="30"/>
      <x:c r="D202" s="41"/>
      <x:c r="E202" s="30"/>
      <x:c r="F202" s="30"/>
      <x:c r="G202" s="30"/>
      <x:c r="H202" s="30"/>
      <x:c r="I202" s="40"/>
      <x:c r="J202" s="32" t="str">
        <x:f>IF(LEN(A202)=0,"",IF(OR(COUNT(B202)&lt;&gt;1,LEN(C202)=0,COUNT(D202)&lt;&gt;1,LEN(E202)=0,LEN(F202)=0,LEN(G202)=0),"DADOS INCOMPLETOS",IF(OR(B202&lt;=0,B202&gt;Listas!$B$9,D202&lt;=0,COUNTIF(Residuos!$A$5:$A$104,C202)&lt;&gt;1),"REVISAR DADOS",IF(H202="Sim",IF(COUNT(I202)&lt;&gt;1,"INFORMAR DATA CDF",IF(OR(I202&lt;B202,I202&gt;Listas!$B$9),"REVISAR DATA CDF","CONCLUÍDO")),IF(H202="Não",IF(AND(ISNUMBER(Listas!$B$8),Listas!$B$8&gt;=0),IF(Listas!$B$9-B202&gt;Listas!$B$8,"COBRAR CDF","AGUARDAR PRAZO"),"REVISAR PARÂMETRO"),"INFORMAR CDF")))))</x:f>
      </x:c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30"/>
      <x:c r="B203" s="40"/>
      <x:c r="C203" s="30"/>
      <x:c r="D203" s="41"/>
      <x:c r="E203" s="30"/>
      <x:c r="F203" s="30"/>
      <x:c r="G203" s="30"/>
      <x:c r="H203" s="30"/>
      <x:c r="I203" s="40"/>
      <x:c r="J203" s="32" t="str">
        <x:f>IF(LEN(A203)=0,"",IF(OR(COUNT(B203)&lt;&gt;1,LEN(C203)=0,COUNT(D203)&lt;&gt;1,LEN(E203)=0,LEN(F203)=0,LEN(G203)=0),"DADOS INCOMPLETOS",IF(OR(B203&lt;=0,B203&gt;Listas!$B$9,D203&lt;=0,COUNTIF(Residuos!$A$5:$A$104,C203)&lt;&gt;1),"REVISAR DADOS",IF(H203="Sim",IF(COUNT(I203)&lt;&gt;1,"INFORMAR DATA CDF",IF(OR(I203&lt;B203,I203&gt;Listas!$B$9),"REVISAR DATA CDF","CONCLUÍDO")),IF(H203="Não",IF(AND(ISNUMBER(Listas!$B$8),Listas!$B$8&gt;=0),IF(Listas!$B$9-B203&gt;Listas!$B$8,"COBRAR CDF","AGUARDAR PRAZO"),"REVISAR PARÂMETRO"),"INFORMAR CDF")))))</x:f>
      </x:c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30"/>
      <x:c r="B204" s="40"/>
      <x:c r="C204" s="30"/>
      <x:c r="D204" s="41"/>
      <x:c r="E204" s="30"/>
      <x:c r="F204" s="30"/>
      <x:c r="G204" s="30"/>
      <x:c r="H204" s="30"/>
      <x:c r="I204" s="40"/>
      <x:c r="J204" s="32" t="str">
        <x:f>IF(LEN(A204)=0,"",IF(OR(COUNT(B204)&lt;&gt;1,LEN(C204)=0,COUNT(D204)&lt;&gt;1,LEN(E204)=0,LEN(F204)=0,LEN(G204)=0),"DADOS INCOMPLETOS",IF(OR(B204&lt;=0,B204&gt;Listas!$B$9,D204&lt;=0,COUNTIF(Residuos!$A$5:$A$104,C204)&lt;&gt;1),"REVISAR DADOS",IF(H204="Sim",IF(COUNT(I204)&lt;&gt;1,"INFORMAR DATA CDF",IF(OR(I204&lt;B204,I204&gt;Listas!$B$9),"REVISAR DATA CDF","CONCLUÍDO")),IF(H204="Não",IF(AND(ISNUMBER(Listas!$B$8),Listas!$B$8&gt;=0),IF(Listas!$B$9-B204&gt;Listas!$B$8,"COBRAR CDF","AGUARDAR PRAZO"),"REVISAR PARÂMETRO"),"INFORMAR CDF")))))</x:f>
      </x:c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</x:sheetData>
  <x:mergeCells>
    <x:mergeCell ref="A1:J1"/>
    <x:mergeCell ref="A2:J2"/>
  </x:mergeCells>
  <x:conditionalFormatting sqref="J5:J204">
    <x:cfRule type="containsText" dxfId="3" priority="1" operator="containsText" text="COBRAR"/>
    <x:cfRule type="containsText" dxfId="4" priority="2" operator="containsText" text="AGUARDAR"/>
  </x:conditionalFormatting>
  <x:dataValidations count="3">
    <x:dataValidation type="list" sqref="C5:C204">
      <x:formula1>Residuos!$A$5:$A$104</x:formula1>
    </x:dataValidation>
    <x:dataValidation type="list" sqref="G5:G204">
      <x:formula1>Listas!$H$6:$H$13</x:formula1>
    </x:dataValidation>
    <x:dataValidation type="list" sqref="H5:H204">
      <x:formula1>Listas!$I$6:$I$7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92544c288804d16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5" hidden="0" customWidth="1"/>
    <x:col min="2" max="2" width="18" hidden="0" customWidth="1"/>
    <x:col min="3" max="3" width="29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6" hidden="0" customWidth="1"/>
    <x:col min="11" max="11" width="23" hidden="0" customWidth="1"/>
  </x:cols>
  <x:sheetData>
    <x:row r="1" ht="34" customHeight="1">
      <x:c r="A1" s="4" t="str">
        <x:v>FORNECEDORES, TRANSPORTADORES E LICENÇAS</x:v>
      </x:c>
      <x:c r="B1" s="4" t="str">
        <x:v>FORNECEDORES, TRANSPORTADORES E LICENÇAS</x:v>
      </x:c>
      <x:c r="C1" s="4" t="str">
        <x:v>FORNECEDORES, TRANSPORTADORES E LICENÇAS</x:v>
      </x:c>
      <x:c r="D1" s="4" t="str">
        <x:v>FORNECEDORES, TRANSPORTADORES E LICENÇAS</x:v>
      </x:c>
      <x:c r="E1" s="4" t="str">
        <x:v>FORNECEDORES, TRANSPORTADORES E LICENÇAS</x:v>
      </x:c>
      <x:c r="F1" s="4" t="str">
        <x:v>FORNECEDORES, TRANSPORTADORES E LICENÇAS</x:v>
      </x:c>
      <x:c r="G1" s="4" t="str">
        <x:v>FORNECEDORES, TRANSPORTADORES E LICENÇAS</x:v>
      </x:c>
      <x:c r="H1" s="4" t="str">
        <x:v>FORNECEDORES, TRANSPORTADORES E LICENÇAS</x:v>
      </x:c>
      <x:c r="I1" s="4" t="str">
        <x:v>FORNECEDORES, TRANSPORTADORES E LICENÇAS</x:v>
      </x:c>
      <x:c r="J1" s="4" t="str">
        <x:v>FORNECEDORES, TRANSPORTADORES E LICENÇAS</x:v>
      </x:c>
      <x:c r="K1" s="4" t="str">
        <x:v>FORNECEDORES, TRANSPORTADORES E LICENÇAS</x:v>
      </x:c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0" customHeight="1">
      <x:c r="A2" s="8" t="str">
        <x:v>Valide licenças antes da contratação ou remessa. Parceiro vencido ou bloqueado não deve receber novas destinações.</x:v>
      </x:c>
      <x:c r="B2" s="8" t="str">
        <x:v>Valide licenças antes da contratação ou remessa. Parceiro vencido ou bloqueado não deve receber novas destinações.</x:v>
      </x:c>
      <x:c r="C2" s="8" t="str">
        <x:v>Valide licenças antes da contratação ou remessa. Parceiro vencido ou bloqueado não deve receber novas destinações.</x:v>
      </x:c>
      <x:c r="D2" s="8" t="str">
        <x:v>Valide licenças antes da contratação ou remessa. Parceiro vencido ou bloqueado não deve receber novas destinações.</x:v>
      </x:c>
      <x:c r="E2" s="8" t="str">
        <x:v>Valide licenças antes da contratação ou remessa. Parceiro vencido ou bloqueado não deve receber novas destinações.</x:v>
      </x:c>
      <x:c r="F2" s="8" t="str">
        <x:v>Valide licenças antes da contratação ou remessa. Parceiro vencido ou bloqueado não deve receber novas destinações.</x:v>
      </x:c>
      <x:c r="G2" s="8" t="str">
        <x:v>Valide licenças antes da contratação ou remessa. Parceiro vencido ou bloqueado não deve receber novas destinações.</x:v>
      </x:c>
      <x:c r="H2" s="8" t="str">
        <x:v>Valide licenças antes da contratação ou remessa. Parceiro vencido ou bloqueado não deve receber novas destinações.</x:v>
      </x:c>
      <x:c r="I2" s="8" t="str">
        <x:v>Valide licenças antes da contratação ou remessa. Parceiro vencido ou bloqueado não deve receber novas destinações.</x:v>
      </x:c>
      <x:c r="J2" s="8" t="str">
        <x:v>Valide licenças antes da contratação ou remessa. Parceiro vencido ou bloqueado não deve receber novas destinações.</x:v>
      </x:c>
      <x:c r="K2" s="8" t="str">
        <x:v>Valide licenças antes da contratação ou remessa. Parceiro vencido ou bloqueado não deve receber novas destinações.</x:v>
      </x:c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50" customHeight="1">
      <x:c r="A4" s="22" t="str">
        <x:v>Parceiro</x:v>
      </x:c>
      <x:c r="B4" s="23" t="str">
        <x:v>Tipo</x:v>
      </x:c>
      <x:c r="C4" s="23" t="str">
        <x:v>Serviço</x:v>
      </x:c>
      <x:c r="D4" s="23" t="str">
        <x:v>Documento</x:v>
      </x:c>
      <x:c r="E4" s="23" t="str">
        <x:v>Validade licença</x:v>
      </x:c>
      <x:c r="F4" s="23" t="str">
        <x:v>Validade seguro</x:v>
      </x:c>
      <x:c r="G4" s="23" t="str">
        <x:v>Responsável</x:v>
      </x:c>
      <x:c r="H4" s="23" t="str">
        <x:v>Telefone</x:v>
      </x:c>
      <x:c r="I4" s="23" t="str">
        <x:v>Status informado</x:v>
      </x:c>
      <x:c r="J4" s="23" t="str">
        <x:v>Dias até vencer</x:v>
      </x:c>
      <x:c r="K4" s="24" t="str">
        <x:v>Ação</x:v>
      </x:c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>
      <x:c r="A5" s="30" t="str">
        <x:v>Transportadora Verde</x:v>
      </x:c>
      <x:c r="B5" s="30" t="str">
        <x:v>Transportador</x:v>
      </x:c>
      <x:c r="C5" s="30" t="str">
        <x:v>Transporte não perigoso</x:v>
      </x:c>
      <x:c r="D5" s="30" t="str">
        <x:v>LIC-TR-101</x:v>
      </x:c>
      <x:c r="E5" s="40" t="n">
        <x:v>46477</x:v>
      </x:c>
      <x:c r="F5" s="40" t="n">
        <x:v>46418</x:v>
      </x:c>
      <x:c r="G5" s="30" t="str">
        <x:v>Paulo</x:v>
      </x:c>
      <x:c r="H5" s="30" t="str">
        <x:v>(11) 99999-1001</x:v>
      </x:c>
      <x:c r="I5" s="30" t="str">
        <x:v>Regular</x:v>
      </x:c>
      <x:c r="J5" s="43" t="n">
        <x:f>IF(LEN(A5)=0,"",IF(COUNT(E5:F5)=2,IF(MIN(E5:F5)&gt;0,MIN(E5:F5)-Listas!$B$9,""),""))</x:f>
        <x:v>116</x:v>
      </x:c>
      <x:c r="K5" s="32" t="str">
        <x:f>IF(LEN(A5)=0,"",IF(I5="Bloqueado","BLOQUEAR",IF(NOT(ISNUMBER(J5)),"REVISAR VALIDADES",IF(OR(I5="Vencido",J5&lt;0),"LICENÇA VENCIDA",IF(AND(ISNUMBER(Listas!$B$6),Listas!$B$6&gt;=0),IF(J5&lt;=Listas!$B$6,"RENOVAR DOCUMENTO","OK"),"REVISAR PARÂMETRO")))))</x:f>
        <x:v>OK</x:v>
      </x:c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30" t="str">
        <x:v>Recicla Brasil</x:v>
      </x:c>
      <x:c r="B6" s="30" t="str">
        <x:v>Destinador</x:v>
      </x:c>
      <x:c r="C6" s="30" t="str">
        <x:v>Reciclagem papel/plástico</x:v>
      </x:c>
      <x:c r="D6" s="30" t="str">
        <x:v>LIC-DE-201</x:v>
      </x:c>
      <x:c r="E6" s="40" t="n">
        <x:v>46310</x:v>
      </x:c>
      <x:c r="F6" s="40" t="n">
        <x:v>46446</x:v>
      </x:c>
      <x:c r="G6" s="30" t="str">
        <x:v>Marina</x:v>
      </x:c>
      <x:c r="H6" s="30" t="str">
        <x:v>(11) 99999-2002</x:v>
      </x:c>
      <x:c r="I6" s="30" t="str">
        <x:v>A vencer</x:v>
      </x:c>
      <x:c r="J6" s="43" t="n">
        <x:f>IF(LEN(A6)=0,"",IF(COUNT(E6:F6)=2,IF(MIN(E6:F6)&gt;0,MIN(E6:F6)-Listas!$B$9,""),""))</x:f>
        <x:v>8</x:v>
      </x:c>
      <x:c r="K6" s="32" t="str">
        <x:f>IF(LEN(A6)=0,"",IF(I6="Bloqueado","BLOQUEAR",IF(NOT(ISNUMBER(J6)),"REVISAR VALIDADES",IF(OR(I6="Vencido",J6&lt;0),"LICENÇA VENCIDA",IF(AND(ISNUMBER(Listas!$B$6),Listas!$B$6&gt;=0),IF(J6&lt;=Listas!$B$6,"RENOVAR DOCUMENTO","OK"),"REVISAR PARÂMETRO")))))</x:f>
        <x:v>RENOVAR DOCUMENTO</x:v>
      </x:c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30" t="str">
        <x:v>Metal Verde</x:v>
      </x:c>
      <x:c r="B7" s="30" t="str">
        <x:v>Destinador</x:v>
      </x:c>
      <x:c r="C7" s="30" t="str">
        <x:v>Reciclagem de metais</x:v>
      </x:c>
      <x:c r="D7" s="30" t="str">
        <x:v>LIC-DE-202</x:v>
      </x:c>
      <x:c r="E7" s="40" t="n">
        <x:v>46538</x:v>
      </x:c>
      <x:c r="F7" s="40" t="n">
        <x:v>46538</x:v>
      </x:c>
      <x:c r="G7" s="30" t="str">
        <x:v>Carlos</x:v>
      </x:c>
      <x:c r="H7" s="30" t="str">
        <x:v>(11) 99999-3003</x:v>
      </x:c>
      <x:c r="I7" s="30" t="str">
        <x:v>Regular</x:v>
      </x:c>
      <x:c r="J7" s="43" t="n">
        <x:f>IF(LEN(A7)=0,"",IF(COUNT(E7:F7)=2,IF(MIN(E7:F7)&gt;0,MIN(E7:F7)-Listas!$B$9,""),""))</x:f>
        <x:v>236</x:v>
      </x:c>
      <x:c r="K7" s="32" t="str">
        <x:f>IF(LEN(A7)=0,"",IF(I7="Bloqueado","BLOQUEAR",IF(NOT(ISNUMBER(J7)),"REVISAR VALIDADES",IF(OR(I7="Vencido",J7&lt;0),"LICENÇA VENCIDA",IF(AND(ISNUMBER(Listas!$B$6),Listas!$B$6&gt;=0),IF(J7&lt;=Listas!$B$6,"RENOVAR DOCUMENTO","OK"),"REVISAR PARÂMETRO")))))</x:f>
        <x:v>OK</x:v>
      </x:c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30" t="str">
        <x:v>Composta SP</x:v>
      </x:c>
      <x:c r="B8" s="30" t="str">
        <x:v>Destinador</x:v>
      </x:c>
      <x:c r="C8" s="30" t="str">
        <x:v>Compostagem</x:v>
      </x:c>
      <x:c r="D8" s="30" t="str">
        <x:v>LIC-DE-203</x:v>
      </x:c>
      <x:c r="E8" s="40" t="n">
        <x:v>46507</x:v>
      </x:c>
      <x:c r="F8" s="40" t="n">
        <x:v>46507</x:v>
      </x:c>
      <x:c r="G8" s="30" t="str">
        <x:v>Beatriz</x:v>
      </x:c>
      <x:c r="H8" s="30" t="str">
        <x:v>(11) 99999-4004</x:v>
      </x:c>
      <x:c r="I8" s="30" t="str">
        <x:v>Regular</x:v>
      </x:c>
      <x:c r="J8" s="43" t="n">
        <x:f>IF(LEN(A8)=0,"",IF(COUNT(E8:F8)=2,IF(MIN(E8:F8)&gt;0,MIN(E8:F8)-Listas!$B$9,""),""))</x:f>
        <x:v>205</x:v>
      </x:c>
      <x:c r="K8" s="32" t="str">
        <x:f>IF(LEN(A8)=0,"",IF(I8="Bloqueado","BLOQUEAR",IF(NOT(ISNUMBER(J8)),"REVISAR VALIDADES",IF(OR(I8="Vencido",J8&lt;0),"LICENÇA VENCIDA",IF(AND(ISNUMBER(Listas!$B$6),Listas!$B$6&gt;=0),IF(J8&lt;=Listas!$B$6,"RENOVAR DOCUMENTO","OK"),"REVISAR PARÂMETRO")))))</x:f>
        <x:v>OK</x:v>
      </x:c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30" t="str">
        <x:v>Aterro Regional</x:v>
      </x:c>
      <x:c r="B9" s="30" t="str">
        <x:v>Destinador</x:v>
      </x:c>
      <x:c r="C9" s="30" t="str">
        <x:v>Aterro classe II</x:v>
      </x:c>
      <x:c r="D9" s="30" t="str">
        <x:v>LIC-DE-204</x:v>
      </x:c>
      <x:c r="E9" s="40" t="n">
        <x:v>46285</x:v>
      </x:c>
      <x:c r="F9" s="40" t="n">
        <x:v>46568</x:v>
      </x:c>
      <x:c r="G9" s="30" t="str">
        <x:v>Rafael</x:v>
      </x:c>
      <x:c r="H9" s="30" t="str">
        <x:v>(11) 99999-5005</x:v>
      </x:c>
      <x:c r="I9" s="30" t="str">
        <x:v>Vencido</x:v>
      </x:c>
      <x:c r="J9" s="43" t="n">
        <x:f>IF(LEN(A9)=0,"",IF(COUNT(E9:F9)=2,IF(MIN(E9:F9)&gt;0,MIN(E9:F9)-Listas!$B$9,""),""))</x:f>
        <x:v>-17</x:v>
      </x:c>
      <x:c r="K9" s="32" t="str">
        <x:f>IF(LEN(A9)=0,"",IF(I9="Bloqueado","BLOQUEAR",IF(NOT(ISNUMBER(J9)),"REVISAR VALIDADES",IF(OR(I9="Vencido",J9&lt;0),"LICENÇA VENCIDA",IF(AND(ISNUMBER(Listas!$B$6),Listas!$B$6&gt;=0),IF(J9&lt;=Listas!$B$6,"RENOVAR DOCUMENTO","OK"),"REVISAR PARÂMETRO")))))</x:f>
        <x:v>LICENÇA VENCIDA</x:v>
      </x:c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30" t="str">
        <x:v>Coprocessa</x:v>
      </x:c>
      <x:c r="B10" s="30" t="str">
        <x:v>Destinador</x:v>
      </x:c>
      <x:c r="C10" s="30" t="str">
        <x:v>Coprocessamento classe I</x:v>
      </x:c>
      <x:c r="D10" s="30" t="str">
        <x:v>LIC-DE-205</x:v>
      </x:c>
      <x:c r="E10" s="40" t="n">
        <x:v>46630</x:v>
      </x:c>
      <x:c r="F10" s="40" t="n">
        <x:v>46630</x:v>
      </x:c>
      <x:c r="G10" s="30" t="str">
        <x:v>Lúcia</x:v>
      </x:c>
      <x:c r="H10" s="30" t="str">
        <x:v>(11) 99999-6006</x:v>
      </x:c>
      <x:c r="I10" s="30" t="str">
        <x:v>Regular</x:v>
      </x:c>
      <x:c r="J10" s="43" t="n">
        <x:f>IF(LEN(A10)=0,"",IF(COUNT(E10:F10)=2,IF(MIN(E10:F10)&gt;0,MIN(E10:F10)-Listas!$B$9,""),""))</x:f>
        <x:v>328</x:v>
      </x:c>
      <x:c r="K10" s="32" t="str">
        <x:f>IF(LEN(A10)=0,"",IF(I10="Bloqueado","BLOQUEAR",IF(NOT(ISNUMBER(J10)),"REVISAR VALIDADES",IF(OR(I10="Vencido",J10&lt;0),"LICENÇA VENCIDA",IF(AND(ISNUMBER(Listas!$B$6),Listas!$B$6&gt;=0),IF(J10&lt;=Listas!$B$6,"RENOVAR DOCUMENTO","OK"),"REVISAR PARÂMETRO")))))</x:f>
        <x:v>OK</x:v>
      </x:c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30" t="str">
        <x:v>Recicla Eletrônicos</x:v>
      </x:c>
      <x:c r="B11" s="30" t="str">
        <x:v>Destinador</x:v>
      </x:c>
      <x:c r="C11" s="30" t="str">
        <x:v>Logística reversa</x:v>
      </x:c>
      <x:c r="D11" s="30" t="str">
        <x:v>LIC-DE-206</x:v>
      </x:c>
      <x:c r="E11" s="40" t="n">
        <x:v>46305</x:v>
      </x:c>
      <x:c r="F11" s="40" t="n">
        <x:v>46433</x:v>
      </x:c>
      <x:c r="G11" s="30" t="str">
        <x:v>Eduardo</x:v>
      </x:c>
      <x:c r="H11" s="30" t="str">
        <x:v>(11) 99999-7007</x:v>
      </x:c>
      <x:c r="I11" s="30" t="str">
        <x:v>A vencer</x:v>
      </x:c>
      <x:c r="J11" s="43" t="n">
        <x:f>IF(LEN(A11)=0,"",IF(COUNT(E11:F11)=2,IF(MIN(E11:F11)&gt;0,MIN(E11:F11)-Listas!$B$9,""),""))</x:f>
        <x:v>3</x:v>
      </x:c>
      <x:c r="K11" s="32" t="str">
        <x:f>IF(LEN(A11)=0,"",IF(I11="Bloqueado","BLOQUEAR",IF(NOT(ISNUMBER(J11)),"REVISAR VALIDADES",IF(OR(I11="Vencido",J11&lt;0),"LICENÇA VENCIDA",IF(AND(ISNUMBER(Listas!$B$6),Listas!$B$6&gt;=0),IF(J11&lt;=Listas!$B$6,"RENOVAR DOCUMENTO","OK"),"REVISAR PARÂMETRO")))))</x:f>
        <x:v>RENOVAR DOCUMENTO</x:v>
      </x:c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30"/>
      <x:c r="B12" s="30"/>
      <x:c r="C12" s="30"/>
      <x:c r="D12" s="30"/>
      <x:c r="E12" s="40"/>
      <x:c r="F12" s="40"/>
      <x:c r="G12" s="30"/>
      <x:c r="H12" s="30"/>
      <x:c r="I12" s="30"/>
      <x:c r="J12" s="43" t="str">
        <x:f>IF(LEN(A12)=0,"",IF(COUNT(E12:F12)=2,IF(MIN(E12:F12)&gt;0,MIN(E12:F12)-Listas!$B$9,""),""))</x:f>
      </x:c>
      <x:c r="K12" s="32" t="str">
        <x:f>IF(LEN(A12)=0,"",IF(I12="Bloqueado","BLOQUEAR",IF(NOT(ISNUMBER(J12)),"REVISAR VALIDADES",IF(OR(I12="Vencido",J12&lt;0),"LICENÇA VENCIDA",IF(AND(ISNUMBER(Listas!$B$6),Listas!$B$6&gt;=0),IF(J12&lt;=Listas!$B$6,"RENOVAR DOCUMENTO","OK"),"REVISAR PARÂMETRO")))))</x:f>
      </x:c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30"/>
      <x:c r="B13" s="30"/>
      <x:c r="C13" s="30"/>
      <x:c r="D13" s="30"/>
      <x:c r="E13" s="40"/>
      <x:c r="F13" s="40"/>
      <x:c r="G13" s="30"/>
      <x:c r="H13" s="30"/>
      <x:c r="I13" s="30"/>
      <x:c r="J13" s="43" t="str">
        <x:f>IF(LEN(A13)=0,"",IF(COUNT(E13:F13)=2,IF(MIN(E13:F13)&gt;0,MIN(E13:F13)-Listas!$B$9,""),""))</x:f>
      </x:c>
      <x:c r="K13" s="32" t="str">
        <x:f>IF(LEN(A13)=0,"",IF(I13="Bloqueado","BLOQUEAR",IF(NOT(ISNUMBER(J13)),"REVISAR VALIDADES",IF(OR(I13="Vencido",J13&lt;0),"LICENÇA VENCIDA",IF(AND(ISNUMBER(Listas!$B$6),Listas!$B$6&gt;=0),IF(J13&lt;=Listas!$B$6,"RENOVAR DOCUMENTO","OK"),"REVISAR PARÂMETRO")))))</x:f>
      </x:c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30"/>
      <x:c r="B14" s="30"/>
      <x:c r="C14" s="30"/>
      <x:c r="D14" s="30"/>
      <x:c r="E14" s="40"/>
      <x:c r="F14" s="40"/>
      <x:c r="G14" s="30"/>
      <x:c r="H14" s="30"/>
      <x:c r="I14" s="30"/>
      <x:c r="J14" s="43" t="str">
        <x:f>IF(LEN(A14)=0,"",IF(COUNT(E14:F14)=2,IF(MIN(E14:F14)&gt;0,MIN(E14:F14)-Listas!$B$9,""),""))</x:f>
      </x:c>
      <x:c r="K14" s="32" t="str">
        <x:f>IF(LEN(A14)=0,"",IF(I14="Bloqueado","BLOQUEAR",IF(NOT(ISNUMBER(J14)),"REVISAR VALIDADES",IF(OR(I14="Vencido",J14&lt;0),"LICENÇA VENCIDA",IF(AND(ISNUMBER(Listas!$B$6),Listas!$B$6&gt;=0),IF(J14&lt;=Listas!$B$6,"RENOVAR DOCUMENTO","OK"),"REVISAR PARÂMETRO")))))</x:f>
      </x:c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30"/>
      <x:c r="B15" s="30"/>
      <x:c r="C15" s="30"/>
      <x:c r="D15" s="30"/>
      <x:c r="E15" s="40"/>
      <x:c r="F15" s="40"/>
      <x:c r="G15" s="30"/>
      <x:c r="H15" s="30"/>
      <x:c r="I15" s="30"/>
      <x:c r="J15" s="43" t="str">
        <x:f>IF(LEN(A15)=0,"",IF(COUNT(E15:F15)=2,IF(MIN(E15:F15)&gt;0,MIN(E15:F15)-Listas!$B$9,""),""))</x:f>
      </x:c>
      <x:c r="K15" s="32" t="str">
        <x:f>IF(LEN(A15)=0,"",IF(I15="Bloqueado","BLOQUEAR",IF(NOT(ISNUMBER(J15)),"REVISAR VALIDADES",IF(OR(I15="Vencido",J15&lt;0),"LICENÇA VENCIDA",IF(AND(ISNUMBER(Listas!$B$6),Listas!$B$6&gt;=0),IF(J15&lt;=Listas!$B$6,"RENOVAR DOCUMENTO","OK"),"REVISAR PARÂMETRO")))))</x:f>
      </x:c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30"/>
      <x:c r="B16" s="30"/>
      <x:c r="C16" s="30"/>
      <x:c r="D16" s="30"/>
      <x:c r="E16" s="40"/>
      <x:c r="F16" s="40"/>
      <x:c r="G16" s="30"/>
      <x:c r="H16" s="30"/>
      <x:c r="I16" s="30"/>
      <x:c r="J16" s="43" t="str">
        <x:f>IF(LEN(A16)=0,"",IF(COUNT(E16:F16)=2,IF(MIN(E16:F16)&gt;0,MIN(E16:F16)-Listas!$B$9,""),""))</x:f>
      </x:c>
      <x:c r="K16" s="32" t="str">
        <x:f>IF(LEN(A16)=0,"",IF(I16="Bloqueado","BLOQUEAR",IF(NOT(ISNUMBER(J16)),"REVISAR VALIDADES",IF(OR(I16="Vencido",J16&lt;0),"LICENÇA VENCIDA",IF(AND(ISNUMBER(Listas!$B$6),Listas!$B$6&gt;=0),IF(J16&lt;=Listas!$B$6,"RENOVAR DOCUMENTO","OK"),"REVISAR PARÂMETRO")))))</x:f>
      </x:c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30"/>
      <x:c r="B17" s="30"/>
      <x:c r="C17" s="30"/>
      <x:c r="D17" s="30"/>
      <x:c r="E17" s="40"/>
      <x:c r="F17" s="40"/>
      <x:c r="G17" s="30"/>
      <x:c r="H17" s="30"/>
      <x:c r="I17" s="30"/>
      <x:c r="J17" s="43" t="str">
        <x:f>IF(LEN(A17)=0,"",IF(COUNT(E17:F17)=2,IF(MIN(E17:F17)&gt;0,MIN(E17:F17)-Listas!$B$9,""),""))</x:f>
      </x:c>
      <x:c r="K17" s="32" t="str">
        <x:f>IF(LEN(A17)=0,"",IF(I17="Bloqueado","BLOQUEAR",IF(NOT(ISNUMBER(J17)),"REVISAR VALIDADES",IF(OR(I17="Vencido",J17&lt;0),"LICENÇA VENCIDA",IF(AND(ISNUMBER(Listas!$B$6),Listas!$B$6&gt;=0),IF(J17&lt;=Listas!$B$6,"RENOVAR DOCUMENTO","OK"),"REVISAR PARÂMETRO")))))</x:f>
      </x:c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30"/>
      <x:c r="B18" s="30"/>
      <x:c r="C18" s="30"/>
      <x:c r="D18" s="30"/>
      <x:c r="E18" s="40"/>
      <x:c r="F18" s="40"/>
      <x:c r="G18" s="30"/>
      <x:c r="H18" s="30"/>
      <x:c r="I18" s="30"/>
      <x:c r="J18" s="43" t="str">
        <x:f>IF(LEN(A18)=0,"",IF(COUNT(E18:F18)=2,IF(MIN(E18:F18)&gt;0,MIN(E18:F18)-Listas!$B$9,""),""))</x:f>
      </x:c>
      <x:c r="K18" s="32" t="str">
        <x:f>IF(LEN(A18)=0,"",IF(I18="Bloqueado","BLOQUEAR",IF(NOT(ISNUMBER(J18)),"REVISAR VALIDADES",IF(OR(I18="Vencido",J18&lt;0),"LICENÇA VENCIDA",IF(AND(ISNUMBER(Listas!$B$6),Listas!$B$6&gt;=0),IF(J18&lt;=Listas!$B$6,"RENOVAR DOCUMENTO","OK"),"REVISAR PARÂMETRO")))))</x:f>
      </x:c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30"/>
      <x:c r="B19" s="30"/>
      <x:c r="C19" s="30"/>
      <x:c r="D19" s="30"/>
      <x:c r="E19" s="40"/>
      <x:c r="F19" s="40"/>
      <x:c r="G19" s="30"/>
      <x:c r="H19" s="30"/>
      <x:c r="I19" s="30"/>
      <x:c r="J19" s="43" t="str">
        <x:f>IF(LEN(A19)=0,"",IF(COUNT(E19:F19)=2,IF(MIN(E19:F19)&gt;0,MIN(E19:F19)-Listas!$B$9,""),""))</x:f>
      </x:c>
      <x:c r="K19" s="32" t="str">
        <x:f>IF(LEN(A19)=0,"",IF(I19="Bloqueado","BLOQUEAR",IF(NOT(ISNUMBER(J19)),"REVISAR VALIDADES",IF(OR(I19="Vencido",J19&lt;0),"LICENÇA VENCIDA",IF(AND(ISNUMBER(Listas!$B$6),Listas!$B$6&gt;=0),IF(J19&lt;=Listas!$B$6,"RENOVAR DOCUMENTO","OK"),"REVISAR PARÂMETRO")))))</x:f>
      </x:c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30"/>
      <x:c r="B20" s="30"/>
      <x:c r="C20" s="30"/>
      <x:c r="D20" s="30"/>
      <x:c r="E20" s="40"/>
      <x:c r="F20" s="40"/>
      <x:c r="G20" s="30"/>
      <x:c r="H20" s="30"/>
      <x:c r="I20" s="30"/>
      <x:c r="J20" s="43" t="str">
        <x:f>IF(LEN(A20)=0,"",IF(COUNT(E20:F20)=2,IF(MIN(E20:F20)&gt;0,MIN(E20:F20)-Listas!$B$9,""),""))</x:f>
      </x:c>
      <x:c r="K20" s="32" t="str">
        <x:f>IF(LEN(A20)=0,"",IF(I20="Bloqueado","BLOQUEAR",IF(NOT(ISNUMBER(J20)),"REVISAR VALIDADES",IF(OR(I20="Vencido",J20&lt;0),"LICENÇA VENCIDA",IF(AND(ISNUMBER(Listas!$B$6),Listas!$B$6&gt;=0),IF(J20&lt;=Listas!$B$6,"RENOVAR DOCUMENTO","OK"),"REVISAR PARÂMETRO")))))</x:f>
      </x:c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30"/>
      <x:c r="B21" s="30"/>
      <x:c r="C21" s="30"/>
      <x:c r="D21" s="30"/>
      <x:c r="E21" s="40"/>
      <x:c r="F21" s="40"/>
      <x:c r="G21" s="30"/>
      <x:c r="H21" s="30"/>
      <x:c r="I21" s="30"/>
      <x:c r="J21" s="43" t="str">
        <x:f>IF(LEN(A21)=0,"",IF(COUNT(E21:F21)=2,IF(MIN(E21:F21)&gt;0,MIN(E21:F21)-Listas!$B$9,""),""))</x:f>
      </x:c>
      <x:c r="K21" s="32" t="str">
        <x:f>IF(LEN(A21)=0,"",IF(I21="Bloqueado","BLOQUEAR",IF(NOT(ISNUMBER(J21)),"REVISAR VALIDADES",IF(OR(I21="Vencido",J21&lt;0),"LICENÇA VENCIDA",IF(AND(ISNUMBER(Listas!$B$6),Listas!$B$6&gt;=0),IF(J21&lt;=Listas!$B$6,"RENOVAR DOCUMENTO","OK"),"REVISAR PARÂMETRO")))))</x:f>
      </x:c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30"/>
      <x:c r="B22" s="30"/>
      <x:c r="C22" s="30"/>
      <x:c r="D22" s="30"/>
      <x:c r="E22" s="40"/>
      <x:c r="F22" s="40"/>
      <x:c r="G22" s="30"/>
      <x:c r="H22" s="30"/>
      <x:c r="I22" s="30"/>
      <x:c r="J22" s="43" t="str">
        <x:f>IF(LEN(A22)=0,"",IF(COUNT(E22:F22)=2,IF(MIN(E22:F22)&gt;0,MIN(E22:F22)-Listas!$B$9,""),""))</x:f>
      </x:c>
      <x:c r="K22" s="32" t="str">
        <x:f>IF(LEN(A22)=0,"",IF(I22="Bloqueado","BLOQUEAR",IF(NOT(ISNUMBER(J22)),"REVISAR VALIDADES",IF(OR(I22="Vencido",J22&lt;0),"LICENÇA VENCIDA",IF(AND(ISNUMBER(Listas!$B$6),Listas!$B$6&gt;=0),IF(J22&lt;=Listas!$B$6,"RENOVAR DOCUMENTO","OK"),"REVISAR PARÂMETRO")))))</x:f>
      </x:c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30"/>
      <x:c r="B23" s="30"/>
      <x:c r="C23" s="30"/>
      <x:c r="D23" s="30"/>
      <x:c r="E23" s="40"/>
      <x:c r="F23" s="40"/>
      <x:c r="G23" s="30"/>
      <x:c r="H23" s="30"/>
      <x:c r="I23" s="30"/>
      <x:c r="J23" s="43" t="str">
        <x:f>IF(LEN(A23)=0,"",IF(COUNT(E23:F23)=2,IF(MIN(E23:F23)&gt;0,MIN(E23:F23)-Listas!$B$9,""),""))</x:f>
      </x:c>
      <x:c r="K23" s="32" t="str">
        <x:f>IF(LEN(A23)=0,"",IF(I23="Bloqueado","BLOQUEAR",IF(NOT(ISNUMBER(J23)),"REVISAR VALIDADES",IF(OR(I23="Vencido",J23&lt;0),"LICENÇA VENCIDA",IF(AND(ISNUMBER(Listas!$B$6),Listas!$B$6&gt;=0),IF(J23&lt;=Listas!$B$6,"RENOVAR DOCUMENTO","OK"),"REVISAR PARÂMETRO")))))</x:f>
      </x:c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30"/>
      <x:c r="B24" s="30"/>
      <x:c r="C24" s="30"/>
      <x:c r="D24" s="30"/>
      <x:c r="E24" s="40"/>
      <x:c r="F24" s="40"/>
      <x:c r="G24" s="30"/>
      <x:c r="H24" s="30"/>
      <x:c r="I24" s="30"/>
      <x:c r="J24" s="43" t="str">
        <x:f>IF(LEN(A24)=0,"",IF(COUNT(E24:F24)=2,IF(MIN(E24:F24)&gt;0,MIN(E24:F24)-Listas!$B$9,""),""))</x:f>
      </x:c>
      <x:c r="K24" s="32" t="str">
        <x:f>IF(LEN(A24)=0,"",IF(I24="Bloqueado","BLOQUEAR",IF(NOT(ISNUMBER(J24)),"REVISAR VALIDADES",IF(OR(I24="Vencido",J24&lt;0),"LICENÇA VENCIDA",IF(AND(ISNUMBER(Listas!$B$6),Listas!$B$6&gt;=0),IF(J24&lt;=Listas!$B$6,"RENOVAR DOCUMENTO","OK"),"REVISAR PARÂMETRO")))))</x:f>
      </x:c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30"/>
      <x:c r="B25" s="30"/>
      <x:c r="C25" s="30"/>
      <x:c r="D25" s="30"/>
      <x:c r="E25" s="40"/>
      <x:c r="F25" s="40"/>
      <x:c r="G25" s="30"/>
      <x:c r="H25" s="30"/>
      <x:c r="I25" s="30"/>
      <x:c r="J25" s="43" t="str">
        <x:f>IF(LEN(A25)=0,"",IF(COUNT(E25:F25)=2,IF(MIN(E25:F25)&gt;0,MIN(E25:F25)-Listas!$B$9,""),""))</x:f>
      </x:c>
      <x:c r="K25" s="32" t="str">
        <x:f>IF(LEN(A25)=0,"",IF(I25="Bloqueado","BLOQUEAR",IF(NOT(ISNUMBER(J25)),"REVISAR VALIDADES",IF(OR(I25="Vencido",J25&lt;0),"LICENÇA VENCIDA",IF(AND(ISNUMBER(Listas!$B$6),Listas!$B$6&gt;=0),IF(J25&lt;=Listas!$B$6,"RENOVAR DOCUMENTO","OK"),"REVISAR PARÂMETRO")))))</x:f>
      </x:c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30"/>
      <x:c r="B26" s="30"/>
      <x:c r="C26" s="30"/>
      <x:c r="D26" s="30"/>
      <x:c r="E26" s="40"/>
      <x:c r="F26" s="40"/>
      <x:c r="G26" s="30"/>
      <x:c r="H26" s="30"/>
      <x:c r="I26" s="30"/>
      <x:c r="J26" s="43" t="str">
        <x:f>IF(LEN(A26)=0,"",IF(COUNT(E26:F26)=2,IF(MIN(E26:F26)&gt;0,MIN(E26:F26)-Listas!$B$9,""),""))</x:f>
      </x:c>
      <x:c r="K26" s="32" t="str">
        <x:f>IF(LEN(A26)=0,"",IF(I26="Bloqueado","BLOQUEAR",IF(NOT(ISNUMBER(J26)),"REVISAR VALIDADES",IF(OR(I26="Vencido",J26&lt;0),"LICENÇA VENCIDA",IF(AND(ISNUMBER(Listas!$B$6),Listas!$B$6&gt;=0),IF(J26&lt;=Listas!$B$6,"RENOVAR DOCUMENTO","OK"),"REVISAR PARÂMETRO")))))</x:f>
      </x:c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30"/>
      <x:c r="B27" s="30"/>
      <x:c r="C27" s="30"/>
      <x:c r="D27" s="30"/>
      <x:c r="E27" s="40"/>
      <x:c r="F27" s="40"/>
      <x:c r="G27" s="30"/>
      <x:c r="H27" s="30"/>
      <x:c r="I27" s="30"/>
      <x:c r="J27" s="43" t="str">
        <x:f>IF(LEN(A27)=0,"",IF(COUNT(E27:F27)=2,IF(MIN(E27:F27)&gt;0,MIN(E27:F27)-Listas!$B$9,""),""))</x:f>
      </x:c>
      <x:c r="K27" s="32" t="str">
        <x:f>IF(LEN(A27)=0,"",IF(I27="Bloqueado","BLOQUEAR",IF(NOT(ISNUMBER(J27)),"REVISAR VALIDADES",IF(OR(I27="Vencido",J27&lt;0),"LICENÇA VENCIDA",IF(AND(ISNUMBER(Listas!$B$6),Listas!$B$6&gt;=0),IF(J27&lt;=Listas!$B$6,"RENOVAR DOCUMENTO","OK"),"REVISAR PARÂMETRO")))))</x:f>
      </x:c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30"/>
      <x:c r="B28" s="30"/>
      <x:c r="C28" s="30"/>
      <x:c r="D28" s="30"/>
      <x:c r="E28" s="40"/>
      <x:c r="F28" s="40"/>
      <x:c r="G28" s="30"/>
      <x:c r="H28" s="30"/>
      <x:c r="I28" s="30"/>
      <x:c r="J28" s="43" t="str">
        <x:f>IF(LEN(A28)=0,"",IF(COUNT(E28:F28)=2,IF(MIN(E28:F28)&gt;0,MIN(E28:F28)-Listas!$B$9,""),""))</x:f>
      </x:c>
      <x:c r="K28" s="32" t="str">
        <x:f>IF(LEN(A28)=0,"",IF(I28="Bloqueado","BLOQUEAR",IF(NOT(ISNUMBER(J28)),"REVISAR VALIDADES",IF(OR(I28="Vencido",J28&lt;0),"LICENÇA VENCIDA",IF(AND(ISNUMBER(Listas!$B$6),Listas!$B$6&gt;=0),IF(J28&lt;=Listas!$B$6,"RENOVAR DOCUMENTO","OK"),"REVISAR PARÂMETRO")))))</x:f>
      </x:c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30"/>
      <x:c r="B29" s="30"/>
      <x:c r="C29" s="30"/>
      <x:c r="D29" s="30"/>
      <x:c r="E29" s="40"/>
      <x:c r="F29" s="40"/>
      <x:c r="G29" s="30"/>
      <x:c r="H29" s="30"/>
      <x:c r="I29" s="30"/>
      <x:c r="J29" s="43" t="str">
        <x:f>IF(LEN(A29)=0,"",IF(COUNT(E29:F29)=2,IF(MIN(E29:F29)&gt;0,MIN(E29:F29)-Listas!$B$9,""),""))</x:f>
      </x:c>
      <x:c r="K29" s="32" t="str">
        <x:f>IF(LEN(A29)=0,"",IF(I29="Bloqueado","BLOQUEAR",IF(NOT(ISNUMBER(J29)),"REVISAR VALIDADES",IF(OR(I29="Vencido",J29&lt;0),"LICENÇA VENCIDA",IF(AND(ISNUMBER(Listas!$B$6),Listas!$B$6&gt;=0),IF(J29&lt;=Listas!$B$6,"RENOVAR DOCUMENTO","OK"),"REVISAR PARÂMETRO")))))</x:f>
      </x:c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30"/>
      <x:c r="B30" s="30"/>
      <x:c r="C30" s="30"/>
      <x:c r="D30" s="30"/>
      <x:c r="E30" s="40"/>
      <x:c r="F30" s="40"/>
      <x:c r="G30" s="30"/>
      <x:c r="H30" s="30"/>
      <x:c r="I30" s="30"/>
      <x:c r="J30" s="43" t="str">
        <x:f>IF(LEN(A30)=0,"",IF(COUNT(E30:F30)=2,IF(MIN(E30:F30)&gt;0,MIN(E30:F30)-Listas!$B$9,""),""))</x:f>
      </x:c>
      <x:c r="K30" s="32" t="str">
        <x:f>IF(LEN(A30)=0,"",IF(I30="Bloqueado","BLOQUEAR",IF(NOT(ISNUMBER(J30)),"REVISAR VALIDADES",IF(OR(I30="Vencido",J30&lt;0),"LICENÇA VENCIDA",IF(AND(ISNUMBER(Listas!$B$6),Listas!$B$6&gt;=0),IF(J30&lt;=Listas!$B$6,"RENOVAR DOCUMENTO","OK"),"REVISAR PARÂMETRO")))))</x:f>
      </x:c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30"/>
      <x:c r="B31" s="30"/>
      <x:c r="C31" s="30"/>
      <x:c r="D31" s="30"/>
      <x:c r="E31" s="40"/>
      <x:c r="F31" s="40"/>
      <x:c r="G31" s="30"/>
      <x:c r="H31" s="30"/>
      <x:c r="I31" s="30"/>
      <x:c r="J31" s="43" t="str">
        <x:f>IF(LEN(A31)=0,"",IF(COUNT(E31:F31)=2,IF(MIN(E31:F31)&gt;0,MIN(E31:F31)-Listas!$B$9,""),""))</x:f>
      </x:c>
      <x:c r="K31" s="32" t="str">
        <x:f>IF(LEN(A31)=0,"",IF(I31="Bloqueado","BLOQUEAR",IF(NOT(ISNUMBER(J31)),"REVISAR VALIDADES",IF(OR(I31="Vencido",J31&lt;0),"LICENÇA VENCIDA",IF(AND(ISNUMBER(Listas!$B$6),Listas!$B$6&gt;=0),IF(J31&lt;=Listas!$B$6,"RENOVAR DOCUMENTO","OK"),"REVISAR PARÂMETRO")))))</x:f>
      </x:c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30"/>
      <x:c r="B32" s="30"/>
      <x:c r="C32" s="30"/>
      <x:c r="D32" s="30"/>
      <x:c r="E32" s="40"/>
      <x:c r="F32" s="40"/>
      <x:c r="G32" s="30"/>
      <x:c r="H32" s="30"/>
      <x:c r="I32" s="30"/>
      <x:c r="J32" s="43" t="str">
        <x:f>IF(LEN(A32)=0,"",IF(COUNT(E32:F32)=2,IF(MIN(E32:F32)&gt;0,MIN(E32:F32)-Listas!$B$9,""),""))</x:f>
      </x:c>
      <x:c r="K32" s="32" t="str">
        <x:f>IF(LEN(A32)=0,"",IF(I32="Bloqueado","BLOQUEAR",IF(NOT(ISNUMBER(J32)),"REVISAR VALIDADES",IF(OR(I32="Vencido",J32&lt;0),"LICENÇA VENCIDA",IF(AND(ISNUMBER(Listas!$B$6),Listas!$B$6&gt;=0),IF(J32&lt;=Listas!$B$6,"RENOVAR DOCUMENTO","OK"),"REVISAR PARÂMETRO")))))</x:f>
      </x:c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30"/>
      <x:c r="B33" s="30"/>
      <x:c r="C33" s="30"/>
      <x:c r="D33" s="30"/>
      <x:c r="E33" s="40"/>
      <x:c r="F33" s="40"/>
      <x:c r="G33" s="30"/>
      <x:c r="H33" s="30"/>
      <x:c r="I33" s="30"/>
      <x:c r="J33" s="43" t="str">
        <x:f>IF(LEN(A33)=0,"",IF(COUNT(E33:F33)=2,IF(MIN(E33:F33)&gt;0,MIN(E33:F33)-Listas!$B$9,""),""))</x:f>
      </x:c>
      <x:c r="K33" s="32" t="str">
        <x:f>IF(LEN(A33)=0,"",IF(I33="Bloqueado","BLOQUEAR",IF(NOT(ISNUMBER(J33)),"REVISAR VALIDADES",IF(OR(I33="Vencido",J33&lt;0),"LICENÇA VENCIDA",IF(AND(ISNUMBER(Listas!$B$6),Listas!$B$6&gt;=0),IF(J33&lt;=Listas!$B$6,"RENOVAR DOCUMENTO","OK"),"REVISAR PARÂMETRO")))))</x:f>
      </x:c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30"/>
      <x:c r="B34" s="30"/>
      <x:c r="C34" s="30"/>
      <x:c r="D34" s="30"/>
      <x:c r="E34" s="40"/>
      <x:c r="F34" s="40"/>
      <x:c r="G34" s="30"/>
      <x:c r="H34" s="30"/>
      <x:c r="I34" s="30"/>
      <x:c r="J34" s="43" t="str">
        <x:f>IF(LEN(A34)=0,"",IF(COUNT(E34:F34)=2,IF(MIN(E34:F34)&gt;0,MIN(E34:F34)-Listas!$B$9,""),""))</x:f>
      </x:c>
      <x:c r="K34" s="32" t="str">
        <x:f>IF(LEN(A34)=0,"",IF(I34="Bloqueado","BLOQUEAR",IF(NOT(ISNUMBER(J34)),"REVISAR VALIDADES",IF(OR(I34="Vencido",J34&lt;0),"LICENÇA VENCIDA",IF(AND(ISNUMBER(Listas!$B$6),Listas!$B$6&gt;=0),IF(J34&lt;=Listas!$B$6,"RENOVAR DOCUMENTO","OK"),"REVISAR PARÂMETRO")))))</x:f>
      </x:c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30"/>
      <x:c r="B35" s="30"/>
      <x:c r="C35" s="30"/>
      <x:c r="D35" s="30"/>
      <x:c r="E35" s="40"/>
      <x:c r="F35" s="40"/>
      <x:c r="G35" s="30"/>
      <x:c r="H35" s="30"/>
      <x:c r="I35" s="30"/>
      <x:c r="J35" s="43" t="str">
        <x:f>IF(LEN(A35)=0,"",IF(COUNT(E35:F35)=2,IF(MIN(E35:F35)&gt;0,MIN(E35:F35)-Listas!$B$9,""),""))</x:f>
      </x:c>
      <x:c r="K35" s="32" t="str">
        <x:f>IF(LEN(A35)=0,"",IF(I35="Bloqueado","BLOQUEAR",IF(NOT(ISNUMBER(J35)),"REVISAR VALIDADES",IF(OR(I35="Vencido",J35&lt;0),"LICENÇA VENCIDA",IF(AND(ISNUMBER(Listas!$B$6),Listas!$B$6&gt;=0),IF(J35&lt;=Listas!$B$6,"RENOVAR DOCUMENTO","OK"),"REVISAR PARÂMETRO")))))</x:f>
      </x:c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30"/>
      <x:c r="B36" s="30"/>
      <x:c r="C36" s="30"/>
      <x:c r="D36" s="30"/>
      <x:c r="E36" s="40"/>
      <x:c r="F36" s="40"/>
      <x:c r="G36" s="30"/>
      <x:c r="H36" s="30"/>
      <x:c r="I36" s="30"/>
      <x:c r="J36" s="43" t="str">
        <x:f>IF(LEN(A36)=0,"",IF(COUNT(E36:F36)=2,IF(MIN(E36:F36)&gt;0,MIN(E36:F36)-Listas!$B$9,""),""))</x:f>
      </x:c>
      <x:c r="K36" s="32" t="str">
        <x:f>IF(LEN(A36)=0,"",IF(I36="Bloqueado","BLOQUEAR",IF(NOT(ISNUMBER(J36)),"REVISAR VALIDADES",IF(OR(I36="Vencido",J36&lt;0),"LICENÇA VENCIDA",IF(AND(ISNUMBER(Listas!$B$6),Listas!$B$6&gt;=0),IF(J36&lt;=Listas!$B$6,"RENOVAR DOCUMENTO","OK"),"REVISAR PARÂMETRO")))))</x:f>
      </x:c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30"/>
      <x:c r="B37" s="30"/>
      <x:c r="C37" s="30"/>
      <x:c r="D37" s="30"/>
      <x:c r="E37" s="40"/>
      <x:c r="F37" s="40"/>
      <x:c r="G37" s="30"/>
      <x:c r="H37" s="30"/>
      <x:c r="I37" s="30"/>
      <x:c r="J37" s="43" t="str">
        <x:f>IF(LEN(A37)=0,"",IF(COUNT(E37:F37)=2,IF(MIN(E37:F37)&gt;0,MIN(E37:F37)-Listas!$B$9,""),""))</x:f>
      </x:c>
      <x:c r="K37" s="32" t="str">
        <x:f>IF(LEN(A37)=0,"",IF(I37="Bloqueado","BLOQUEAR",IF(NOT(ISNUMBER(J37)),"REVISAR VALIDADES",IF(OR(I37="Vencido",J37&lt;0),"LICENÇA VENCIDA",IF(AND(ISNUMBER(Listas!$B$6),Listas!$B$6&gt;=0),IF(J37&lt;=Listas!$B$6,"RENOVAR DOCUMENTO","OK"),"REVISAR PARÂMETRO")))))</x:f>
      </x:c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30"/>
      <x:c r="B38" s="30"/>
      <x:c r="C38" s="30"/>
      <x:c r="D38" s="30"/>
      <x:c r="E38" s="40"/>
      <x:c r="F38" s="40"/>
      <x:c r="G38" s="30"/>
      <x:c r="H38" s="30"/>
      <x:c r="I38" s="30"/>
      <x:c r="J38" s="43" t="str">
        <x:f>IF(LEN(A38)=0,"",IF(COUNT(E38:F38)=2,IF(MIN(E38:F38)&gt;0,MIN(E38:F38)-Listas!$B$9,""),""))</x:f>
      </x:c>
      <x:c r="K38" s="32" t="str">
        <x:f>IF(LEN(A38)=0,"",IF(I38="Bloqueado","BLOQUEAR",IF(NOT(ISNUMBER(J38)),"REVISAR VALIDADES",IF(OR(I38="Vencido",J38&lt;0),"LICENÇA VENCIDA",IF(AND(ISNUMBER(Listas!$B$6),Listas!$B$6&gt;=0),IF(J38&lt;=Listas!$B$6,"RENOVAR DOCUMENTO","OK"),"REVISAR PARÂMETRO")))))</x:f>
      </x:c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30"/>
      <x:c r="B39" s="30"/>
      <x:c r="C39" s="30"/>
      <x:c r="D39" s="30"/>
      <x:c r="E39" s="40"/>
      <x:c r="F39" s="40"/>
      <x:c r="G39" s="30"/>
      <x:c r="H39" s="30"/>
      <x:c r="I39" s="30"/>
      <x:c r="J39" s="43" t="str">
        <x:f>IF(LEN(A39)=0,"",IF(COUNT(E39:F39)=2,IF(MIN(E39:F39)&gt;0,MIN(E39:F39)-Listas!$B$9,""),""))</x:f>
      </x:c>
      <x:c r="K39" s="32" t="str">
        <x:f>IF(LEN(A39)=0,"",IF(I39="Bloqueado","BLOQUEAR",IF(NOT(ISNUMBER(J39)),"REVISAR VALIDADES",IF(OR(I39="Vencido",J39&lt;0),"LICENÇA VENCIDA",IF(AND(ISNUMBER(Listas!$B$6),Listas!$B$6&gt;=0),IF(J39&lt;=Listas!$B$6,"RENOVAR DOCUMENTO","OK"),"REVISAR PARÂMETRO")))))</x:f>
      </x:c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30"/>
      <x:c r="B40" s="30"/>
      <x:c r="C40" s="30"/>
      <x:c r="D40" s="30"/>
      <x:c r="E40" s="40"/>
      <x:c r="F40" s="40"/>
      <x:c r="G40" s="30"/>
      <x:c r="H40" s="30"/>
      <x:c r="I40" s="30"/>
      <x:c r="J40" s="43" t="str">
        <x:f>IF(LEN(A40)=0,"",IF(COUNT(E40:F40)=2,IF(MIN(E40:F40)&gt;0,MIN(E40:F40)-Listas!$B$9,""),""))</x:f>
      </x:c>
      <x:c r="K40" s="32" t="str">
        <x:f>IF(LEN(A40)=0,"",IF(I40="Bloqueado","BLOQUEAR",IF(NOT(ISNUMBER(J40)),"REVISAR VALIDADES",IF(OR(I40="Vencido",J40&lt;0),"LICENÇA VENCIDA",IF(AND(ISNUMBER(Listas!$B$6),Listas!$B$6&gt;=0),IF(J40&lt;=Listas!$B$6,"RENOVAR DOCUMENTO","OK"),"REVISAR PARÂMETRO")))))</x:f>
      </x:c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30"/>
      <x:c r="B41" s="30"/>
      <x:c r="C41" s="30"/>
      <x:c r="D41" s="30"/>
      <x:c r="E41" s="40"/>
      <x:c r="F41" s="40"/>
      <x:c r="G41" s="30"/>
      <x:c r="H41" s="30"/>
      <x:c r="I41" s="30"/>
      <x:c r="J41" s="43" t="str">
        <x:f>IF(LEN(A41)=0,"",IF(COUNT(E41:F41)=2,IF(MIN(E41:F41)&gt;0,MIN(E41:F41)-Listas!$B$9,""),""))</x:f>
      </x:c>
      <x:c r="K41" s="32" t="str">
        <x:f>IF(LEN(A41)=0,"",IF(I41="Bloqueado","BLOQUEAR",IF(NOT(ISNUMBER(J41)),"REVISAR VALIDADES",IF(OR(I41="Vencido",J41&lt;0),"LICENÇA VENCIDA",IF(AND(ISNUMBER(Listas!$B$6),Listas!$B$6&gt;=0),IF(J41&lt;=Listas!$B$6,"RENOVAR DOCUMENTO","OK"),"REVISAR PARÂMETRO")))))</x:f>
      </x:c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30"/>
      <x:c r="B42" s="30"/>
      <x:c r="C42" s="30"/>
      <x:c r="D42" s="30"/>
      <x:c r="E42" s="40"/>
      <x:c r="F42" s="40"/>
      <x:c r="G42" s="30"/>
      <x:c r="H42" s="30"/>
      <x:c r="I42" s="30"/>
      <x:c r="J42" s="43" t="str">
        <x:f>IF(LEN(A42)=0,"",IF(COUNT(E42:F42)=2,IF(MIN(E42:F42)&gt;0,MIN(E42:F42)-Listas!$B$9,""),""))</x:f>
      </x:c>
      <x:c r="K42" s="32" t="str">
        <x:f>IF(LEN(A42)=0,"",IF(I42="Bloqueado","BLOQUEAR",IF(NOT(ISNUMBER(J42)),"REVISAR VALIDADES",IF(OR(I42="Vencido",J42&lt;0),"LICENÇA VENCIDA",IF(AND(ISNUMBER(Listas!$B$6),Listas!$B$6&gt;=0),IF(J42&lt;=Listas!$B$6,"RENOVAR DOCUMENTO","OK"),"REVISAR PARÂMETRO")))))</x:f>
      </x:c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30"/>
      <x:c r="B43" s="30"/>
      <x:c r="C43" s="30"/>
      <x:c r="D43" s="30"/>
      <x:c r="E43" s="40"/>
      <x:c r="F43" s="40"/>
      <x:c r="G43" s="30"/>
      <x:c r="H43" s="30"/>
      <x:c r="I43" s="30"/>
      <x:c r="J43" s="43" t="str">
        <x:f>IF(LEN(A43)=0,"",IF(COUNT(E43:F43)=2,IF(MIN(E43:F43)&gt;0,MIN(E43:F43)-Listas!$B$9,""),""))</x:f>
      </x:c>
      <x:c r="K43" s="32" t="str">
        <x:f>IF(LEN(A43)=0,"",IF(I43="Bloqueado","BLOQUEAR",IF(NOT(ISNUMBER(J43)),"REVISAR VALIDADES",IF(OR(I43="Vencido",J43&lt;0),"LICENÇA VENCIDA",IF(AND(ISNUMBER(Listas!$B$6),Listas!$B$6&gt;=0),IF(J43&lt;=Listas!$B$6,"RENOVAR DOCUMENTO","OK"),"REVISAR PARÂMETRO")))))</x:f>
      </x:c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30"/>
      <x:c r="B44" s="30"/>
      <x:c r="C44" s="30"/>
      <x:c r="D44" s="30"/>
      <x:c r="E44" s="40"/>
      <x:c r="F44" s="40"/>
      <x:c r="G44" s="30"/>
      <x:c r="H44" s="30"/>
      <x:c r="I44" s="30"/>
      <x:c r="J44" s="43" t="str">
        <x:f>IF(LEN(A44)=0,"",IF(COUNT(E44:F44)=2,IF(MIN(E44:F44)&gt;0,MIN(E44:F44)-Listas!$B$9,""),""))</x:f>
      </x:c>
      <x:c r="K44" s="32" t="str">
        <x:f>IF(LEN(A44)=0,"",IF(I44="Bloqueado","BLOQUEAR",IF(NOT(ISNUMBER(J44)),"REVISAR VALIDADES",IF(OR(I44="Vencido",J44&lt;0),"LICENÇA VENCIDA",IF(AND(ISNUMBER(Listas!$B$6),Listas!$B$6&gt;=0),IF(J44&lt;=Listas!$B$6,"RENOVAR DOCUMENTO","OK"),"REVISAR PARÂMETRO")))))</x:f>
      </x:c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30"/>
      <x:c r="B45" s="30"/>
      <x:c r="C45" s="30"/>
      <x:c r="D45" s="30"/>
      <x:c r="E45" s="40"/>
      <x:c r="F45" s="40"/>
      <x:c r="G45" s="30"/>
      <x:c r="H45" s="30"/>
      <x:c r="I45" s="30"/>
      <x:c r="J45" s="43" t="str">
        <x:f>IF(LEN(A45)=0,"",IF(COUNT(E45:F45)=2,IF(MIN(E45:F45)&gt;0,MIN(E45:F45)-Listas!$B$9,""),""))</x:f>
      </x:c>
      <x:c r="K45" s="32" t="str">
        <x:f>IF(LEN(A45)=0,"",IF(I45="Bloqueado","BLOQUEAR",IF(NOT(ISNUMBER(J45)),"REVISAR VALIDADES",IF(OR(I45="Vencido",J45&lt;0),"LICENÇA VENCIDA",IF(AND(ISNUMBER(Listas!$B$6),Listas!$B$6&gt;=0),IF(J45&lt;=Listas!$B$6,"RENOVAR DOCUMENTO","OK"),"REVISAR PARÂMETRO")))))</x:f>
      </x:c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30"/>
      <x:c r="B46" s="30"/>
      <x:c r="C46" s="30"/>
      <x:c r="D46" s="30"/>
      <x:c r="E46" s="40"/>
      <x:c r="F46" s="40"/>
      <x:c r="G46" s="30"/>
      <x:c r="H46" s="30"/>
      <x:c r="I46" s="30"/>
      <x:c r="J46" s="43" t="str">
        <x:f>IF(LEN(A46)=0,"",IF(COUNT(E46:F46)=2,IF(MIN(E46:F46)&gt;0,MIN(E46:F46)-Listas!$B$9,""),""))</x:f>
      </x:c>
      <x:c r="K46" s="32" t="str">
        <x:f>IF(LEN(A46)=0,"",IF(I46="Bloqueado","BLOQUEAR",IF(NOT(ISNUMBER(J46)),"REVISAR VALIDADES",IF(OR(I46="Vencido",J46&lt;0),"LICENÇA VENCIDA",IF(AND(ISNUMBER(Listas!$B$6),Listas!$B$6&gt;=0),IF(J46&lt;=Listas!$B$6,"RENOVAR DOCUMENTO","OK"),"REVISAR PARÂMETRO")))))</x:f>
      </x:c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30"/>
      <x:c r="B47" s="30"/>
      <x:c r="C47" s="30"/>
      <x:c r="D47" s="30"/>
      <x:c r="E47" s="40"/>
      <x:c r="F47" s="40"/>
      <x:c r="G47" s="30"/>
      <x:c r="H47" s="30"/>
      <x:c r="I47" s="30"/>
      <x:c r="J47" s="43" t="str">
        <x:f>IF(LEN(A47)=0,"",IF(COUNT(E47:F47)=2,IF(MIN(E47:F47)&gt;0,MIN(E47:F47)-Listas!$B$9,""),""))</x:f>
      </x:c>
      <x:c r="K47" s="32" t="str">
        <x:f>IF(LEN(A47)=0,"",IF(I47="Bloqueado","BLOQUEAR",IF(NOT(ISNUMBER(J47)),"REVISAR VALIDADES",IF(OR(I47="Vencido",J47&lt;0),"LICENÇA VENCIDA",IF(AND(ISNUMBER(Listas!$B$6),Listas!$B$6&gt;=0),IF(J47&lt;=Listas!$B$6,"RENOVAR DOCUMENTO","OK"),"REVISAR PARÂMETRO")))))</x:f>
      </x:c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30"/>
      <x:c r="B48" s="30"/>
      <x:c r="C48" s="30"/>
      <x:c r="D48" s="30"/>
      <x:c r="E48" s="40"/>
      <x:c r="F48" s="40"/>
      <x:c r="G48" s="30"/>
      <x:c r="H48" s="30"/>
      <x:c r="I48" s="30"/>
      <x:c r="J48" s="43" t="str">
        <x:f>IF(LEN(A48)=0,"",IF(COUNT(E48:F48)=2,IF(MIN(E48:F48)&gt;0,MIN(E48:F48)-Listas!$B$9,""),""))</x:f>
      </x:c>
      <x:c r="K48" s="32" t="str">
        <x:f>IF(LEN(A48)=0,"",IF(I48="Bloqueado","BLOQUEAR",IF(NOT(ISNUMBER(J48)),"REVISAR VALIDADES",IF(OR(I48="Vencido",J48&lt;0),"LICENÇA VENCIDA",IF(AND(ISNUMBER(Listas!$B$6),Listas!$B$6&gt;=0),IF(J48&lt;=Listas!$B$6,"RENOVAR DOCUMENTO","OK"),"REVISAR PARÂMETRO")))))</x:f>
      </x:c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30"/>
      <x:c r="B49" s="30"/>
      <x:c r="C49" s="30"/>
      <x:c r="D49" s="30"/>
      <x:c r="E49" s="40"/>
      <x:c r="F49" s="40"/>
      <x:c r="G49" s="30"/>
      <x:c r="H49" s="30"/>
      <x:c r="I49" s="30"/>
      <x:c r="J49" s="43" t="str">
        <x:f>IF(LEN(A49)=0,"",IF(COUNT(E49:F49)=2,IF(MIN(E49:F49)&gt;0,MIN(E49:F49)-Listas!$B$9,""),""))</x:f>
      </x:c>
      <x:c r="K49" s="32" t="str">
        <x:f>IF(LEN(A49)=0,"",IF(I49="Bloqueado","BLOQUEAR",IF(NOT(ISNUMBER(J49)),"REVISAR VALIDADES",IF(OR(I49="Vencido",J49&lt;0),"LICENÇA VENCIDA",IF(AND(ISNUMBER(Listas!$B$6),Listas!$B$6&gt;=0),IF(J49&lt;=Listas!$B$6,"RENOVAR DOCUMENTO","OK"),"REVISAR PARÂMETRO")))))</x:f>
      </x:c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30"/>
      <x:c r="B50" s="30"/>
      <x:c r="C50" s="30"/>
      <x:c r="D50" s="30"/>
      <x:c r="E50" s="40"/>
      <x:c r="F50" s="40"/>
      <x:c r="G50" s="30"/>
      <x:c r="H50" s="30"/>
      <x:c r="I50" s="30"/>
      <x:c r="J50" s="43" t="str">
        <x:f>IF(LEN(A50)=0,"",IF(COUNT(E50:F50)=2,IF(MIN(E50:F50)&gt;0,MIN(E50:F50)-Listas!$B$9,""),""))</x:f>
      </x:c>
      <x:c r="K50" s="32" t="str">
        <x:f>IF(LEN(A50)=0,"",IF(I50="Bloqueado","BLOQUEAR",IF(NOT(ISNUMBER(J50)),"REVISAR VALIDADES",IF(OR(I50="Vencido",J50&lt;0),"LICENÇA VENCIDA",IF(AND(ISNUMBER(Listas!$B$6),Listas!$B$6&gt;=0),IF(J50&lt;=Listas!$B$6,"RENOVAR DOCUMENTO","OK"),"REVISAR PARÂMETRO")))))</x:f>
      </x:c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30"/>
      <x:c r="B51" s="30"/>
      <x:c r="C51" s="30"/>
      <x:c r="D51" s="30"/>
      <x:c r="E51" s="40"/>
      <x:c r="F51" s="40"/>
      <x:c r="G51" s="30"/>
      <x:c r="H51" s="30"/>
      <x:c r="I51" s="30"/>
      <x:c r="J51" s="43" t="str">
        <x:f>IF(LEN(A51)=0,"",IF(COUNT(E51:F51)=2,IF(MIN(E51:F51)&gt;0,MIN(E51:F51)-Listas!$B$9,""),""))</x:f>
      </x:c>
      <x:c r="K51" s="32" t="str">
        <x:f>IF(LEN(A51)=0,"",IF(I51="Bloqueado","BLOQUEAR",IF(NOT(ISNUMBER(J51)),"REVISAR VALIDADES",IF(OR(I51="Vencido",J51&lt;0),"LICENÇA VENCIDA",IF(AND(ISNUMBER(Listas!$B$6),Listas!$B$6&gt;=0),IF(J51&lt;=Listas!$B$6,"RENOVAR DOCUMENTO","OK"),"REVISAR PARÂMETRO")))))</x:f>
      </x:c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30"/>
      <x:c r="B52" s="30"/>
      <x:c r="C52" s="30"/>
      <x:c r="D52" s="30"/>
      <x:c r="E52" s="40"/>
      <x:c r="F52" s="40"/>
      <x:c r="G52" s="30"/>
      <x:c r="H52" s="30"/>
      <x:c r="I52" s="30"/>
      <x:c r="J52" s="43" t="str">
        <x:f>IF(LEN(A52)=0,"",IF(COUNT(E52:F52)=2,IF(MIN(E52:F52)&gt;0,MIN(E52:F52)-Listas!$B$9,""),""))</x:f>
      </x:c>
      <x:c r="K52" s="32" t="str">
        <x:f>IF(LEN(A52)=0,"",IF(I52="Bloqueado","BLOQUEAR",IF(NOT(ISNUMBER(J52)),"REVISAR VALIDADES",IF(OR(I52="Vencido",J52&lt;0),"LICENÇA VENCIDA",IF(AND(ISNUMBER(Listas!$B$6),Listas!$B$6&gt;=0),IF(J52&lt;=Listas!$B$6,"RENOVAR DOCUMENTO","OK"),"REVISAR PARÂMETRO")))))</x:f>
      </x:c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30"/>
      <x:c r="B53" s="30"/>
      <x:c r="C53" s="30"/>
      <x:c r="D53" s="30"/>
      <x:c r="E53" s="40"/>
      <x:c r="F53" s="40"/>
      <x:c r="G53" s="30"/>
      <x:c r="H53" s="30"/>
      <x:c r="I53" s="30"/>
      <x:c r="J53" s="43" t="str">
        <x:f>IF(LEN(A53)=0,"",IF(COUNT(E53:F53)=2,IF(MIN(E53:F53)&gt;0,MIN(E53:F53)-Listas!$B$9,""),""))</x:f>
      </x:c>
      <x:c r="K53" s="32" t="str">
        <x:f>IF(LEN(A53)=0,"",IF(I53="Bloqueado","BLOQUEAR",IF(NOT(ISNUMBER(J53)),"REVISAR VALIDADES",IF(OR(I53="Vencido",J53&lt;0),"LICENÇA VENCIDA",IF(AND(ISNUMBER(Listas!$B$6),Listas!$B$6&gt;=0),IF(J53&lt;=Listas!$B$6,"RENOVAR DOCUMENTO","OK"),"REVISAR PARÂMETRO")))))</x:f>
      </x:c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30"/>
      <x:c r="B54" s="30"/>
      <x:c r="C54" s="30"/>
      <x:c r="D54" s="30"/>
      <x:c r="E54" s="40"/>
      <x:c r="F54" s="40"/>
      <x:c r="G54" s="30"/>
      <x:c r="H54" s="30"/>
      <x:c r="I54" s="30"/>
      <x:c r="J54" s="43" t="str">
        <x:f>IF(LEN(A54)=0,"",IF(COUNT(E54:F54)=2,IF(MIN(E54:F54)&gt;0,MIN(E54:F54)-Listas!$B$9,""),""))</x:f>
      </x:c>
      <x:c r="K54" s="32" t="str">
        <x:f>IF(LEN(A54)=0,"",IF(I54="Bloqueado","BLOQUEAR",IF(NOT(ISNUMBER(J54)),"REVISAR VALIDADES",IF(OR(I54="Vencido",J54&lt;0),"LICENÇA VENCIDA",IF(AND(ISNUMBER(Listas!$B$6),Listas!$B$6&gt;=0),IF(J54&lt;=Listas!$B$6,"RENOVAR DOCUMENTO","OK"),"REVISAR PARÂMETRO")))))</x:f>
      </x:c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30"/>
      <x:c r="B55" s="30"/>
      <x:c r="C55" s="30"/>
      <x:c r="D55" s="30"/>
      <x:c r="E55" s="40"/>
      <x:c r="F55" s="40"/>
      <x:c r="G55" s="30"/>
      <x:c r="H55" s="30"/>
      <x:c r="I55" s="30"/>
      <x:c r="J55" s="43" t="str">
        <x:f>IF(LEN(A55)=0,"",IF(COUNT(E55:F55)=2,IF(MIN(E55:F55)&gt;0,MIN(E55:F55)-Listas!$B$9,""),""))</x:f>
      </x:c>
      <x:c r="K55" s="32" t="str">
        <x:f>IF(LEN(A55)=0,"",IF(I55="Bloqueado","BLOQUEAR",IF(NOT(ISNUMBER(J55)),"REVISAR VALIDADES",IF(OR(I55="Vencido",J55&lt;0),"LICENÇA VENCIDA",IF(AND(ISNUMBER(Listas!$B$6),Listas!$B$6&gt;=0),IF(J55&lt;=Listas!$B$6,"RENOVAR DOCUMENTO","OK"),"REVISAR PARÂMETRO")))))</x:f>
      </x:c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30"/>
      <x:c r="B56" s="30"/>
      <x:c r="C56" s="30"/>
      <x:c r="D56" s="30"/>
      <x:c r="E56" s="40"/>
      <x:c r="F56" s="40"/>
      <x:c r="G56" s="30"/>
      <x:c r="H56" s="30"/>
      <x:c r="I56" s="30"/>
      <x:c r="J56" s="43" t="str">
        <x:f>IF(LEN(A56)=0,"",IF(COUNT(E56:F56)=2,IF(MIN(E56:F56)&gt;0,MIN(E56:F56)-Listas!$B$9,""),""))</x:f>
      </x:c>
      <x:c r="K56" s="32" t="str">
        <x:f>IF(LEN(A56)=0,"",IF(I56="Bloqueado","BLOQUEAR",IF(NOT(ISNUMBER(J56)),"REVISAR VALIDADES",IF(OR(I56="Vencido",J56&lt;0),"LICENÇA VENCIDA",IF(AND(ISNUMBER(Listas!$B$6),Listas!$B$6&gt;=0),IF(J56&lt;=Listas!$B$6,"RENOVAR DOCUMENTO","OK"),"REVISAR PARÂMETRO")))))</x:f>
      </x:c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30"/>
      <x:c r="B57" s="30"/>
      <x:c r="C57" s="30"/>
      <x:c r="D57" s="30"/>
      <x:c r="E57" s="40"/>
      <x:c r="F57" s="40"/>
      <x:c r="G57" s="30"/>
      <x:c r="H57" s="30"/>
      <x:c r="I57" s="30"/>
      <x:c r="J57" s="43" t="str">
        <x:f>IF(LEN(A57)=0,"",IF(COUNT(E57:F57)=2,IF(MIN(E57:F57)&gt;0,MIN(E57:F57)-Listas!$B$9,""),""))</x:f>
      </x:c>
      <x:c r="K57" s="32" t="str">
        <x:f>IF(LEN(A57)=0,"",IF(I57="Bloqueado","BLOQUEAR",IF(NOT(ISNUMBER(J57)),"REVISAR VALIDADES",IF(OR(I57="Vencido",J57&lt;0),"LICENÇA VENCIDA",IF(AND(ISNUMBER(Listas!$B$6),Listas!$B$6&gt;=0),IF(J57&lt;=Listas!$B$6,"RENOVAR DOCUMENTO","OK"),"REVISAR PARÂMETRO")))))</x:f>
      </x:c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30"/>
      <x:c r="B58" s="30"/>
      <x:c r="C58" s="30"/>
      <x:c r="D58" s="30"/>
      <x:c r="E58" s="40"/>
      <x:c r="F58" s="40"/>
      <x:c r="G58" s="30"/>
      <x:c r="H58" s="30"/>
      <x:c r="I58" s="30"/>
      <x:c r="J58" s="43" t="str">
        <x:f>IF(LEN(A58)=0,"",IF(COUNT(E58:F58)=2,IF(MIN(E58:F58)&gt;0,MIN(E58:F58)-Listas!$B$9,""),""))</x:f>
      </x:c>
      <x:c r="K58" s="32" t="str">
        <x:f>IF(LEN(A58)=0,"",IF(I58="Bloqueado","BLOQUEAR",IF(NOT(ISNUMBER(J58)),"REVISAR VALIDADES",IF(OR(I58="Vencido",J58&lt;0),"LICENÇA VENCIDA",IF(AND(ISNUMBER(Listas!$B$6),Listas!$B$6&gt;=0),IF(J58&lt;=Listas!$B$6,"RENOVAR DOCUMENTO","OK"),"REVISAR PARÂMETRO")))))</x:f>
      </x:c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30"/>
      <x:c r="B59" s="30"/>
      <x:c r="C59" s="30"/>
      <x:c r="D59" s="30"/>
      <x:c r="E59" s="40"/>
      <x:c r="F59" s="40"/>
      <x:c r="G59" s="30"/>
      <x:c r="H59" s="30"/>
      <x:c r="I59" s="30"/>
      <x:c r="J59" s="43" t="str">
        <x:f>IF(LEN(A59)=0,"",IF(COUNT(E59:F59)=2,IF(MIN(E59:F59)&gt;0,MIN(E59:F59)-Listas!$B$9,""),""))</x:f>
      </x:c>
      <x:c r="K59" s="32" t="str">
        <x:f>IF(LEN(A59)=0,"",IF(I59="Bloqueado","BLOQUEAR",IF(NOT(ISNUMBER(J59)),"REVISAR VALIDADES",IF(OR(I59="Vencido",J59&lt;0),"LICENÇA VENCIDA",IF(AND(ISNUMBER(Listas!$B$6),Listas!$B$6&gt;=0),IF(J59&lt;=Listas!$B$6,"RENOVAR DOCUMENTO","OK"),"REVISAR PARÂMETRO")))))</x:f>
      </x:c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30"/>
      <x:c r="B60" s="30"/>
      <x:c r="C60" s="30"/>
      <x:c r="D60" s="30"/>
      <x:c r="E60" s="40"/>
      <x:c r="F60" s="40"/>
      <x:c r="G60" s="30"/>
      <x:c r="H60" s="30"/>
      <x:c r="I60" s="30"/>
      <x:c r="J60" s="43" t="str">
        <x:f>IF(LEN(A60)=0,"",IF(COUNT(E60:F60)=2,IF(MIN(E60:F60)&gt;0,MIN(E60:F60)-Listas!$B$9,""),""))</x:f>
      </x:c>
      <x:c r="K60" s="32" t="str">
        <x:f>IF(LEN(A60)=0,"",IF(I60="Bloqueado","BLOQUEAR",IF(NOT(ISNUMBER(J60)),"REVISAR VALIDADES",IF(OR(I60="Vencido",J60&lt;0),"LICENÇA VENCIDA",IF(AND(ISNUMBER(Listas!$B$6),Listas!$B$6&gt;=0),IF(J60&lt;=Listas!$B$6,"RENOVAR DOCUMENTO","OK"),"REVISAR PARÂMETRO")))))</x:f>
      </x:c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30"/>
      <x:c r="B61" s="30"/>
      <x:c r="C61" s="30"/>
      <x:c r="D61" s="30"/>
      <x:c r="E61" s="40"/>
      <x:c r="F61" s="40"/>
      <x:c r="G61" s="30"/>
      <x:c r="H61" s="30"/>
      <x:c r="I61" s="30"/>
      <x:c r="J61" s="43" t="str">
        <x:f>IF(LEN(A61)=0,"",IF(COUNT(E61:F61)=2,IF(MIN(E61:F61)&gt;0,MIN(E61:F61)-Listas!$B$9,""),""))</x:f>
      </x:c>
      <x:c r="K61" s="32" t="str">
        <x:f>IF(LEN(A61)=0,"",IF(I61="Bloqueado","BLOQUEAR",IF(NOT(ISNUMBER(J61)),"REVISAR VALIDADES",IF(OR(I61="Vencido",J61&lt;0),"LICENÇA VENCIDA",IF(AND(ISNUMBER(Listas!$B$6),Listas!$B$6&gt;=0),IF(J61&lt;=Listas!$B$6,"RENOVAR DOCUMENTO","OK"),"REVISAR PARÂMETRO")))))</x:f>
      </x:c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30"/>
      <x:c r="B62" s="30"/>
      <x:c r="C62" s="30"/>
      <x:c r="D62" s="30"/>
      <x:c r="E62" s="40"/>
      <x:c r="F62" s="40"/>
      <x:c r="G62" s="30"/>
      <x:c r="H62" s="30"/>
      <x:c r="I62" s="30"/>
      <x:c r="J62" s="43" t="str">
        <x:f>IF(LEN(A62)=0,"",IF(COUNT(E62:F62)=2,IF(MIN(E62:F62)&gt;0,MIN(E62:F62)-Listas!$B$9,""),""))</x:f>
      </x:c>
      <x:c r="K62" s="32" t="str">
        <x:f>IF(LEN(A62)=0,"",IF(I62="Bloqueado","BLOQUEAR",IF(NOT(ISNUMBER(J62)),"REVISAR VALIDADES",IF(OR(I62="Vencido",J62&lt;0),"LICENÇA VENCIDA",IF(AND(ISNUMBER(Listas!$B$6),Listas!$B$6&gt;=0),IF(J62&lt;=Listas!$B$6,"RENOVAR DOCUMENTO","OK"),"REVISAR PARÂMETRO")))))</x:f>
      </x:c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30"/>
      <x:c r="B63" s="30"/>
      <x:c r="C63" s="30"/>
      <x:c r="D63" s="30"/>
      <x:c r="E63" s="40"/>
      <x:c r="F63" s="40"/>
      <x:c r="G63" s="30"/>
      <x:c r="H63" s="30"/>
      <x:c r="I63" s="30"/>
      <x:c r="J63" s="43" t="str">
        <x:f>IF(LEN(A63)=0,"",IF(COUNT(E63:F63)=2,IF(MIN(E63:F63)&gt;0,MIN(E63:F63)-Listas!$B$9,""),""))</x:f>
      </x:c>
      <x:c r="K63" s="32" t="str">
        <x:f>IF(LEN(A63)=0,"",IF(I63="Bloqueado","BLOQUEAR",IF(NOT(ISNUMBER(J63)),"REVISAR VALIDADES",IF(OR(I63="Vencido",J63&lt;0),"LICENÇA VENCIDA",IF(AND(ISNUMBER(Listas!$B$6),Listas!$B$6&gt;=0),IF(J63&lt;=Listas!$B$6,"RENOVAR DOCUMENTO","OK"),"REVISAR PARÂMETRO")))))</x:f>
      </x:c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30"/>
      <x:c r="B64" s="30"/>
      <x:c r="C64" s="30"/>
      <x:c r="D64" s="30"/>
      <x:c r="E64" s="40"/>
      <x:c r="F64" s="40"/>
      <x:c r="G64" s="30"/>
      <x:c r="H64" s="30"/>
      <x:c r="I64" s="30"/>
      <x:c r="J64" s="43" t="str">
        <x:f>IF(LEN(A64)=0,"",IF(COUNT(E64:F64)=2,IF(MIN(E64:F64)&gt;0,MIN(E64:F64)-Listas!$B$9,""),""))</x:f>
      </x:c>
      <x:c r="K64" s="32" t="str">
        <x:f>IF(LEN(A64)=0,"",IF(I64="Bloqueado","BLOQUEAR",IF(NOT(ISNUMBER(J64)),"REVISAR VALIDADES",IF(OR(I64="Vencido",J64&lt;0),"LICENÇA VENCIDA",IF(AND(ISNUMBER(Listas!$B$6),Listas!$B$6&gt;=0),IF(J64&lt;=Listas!$B$6,"RENOVAR DOCUMENTO","OK"),"REVISAR PARÂMETRO")))))</x:f>
      </x:c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30"/>
      <x:c r="B65" s="30"/>
      <x:c r="C65" s="30"/>
      <x:c r="D65" s="30"/>
      <x:c r="E65" s="40"/>
      <x:c r="F65" s="40"/>
      <x:c r="G65" s="30"/>
      <x:c r="H65" s="30"/>
      <x:c r="I65" s="30"/>
      <x:c r="J65" s="43" t="str">
        <x:f>IF(LEN(A65)=0,"",IF(COUNT(E65:F65)=2,IF(MIN(E65:F65)&gt;0,MIN(E65:F65)-Listas!$B$9,""),""))</x:f>
      </x:c>
      <x:c r="K65" s="32" t="str">
        <x:f>IF(LEN(A65)=0,"",IF(I65="Bloqueado","BLOQUEAR",IF(NOT(ISNUMBER(J65)),"REVISAR VALIDADES",IF(OR(I65="Vencido",J65&lt;0),"LICENÇA VENCIDA",IF(AND(ISNUMBER(Listas!$B$6),Listas!$B$6&gt;=0),IF(J65&lt;=Listas!$B$6,"RENOVAR DOCUMENTO","OK"),"REVISAR PARÂMETRO")))))</x:f>
      </x:c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30"/>
      <x:c r="B66" s="30"/>
      <x:c r="C66" s="30"/>
      <x:c r="D66" s="30"/>
      <x:c r="E66" s="40"/>
      <x:c r="F66" s="40"/>
      <x:c r="G66" s="30"/>
      <x:c r="H66" s="30"/>
      <x:c r="I66" s="30"/>
      <x:c r="J66" s="43" t="str">
        <x:f>IF(LEN(A66)=0,"",IF(COUNT(E66:F66)=2,IF(MIN(E66:F66)&gt;0,MIN(E66:F66)-Listas!$B$9,""),""))</x:f>
      </x:c>
      <x:c r="K66" s="32" t="str">
        <x:f>IF(LEN(A66)=0,"",IF(I66="Bloqueado","BLOQUEAR",IF(NOT(ISNUMBER(J66)),"REVISAR VALIDADES",IF(OR(I66="Vencido",J66&lt;0),"LICENÇA VENCIDA",IF(AND(ISNUMBER(Listas!$B$6),Listas!$B$6&gt;=0),IF(J66&lt;=Listas!$B$6,"RENOVAR DOCUMENTO","OK"),"REVISAR PARÂMETRO")))))</x:f>
      </x:c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30"/>
      <x:c r="B67" s="30"/>
      <x:c r="C67" s="30"/>
      <x:c r="D67" s="30"/>
      <x:c r="E67" s="40"/>
      <x:c r="F67" s="40"/>
      <x:c r="G67" s="30"/>
      <x:c r="H67" s="30"/>
      <x:c r="I67" s="30"/>
      <x:c r="J67" s="43" t="str">
        <x:f>IF(LEN(A67)=0,"",IF(COUNT(E67:F67)=2,IF(MIN(E67:F67)&gt;0,MIN(E67:F67)-Listas!$B$9,""),""))</x:f>
      </x:c>
      <x:c r="K67" s="32" t="str">
        <x:f>IF(LEN(A67)=0,"",IF(I67="Bloqueado","BLOQUEAR",IF(NOT(ISNUMBER(J67)),"REVISAR VALIDADES",IF(OR(I67="Vencido",J67&lt;0),"LICENÇA VENCIDA",IF(AND(ISNUMBER(Listas!$B$6),Listas!$B$6&gt;=0),IF(J67&lt;=Listas!$B$6,"RENOVAR DOCUMENTO","OK"),"REVISAR PARÂMETRO")))))</x:f>
      </x:c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30"/>
      <x:c r="B68" s="30"/>
      <x:c r="C68" s="30"/>
      <x:c r="D68" s="30"/>
      <x:c r="E68" s="40"/>
      <x:c r="F68" s="40"/>
      <x:c r="G68" s="30"/>
      <x:c r="H68" s="30"/>
      <x:c r="I68" s="30"/>
      <x:c r="J68" s="43" t="str">
        <x:f>IF(LEN(A68)=0,"",IF(COUNT(E68:F68)=2,IF(MIN(E68:F68)&gt;0,MIN(E68:F68)-Listas!$B$9,""),""))</x:f>
      </x:c>
      <x:c r="K68" s="32" t="str">
        <x:f>IF(LEN(A68)=0,"",IF(I68="Bloqueado","BLOQUEAR",IF(NOT(ISNUMBER(J68)),"REVISAR VALIDADES",IF(OR(I68="Vencido",J68&lt;0),"LICENÇA VENCIDA",IF(AND(ISNUMBER(Listas!$B$6),Listas!$B$6&gt;=0),IF(J68&lt;=Listas!$B$6,"RENOVAR DOCUMENTO","OK"),"REVISAR PARÂMETRO")))))</x:f>
      </x:c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30"/>
      <x:c r="B69" s="30"/>
      <x:c r="C69" s="30"/>
      <x:c r="D69" s="30"/>
      <x:c r="E69" s="40"/>
      <x:c r="F69" s="40"/>
      <x:c r="G69" s="30"/>
      <x:c r="H69" s="30"/>
      <x:c r="I69" s="30"/>
      <x:c r="J69" s="43" t="str">
        <x:f>IF(LEN(A69)=0,"",IF(COUNT(E69:F69)=2,IF(MIN(E69:F69)&gt;0,MIN(E69:F69)-Listas!$B$9,""),""))</x:f>
      </x:c>
      <x:c r="K69" s="32" t="str">
        <x:f>IF(LEN(A69)=0,"",IF(I69="Bloqueado","BLOQUEAR",IF(NOT(ISNUMBER(J69)),"REVISAR VALIDADES",IF(OR(I69="Vencido",J69&lt;0),"LICENÇA VENCIDA",IF(AND(ISNUMBER(Listas!$B$6),Listas!$B$6&gt;=0),IF(J69&lt;=Listas!$B$6,"RENOVAR DOCUMENTO","OK"),"REVISAR PARÂMETRO")))))</x:f>
      </x:c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30"/>
      <x:c r="B70" s="30"/>
      <x:c r="C70" s="30"/>
      <x:c r="D70" s="30"/>
      <x:c r="E70" s="40"/>
      <x:c r="F70" s="40"/>
      <x:c r="G70" s="30"/>
      <x:c r="H70" s="30"/>
      <x:c r="I70" s="30"/>
      <x:c r="J70" s="43" t="str">
        <x:f>IF(LEN(A70)=0,"",IF(COUNT(E70:F70)=2,IF(MIN(E70:F70)&gt;0,MIN(E70:F70)-Listas!$B$9,""),""))</x:f>
      </x:c>
      <x:c r="K70" s="32" t="str">
        <x:f>IF(LEN(A70)=0,"",IF(I70="Bloqueado","BLOQUEAR",IF(NOT(ISNUMBER(J70)),"REVISAR VALIDADES",IF(OR(I70="Vencido",J70&lt;0),"LICENÇA VENCIDA",IF(AND(ISNUMBER(Listas!$B$6),Listas!$B$6&gt;=0),IF(J70&lt;=Listas!$B$6,"RENOVAR DOCUMENTO","OK"),"REVISAR PARÂMETRO")))))</x:f>
      </x:c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30"/>
      <x:c r="B71" s="30"/>
      <x:c r="C71" s="30"/>
      <x:c r="D71" s="30"/>
      <x:c r="E71" s="40"/>
      <x:c r="F71" s="40"/>
      <x:c r="G71" s="30"/>
      <x:c r="H71" s="30"/>
      <x:c r="I71" s="30"/>
      <x:c r="J71" s="43" t="str">
        <x:f>IF(LEN(A71)=0,"",IF(COUNT(E71:F71)=2,IF(MIN(E71:F71)&gt;0,MIN(E71:F71)-Listas!$B$9,""),""))</x:f>
      </x:c>
      <x:c r="K71" s="32" t="str">
        <x:f>IF(LEN(A71)=0,"",IF(I71="Bloqueado","BLOQUEAR",IF(NOT(ISNUMBER(J71)),"REVISAR VALIDADES",IF(OR(I71="Vencido",J71&lt;0),"LICENÇA VENCIDA",IF(AND(ISNUMBER(Listas!$B$6),Listas!$B$6&gt;=0),IF(J71&lt;=Listas!$B$6,"RENOVAR DOCUMENTO","OK"),"REVISAR PARÂMETRO")))))</x:f>
      </x:c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30"/>
      <x:c r="B72" s="30"/>
      <x:c r="C72" s="30"/>
      <x:c r="D72" s="30"/>
      <x:c r="E72" s="40"/>
      <x:c r="F72" s="40"/>
      <x:c r="G72" s="30"/>
      <x:c r="H72" s="30"/>
      <x:c r="I72" s="30"/>
      <x:c r="J72" s="43" t="str">
        <x:f>IF(LEN(A72)=0,"",IF(COUNT(E72:F72)=2,IF(MIN(E72:F72)&gt;0,MIN(E72:F72)-Listas!$B$9,""),""))</x:f>
      </x:c>
      <x:c r="K72" s="32" t="str">
        <x:f>IF(LEN(A72)=0,"",IF(I72="Bloqueado","BLOQUEAR",IF(NOT(ISNUMBER(J72)),"REVISAR VALIDADES",IF(OR(I72="Vencido",J72&lt;0),"LICENÇA VENCIDA",IF(AND(ISNUMBER(Listas!$B$6),Listas!$B$6&gt;=0),IF(J72&lt;=Listas!$B$6,"RENOVAR DOCUMENTO","OK"),"REVISAR PARÂMETRO")))))</x:f>
      </x:c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30"/>
      <x:c r="B73" s="30"/>
      <x:c r="C73" s="30"/>
      <x:c r="D73" s="30"/>
      <x:c r="E73" s="40"/>
      <x:c r="F73" s="40"/>
      <x:c r="G73" s="30"/>
      <x:c r="H73" s="30"/>
      <x:c r="I73" s="30"/>
      <x:c r="J73" s="43" t="str">
        <x:f>IF(LEN(A73)=0,"",IF(COUNT(E73:F73)=2,IF(MIN(E73:F73)&gt;0,MIN(E73:F73)-Listas!$B$9,""),""))</x:f>
      </x:c>
      <x:c r="K73" s="32" t="str">
        <x:f>IF(LEN(A73)=0,"",IF(I73="Bloqueado","BLOQUEAR",IF(NOT(ISNUMBER(J73)),"REVISAR VALIDADES",IF(OR(I73="Vencido",J73&lt;0),"LICENÇA VENCIDA",IF(AND(ISNUMBER(Listas!$B$6),Listas!$B$6&gt;=0),IF(J73&lt;=Listas!$B$6,"RENOVAR DOCUMENTO","OK"),"REVISAR PARÂMETRO")))))</x:f>
      </x:c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30"/>
      <x:c r="B74" s="30"/>
      <x:c r="C74" s="30"/>
      <x:c r="D74" s="30"/>
      <x:c r="E74" s="40"/>
      <x:c r="F74" s="40"/>
      <x:c r="G74" s="30"/>
      <x:c r="H74" s="30"/>
      <x:c r="I74" s="30"/>
      <x:c r="J74" s="43" t="str">
        <x:f>IF(LEN(A74)=0,"",IF(COUNT(E74:F74)=2,IF(MIN(E74:F74)&gt;0,MIN(E74:F74)-Listas!$B$9,""),""))</x:f>
      </x:c>
      <x:c r="K74" s="32" t="str">
        <x:f>IF(LEN(A74)=0,"",IF(I74="Bloqueado","BLOQUEAR",IF(NOT(ISNUMBER(J74)),"REVISAR VALIDADES",IF(OR(I74="Vencido",J74&lt;0),"LICENÇA VENCIDA",IF(AND(ISNUMBER(Listas!$B$6),Listas!$B$6&gt;=0),IF(J74&lt;=Listas!$B$6,"RENOVAR DOCUMENTO","OK"),"REVISAR PARÂMETRO")))))</x:f>
      </x:c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30"/>
      <x:c r="B75" s="30"/>
      <x:c r="C75" s="30"/>
      <x:c r="D75" s="30"/>
      <x:c r="E75" s="40"/>
      <x:c r="F75" s="40"/>
      <x:c r="G75" s="30"/>
      <x:c r="H75" s="30"/>
      <x:c r="I75" s="30"/>
      <x:c r="J75" s="43" t="str">
        <x:f>IF(LEN(A75)=0,"",IF(COUNT(E75:F75)=2,IF(MIN(E75:F75)&gt;0,MIN(E75:F75)-Listas!$B$9,""),""))</x:f>
      </x:c>
      <x:c r="K75" s="32" t="str">
        <x:f>IF(LEN(A75)=0,"",IF(I75="Bloqueado","BLOQUEAR",IF(NOT(ISNUMBER(J75)),"REVISAR VALIDADES",IF(OR(I75="Vencido",J75&lt;0),"LICENÇA VENCIDA",IF(AND(ISNUMBER(Listas!$B$6),Listas!$B$6&gt;=0),IF(J75&lt;=Listas!$B$6,"RENOVAR DOCUMENTO","OK"),"REVISAR PARÂMETRO")))))</x:f>
      </x:c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30"/>
      <x:c r="B76" s="30"/>
      <x:c r="C76" s="30"/>
      <x:c r="D76" s="30"/>
      <x:c r="E76" s="40"/>
      <x:c r="F76" s="40"/>
      <x:c r="G76" s="30"/>
      <x:c r="H76" s="30"/>
      <x:c r="I76" s="30"/>
      <x:c r="J76" s="43" t="str">
        <x:f>IF(LEN(A76)=0,"",IF(COUNT(E76:F76)=2,IF(MIN(E76:F76)&gt;0,MIN(E76:F76)-Listas!$B$9,""),""))</x:f>
      </x:c>
      <x:c r="K76" s="32" t="str">
        <x:f>IF(LEN(A76)=0,"",IF(I76="Bloqueado","BLOQUEAR",IF(NOT(ISNUMBER(J76)),"REVISAR VALIDADES",IF(OR(I76="Vencido",J76&lt;0),"LICENÇA VENCIDA",IF(AND(ISNUMBER(Listas!$B$6),Listas!$B$6&gt;=0),IF(J76&lt;=Listas!$B$6,"RENOVAR DOCUMENTO","OK"),"REVISAR PARÂMETRO")))))</x:f>
      </x:c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30"/>
      <x:c r="B77" s="30"/>
      <x:c r="C77" s="30"/>
      <x:c r="D77" s="30"/>
      <x:c r="E77" s="40"/>
      <x:c r="F77" s="40"/>
      <x:c r="G77" s="30"/>
      <x:c r="H77" s="30"/>
      <x:c r="I77" s="30"/>
      <x:c r="J77" s="43" t="str">
        <x:f>IF(LEN(A77)=0,"",IF(COUNT(E77:F77)=2,IF(MIN(E77:F77)&gt;0,MIN(E77:F77)-Listas!$B$9,""),""))</x:f>
      </x:c>
      <x:c r="K77" s="32" t="str">
        <x:f>IF(LEN(A77)=0,"",IF(I77="Bloqueado","BLOQUEAR",IF(NOT(ISNUMBER(J77)),"REVISAR VALIDADES",IF(OR(I77="Vencido",J77&lt;0),"LICENÇA VENCIDA",IF(AND(ISNUMBER(Listas!$B$6),Listas!$B$6&gt;=0),IF(J77&lt;=Listas!$B$6,"RENOVAR DOCUMENTO","OK"),"REVISAR PARÂMETRO")))))</x:f>
      </x:c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30"/>
      <x:c r="B78" s="30"/>
      <x:c r="C78" s="30"/>
      <x:c r="D78" s="30"/>
      <x:c r="E78" s="40"/>
      <x:c r="F78" s="40"/>
      <x:c r="G78" s="30"/>
      <x:c r="H78" s="30"/>
      <x:c r="I78" s="30"/>
      <x:c r="J78" s="43" t="str">
        <x:f>IF(LEN(A78)=0,"",IF(COUNT(E78:F78)=2,IF(MIN(E78:F78)&gt;0,MIN(E78:F78)-Listas!$B$9,""),""))</x:f>
      </x:c>
      <x:c r="K78" s="32" t="str">
        <x:f>IF(LEN(A78)=0,"",IF(I78="Bloqueado","BLOQUEAR",IF(NOT(ISNUMBER(J78)),"REVISAR VALIDADES",IF(OR(I78="Vencido",J78&lt;0),"LICENÇA VENCIDA",IF(AND(ISNUMBER(Listas!$B$6),Listas!$B$6&gt;=0),IF(J78&lt;=Listas!$B$6,"RENOVAR DOCUMENTO","OK"),"REVISAR PARÂMETRO")))))</x:f>
      </x:c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30"/>
      <x:c r="B79" s="30"/>
      <x:c r="C79" s="30"/>
      <x:c r="D79" s="30"/>
      <x:c r="E79" s="40"/>
      <x:c r="F79" s="40"/>
      <x:c r="G79" s="30"/>
      <x:c r="H79" s="30"/>
      <x:c r="I79" s="30"/>
      <x:c r="J79" s="43" t="str">
        <x:f>IF(LEN(A79)=0,"",IF(COUNT(E79:F79)=2,IF(MIN(E79:F79)&gt;0,MIN(E79:F79)-Listas!$B$9,""),""))</x:f>
      </x:c>
      <x:c r="K79" s="32" t="str">
        <x:f>IF(LEN(A79)=0,"",IF(I79="Bloqueado","BLOQUEAR",IF(NOT(ISNUMBER(J79)),"REVISAR VALIDADES",IF(OR(I79="Vencido",J79&lt;0),"LICENÇA VENCIDA",IF(AND(ISNUMBER(Listas!$B$6),Listas!$B$6&gt;=0),IF(J79&lt;=Listas!$B$6,"RENOVAR DOCUMENTO","OK"),"REVISAR PARÂMETRO")))))</x:f>
      </x:c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30"/>
      <x:c r="B80" s="30"/>
      <x:c r="C80" s="30"/>
      <x:c r="D80" s="30"/>
      <x:c r="E80" s="40"/>
      <x:c r="F80" s="40"/>
      <x:c r="G80" s="30"/>
      <x:c r="H80" s="30"/>
      <x:c r="I80" s="30"/>
      <x:c r="J80" s="43" t="str">
        <x:f>IF(LEN(A80)=0,"",IF(COUNT(E80:F80)=2,IF(MIN(E80:F80)&gt;0,MIN(E80:F80)-Listas!$B$9,""),""))</x:f>
      </x:c>
      <x:c r="K80" s="32" t="str">
        <x:f>IF(LEN(A80)=0,"",IF(I80="Bloqueado","BLOQUEAR",IF(NOT(ISNUMBER(J80)),"REVISAR VALIDADES",IF(OR(I80="Vencido",J80&lt;0),"LICENÇA VENCIDA",IF(AND(ISNUMBER(Listas!$B$6),Listas!$B$6&gt;=0),IF(J80&lt;=Listas!$B$6,"RENOVAR DOCUMENTO","OK"),"REVISAR PARÂMETRO")))))</x:f>
      </x:c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30"/>
      <x:c r="B81" s="30"/>
      <x:c r="C81" s="30"/>
      <x:c r="D81" s="30"/>
      <x:c r="E81" s="40"/>
      <x:c r="F81" s="40"/>
      <x:c r="G81" s="30"/>
      <x:c r="H81" s="30"/>
      <x:c r="I81" s="30"/>
      <x:c r="J81" s="43" t="str">
        <x:f>IF(LEN(A81)=0,"",IF(COUNT(E81:F81)=2,IF(MIN(E81:F81)&gt;0,MIN(E81:F81)-Listas!$B$9,""),""))</x:f>
      </x:c>
      <x:c r="K81" s="32" t="str">
        <x:f>IF(LEN(A81)=0,"",IF(I81="Bloqueado","BLOQUEAR",IF(NOT(ISNUMBER(J81)),"REVISAR VALIDADES",IF(OR(I81="Vencido",J81&lt;0),"LICENÇA VENCIDA",IF(AND(ISNUMBER(Listas!$B$6),Listas!$B$6&gt;=0),IF(J81&lt;=Listas!$B$6,"RENOVAR DOCUMENTO","OK"),"REVISAR PARÂMETRO")))))</x:f>
      </x:c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30"/>
      <x:c r="B82" s="30"/>
      <x:c r="C82" s="30"/>
      <x:c r="D82" s="30"/>
      <x:c r="E82" s="40"/>
      <x:c r="F82" s="40"/>
      <x:c r="G82" s="30"/>
      <x:c r="H82" s="30"/>
      <x:c r="I82" s="30"/>
      <x:c r="J82" s="43" t="str">
        <x:f>IF(LEN(A82)=0,"",IF(COUNT(E82:F82)=2,IF(MIN(E82:F82)&gt;0,MIN(E82:F82)-Listas!$B$9,""),""))</x:f>
      </x:c>
      <x:c r="K82" s="32" t="str">
        <x:f>IF(LEN(A82)=0,"",IF(I82="Bloqueado","BLOQUEAR",IF(NOT(ISNUMBER(J82)),"REVISAR VALIDADES",IF(OR(I82="Vencido",J82&lt;0),"LICENÇA VENCIDA",IF(AND(ISNUMBER(Listas!$B$6),Listas!$B$6&gt;=0),IF(J82&lt;=Listas!$B$6,"RENOVAR DOCUMENTO","OK"),"REVISAR PARÂMETRO")))))</x:f>
      </x:c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30"/>
      <x:c r="B83" s="30"/>
      <x:c r="C83" s="30"/>
      <x:c r="D83" s="30"/>
      <x:c r="E83" s="40"/>
      <x:c r="F83" s="40"/>
      <x:c r="G83" s="30"/>
      <x:c r="H83" s="30"/>
      <x:c r="I83" s="30"/>
      <x:c r="J83" s="43" t="str">
        <x:f>IF(LEN(A83)=0,"",IF(COUNT(E83:F83)=2,IF(MIN(E83:F83)&gt;0,MIN(E83:F83)-Listas!$B$9,""),""))</x:f>
      </x:c>
      <x:c r="K83" s="32" t="str">
        <x:f>IF(LEN(A83)=0,"",IF(I83="Bloqueado","BLOQUEAR",IF(NOT(ISNUMBER(J83)),"REVISAR VALIDADES",IF(OR(I83="Vencido",J83&lt;0),"LICENÇA VENCIDA",IF(AND(ISNUMBER(Listas!$B$6),Listas!$B$6&gt;=0),IF(J83&lt;=Listas!$B$6,"RENOVAR DOCUMENTO","OK"),"REVISAR PARÂMETRO")))))</x:f>
      </x:c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30"/>
      <x:c r="B84" s="30"/>
      <x:c r="C84" s="30"/>
      <x:c r="D84" s="30"/>
      <x:c r="E84" s="40"/>
      <x:c r="F84" s="40"/>
      <x:c r="G84" s="30"/>
      <x:c r="H84" s="30"/>
      <x:c r="I84" s="30"/>
      <x:c r="J84" s="43" t="str">
        <x:f>IF(LEN(A84)=0,"",IF(COUNT(E84:F84)=2,IF(MIN(E84:F84)&gt;0,MIN(E84:F84)-Listas!$B$9,""),""))</x:f>
      </x:c>
      <x:c r="K84" s="32" t="str">
        <x:f>IF(LEN(A84)=0,"",IF(I84="Bloqueado","BLOQUEAR",IF(NOT(ISNUMBER(J84)),"REVISAR VALIDADES",IF(OR(I84="Vencido",J84&lt;0),"LICENÇA VENCIDA",IF(AND(ISNUMBER(Listas!$B$6),Listas!$B$6&gt;=0),IF(J84&lt;=Listas!$B$6,"RENOVAR DOCUMENTO","OK"),"REVISAR PARÂMETRO")))))</x:f>
      </x:c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30"/>
      <x:c r="B85" s="30"/>
      <x:c r="C85" s="30"/>
      <x:c r="D85" s="30"/>
      <x:c r="E85" s="40"/>
      <x:c r="F85" s="40"/>
      <x:c r="G85" s="30"/>
      <x:c r="H85" s="30"/>
      <x:c r="I85" s="30"/>
      <x:c r="J85" s="43" t="str">
        <x:f>IF(LEN(A85)=0,"",IF(COUNT(E85:F85)=2,IF(MIN(E85:F85)&gt;0,MIN(E85:F85)-Listas!$B$9,""),""))</x:f>
      </x:c>
      <x:c r="K85" s="32" t="str">
        <x:f>IF(LEN(A85)=0,"",IF(I85="Bloqueado","BLOQUEAR",IF(NOT(ISNUMBER(J85)),"REVISAR VALIDADES",IF(OR(I85="Vencido",J85&lt;0),"LICENÇA VENCIDA",IF(AND(ISNUMBER(Listas!$B$6),Listas!$B$6&gt;=0),IF(J85&lt;=Listas!$B$6,"RENOVAR DOCUMENTO","OK"),"REVISAR PARÂMETRO")))))</x:f>
      </x:c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30"/>
      <x:c r="B86" s="30"/>
      <x:c r="C86" s="30"/>
      <x:c r="D86" s="30"/>
      <x:c r="E86" s="40"/>
      <x:c r="F86" s="40"/>
      <x:c r="G86" s="30"/>
      <x:c r="H86" s="30"/>
      <x:c r="I86" s="30"/>
      <x:c r="J86" s="43" t="str">
        <x:f>IF(LEN(A86)=0,"",IF(COUNT(E86:F86)=2,IF(MIN(E86:F86)&gt;0,MIN(E86:F86)-Listas!$B$9,""),""))</x:f>
      </x:c>
      <x:c r="K86" s="32" t="str">
        <x:f>IF(LEN(A86)=0,"",IF(I86="Bloqueado","BLOQUEAR",IF(NOT(ISNUMBER(J86)),"REVISAR VALIDADES",IF(OR(I86="Vencido",J86&lt;0),"LICENÇA VENCIDA",IF(AND(ISNUMBER(Listas!$B$6),Listas!$B$6&gt;=0),IF(J86&lt;=Listas!$B$6,"RENOVAR DOCUMENTO","OK"),"REVISAR PARÂMETRO")))))</x:f>
      </x:c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30"/>
      <x:c r="B87" s="30"/>
      <x:c r="C87" s="30"/>
      <x:c r="D87" s="30"/>
      <x:c r="E87" s="40"/>
      <x:c r="F87" s="40"/>
      <x:c r="G87" s="30"/>
      <x:c r="H87" s="30"/>
      <x:c r="I87" s="30"/>
      <x:c r="J87" s="43" t="str">
        <x:f>IF(LEN(A87)=0,"",IF(COUNT(E87:F87)=2,IF(MIN(E87:F87)&gt;0,MIN(E87:F87)-Listas!$B$9,""),""))</x:f>
      </x:c>
      <x:c r="K87" s="32" t="str">
        <x:f>IF(LEN(A87)=0,"",IF(I87="Bloqueado","BLOQUEAR",IF(NOT(ISNUMBER(J87)),"REVISAR VALIDADES",IF(OR(I87="Vencido",J87&lt;0),"LICENÇA VENCIDA",IF(AND(ISNUMBER(Listas!$B$6),Listas!$B$6&gt;=0),IF(J87&lt;=Listas!$B$6,"RENOVAR DOCUMENTO","OK"),"REVISAR PARÂMETRO")))))</x:f>
      </x:c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30"/>
      <x:c r="B88" s="30"/>
      <x:c r="C88" s="30"/>
      <x:c r="D88" s="30"/>
      <x:c r="E88" s="40"/>
      <x:c r="F88" s="40"/>
      <x:c r="G88" s="30"/>
      <x:c r="H88" s="30"/>
      <x:c r="I88" s="30"/>
      <x:c r="J88" s="43" t="str">
        <x:f>IF(LEN(A88)=0,"",IF(COUNT(E88:F88)=2,IF(MIN(E88:F88)&gt;0,MIN(E88:F88)-Listas!$B$9,""),""))</x:f>
      </x:c>
      <x:c r="K88" s="32" t="str">
        <x:f>IF(LEN(A88)=0,"",IF(I88="Bloqueado","BLOQUEAR",IF(NOT(ISNUMBER(J88)),"REVISAR VALIDADES",IF(OR(I88="Vencido",J88&lt;0),"LICENÇA VENCIDA",IF(AND(ISNUMBER(Listas!$B$6),Listas!$B$6&gt;=0),IF(J88&lt;=Listas!$B$6,"RENOVAR DOCUMENTO","OK"),"REVISAR PARÂMETRO")))))</x:f>
      </x:c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30"/>
      <x:c r="B89" s="30"/>
      <x:c r="C89" s="30"/>
      <x:c r="D89" s="30"/>
      <x:c r="E89" s="40"/>
      <x:c r="F89" s="40"/>
      <x:c r="G89" s="30"/>
      <x:c r="H89" s="30"/>
      <x:c r="I89" s="30"/>
      <x:c r="J89" s="43" t="str">
        <x:f>IF(LEN(A89)=0,"",IF(COUNT(E89:F89)=2,IF(MIN(E89:F89)&gt;0,MIN(E89:F89)-Listas!$B$9,""),""))</x:f>
      </x:c>
      <x:c r="K89" s="32" t="str">
        <x:f>IF(LEN(A89)=0,"",IF(I89="Bloqueado","BLOQUEAR",IF(NOT(ISNUMBER(J89)),"REVISAR VALIDADES",IF(OR(I89="Vencido",J89&lt;0),"LICENÇA VENCIDA",IF(AND(ISNUMBER(Listas!$B$6),Listas!$B$6&gt;=0),IF(J89&lt;=Listas!$B$6,"RENOVAR DOCUMENTO","OK"),"REVISAR PARÂMETRO")))))</x:f>
      </x:c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30"/>
      <x:c r="B90" s="30"/>
      <x:c r="C90" s="30"/>
      <x:c r="D90" s="30"/>
      <x:c r="E90" s="40"/>
      <x:c r="F90" s="40"/>
      <x:c r="G90" s="30"/>
      <x:c r="H90" s="30"/>
      <x:c r="I90" s="30"/>
      <x:c r="J90" s="43" t="str">
        <x:f>IF(LEN(A90)=0,"",IF(COUNT(E90:F90)=2,IF(MIN(E90:F90)&gt;0,MIN(E90:F90)-Listas!$B$9,""),""))</x:f>
      </x:c>
      <x:c r="K90" s="32" t="str">
        <x:f>IF(LEN(A90)=0,"",IF(I90="Bloqueado","BLOQUEAR",IF(NOT(ISNUMBER(J90)),"REVISAR VALIDADES",IF(OR(I90="Vencido",J90&lt;0),"LICENÇA VENCIDA",IF(AND(ISNUMBER(Listas!$B$6),Listas!$B$6&gt;=0),IF(J90&lt;=Listas!$B$6,"RENOVAR DOCUMENTO","OK"),"REVISAR PARÂMETRO")))))</x:f>
      </x:c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30"/>
      <x:c r="B91" s="30"/>
      <x:c r="C91" s="30"/>
      <x:c r="D91" s="30"/>
      <x:c r="E91" s="40"/>
      <x:c r="F91" s="40"/>
      <x:c r="G91" s="30"/>
      <x:c r="H91" s="30"/>
      <x:c r="I91" s="30"/>
      <x:c r="J91" s="43" t="str">
        <x:f>IF(LEN(A91)=0,"",IF(COUNT(E91:F91)=2,IF(MIN(E91:F91)&gt;0,MIN(E91:F91)-Listas!$B$9,""),""))</x:f>
      </x:c>
      <x:c r="K91" s="32" t="str">
        <x:f>IF(LEN(A91)=0,"",IF(I91="Bloqueado","BLOQUEAR",IF(NOT(ISNUMBER(J91)),"REVISAR VALIDADES",IF(OR(I91="Vencido",J91&lt;0),"LICENÇA VENCIDA",IF(AND(ISNUMBER(Listas!$B$6),Listas!$B$6&gt;=0),IF(J91&lt;=Listas!$B$6,"RENOVAR DOCUMENTO","OK"),"REVISAR PARÂMETRO")))))</x:f>
      </x:c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30"/>
      <x:c r="B92" s="30"/>
      <x:c r="C92" s="30"/>
      <x:c r="D92" s="30"/>
      <x:c r="E92" s="40"/>
      <x:c r="F92" s="40"/>
      <x:c r="G92" s="30"/>
      <x:c r="H92" s="30"/>
      <x:c r="I92" s="30"/>
      <x:c r="J92" s="43" t="str">
        <x:f>IF(LEN(A92)=0,"",IF(COUNT(E92:F92)=2,IF(MIN(E92:F92)&gt;0,MIN(E92:F92)-Listas!$B$9,""),""))</x:f>
      </x:c>
      <x:c r="K92" s="32" t="str">
        <x:f>IF(LEN(A92)=0,"",IF(I92="Bloqueado","BLOQUEAR",IF(NOT(ISNUMBER(J92)),"REVISAR VALIDADES",IF(OR(I92="Vencido",J92&lt;0),"LICENÇA VENCIDA",IF(AND(ISNUMBER(Listas!$B$6),Listas!$B$6&gt;=0),IF(J92&lt;=Listas!$B$6,"RENOVAR DOCUMENTO","OK"),"REVISAR PARÂMETRO")))))</x:f>
      </x:c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30"/>
      <x:c r="B93" s="30"/>
      <x:c r="C93" s="30"/>
      <x:c r="D93" s="30"/>
      <x:c r="E93" s="40"/>
      <x:c r="F93" s="40"/>
      <x:c r="G93" s="30"/>
      <x:c r="H93" s="30"/>
      <x:c r="I93" s="30"/>
      <x:c r="J93" s="43" t="str">
        <x:f>IF(LEN(A93)=0,"",IF(COUNT(E93:F93)=2,IF(MIN(E93:F93)&gt;0,MIN(E93:F93)-Listas!$B$9,""),""))</x:f>
      </x:c>
      <x:c r="K93" s="32" t="str">
        <x:f>IF(LEN(A93)=0,"",IF(I93="Bloqueado","BLOQUEAR",IF(NOT(ISNUMBER(J93)),"REVISAR VALIDADES",IF(OR(I93="Vencido",J93&lt;0),"LICENÇA VENCIDA",IF(AND(ISNUMBER(Listas!$B$6),Listas!$B$6&gt;=0),IF(J93&lt;=Listas!$B$6,"RENOVAR DOCUMENTO","OK"),"REVISAR PARÂMETRO")))))</x:f>
      </x:c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30"/>
      <x:c r="B94" s="30"/>
      <x:c r="C94" s="30"/>
      <x:c r="D94" s="30"/>
      <x:c r="E94" s="40"/>
      <x:c r="F94" s="40"/>
      <x:c r="G94" s="30"/>
      <x:c r="H94" s="30"/>
      <x:c r="I94" s="30"/>
      <x:c r="J94" s="43" t="str">
        <x:f>IF(LEN(A94)=0,"",IF(COUNT(E94:F94)=2,IF(MIN(E94:F94)&gt;0,MIN(E94:F94)-Listas!$B$9,""),""))</x:f>
      </x:c>
      <x:c r="K94" s="32" t="str">
        <x:f>IF(LEN(A94)=0,"",IF(I94="Bloqueado","BLOQUEAR",IF(NOT(ISNUMBER(J94)),"REVISAR VALIDADES",IF(OR(I94="Vencido",J94&lt;0),"LICENÇA VENCIDA",IF(AND(ISNUMBER(Listas!$B$6),Listas!$B$6&gt;=0),IF(J94&lt;=Listas!$B$6,"RENOVAR DOCUMENTO","OK"),"REVISAR PARÂMETRO")))))</x:f>
      </x:c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30"/>
      <x:c r="B95" s="30"/>
      <x:c r="C95" s="30"/>
      <x:c r="D95" s="30"/>
      <x:c r="E95" s="40"/>
      <x:c r="F95" s="40"/>
      <x:c r="G95" s="30"/>
      <x:c r="H95" s="30"/>
      <x:c r="I95" s="30"/>
      <x:c r="J95" s="43" t="str">
        <x:f>IF(LEN(A95)=0,"",IF(COUNT(E95:F95)=2,IF(MIN(E95:F95)&gt;0,MIN(E95:F95)-Listas!$B$9,""),""))</x:f>
      </x:c>
      <x:c r="K95" s="32" t="str">
        <x:f>IF(LEN(A95)=0,"",IF(I95="Bloqueado","BLOQUEAR",IF(NOT(ISNUMBER(J95)),"REVISAR VALIDADES",IF(OR(I95="Vencido",J95&lt;0),"LICENÇA VENCIDA",IF(AND(ISNUMBER(Listas!$B$6),Listas!$B$6&gt;=0),IF(J95&lt;=Listas!$B$6,"RENOVAR DOCUMENTO","OK"),"REVISAR PARÂMETRO")))))</x:f>
      </x:c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30"/>
      <x:c r="B96" s="30"/>
      <x:c r="C96" s="30"/>
      <x:c r="D96" s="30"/>
      <x:c r="E96" s="40"/>
      <x:c r="F96" s="40"/>
      <x:c r="G96" s="30"/>
      <x:c r="H96" s="30"/>
      <x:c r="I96" s="30"/>
      <x:c r="J96" s="43" t="str">
        <x:f>IF(LEN(A96)=0,"",IF(COUNT(E96:F96)=2,IF(MIN(E96:F96)&gt;0,MIN(E96:F96)-Listas!$B$9,""),""))</x:f>
      </x:c>
      <x:c r="K96" s="32" t="str">
        <x:f>IF(LEN(A96)=0,"",IF(I96="Bloqueado","BLOQUEAR",IF(NOT(ISNUMBER(J96)),"REVISAR VALIDADES",IF(OR(I96="Vencido",J96&lt;0),"LICENÇA VENCIDA",IF(AND(ISNUMBER(Listas!$B$6),Listas!$B$6&gt;=0),IF(J96&lt;=Listas!$B$6,"RENOVAR DOCUMENTO","OK"),"REVISAR PARÂMETRO")))))</x:f>
      </x:c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30"/>
      <x:c r="B97" s="30"/>
      <x:c r="C97" s="30"/>
      <x:c r="D97" s="30"/>
      <x:c r="E97" s="40"/>
      <x:c r="F97" s="40"/>
      <x:c r="G97" s="30"/>
      <x:c r="H97" s="30"/>
      <x:c r="I97" s="30"/>
      <x:c r="J97" s="43" t="str">
        <x:f>IF(LEN(A97)=0,"",IF(COUNT(E97:F97)=2,IF(MIN(E97:F97)&gt;0,MIN(E97:F97)-Listas!$B$9,""),""))</x:f>
      </x:c>
      <x:c r="K97" s="32" t="str">
        <x:f>IF(LEN(A97)=0,"",IF(I97="Bloqueado","BLOQUEAR",IF(NOT(ISNUMBER(J97)),"REVISAR VALIDADES",IF(OR(I97="Vencido",J97&lt;0),"LICENÇA VENCIDA",IF(AND(ISNUMBER(Listas!$B$6),Listas!$B$6&gt;=0),IF(J97&lt;=Listas!$B$6,"RENOVAR DOCUMENTO","OK"),"REVISAR PARÂMETRO")))))</x:f>
      </x:c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30"/>
      <x:c r="B98" s="30"/>
      <x:c r="C98" s="30"/>
      <x:c r="D98" s="30"/>
      <x:c r="E98" s="40"/>
      <x:c r="F98" s="40"/>
      <x:c r="G98" s="30"/>
      <x:c r="H98" s="30"/>
      <x:c r="I98" s="30"/>
      <x:c r="J98" s="43" t="str">
        <x:f>IF(LEN(A98)=0,"",IF(COUNT(E98:F98)=2,IF(MIN(E98:F98)&gt;0,MIN(E98:F98)-Listas!$B$9,""),""))</x:f>
      </x:c>
      <x:c r="K98" s="32" t="str">
        <x:f>IF(LEN(A98)=0,"",IF(I98="Bloqueado","BLOQUEAR",IF(NOT(ISNUMBER(J98)),"REVISAR VALIDADES",IF(OR(I98="Vencido",J98&lt;0),"LICENÇA VENCIDA",IF(AND(ISNUMBER(Listas!$B$6),Listas!$B$6&gt;=0),IF(J98&lt;=Listas!$B$6,"RENOVAR DOCUMENTO","OK"),"REVISAR PARÂMETRO")))))</x:f>
      </x:c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30"/>
      <x:c r="B99" s="30"/>
      <x:c r="C99" s="30"/>
      <x:c r="D99" s="30"/>
      <x:c r="E99" s="40"/>
      <x:c r="F99" s="40"/>
      <x:c r="G99" s="30"/>
      <x:c r="H99" s="30"/>
      <x:c r="I99" s="30"/>
      <x:c r="J99" s="43" t="str">
        <x:f>IF(LEN(A99)=0,"",IF(COUNT(E99:F99)=2,IF(MIN(E99:F99)&gt;0,MIN(E99:F99)-Listas!$B$9,""),""))</x:f>
      </x:c>
      <x:c r="K99" s="32" t="str">
        <x:f>IF(LEN(A99)=0,"",IF(I99="Bloqueado","BLOQUEAR",IF(NOT(ISNUMBER(J99)),"REVISAR VALIDADES",IF(OR(I99="Vencido",J99&lt;0),"LICENÇA VENCIDA",IF(AND(ISNUMBER(Listas!$B$6),Listas!$B$6&gt;=0),IF(J99&lt;=Listas!$B$6,"RENOVAR DOCUMENTO","OK"),"REVISAR PARÂMETRO")))))</x:f>
      </x:c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30"/>
      <x:c r="B100" s="30"/>
      <x:c r="C100" s="30"/>
      <x:c r="D100" s="30"/>
      <x:c r="E100" s="40"/>
      <x:c r="F100" s="40"/>
      <x:c r="G100" s="30"/>
      <x:c r="H100" s="30"/>
      <x:c r="I100" s="30"/>
      <x:c r="J100" s="43" t="str">
        <x:f>IF(LEN(A100)=0,"",IF(COUNT(E100:F100)=2,IF(MIN(E100:F100)&gt;0,MIN(E100:F100)-Listas!$B$9,""),""))</x:f>
      </x:c>
      <x:c r="K100" s="32" t="str">
        <x:f>IF(LEN(A100)=0,"",IF(I100="Bloqueado","BLOQUEAR",IF(NOT(ISNUMBER(J100)),"REVISAR VALIDADES",IF(OR(I100="Vencido",J100&lt;0),"LICENÇA VENCIDA",IF(AND(ISNUMBER(Listas!$B$6),Listas!$B$6&gt;=0),IF(J100&lt;=Listas!$B$6,"RENOVAR DOCUMENTO","OK"),"REVISAR PARÂMETRO")))))</x:f>
      </x:c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30"/>
      <x:c r="B101" s="30"/>
      <x:c r="C101" s="30"/>
      <x:c r="D101" s="30"/>
      <x:c r="E101" s="40"/>
      <x:c r="F101" s="40"/>
      <x:c r="G101" s="30"/>
      <x:c r="H101" s="30"/>
      <x:c r="I101" s="30"/>
      <x:c r="J101" s="43" t="str">
        <x:f>IF(LEN(A101)=0,"",IF(COUNT(E101:F101)=2,IF(MIN(E101:F101)&gt;0,MIN(E101:F101)-Listas!$B$9,""),""))</x:f>
      </x:c>
      <x:c r="K101" s="32" t="str">
        <x:f>IF(LEN(A101)=0,"",IF(I101="Bloqueado","BLOQUEAR",IF(NOT(ISNUMBER(J101)),"REVISAR VALIDADES",IF(OR(I101="Vencido",J101&lt;0),"LICENÇA VENCIDA",IF(AND(ISNUMBER(Listas!$B$6),Listas!$B$6&gt;=0),IF(J101&lt;=Listas!$B$6,"RENOVAR DOCUMENTO","OK"),"REVISAR PARÂMETRO")))))</x:f>
      </x:c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30"/>
      <x:c r="B102" s="30"/>
      <x:c r="C102" s="30"/>
      <x:c r="D102" s="30"/>
      <x:c r="E102" s="40"/>
      <x:c r="F102" s="40"/>
      <x:c r="G102" s="30"/>
      <x:c r="H102" s="30"/>
      <x:c r="I102" s="30"/>
      <x:c r="J102" s="43" t="str">
        <x:f>IF(LEN(A102)=0,"",IF(COUNT(E102:F102)=2,IF(MIN(E102:F102)&gt;0,MIN(E102:F102)-Listas!$B$9,""),""))</x:f>
      </x:c>
      <x:c r="K102" s="32" t="str">
        <x:f>IF(LEN(A102)=0,"",IF(I102="Bloqueado","BLOQUEAR",IF(NOT(ISNUMBER(J102)),"REVISAR VALIDADES",IF(OR(I102="Vencido",J102&lt;0),"LICENÇA VENCIDA",IF(AND(ISNUMBER(Listas!$B$6),Listas!$B$6&gt;=0),IF(J102&lt;=Listas!$B$6,"RENOVAR DOCUMENTO","OK"),"REVISAR PARÂMETRO")))))</x:f>
      </x:c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30"/>
      <x:c r="B103" s="30"/>
      <x:c r="C103" s="30"/>
      <x:c r="D103" s="30"/>
      <x:c r="E103" s="40"/>
      <x:c r="F103" s="40"/>
      <x:c r="G103" s="30"/>
      <x:c r="H103" s="30"/>
      <x:c r="I103" s="30"/>
      <x:c r="J103" s="43" t="str">
        <x:f>IF(LEN(A103)=0,"",IF(COUNT(E103:F103)=2,IF(MIN(E103:F103)&gt;0,MIN(E103:F103)-Listas!$B$9,""),""))</x:f>
      </x:c>
      <x:c r="K103" s="32" t="str">
        <x:f>IF(LEN(A103)=0,"",IF(I103="Bloqueado","BLOQUEAR",IF(NOT(ISNUMBER(J103)),"REVISAR VALIDADES",IF(OR(I103="Vencido",J103&lt;0),"LICENÇA VENCIDA",IF(AND(ISNUMBER(Listas!$B$6),Listas!$B$6&gt;=0),IF(J103&lt;=Listas!$B$6,"RENOVAR DOCUMENTO","OK"),"REVISAR PARÂMETRO")))))</x:f>
      </x:c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30"/>
      <x:c r="B104" s="30"/>
      <x:c r="C104" s="30"/>
      <x:c r="D104" s="30"/>
      <x:c r="E104" s="40"/>
      <x:c r="F104" s="40"/>
      <x:c r="G104" s="30"/>
      <x:c r="H104" s="30"/>
      <x:c r="I104" s="30"/>
      <x:c r="J104" s="43" t="str">
        <x:f>IF(LEN(A104)=0,"",IF(COUNT(E104:F104)=2,IF(MIN(E104:F104)&gt;0,MIN(E104:F104)-Listas!$B$9,""),""))</x:f>
      </x:c>
      <x:c r="K104" s="32" t="str">
        <x:f>IF(LEN(A104)=0,"",IF(I104="Bloqueado","BLOQUEAR",IF(NOT(ISNUMBER(J104)),"REVISAR VALIDADES",IF(OR(I104="Vencido",J104&lt;0),"LICENÇA VENCIDA",IF(AND(ISNUMBER(Listas!$B$6),Listas!$B$6&gt;=0),IF(J104&lt;=Listas!$B$6,"RENOVAR DOCUMENTO","OK"),"REVISAR PARÂMETRO")))))</x:f>
      </x:c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</x:sheetData>
  <x:mergeCells>
    <x:mergeCell ref="A1:K1"/>
    <x:mergeCell ref="A2:K2"/>
  </x:mergeCells>
  <x:conditionalFormatting sqref="K5:K104">
    <x:cfRule type="expression" dxfId="5" priority="1">
      <x:formula>AND($A5&lt;&gt;"",$K5&lt;&gt;"OK")</x:formula>
    </x:cfRule>
  </x:conditionalFormatting>
  <x:dataValidations count="1">
    <x:dataValidation type="list" sqref="I5:I104">
      <x:formula1>Listas!$J$6:$J$9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e89daaa98a949bb"/>
  </x:tableParts>
</x:worksheet>
</file>

<file path=xl/worksheets/sheet6.xml><?xml version="1.0" encoding="utf-8"?>
<x:worksheet xmlns:x="http://schemas.openxmlformats.org/spreadsheetml/2006/main">
  <x:sheetPr>
    <x:tabColor rgb="FF6AA97A"/>
  </x:sheetPr>
  <x:sheetViews>
    <x:sheetView showGridLines="0" workbookViewId="0"/>
  </x:sheetViews>
  <x:sheetFormatPr defaultRowHeight="15"/>
  <x:cols>
    <x:col min="1" max="1" width="32" hidden="0" customWidth="1"/>
    <x:col min="2" max="2" width="18" hidden="0" customWidth="1"/>
    <x:col min="3" max="3" width="38" hidden="0" customWidth="1"/>
    <x:col min="4" max="4" width="3" hidden="0" customWidth="1"/>
    <x:col min="5" max="5" width="18" hidden="0" customWidth="1"/>
    <x:col min="6" max="6" width="18" hidden="0" customWidth="1"/>
    <x:col min="7" max="7" width="16" hidden="0" customWidth="1"/>
    <x:col min="8" max="8" width="24" hidden="0" customWidth="1"/>
    <x:col min="9" max="9" width="18" hidden="0" customWidth="1"/>
    <x:col min="10" max="10" width="20" hidden="0" customWidth="1"/>
  </x:cols>
  <x:sheetData>
    <x:row r="1" ht="34" customHeight="1">
      <x:c r="A1" s="4" t="str">
        <x:v>LISTAS E PARÂMETROS AMBIENTAIS</x:v>
      </x:c>
      <x:c r="B1" s="4" t="str">
        <x:v>LISTAS E PARÂMETROS AMBIENTAIS</x:v>
      </x:c>
      <x:c r="C1" s="4" t="str">
        <x:v>LISTAS E PARÂMETROS AMBIENTAIS</x:v>
      </x:c>
      <x:c r="D1" s="4" t="str">
        <x:v>LISTAS E PARÂMETROS AMBIENTAIS</x:v>
      </x:c>
      <x:c r="E1" s="4" t="str">
        <x:v>LISTAS E PARÂMETROS AMBIENTAIS</x:v>
      </x:c>
      <x:c r="F1" s="4" t="str">
        <x:v>LISTAS E PARÂMETROS AMBIENTAIS</x:v>
      </x:c>
      <x:c r="G1" s="4" t="str">
        <x:v>LISTAS E PARÂMETROS AMBIENTAIS</x:v>
      </x:c>
      <x:c r="H1" s="4" t="str">
        <x:v>LISTAS E PARÂMETROS AMBIENTAIS</x:v>
      </x:c>
      <x:c r="I1" s="4" t="str">
        <x:v>LISTAS E PARÂMETROS AMBIENTAIS</x:v>
      </x:c>
      <x:c r="J1" s="4" t="str">
        <x:v>LISTAS E PARÂMETROS AMBIENTAIS</x:v>
      </x:c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0" customHeight="1">
      <x:c r="A2" s="8" t="str">
        <x:v>Ajuste a data de análise e os limites de alerta. Use listas consistentes nos registros operacionais.</x:v>
      </x:c>
      <x:c r="B2" s="8" t="str">
        <x:v>Ajuste a data de análise e os limites de alerta. Use listas consistentes nos registros operacionais.</x:v>
      </x:c>
      <x:c r="C2" s="8" t="str">
        <x:v>Ajuste a data de análise e os limites de alerta. Use listas consistentes nos registros operacionais.</x:v>
      </x:c>
      <x:c r="D2" s="8" t="str">
        <x:v>Ajuste a data de análise e os limites de alerta. Use listas consistentes nos registros operacionais.</x:v>
      </x:c>
      <x:c r="E2" s="8" t="str">
        <x:v>Ajuste a data de análise e os limites de alerta. Use listas consistentes nos registros operacionais.</x:v>
      </x:c>
      <x:c r="F2" s="8" t="str">
        <x:v>Ajuste a data de análise e os limites de alerta. Use listas consistentes nos registros operacionais.</x:v>
      </x:c>
      <x:c r="G2" s="8" t="str">
        <x:v>Ajuste a data de análise e os limites de alerta. Use listas consistentes nos registros operacionais.</x:v>
      </x:c>
      <x:c r="H2" s="8" t="str">
        <x:v>Ajuste a data de análise e os limites de alerta. Use listas consistentes nos registros operacionais.</x:v>
      </x:c>
      <x:c r="I2" s="8" t="str">
        <x:v>Ajuste a data de análise e os limites de alerta. Use listas consistentes nos registros operacionais.</x:v>
      </x:c>
      <x:c r="J2" s="8" t="str">
        <x:v>Ajuste a data de análise e os limites de alerta. Use listas consistentes nos registros operacionais.</x:v>
      </x:c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4" customHeight="1">
      <x:c r="A4" s="10" t="str">
        <x:v>PARÂMETROS DE DECISÃO</x:v>
      </x:c>
      <x:c r="B4" s="10" t="str">
        <x:v>PARÂMETROS DE DECISÃO</x:v>
      </x:c>
      <x:c r="C4" s="10" t="str">
        <x:v>PARÂMETROS DE DECISÃO</x:v>
      </x:c>
      <x:c r="D4" s="1"/>
      <x:c r="E4" s="10" t="str">
        <x:v>LISTAS DE PREENCHIMENTO</x:v>
      </x:c>
      <x:c r="F4" s="10" t="str">
        <x:v>LISTAS DE PREENCHIMENTO</x:v>
      </x:c>
      <x:c r="G4" s="10" t="str">
        <x:v>LISTAS DE PREENCHIMENTO</x:v>
      </x:c>
      <x:c r="H4" s="10" t="str">
        <x:v>LISTAS DE PREENCHIMENTO</x:v>
      </x:c>
      <x:c r="I4" s="10" t="str">
        <x:v>LISTAS DE PREENCHIMENTO</x:v>
      </x:c>
      <x:c r="J4" s="10" t="str">
        <x:v>LISTAS DE PREENCHIMENTO</x:v>
      </x:c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36" customHeight="1">
      <x:c r="A5" s="22" t="str">
        <x:v>Parâmetro</x:v>
      </x:c>
      <x:c r="B5" s="23" t="str">
        <x:v>Valor</x:v>
      </x:c>
      <x:c r="C5" s="24" t="str">
        <x:v>Uso</x:v>
      </x:c>
      <x:c r="D5" s="1"/>
      <x:c r="E5" s="22" t="str">
        <x:v>Movimento</x:v>
      </x:c>
      <x:c r="F5" s="23" t="str">
        <x:v>Classe</x:v>
      </x:c>
      <x:c r="G5" s="23" t="str">
        <x:v>Estado</x:v>
      </x:c>
      <x:c r="H5" s="23" t="str">
        <x:v>Destinação</x:v>
      </x:c>
      <x:c r="I5" s="23" t="str">
        <x:v>CDF recebido?</x:v>
      </x:c>
      <x:c r="J5" s="24" t="str">
        <x:v>Status parceiro</x:v>
      </x:c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1" t="str">
        <x:v>Aviso de licença (dias)</x:v>
      </x:c>
      <x:c r="B6" s="27" t="n">
        <x:v>30</x:v>
      </x:c>
      <x:c r="C6" s="1" t="str">
        <x:v>Transportador e destinador</x:v>
      </x:c>
      <x:c r="D6" s="1"/>
      <x:c r="E6" s="1" t="str">
        <x:v>Geração</x:v>
      </x:c>
      <x:c r="F6" s="1" t="str">
        <x:v>Classe I</x:v>
      </x:c>
      <x:c r="G6" s="1" t="str">
        <x:v>Sólido</x:v>
      </x:c>
      <x:c r="H6" s="1" t="str">
        <x:v>Reciclagem</x:v>
      </x:c>
      <x:c r="I6" s="1" t="str">
        <x:v>Sim</x:v>
      </x:c>
      <x:c r="J6" s="1" t="str">
        <x:v>Regular</x:v>
      </x:c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1" t="str">
        <x:v>Alerta de capacidade (%)</x:v>
      </x:c>
      <x:c r="B7" s="28" t="n">
        <x:v>0.8</x:v>
      </x:c>
      <x:c r="C7" s="1" t="str">
        <x:v>Armazenamento temporário</x:v>
      </x:c>
      <x:c r="D7" s="1"/>
      <x:c r="E7" s="1" t="str">
        <x:v>Destinação</x:v>
      </x:c>
      <x:c r="F7" s="1" t="str">
        <x:v>Classe II A</x:v>
      </x:c>
      <x:c r="G7" s="1" t="str">
        <x:v>Líquido</x:v>
      </x:c>
      <x:c r="H7" s="1" t="str">
        <x:v>Compostagem</x:v>
      </x:c>
      <x:c r="I7" s="1" t="str">
        <x:v>Não</x:v>
      </x:c>
      <x:c r="J7" s="1" t="str">
        <x:v>A vencer</x:v>
      </x:c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1" t="str">
        <x:v>Prazo para CDF (dias)</x:v>
      </x:c>
      <x:c r="B8" s="27" t="n">
        <x:v>10</x:v>
      </x:c>
      <x:c r="C8" s="1" t="str">
        <x:v>Documento pendente</x:v>
      </x:c>
      <x:c r="D8" s="1"/>
      <x:c r="E8" s="1"/>
      <x:c r="F8" s="1" t="str">
        <x:v>Classe II B</x:v>
      </x:c>
      <x:c r="G8" s="1" t="str">
        <x:v>Pastoso</x:v>
      </x:c>
      <x:c r="H8" s="1" t="str">
        <x:v>Coprocessamento</x:v>
      </x:c>
      <x:c r="I8" s="1"/>
      <x:c r="J8" s="1" t="str">
        <x:v>Vencido</x:v>
      </x:c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1" t="str">
        <x:v>Data da análise</x:v>
      </x:c>
      <x:c r="B9" s="29" t="n">
        <x:f>TODAY()</x:f>
        <x:v>46302</x:v>
      </x:c>
      <x:c r="C9" s="1" t="str">
        <x:v>Atualize antes da revisão</x:v>
      </x:c>
      <x:c r="D9" s="1"/>
      <x:c r="E9" s="1"/>
      <x:c r="F9" s="1"/>
      <x:c r="G9" s="1" t="str">
        <x:v>Gasoso</x:v>
      </x:c>
      <x:c r="H9" s="1" t="str">
        <x:v>Aterro</x:v>
      </x:c>
      <x:c r="I9" s="1"/>
      <x:c r="J9" s="1" t="str">
        <x:v>Bloqueado</x:v>
      </x:c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1" t="str">
        <x:v>Meta de desvio de aterro</x:v>
      </x:c>
      <x:c r="B10" s="28" t="n">
        <x:v>0.85</x:v>
      </x:c>
      <x:c r="C10" s="1" t="str">
        <x:v>Taxa mínima desejada</x:v>
      </x:c>
      <x:c r="D10" s="1"/>
      <x:c r="E10" s="1"/>
      <x:c r="F10" s="1"/>
      <x:c r="G10" s="1" t="str">
        <x:v>Outro</x:v>
      </x:c>
      <x:c r="H10" s="1" t="str">
        <x:v>Tratamento</x:v>
      </x:c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1"/>
      <x:c r="B11" s="1"/>
      <x:c r="C11" s="1"/>
      <x:c r="D11" s="1"/>
      <x:c r="E11" s="1"/>
      <x:c r="F11" s="1"/>
      <x:c r="G11" s="1"/>
      <x:c r="H11" s="1" t="str">
        <x:v>Reutilização</x:v>
      </x:c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1"/>
      <x:c r="B12" s="1"/>
      <x:c r="C12" s="1"/>
      <x:c r="D12" s="1"/>
      <x:c r="E12" s="1"/>
      <x:c r="F12" s="1"/>
      <x:c r="G12" s="1"/>
      <x:c r="H12" s="1" t="str">
        <x:v>Logística reversa</x:v>
      </x:c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1"/>
      <x:c r="B13" s="1"/>
      <x:c r="C13" s="1"/>
      <x:c r="D13" s="1"/>
      <x:c r="E13" s="1"/>
      <x:c r="F13" s="1"/>
      <x:c r="G13" s="1"/>
      <x:c r="H13" s="1" t="str">
        <x:v>Outro</x:v>
      </x:c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</x:sheetData>
  <x:mergeCells>
    <x:mergeCell ref="A1:J1"/>
    <x:mergeCell ref="A2:J2"/>
    <x:mergeCell ref="A4:C4"/>
    <x:mergeCell ref="E4:J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8B9490"/>
  </x:sheetPr>
  <x:sheetViews>
    <x:sheetView showGridLines="0" workbookViewId="0"/>
  </x:sheetViews>
  <x:sheetFormatPr defaultRowHeight="15"/>
  <x:cols>
    <x:col min="1" max="1" width="30" hidden="0" customWidth="1"/>
    <x:col min="2" max="2" width="100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4" t="str">
        <x:v>COMO USAR A PLANILHA</x:v>
      </x:c>
      <x:c r="B1" s="4" t="str">
        <x:v>COMO USAR A PLANILHA</x:v>
      </x:c>
      <x:c r="C1" s="4" t="str">
        <x:v>COMO USAR A PLANILHA</x:v>
      </x:c>
      <x:c r="D1" s="4" t="str">
        <x:v>COMO USAR A PLANILHA</x:v>
      </x:c>
      <x:c r="E1" s="4" t="str">
        <x:v>COMO USAR A PLANILHA</x:v>
      </x:c>
      <x:c r="F1" s="4" t="str">
        <x:v>COMO USAR A PLANILHA</x:v>
      </x:c>
      <x:c r="G1" s="4" t="str">
        <x:v>COMO USAR A PLANILHA</x:v>
      </x:c>
      <x:c r="H1" s="4" t="str">
        <x:v>COMO USAR A PLANILHA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0" customHeight="1">
      <x:c r="A2" s="8" t="str">
        <x:v>Fluxo recomendado para manter rastreabilidade, documentação e capacidade de armazenamento sob controle.</x:v>
      </x:c>
      <x:c r="B2" s="8" t="str">
        <x:v>Fluxo recomendado para manter rastreabilidade, documentação e capacidade de armazenamento sob controle.</x:v>
      </x:c>
      <x:c r="C2" s="8" t="str">
        <x:v>Fluxo recomendado para manter rastreabilidade, documentação e capacidade de armazenamento sob controle.</x:v>
      </x:c>
      <x:c r="D2" s="8" t="str">
        <x:v>Fluxo recomendado para manter rastreabilidade, documentação e capacidade de armazenamento sob controle.</x:v>
      </x:c>
      <x:c r="E2" s="8" t="str">
        <x:v>Fluxo recomendado para manter rastreabilidade, documentação e capacidade de armazenamento sob controle.</x:v>
      </x:c>
      <x:c r="F2" s="8" t="str">
        <x:v>Fluxo recomendado para manter rastreabilidade, documentação e capacidade de armazenamento sob controle.</x:v>
      </x:c>
      <x:c r="G2" s="8" t="str">
        <x:v>Fluxo recomendado para manter rastreabilidade, documentação e capacidade de armazenamento sob controle.</x:v>
      </x:c>
      <x:c r="H2" s="8" t="str">
        <x:v>Fluxo recomendado para manter rastreabilidade, documentação e capacidade de armazenamento sob controle.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4" customHeight="1">
      <x:c r="A4" s="10" t="str">
        <x:v>PASSO A PASSO</x:v>
      </x:c>
      <x:c r="B4" s="10" t="str">
        <x:v>PASSO A PASSO</x:v>
      </x:c>
      <x:c r="C4" s="10" t="str">
        <x:v>PASSO A PASSO</x:v>
      </x:c>
      <x:c r="D4" s="10" t="str">
        <x:v>PASSO A PASSO</x:v>
      </x:c>
      <x:c r="E4" s="10" t="str">
        <x:v>PASSO A PASSO</x:v>
      </x:c>
      <x:c r="F4" s="10" t="str">
        <x:v>PASSO A PASSO</x:v>
      </x:c>
      <x:c r="G4" s="10" t="str">
        <x:v>PASSO A PASSO</x:v>
      </x:c>
      <x:c r="H4" s="10" t="str">
        <x:v>PASSO A PASSO</x:v>
      </x:c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48" customHeight="1">
      <x:c r="A5" s="134" t="str">
        <x:v>1. Ajuste os parâmetros</x:v>
      </x:c>
      <x:c r="B5" s="110" t="str">
        <x:v>Defina antecedência de licença, limite de capacidade, prazo do CDF, data da análise e meta de desvio de aterro.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8" customHeight="1">
      <x:c r="A6" s="134" t="str">
        <x:v>2. Cadastre os resíduos</x:v>
      </x:c>
      <x:c r="B6" s="111" t="str">
        <x:v>Informe classificação, estado, área geradora, capacidade e destino preferencial.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 ht="48" customHeight="1">
      <x:c r="A7" s="134" t="str">
        <x:v>3. Registre a geração</x:v>
      </x:c>
      <x:c r="B7" s="111" t="str">
        <x:v>Lance cada geração em kg para alimentar o saldo armazenado.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 ht="48" customHeight="1">
      <x:c r="A8" s="134" t="str">
        <x:v>4. Registre a destinação</x:v>
      </x:c>
      <x:c r="B8" s="111" t="str">
        <x:v>Informe quantidade, método, parceiro, MTR, custo e situação do CDF.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 ht="48" customHeight="1">
      <x:c r="A9" s="134" t="str">
        <x:v>5. Controle MTR e CDF</x:v>
      </x:c>
      <x:c r="B9" s="111" t="str">
        <x:v>Acompanhe cada remessa até o recebimento do comprovante final.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 ht="48" customHeight="1">
      <x:c r="A10" s="134" t="str">
        <x:v>6. Valide fornecedores</x:v>
      </x:c>
      <x:c r="B10" s="111" t="str">
        <x:v>Confira licenças e seguros antes de contratar ou liberar coleta.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 ht="48" customHeight="1">
      <x:c r="A11" s="134" t="str">
        <x:v>7. Leia os alertas</x:v>
      </x:c>
      <x:c r="B11" s="111" t="str">
        <x:v>Priorize capacidade excedida, documento pendente e licença vencida.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 ht="48" customHeight="1">
      <x:c r="A12" s="134" t="str">
        <x:v>8. Analise o aterro</x:v>
      </x:c>
      <x:c r="B12" s="111" t="str">
        <x:v>Acompanhe a taxa de reciclagem, compostagem, reutilização e coprocessamento.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 ht="48" customHeight="1">
      <x:c r="A13" s="134" t="str">
        <x:v>9. Revise custos</x:v>
      </x:c>
      <x:c r="B13" s="111" t="str">
        <x:v>Compare custo por tipo e investigue variações, receitas e destinações caras.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 ht="48" customHeight="1">
      <x:c r="A14" s="134" t="str">
        <x:v>10. Preserve as fórmulas</x:v>
      </x:c>
      <x:c r="B14" s="112" t="str">
        <x:v>Preencha as células amarelas e copie uma linha completa ao ampliar a base.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156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B16" s="157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C16" s="157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D16" s="157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E16" s="157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F16" s="157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G16" s="157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H16" s="158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159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B17" s="160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C17" s="160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D17" s="160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E17" s="160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F17" s="160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G17" s="160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H17" s="161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159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B18" s="160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C18" s="160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D18" s="160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E18" s="160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F18" s="160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G18" s="160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H18" s="161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159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B19" s="160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C19" s="160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D19" s="160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E19" s="160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F19" s="160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G19" s="160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H19" s="161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162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B20" s="163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C20" s="163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D20" s="163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E20" s="163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F20" s="163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G20" s="163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H20" s="164" t="str">
        <x:v>Importante: a planilha apoia a gestão operacional, mas não substitui a avaliação técnica, a classificação formal do resíduo, as exigências legais aplicáveis, os sistemas oficiais de manifesto nem a verificação documental dos fornecedores. Use os nomes, classes, unidades e prazos definidos pela sua empresa e pela legislação aplicável.</x:v>
      </x:c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 ht="60" customHeight="1">
      <x:c r="A22" s="169" t="str">
        <x:v>Áreas de entrada</x:v>
      </x:c>
      <x:c r="B22" s="169" t="str">
        <x:v>Residuos A:I (100tipos,5:104); Movimentacoes A:L (200lançamentos,5:204); Documentos A:I (200remessas,5:204); Fornecedores A:I (100parceiros,5:104). Preserve as demais fórmulas.</x:v>
      </x:c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 ht="60" customHeight="1">
      <x:c r="A23" s="169" t="str">
        <x:v>Análise</x:v>
      </x:c>
      <x:c r="B23" s="169" t="str">
        <x:v>Listas!B9 acompanha TODAY(). Substitua por data real para simular e restaure =TODAY(). Os totais acumulam todas as linhas válidas até essa data; não há filtro de mês nem saldo inicial separado.</x:v>
      </x:c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 ht="60" customHeight="1">
      <x:c r="A24" s="169" t="str">
        <x:v>Revisão de dados</x:v>
      </x:c>
      <x:c r="B24" s="169" t="str">
        <x:v>Movimentacoes!M exige data até a referência, movimento, código único cadastrado e peso positivo. Destinação exige método da lista, parceiro, documento e custo numérico. Custo zero é permitido; negativo é receita.</x:v>
      </x:c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 ht="60" customHeight="1">
      <x:c r="A25" s="169" t="str">
        <x:v>Resumo parcial</x:v>
      </x:c>
      <x:c r="B25" s="169" t="str">
        <x:v>Movimentos sem OK ficam fora das somas e aparecem em Dashboard!B27. Corrija-os antes de interpretar totais. Havendo destinação inválida, taxa de desvio fica vazia.</x:v>
      </x:c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 ht="60" customHeight="1">
      <x:c r="A26" s="169" t="str">
        <x:v>Desvio de aterro</x:v>
      </x:c>
      <x:c r="B26" s="169" t="str">
        <x:v>Numerador: Reciclagem, Compostagem, Coprocessamento, Reutilização e Logística reversa, conforme Listas H6/H7/H8/H11/H12. Denominador: peso de todas as destinações OK. Aterro, Tratamento e Outro não são presumidos como desvio.</x:v>
      </x:c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 ht="60" customHeight="1">
      <x:c r="A27" s="169" t="str">
        <x:v>Documentos</x:v>
      </x:c>
      <x:c r="B27" s="169" t="str">
        <x:v>O controle é manual e separado das movimentações. CDF Não significa pendente; Sim exige data válida de recebimento. MTR não deve ser duplicado. Parâmetro de cobrança B8 é interno, não prazo legal.</x:v>
      </x:c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 ht="60" customHeight="1">
      <x:c r="A28" s="169" t="str">
        <x:v>Validades</x:v>
      </x:c>
      <x:c r="B28" s="169" t="str">
        <x:v>Neste modelo, licença e seguro exigem duas datas numéricas para classificar. Ausência gera REVISAR VALIDADES; não significa obrigação legal universal de seguro. Bloqueado prevalece.</x:v>
      </x:c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 ht="60" customHeight="1">
      <x:c r="A29" s="169" t="str">
        <x:v>Capacidade</x:v>
      </x:c>
      <x:c r="B29" s="169" t="str">
        <x:v>G precisa ser kg positivo. Capacidade ausente/zero/texto deixa ocupação vazia e aviso de revisão; saldo negativo exige conferência. R prioriza capacidade excedida, CDF e limite B7, nessa ordem.</x:v>
      </x:c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 ht="60" customHeight="1">
      <x:c r="A30" s="169" t="str">
        <x:v>Gráfico e tabela</x:v>
      </x:c>
      <x:c r="B30" s="169" t="str">
        <x:v>Mostram os seis códigos editáveis Dashboard!A34:A39. Para mostrar novo tipo, substitua um código. Os KPIs cobrem todos os 100tipos, independentemente dessa seleção.</x:v>
      </x:c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 ht="60" customHeight="1">
      <x:c r="A31" s="169" t="str">
        <x:v>Ampliação</x:v>
      </x:c>
      <x:c r="B31" s="169" t="str">
        <x:v>Para exceder limites, copie fórmulas e validações e amplie os intervalos em todas as abas, inclusive VLOOKUP do Dashboard e listas de códigos. Não basta colar uma linha fora do intervalo.</x:v>
      </x:c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 ht="60" customHeight="1">
      <x:c r="A32" s="169" t="str">
        <x:v>Alertas gerenciais</x:v>
      </x:c>
      <x:c r="B32" s="169" t="str">
        <x:v>Recomendações não bloqueiam cadastros ou remessas em sistemas externos. Confira evidências e processo aplicável. Exemplos são fictícios e não definem requisitos legais.</x:v>
      </x:c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</x:sheetData>
  <x:mergeCells>
    <x:mergeCell ref="A1:H1"/>
    <x:mergeCell ref="A2:H2"/>
    <x:mergeCell ref="A4:H4"/>
    <x:mergeCell ref="A16:H20"/>
  </x:mergeCells>
  <x:pageMargins left="0.7" right="0.7" top="0.75" bottom="0.75" header="0.3" footer="0.3"/>
</x:worksheet>
</file>