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shboard" sheetId="1" r:id="rId5"/>
    <sheet state="visible" name="Vagas" sheetId="2" r:id="rId6"/>
    <sheet state="visible" name="Candidatos" sheetId="3" r:id="rId7"/>
    <sheet state="visible" name="Entrevistas" sheetId="4" r:id="rId8"/>
    <sheet state="visible" name="Listas" sheetId="5" r:id="rId9"/>
    <sheet state="visible" name="Instrucoes" sheetId="6" r:id="rId10"/>
  </sheets>
  <definedNames/>
  <calcPr/>
</workbook>
</file>

<file path=xl/sharedStrings.xml><?xml version="1.0" encoding="utf-8"?>
<sst xmlns="http://schemas.openxmlformats.org/spreadsheetml/2006/main" count="366" uniqueCount="205">
  <si>
    <t>CONTROLE DE VAGAS</t>
  </si>
  <si>
    <t>AGENDA E AVALIAÇÃO DE ENTREVISTAS</t>
  </si>
  <si>
    <t>Preencha as células amarelas. Candidatos, finalistas, contratações, dias em aberto e alerta de prazo são calculados automaticamente.</t>
  </si>
  <si>
    <t>Organize entrevistas com critérios relacionados à vaga. A média e sua faixa resumem notas; a decisão exige análise humana.</t>
  </si>
  <si>
    <t>ID da vaga</t>
  </si>
  <si>
    <t>Data</t>
  </si>
  <si>
    <t>Cargo</t>
  </si>
  <si>
    <t>Hora</t>
  </si>
  <si>
    <t>FUNIL DE CANDIDATOS</t>
  </si>
  <si>
    <t>ID candidato</t>
  </si>
  <si>
    <t>Área</t>
  </si>
  <si>
    <t>Registre cada candidato e atualize etapa, próxima ação e avaliações. Prazo, tempo no processo e nota final são automáticos.</t>
  </si>
  <si>
    <t>Candidato</t>
  </si>
  <si>
    <t>Gestor solicitante</t>
  </si>
  <si>
    <t>Nº vagas</t>
  </si>
  <si>
    <t>ID vaga</t>
  </si>
  <si>
    <t>Data abertura</t>
  </si>
  <si>
    <t>Entrevistador</t>
  </si>
  <si>
    <t>Prazo desejado</t>
  </si>
  <si>
    <t>Tipo</t>
  </si>
  <si>
    <t>Nome</t>
  </si>
  <si>
    <t>Prioridade</t>
  </si>
  <si>
    <t>Nota técnica</t>
  </si>
  <si>
    <t>Status</t>
  </si>
  <si>
    <t>Nota comportamental</t>
  </si>
  <si>
    <t>Recrutador</t>
  </si>
  <si>
    <t>Aderência à vaga</t>
  </si>
  <si>
    <t>Candidatos</t>
  </si>
  <si>
    <t>Média</t>
  </si>
  <si>
    <t>Origem</t>
  </si>
  <si>
    <t>Finalistas</t>
  </si>
  <si>
    <t>Data candidatura</t>
  </si>
  <si>
    <t>Contratados</t>
  </si>
  <si>
    <t>Faixa da média</t>
  </si>
  <si>
    <t>Etapa atual</t>
  </si>
  <si>
    <t>Dias em aberto</t>
  </si>
  <si>
    <t>Observações</t>
  </si>
  <si>
    <t>Alerta de prazo</t>
  </si>
  <si>
    <t>Última atualização</t>
  </si>
  <si>
    <t>Próxima ação</t>
  </si>
  <si>
    <t>VG-001</t>
  </si>
  <si>
    <t>Nota currículo</t>
  </si>
  <si>
    <t>10:00</t>
  </si>
  <si>
    <t>Analista Financeiro</t>
  </si>
  <si>
    <t>Nota entrevista</t>
  </si>
  <si>
    <t>Financeiro</t>
  </si>
  <si>
    <t>Mariana Costa</t>
  </si>
  <si>
    <t>CD-0001</t>
  </si>
  <si>
    <t>Beatriz Alves</t>
  </si>
  <si>
    <t>Nota final</t>
  </si>
  <si>
    <t>Alta</t>
  </si>
  <si>
    <t>Técnica</t>
  </si>
  <si>
    <t>Em seleção</t>
  </si>
  <si>
    <t>Dias no processo</t>
  </si>
  <si>
    <t>Paula Mendes</t>
  </si>
  <si>
    <t>Alerta de ação</t>
  </si>
  <si>
    <t>Motivo/observações</t>
  </si>
  <si>
    <t>LinkedIn</t>
  </si>
  <si>
    <t>Finalista</t>
  </si>
  <si>
    <t>Domínio de indicadores</t>
  </si>
  <si>
    <t>14:00</t>
  </si>
  <si>
    <t>DASHBOARD DE RECRUTAMENTO E SELEÇÃO</t>
  </si>
  <si>
    <t>CD-0002</t>
  </si>
  <si>
    <t>Carlos Mendes</t>
  </si>
  <si>
    <t>RH</t>
  </si>
  <si>
    <t>Visão do funil, prazos, conversão, fontes e prioridades do processo seletivo.</t>
  </si>
  <si>
    <t>Em processo</t>
  </si>
  <si>
    <t>Data-base</t>
  </si>
  <si>
    <t>VG-002</t>
  </si>
  <si>
    <t>VAGAS ATIVAS</t>
  </si>
  <si>
    <t>Assistente Administrativo</t>
  </si>
  <si>
    <t>POSIÇÕES ABERTAS</t>
  </si>
  <si>
    <t>Administrativo</t>
  </si>
  <si>
    <t>CANDIDATOS ATIVOS</t>
  </si>
  <si>
    <t>Ricardo Lima</t>
  </si>
  <si>
    <t>CONTRATAÇÕES</t>
  </si>
  <si>
    <t>CONVERSÃO</t>
  </si>
  <si>
    <t>Evidências relacionadas aos requisitos da vaga</t>
  </si>
  <si>
    <t>09:00</t>
  </si>
  <si>
    <t>CD-0005</t>
  </si>
  <si>
    <t>Fernanda Reis</t>
  </si>
  <si>
    <t>VG-003</t>
  </si>
  <si>
    <t>João Nunes</t>
  </si>
  <si>
    <t>Boa experiência em controladoria</t>
  </si>
  <si>
    <t>Indicação</t>
  </si>
  <si>
    <t>Melhor desempenho técnico</t>
  </si>
  <si>
    <t>16:00</t>
  </si>
  <si>
    <t>Entrevista RH</t>
  </si>
  <si>
    <t>CD-0006</t>
  </si>
  <si>
    <t>Gabriel Santos</t>
  </si>
  <si>
    <t>PRIORIDADES POR VAGA</t>
  </si>
  <si>
    <t>ID</t>
  </si>
  <si>
    <t>Desenvolvedor Front-end</t>
  </si>
  <si>
    <t>Vagas</t>
  </si>
  <si>
    <t>Tecnologia</t>
  </si>
  <si>
    <t>Alerta</t>
  </si>
  <si>
    <t>Etapa</t>
  </si>
  <si>
    <t>Quantidade</t>
  </si>
  <si>
    <t>Reforçar arquitetura</t>
  </si>
  <si>
    <t>Urgente</t>
  </si>
  <si>
    <t>11:00</t>
  </si>
  <si>
    <t>CD-0007</t>
  </si>
  <si>
    <t>Lucas Prado</t>
  </si>
  <si>
    <t>Helena Costa</t>
  </si>
  <si>
    <t>VG-004</t>
  </si>
  <si>
    <t>Camila Rocha</t>
  </si>
  <si>
    <t>Gestor</t>
  </si>
  <si>
    <t>Triagem</t>
  </si>
  <si>
    <t>Aguardando retorno técnico</t>
  </si>
  <si>
    <t>CD-0003</t>
  </si>
  <si>
    <t>Daniela Freire</t>
  </si>
  <si>
    <t>Site de vagas</t>
  </si>
  <si>
    <t>Boa negociação</t>
  </si>
  <si>
    <t>15:00</t>
  </si>
  <si>
    <t>Entrevista técnica</t>
  </si>
  <si>
    <t>CD-0010</t>
  </si>
  <si>
    <t>Karen Dias</t>
  </si>
  <si>
    <t>Vendedor Interno</t>
  </si>
  <si>
    <t>VG-006</t>
  </si>
  <si>
    <t>Comercial</t>
  </si>
  <si>
    <t>Final</t>
  </si>
  <si>
    <t>Teste</t>
  </si>
  <si>
    <t>Aprovada</t>
  </si>
  <si>
    <t>13:30</t>
  </si>
  <si>
    <t>Contato pendente</t>
  </si>
  <si>
    <t>CD-0011</t>
  </si>
  <si>
    <t>Luiz Rocha</t>
  </si>
  <si>
    <t>CD-0004</t>
  </si>
  <si>
    <t>Eduardo Melo</t>
  </si>
  <si>
    <t>Proposta</t>
  </si>
  <si>
    <t>Fora da faixa</t>
  </si>
  <si>
    <t>Contratado</t>
  </si>
  <si>
    <t>Descartado</t>
  </si>
  <si>
    <t>FONTES E AGILIDADE</t>
  </si>
  <si>
    <t>Inscrito</t>
  </si>
  <si>
    <t>Conversão</t>
  </si>
  <si>
    <t>Indicador</t>
  </si>
  <si>
    <t>Valor</t>
  </si>
  <si>
    <t>Leitura</t>
  </si>
  <si>
    <t>Banco de talentos</t>
  </si>
  <si>
    <t>VG-005</t>
  </si>
  <si>
    <t>Técnico de Segurança</t>
  </si>
  <si>
    <t>Operações</t>
  </si>
  <si>
    <t>Fábio Souza</t>
  </si>
  <si>
    <t>Pausada</t>
  </si>
  <si>
    <t>Disponibilidade imediata</t>
  </si>
  <si>
    <t>Ações atrasadas</t>
  </si>
  <si>
    <t>Cobrar responsáveis hoje</t>
  </si>
  <si>
    <t>Sem próxima ação</t>
  </si>
  <si>
    <t>Definir a próxima etapa</t>
  </si>
  <si>
    <t>Analista de RH</t>
  </si>
  <si>
    <t>Recursos Humanos</t>
  </si>
  <si>
    <t>Vagas atrasadas</t>
  </si>
  <si>
    <t>Rever prazo e sourcing</t>
  </si>
  <si>
    <t>Decisão recomendada: trate primeiro as vagas atrasadas e os candidatos sem próxima ação. Compare fontes por conversão, não apenas por volume, e use a nota final como apoio — nunca como decisão isolada.</t>
  </si>
  <si>
    <t>Fechada</t>
  </si>
  <si>
    <t>Redes sociais</t>
  </si>
  <si>
    <t>Portfólio aprovado</t>
  </si>
  <si>
    <t>Tempo médio no processo</t>
  </si>
  <si>
    <t>Dias desde a candidatura</t>
  </si>
  <si>
    <t>Consultoria</t>
  </si>
  <si>
    <t>Reagendar conversa</t>
  </si>
  <si>
    <t>Boa comunicação</t>
  </si>
  <si>
    <t>CD-0008</t>
  </si>
  <si>
    <t>Igor Lima</t>
  </si>
  <si>
    <t>Validar experiência</t>
  </si>
  <si>
    <t>CD-0009</t>
  </si>
  <si>
    <t>Juliana Paz</t>
  </si>
  <si>
    <t>Vaga pausada</t>
  </si>
  <si>
    <t>LISTAS E PARÂMETROS</t>
  </si>
  <si>
    <t>Prioridades</t>
  </si>
  <si>
    <t>Status vaga</t>
  </si>
  <si>
    <t>Etapas</t>
  </si>
  <si>
    <t>Status candidato</t>
  </si>
  <si>
    <t>Origens</t>
  </si>
  <si>
    <t>Tipos entrevista</t>
  </si>
  <si>
    <t>Recrutadores</t>
  </si>
  <si>
    <t>Baixa</t>
  </si>
  <si>
    <t>Planejada</t>
  </si>
  <si>
    <t>Desistiu</t>
  </si>
  <si>
    <t>Cancelada</t>
  </si>
  <si>
    <t>Outro</t>
  </si>
  <si>
    <t>Admissão em 21/09</t>
  </si>
  <si>
    <t>Pretensão acima da faixa</t>
  </si>
  <si>
    <t>CD-0012</t>
  </si>
  <si>
    <t>Marina Lopes</t>
  </si>
  <si>
    <t>Experiência insuficiente</t>
  </si>
  <si>
    <t>COMO USAR A PLANILHA</t>
  </si>
  <si>
    <t>OBJETIVO: acompanhar vagas e candidatos, reduzir atrasos, padronizar avaliações e direcionar ações de recrutamento com dados.</t>
  </si>
  <si>
    <t>1. Cadastre as vagas</t>
  </si>
  <si>
    <t>Informe prazo, prioridade, responsável e quantidade de posições. Não altere as colunas automáticas.</t>
  </si>
  <si>
    <t>2. Registre candidatos</t>
  </si>
  <si>
    <t>Use um ID único, vincule a vaga e mantenha etapa, status, última atualização e próxima ação em dia.</t>
  </si>
  <si>
    <t>3. Avalie entrevistas</t>
  </si>
  <si>
    <t>Use três notas numéricas de 0 a 10 com critérios relacionados à vaga. Deixe em branco se não avaliado; zero é nota real. Média só aparece com três notas válidas. Faixa da média não recomenda contratação.</t>
  </si>
  <si>
    <t>4. Atualize a data-base</t>
  </si>
  <si>
    <t>No Dashboard, ajuste a data-base para recalcular atrasos, prazos e tempo no processo.</t>
  </si>
  <si>
    <t>5. Priorize pendências</t>
  </si>
  <si>
    <t>Resolva ações atrasadas, candidatos sem próxima etapa e vagas fora do prazo.</t>
  </si>
  <si>
    <t>6. Analise o funil</t>
  </si>
  <si>
    <t>Observe gargalos entre etapas, qualidade das fontes e conversão em contratação.</t>
  </si>
  <si>
    <t>7. Proteja os dados</t>
  </si>
  <si>
    <t>Evite registrar informações sensíveis desnecessárias e limite o acesso conforme a política da empresa.</t>
  </si>
  <si>
    <t>Capacidade: 100 vagas (5:104), 200 candidatos (5:204), 100 entrevistas (5:104). Preserve fórmulas Vagas K:O, Candidatos N/P/Q, Entrevistas K:L. Notas de candidatos e entrevistas são independentes, sem sincronização automática. Para ampliar, estenda tabelas, fórmulas, validações, intervalos dos resumos e gráfico.</t>
  </si>
  <si>
    <t>Data-base manual em Dashboard B3. Dias de candidatos encerrados continuam acumulando: não medem duração até contratação. Dashboard detalha as seis primeiras vagas; totais usam toda a capacidade. Funil cobre dez etapas; gráfico cresce com os registros. Fontes exibem seis origens e não incluem Outro. Faixas da média não substituem critérios objetivos e revisão humana.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</si>
</sst>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0.0"/>
    <numFmt numFmtId="166" formatCode="0.0%"/>
  </numFmts>
  <fonts count="14">
    <font>
      <sz val="11.0"/>
      <color rgb="FF000000"/>
      <name val="Carlito"/>
      <scheme val="minor"/>
    </font>
    <font>
      <b/>
      <sz val="18.0"/>
      <color rgb="FFFFFFFF"/>
      <name val="Carlito"/>
    </font>
    <font>
      <i/>
      <sz val="11.0"/>
      <color rgb="FF245B91"/>
      <name val="Carlito"/>
    </font>
    <font>
      <b/>
      <sz val="11.0"/>
      <color rgb="FFFFFFFF"/>
      <name val="Carlito"/>
    </font>
    <font>
      <sz val="11.0"/>
      <color theme="1"/>
      <name val="Carlito"/>
    </font>
    <font>
      <color theme="1"/>
      <name val="Carlito"/>
      <scheme val="minor"/>
    </font>
    <font>
      <i/>
      <sz val="11.0"/>
      <color rgb="FF5D6B63"/>
      <name val="Carlito"/>
    </font>
    <font>
      <b/>
      <sz val="11.0"/>
      <color rgb="FF25352C"/>
      <name val="Carlito"/>
    </font>
    <font>
      <b/>
      <sz val="16.0"/>
      <color rgb="FF173D2B"/>
      <name val="Carlito"/>
    </font>
    <font/>
    <font>
      <sz val="11.0"/>
      <color rgb="FF245B91"/>
      <name val="Carlito"/>
    </font>
    <font>
      <b/>
      <sz val="11.0"/>
      <color rgb="FF173D2B"/>
      <name val="Carlito"/>
    </font>
    <font>
      <sz val="11.0"/>
      <color rgb="FF25352C"/>
      <name val="Carlito"/>
    </font>
    <font>
      <b/>
      <sz val="11.0"/>
      <color rgb="FF6F5200"/>
      <name val="Carlito"/>
    </font>
  </fonts>
  <fills count="8">
    <fill>
      <patternFill patternType="none"/>
    </fill>
    <fill>
      <patternFill patternType="lightGray"/>
    </fill>
    <fill>
      <patternFill patternType="solid">
        <fgColor rgb="FF173D2B"/>
        <bgColor rgb="FF173D2B"/>
      </patternFill>
    </fill>
    <fill>
      <patternFill patternType="solid">
        <fgColor rgb="FFE7F0FA"/>
        <bgColor rgb="FFE7F0FA"/>
      </patternFill>
    </fill>
    <fill>
      <patternFill patternType="solid">
        <fgColor rgb="FF2F7D4A"/>
        <bgColor rgb="FF2F7D4A"/>
      </patternFill>
    </fill>
    <fill>
      <patternFill patternType="solid">
        <fgColor rgb="FFFFF4CC"/>
        <bgColor rgb="FFFFF4CC"/>
      </patternFill>
    </fill>
    <fill>
      <patternFill patternType="solid">
        <fgColor rgb="FFF4F7F5"/>
        <bgColor rgb="FFF4F7F5"/>
      </patternFill>
    </fill>
    <fill>
      <patternFill patternType="solid">
        <fgColor rgb="FFDFF2E5"/>
        <bgColor rgb="FFDFF2E5"/>
      </patternFill>
    </fill>
  </fills>
  <borders count="13">
    <border/>
    <border>
      <left style="thin">
        <color rgb="FFCFD9D2"/>
      </left>
      <right style="thin">
        <color rgb="FFCFD9D2"/>
      </right>
      <top style="thin">
        <color rgb="FFCFD9D2"/>
      </top>
      <bottom style="thin">
        <color rgb="FFCFD9D2"/>
      </bottom>
    </border>
    <border>
      <left style="thin">
        <color rgb="FFCFD9D2"/>
      </left>
      <top style="thin">
        <color rgb="FFCFD9D2"/>
      </top>
    </border>
    <border>
      <top style="thin">
        <color rgb="FFCFD9D2"/>
      </top>
    </border>
    <border>
      <right style="thin">
        <color rgb="FFCFD9D2"/>
      </right>
      <top style="thin">
        <color rgb="FFCFD9D2"/>
      </top>
    </border>
    <border>
      <left style="thin">
        <color rgb="FFCFD9D2"/>
      </left>
      <bottom style="thin">
        <color rgb="FFCFD9D2"/>
      </bottom>
    </border>
    <border>
      <bottom style="thin">
        <color rgb="FFCFD9D2"/>
      </bottom>
    </border>
    <border>
      <right style="thin">
        <color rgb="FFCFD9D2"/>
      </right>
      <bottom style="thin">
        <color rgb="FFCFD9D2"/>
      </bottom>
    </border>
    <border>
      <left style="thin">
        <color rgb="FFCFD9D2"/>
      </left>
      <top style="thin">
        <color rgb="FFCFD9D2"/>
      </top>
      <bottom style="thin">
        <color rgb="FFCFD9D2"/>
      </bottom>
    </border>
    <border>
      <top style="thin">
        <color rgb="FFCFD9D2"/>
      </top>
      <bottom style="thin">
        <color rgb="FFCFD9D2"/>
      </bottom>
    </border>
    <border>
      <right style="thin">
        <color rgb="FFCFD9D2"/>
      </right>
      <top style="thin">
        <color rgb="FFCFD9D2"/>
      </top>
      <bottom style="thin">
        <color rgb="FFCFD9D2"/>
      </bottom>
    </border>
    <border>
      <left style="thin">
        <color rgb="FFCFD9D2"/>
      </left>
    </border>
    <border>
      <right style="thin">
        <color rgb="FFCFD9D2"/>
      </right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vertical="center"/>
    </xf>
    <xf borderId="0" fillId="3" fontId="2" numFmtId="0" xfId="0" applyAlignment="1" applyFill="1" applyFont="1">
      <alignment shrinkToFit="0" wrapText="1"/>
    </xf>
    <xf borderId="0" fillId="3" fontId="2" numFmtId="0" xfId="0" applyAlignment="1" applyFill="1" applyFont="1">
      <alignment readingOrder="0" shrinkToFit="0" wrapText="1"/>
    </xf>
    <xf borderId="1" fillId="4" fontId="3" numFmtId="0" xfId="0" applyAlignment="1" applyBorder="1" applyFill="1" applyFont="1">
      <alignment horizontal="center" readingOrder="0" shrinkToFit="0" vertical="center" wrapText="1"/>
    </xf>
    <xf borderId="0" fillId="5" fontId="4" numFmtId="164" xfId="0" applyAlignment="1" applyFill="1" applyFont="1" applyNumberFormat="1">
      <alignment shrinkToFit="0" vertical="center" wrapText="0"/>
    </xf>
    <xf borderId="0" fillId="5" fontId="4" numFmtId="0" xfId="0" applyAlignment="1" applyFill="1" applyFont="1">
      <alignment shrinkToFit="0" vertical="center" wrapText="0"/>
    </xf>
    <xf borderId="0" fillId="5" fontId="4" numFmtId="165" xfId="0" applyAlignment="1" applyFill="1" applyFont="1" applyNumberFormat="1">
      <alignment shrinkToFit="0" vertical="center" wrapText="0"/>
    </xf>
    <xf borderId="0" fillId="5" fontId="4" numFmtId="165" xfId="0" applyAlignment="1" applyFill="1" applyFont="1" applyNumberFormat="1">
      <alignment readingOrder="0" shrinkToFit="0" vertical="center" wrapText="0"/>
    </xf>
    <xf borderId="0" fillId="0" fontId="5" numFmtId="0" xfId="0" applyAlignment="1" applyFont="1">
      <alignment shrinkToFit="0" vertical="center" wrapText="0"/>
    </xf>
    <xf borderId="0" fillId="0" fontId="4" numFmtId="165" xfId="0" applyAlignment="1" applyFont="1" applyNumberFormat="1">
      <alignment shrinkToFit="0" vertical="center" wrapText="0"/>
    </xf>
    <xf borderId="0" fillId="6" fontId="6" numFmtId="0" xfId="0" applyFill="1" applyFont="1"/>
    <xf borderId="0" fillId="5" fontId="7" numFmtId="0" xfId="0" applyFill="1" applyFont="1"/>
    <xf borderId="0" fillId="5" fontId="7" numFmtId="164" xfId="0" applyFill="1" applyFont="1" applyNumberFormat="1"/>
    <xf borderId="0" fillId="4" fontId="3" numFmtId="0" xfId="0" applyAlignment="1" applyFill="1" applyFont="1">
      <alignment horizontal="center" vertical="center"/>
    </xf>
    <xf borderId="0" fillId="5" fontId="4" numFmtId="0" xfId="0" applyAlignment="1" applyFill="1" applyFont="1">
      <alignment readingOrder="0" shrinkToFit="0" vertical="center" wrapText="0"/>
    </xf>
    <xf borderId="2" fillId="7" fontId="8" numFmtId="1" xfId="0" applyAlignment="1" applyBorder="1" applyFill="1" applyFont="1" applyNumberFormat="1">
      <alignment horizontal="center" vertical="center"/>
    </xf>
    <xf borderId="3" fillId="0" fontId="9" numFmtId="0" xfId="0" applyBorder="1" applyFont="1"/>
    <xf borderId="4" fillId="0" fontId="9" numFmtId="0" xfId="0" applyBorder="1" applyFont="1"/>
    <xf borderId="2" fillId="7" fontId="8" numFmtId="166" xfId="0" applyAlignment="1" applyBorder="1" applyFill="1" applyFont="1" applyNumberFormat="1">
      <alignment horizontal="center" vertical="center"/>
    </xf>
    <xf borderId="5" fillId="0" fontId="9" numFmtId="0" xfId="0" applyBorder="1" applyFont="1"/>
    <xf borderId="6" fillId="0" fontId="9" numFmtId="0" xfId="0" applyBorder="1" applyFont="1"/>
    <xf borderId="7" fillId="0" fontId="9" numFmtId="0" xfId="0" applyBorder="1" applyFont="1"/>
    <xf borderId="0" fillId="2" fontId="3" numFmtId="0" xfId="0" applyAlignment="1" applyFill="1" applyFont="1">
      <alignment vertical="center"/>
    </xf>
    <xf borderId="1" fillId="4" fontId="3" numFmtId="0" xfId="0" applyAlignment="1" applyBorder="1" applyFill="1" applyFont="1">
      <alignment horizontal="center" shrinkToFit="0" vertical="center" wrapText="1"/>
    </xf>
    <xf borderId="8" fillId="0" fontId="4" numFmtId="0" xfId="0" applyBorder="1" applyFont="1"/>
    <xf borderId="9" fillId="0" fontId="4" numFmtId="0" xfId="0" applyBorder="1" applyFont="1"/>
    <xf borderId="10" fillId="0" fontId="4" numFmtId="0" xfId="0" applyBorder="1" applyFont="1"/>
    <xf borderId="0" fillId="0" fontId="5" numFmtId="0" xfId="0" applyFont="1"/>
    <xf borderId="8" fillId="0" fontId="4" numFmtId="0" xfId="0" applyAlignment="1" applyBorder="1" applyFont="1">
      <alignment shrinkToFit="0" wrapText="1"/>
    </xf>
    <xf borderId="9" fillId="0" fontId="4" numFmtId="0" xfId="0" applyAlignment="1" applyBorder="1" applyFont="1">
      <alignment shrinkToFit="0" wrapText="1"/>
    </xf>
    <xf borderId="9" fillId="0" fontId="4" numFmtId="166" xfId="0" applyAlignment="1" applyBorder="1" applyFont="1" applyNumberFormat="1">
      <alignment shrinkToFit="0" wrapText="1"/>
    </xf>
    <xf borderId="10" fillId="0" fontId="4" numFmtId="0" xfId="0" applyAlignment="1" applyBorder="1" applyFont="1">
      <alignment shrinkToFit="0" wrapText="1"/>
    </xf>
    <xf borderId="2" fillId="3" fontId="10" numFmtId="0" xfId="0" applyAlignment="1" applyBorder="1" applyFill="1" applyFont="1">
      <alignment shrinkToFit="0" vertical="center" wrapText="1"/>
    </xf>
    <xf borderId="9" fillId="0" fontId="4" numFmtId="165" xfId="0" applyAlignment="1" applyBorder="1" applyFont="1" applyNumberFormat="1">
      <alignment shrinkToFit="0" wrapText="1"/>
    </xf>
    <xf borderId="11" fillId="0" fontId="9" numFmtId="0" xfId="0" applyBorder="1" applyFont="1"/>
    <xf borderId="12" fillId="0" fontId="9" numFmtId="0" xfId="0" applyBorder="1" applyFont="1"/>
    <xf borderId="0" fillId="7" fontId="11" numFmtId="0" xfId="0" applyAlignment="1" applyFill="1" applyFont="1">
      <alignment shrinkToFit="0" vertical="center" wrapText="1"/>
    </xf>
    <xf borderId="0" fillId="4" fontId="3" numFmtId="0" xfId="0" applyAlignment="1" applyFill="1" applyFont="1">
      <alignment shrinkToFit="0" vertical="center" wrapText="1"/>
    </xf>
    <xf borderId="1" fillId="6" fontId="12" numFmtId="0" xfId="0" applyAlignment="1" applyBorder="1" applyFill="1" applyFont="1">
      <alignment shrinkToFit="0" vertical="center" wrapText="1"/>
    </xf>
    <xf borderId="1" fillId="6" fontId="12" numFmtId="0" xfId="0" applyAlignment="1" applyBorder="1" applyFill="1" applyFont="1">
      <alignment readingOrder="0" shrinkToFit="0" vertical="center" wrapText="1"/>
    </xf>
    <xf borderId="2" fillId="5" fontId="13" numFmtId="0" xfId="0" applyAlignment="1" applyBorder="1" applyFill="1" applyFont="1">
      <alignment readingOrder="0" shrinkToFit="0" vertical="center" wrapText="1"/>
    </xf>
    <xf borderId="11" fillId="5" fontId="13" numFmtId="0" xfId="0" applyAlignment="1" applyBorder="1" applyFill="1" applyFont="1">
      <alignment readingOrder="0" shrinkToFit="0" vertical="center" wrapText="1"/>
    </xf>
  </cellXfs>
  <cellStyles count="1">
    <cellStyle xfId="0" name="Normal" builtinId="0"/>
  </cellStyles>
  <dxfs count="8">
    <dxf>
      <font/>
      <fill>
        <patternFill patternType="none"/>
      </fill>
      <border/>
    </dxf>
    <dxf>
      <font/>
      <fill>
        <patternFill patternType="solid">
          <fgColor theme="6"/>
          <bgColor theme="6"/>
        </patternFill>
      </fill>
      <border/>
    </dxf>
    <dxf>
      <font/>
      <fill>
        <patternFill patternType="solid">
          <fgColor rgb="FFC1F0C8"/>
          <bgColor rgb="FFC1F0C8"/>
        </patternFill>
      </fill>
      <border/>
    </dxf>
    <dxf>
      <font/>
      <fill>
        <patternFill patternType="solid">
          <fgColor theme="0"/>
          <bgColor theme="0"/>
        </patternFill>
      </fill>
      <border/>
    </dxf>
    <dxf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 style="thin">
          <color rgb="FFD4D4D4"/>
        </vertical>
        <horizontal style="thin">
          <color rgb="FFD4D4D4"/>
        </horizontal>
      </border>
    </dxf>
    <dxf>
      <font>
        <b/>
        <color rgb="FFA12828"/>
      </font>
      <fill>
        <patternFill patternType="solid">
          <fgColor rgb="FFFCE4E4"/>
          <bgColor rgb="FFFCE4E4"/>
        </patternFill>
      </fill>
      <border/>
    </dxf>
    <dxf>
      <font>
        <b/>
        <color rgb="FF8A5A00"/>
      </font>
      <fill>
        <patternFill patternType="solid">
          <fgColor rgb="FFFFF4CC"/>
          <bgColor rgb="FFFFF4CC"/>
        </patternFill>
      </fill>
      <border/>
    </dxf>
    <dxf>
      <font>
        <b/>
        <color rgb="FF2F7D4A"/>
      </font>
      <fill>
        <patternFill patternType="solid">
          <fgColor rgb="FFDFF2E5"/>
          <bgColor rgb="FFDFF2E5"/>
        </patternFill>
      </fill>
      <border/>
    </dxf>
  </dxfs>
  <tableStyles count="3">
    <tableStyle count="4" pivot="0" name="Vagas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Candidatos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Entrevistas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Roboto"/>
              </a:defRPr>
            </a:pPr>
            <a:r>
              <a:rPr b="0">
                <a:solidFill>
                  <a:srgbClr val="757575"/>
                </a:solidFill>
                <a:latin typeface="Roboto"/>
              </a:rPr>
              <a:t>Funil por etapa</a:t>
            </a:r>
          </a:p>
        </c:rich>
      </c:tx>
      <c:overlay val="0"/>
    </c:title>
    <c:plotArea>
      <c:layout/>
      <c:barChart>
        <c:barDir val="col"/>
        <c:varyColors val="0"/>
        <c:ser>
          <c:idx val="0"/>
          <c:order val="0"/>
          <c:spPr>
            <a:solidFill>
              <a:schemeClr val="accent1"/>
            </a:solidFill>
            <a:ln cmpd="sng">
              <a:noFill/>
            </a:ln>
          </c:spPr>
          <c:invertIfNegative val="0"/>
          <c:cat>
            <c:strRef>
              <c:f>Dashboard!$I$11:$I$20</c:f>
            </c:strRef>
          </c:cat>
          <c:val>
            <c:numRef>
              <c:f>Dashboard!$J$11:$J$20</c:f>
              <c:numCache/>
            </c:numRef>
          </c:val>
        </c:ser>
        <c:axId val="191093052"/>
        <c:axId val="1183637869"/>
      </c:barChart>
      <c:catAx>
        <c:axId val="1910930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1183637869"/>
      </c:catAx>
      <c:valAx>
        <c:axId val="1183637869"/>
        <c:scaling>
          <c:orientation val="minMax"/>
          <c:min val="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191093052"/>
      </c:valAx>
    </c:plotArea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0</xdr:colOff>
      <xdr:row>9</xdr:row>
      <xdr:rowOff>0</xdr:rowOff>
    </xdr:from>
    <xdr:ext cx="3962400" cy="2886075"/>
    <xdr:graphicFrame>
      <xdr:nvGraphicFramePr>
        <xdr:cNvPr id="1" name="Chart 1" title="Funil por etapa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4:O104" displayName="TabelaVagas" name="TabelaVagas" id="1">
  <tableColumns count="15">
    <tableColumn name="ID da vaga" id="1"/>
    <tableColumn name="Cargo" id="2"/>
    <tableColumn name="Área" id="3"/>
    <tableColumn name="Gestor solicitante" id="4"/>
    <tableColumn name="Nº vagas" id="5"/>
    <tableColumn name="Data abertura" id="6"/>
    <tableColumn name="Prazo desejado" id="7"/>
    <tableColumn name="Prioridade" id="8"/>
    <tableColumn name="Status" id="9"/>
    <tableColumn name="Recrutador" id="10"/>
    <tableColumn name="Candidatos" id="11"/>
    <tableColumn name="Finalistas" id="12"/>
    <tableColumn name="Contratados" id="13"/>
    <tableColumn name="Dias em aberto" id="14"/>
    <tableColumn name="Alerta de prazo" id="15"/>
  </tableColumns>
  <tableStyleInfo name="Vagas-style" showColumnStripes="0" showFirstColumn="1" showLastColumn="1" showRowStripes="1"/>
</table>
</file>

<file path=xl/tables/table2.xml><?xml version="1.0" encoding="utf-8"?>
<table xmlns="http://schemas.openxmlformats.org/spreadsheetml/2006/main" ref="A4:R204" displayName="TabelaCandidatos" name="TabelaCandidatos" id="3">
  <tableColumns count="18">
    <tableColumn name="ID candidato" id="1"/>
    <tableColumn name="Nome" id="2"/>
    <tableColumn name="ID vaga" id="3"/>
    <tableColumn name="Cargo" id="4"/>
    <tableColumn name="Origem" id="5"/>
    <tableColumn name="Data candidatura" id="6"/>
    <tableColumn name="Etapa atual" id="7"/>
    <tableColumn name="Última atualização" id="8"/>
    <tableColumn name="Próxima ação" id="9"/>
    <tableColumn name="Recrutador" id="10"/>
    <tableColumn name="Nota currículo" id="11"/>
    <tableColumn name="Nota entrevista" id="12"/>
    <tableColumn name="Aderência à vaga" id="13"/>
    <tableColumn name="Nota final" id="14"/>
    <tableColumn name="Status" id="15"/>
    <tableColumn name="Dias no processo" id="16"/>
    <tableColumn name="Alerta de ação" id="17"/>
    <tableColumn name="Motivo/observações" id="18"/>
  </tableColumns>
  <tableStyleInfo name="Candidatos-style" showColumnStripes="0" showFirstColumn="1" showLastColumn="1" showRowStripes="1"/>
</table>
</file>

<file path=xl/tables/table3.xml><?xml version="1.0" encoding="utf-8"?>
<table xmlns="http://schemas.openxmlformats.org/spreadsheetml/2006/main" ref="A4:M104" displayName="TabelaEntrevistas" name="TabelaEntrevistas" id="2">
  <tableColumns count="13">
    <tableColumn name="Data" id="1"/>
    <tableColumn name="Hora" id="2"/>
    <tableColumn name="ID candidato" id="3"/>
    <tableColumn name="Candidato" id="4"/>
    <tableColumn name="ID vaga" id="5"/>
    <tableColumn name="Entrevistador" id="6"/>
    <tableColumn name="Tipo" id="7"/>
    <tableColumn name="Nota técnica" id="8"/>
    <tableColumn name="Nota comportamental" id="9"/>
    <tableColumn name="Aderência à vaga" id="10"/>
    <tableColumn name="Média" id="11"/>
    <tableColumn name="Faixa da média" id="12"/>
    <tableColumn name="Observações" id="13"/>
  </tableColumns>
  <tableStyleInfo name="Entrevistas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1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2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3" Type="http://schemas.openxmlformats.org/officeDocument/2006/relationships/table" Target="../tables/table3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0"/>
  <cols>
    <col customWidth="1" min="1" max="1" width="15.0"/>
    <col customWidth="1" min="2" max="2" width="22.0"/>
    <col customWidth="1" min="3" max="3" width="13.0"/>
    <col customWidth="1" min="4" max="4" width="14.0"/>
    <col customWidth="1" min="5" max="5" width="17.0"/>
    <col customWidth="1" min="6" max="6" width="13.0"/>
    <col customWidth="1" min="7" max="7" width="23.0"/>
    <col customWidth="1" min="8" max="8" width="3.0"/>
    <col customWidth="1" min="9" max="9" width="18.0"/>
    <col customWidth="1" min="10" max="14" width="13.0"/>
    <col customWidth="1" min="15" max="26" width="8.63"/>
  </cols>
  <sheetData>
    <row r="1" ht="33.75" customHeight="1">
      <c r="A1" s="1" t="s">
        <v>61</v>
      </c>
    </row>
    <row r="2">
      <c r="A2" s="11" t="s">
        <v>65</v>
      </c>
    </row>
    <row r="3">
      <c r="A3" s="12" t="s">
        <v>67</v>
      </c>
      <c r="B3" s="13">
        <v>46289.0</v>
      </c>
    </row>
    <row r="5">
      <c r="A5" s="14" t="s">
        <v>69</v>
      </c>
      <c r="D5" s="14" t="s">
        <v>71</v>
      </c>
      <c r="G5" s="14" t="s">
        <v>73</v>
      </c>
      <c r="J5" s="14" t="s">
        <v>75</v>
      </c>
      <c r="M5" s="14" t="s">
        <v>76</v>
      </c>
    </row>
    <row r="6">
      <c r="A6" s="16">
        <f>COUNTIFS(Vagas!$A$5:$A$104,"&lt;&gt;",Vagas!$I$5:$I$104,"Em seleção")</f>
        <v>4</v>
      </c>
      <c r="B6" s="17"/>
      <c r="C6" s="18"/>
      <c r="D6" s="16">
        <f>SUMIFS(Vagas!$E$5:$E$104,Vagas!$I$5:$I$104,"Em seleção")</f>
        <v>6</v>
      </c>
      <c r="E6" s="17"/>
      <c r="F6" s="18"/>
      <c r="G6" s="16">
        <f>COUNTIFS(Candidatos!$A$5:$A$204,"&lt;&gt;",Candidatos!$O$5:$O$204,"Em processo")</f>
        <v>9</v>
      </c>
      <c r="H6" s="17"/>
      <c r="I6" s="18"/>
      <c r="J6" s="16">
        <f>COUNTIF(Candidatos!$O$5:$O$204,"Contratado")</f>
        <v>1</v>
      </c>
      <c r="K6" s="17"/>
      <c r="L6" s="18"/>
      <c r="M6" s="19">
        <f>IF(COUNTA(Candidatos!$A$5:$A$204)=0,0,J6/COUNTA(Candidatos!$A$5:$A$204))</f>
        <v>0.08333333333</v>
      </c>
      <c r="N6" s="18"/>
    </row>
    <row r="7">
      <c r="A7" s="20"/>
      <c r="B7" s="21"/>
      <c r="C7" s="22"/>
      <c r="D7" s="20"/>
      <c r="E7" s="21"/>
      <c r="F7" s="22"/>
      <c r="G7" s="20"/>
      <c r="H7" s="21"/>
      <c r="I7" s="22"/>
      <c r="J7" s="20"/>
      <c r="K7" s="21"/>
      <c r="L7" s="22"/>
      <c r="M7" s="20"/>
      <c r="N7" s="22"/>
    </row>
    <row r="9">
      <c r="A9" s="23" t="s">
        <v>90</v>
      </c>
      <c r="I9" s="23" t="s">
        <v>8</v>
      </c>
    </row>
    <row r="10" ht="36.0" customHeight="1">
      <c r="A10" s="24" t="s">
        <v>91</v>
      </c>
      <c r="B10" s="24" t="s">
        <v>6</v>
      </c>
      <c r="C10" s="24" t="s">
        <v>93</v>
      </c>
      <c r="D10" s="24" t="s">
        <v>27</v>
      </c>
      <c r="E10" s="24" t="s">
        <v>30</v>
      </c>
      <c r="F10" s="24" t="s">
        <v>35</v>
      </c>
      <c r="G10" s="24" t="s">
        <v>95</v>
      </c>
      <c r="I10" s="24" t="s">
        <v>96</v>
      </c>
      <c r="J10" s="24" t="s">
        <v>97</v>
      </c>
    </row>
    <row r="11">
      <c r="A11" s="25" t="str">
        <f>Vagas!A5</f>
        <v>VG-001</v>
      </c>
      <c r="B11" s="26" t="str">
        <f>Vagas!B5</f>
        <v>Analista Financeiro</v>
      </c>
      <c r="C11" s="26">
        <f>Vagas!E5</f>
        <v>1</v>
      </c>
      <c r="D11" s="26">
        <f>Vagas!K5</f>
        <v>3</v>
      </c>
      <c r="E11" s="26">
        <f>Vagas!L5</f>
        <v>1</v>
      </c>
      <c r="F11" s="26">
        <f>Vagas!N5</f>
        <v>23</v>
      </c>
      <c r="G11" s="27" t="str">
        <f>Vagas!O5</f>
        <v>VENCE EM 7 DIAS</v>
      </c>
      <c r="I11" s="28" t="s">
        <v>107</v>
      </c>
      <c r="J11" s="28">
        <f>COUNTIF(Candidatos!$G$5:$G$204,I11)</f>
        <v>2</v>
      </c>
    </row>
    <row r="12">
      <c r="A12" s="25" t="str">
        <f>Vagas!A6</f>
        <v>VG-002</v>
      </c>
      <c r="B12" s="26" t="str">
        <f>Vagas!B6</f>
        <v>Assistente Administrativo</v>
      </c>
      <c r="C12" s="26">
        <f>Vagas!E6</f>
        <v>2</v>
      </c>
      <c r="D12" s="26">
        <f>Vagas!K6</f>
        <v>2</v>
      </c>
      <c r="E12" s="26">
        <f>Vagas!L6</f>
        <v>0</v>
      </c>
      <c r="F12" s="26">
        <f>Vagas!N6</f>
        <v>19</v>
      </c>
      <c r="G12" s="27" t="str">
        <f>Vagas!O6</f>
        <v>NO PRAZO</v>
      </c>
      <c r="I12" s="28" t="s">
        <v>87</v>
      </c>
      <c r="J12" s="28">
        <f>COUNTIF(Candidatos!$G$5:$G$204,I12)</f>
        <v>3</v>
      </c>
    </row>
    <row r="13">
      <c r="A13" s="25" t="str">
        <f>Vagas!A7</f>
        <v>VG-003</v>
      </c>
      <c r="B13" s="26" t="str">
        <f>Vagas!B7</f>
        <v>Desenvolvedor Front-end</v>
      </c>
      <c r="C13" s="26">
        <f>Vagas!E7</f>
        <v>1</v>
      </c>
      <c r="D13" s="26">
        <f>Vagas!K7</f>
        <v>2</v>
      </c>
      <c r="E13" s="26">
        <f>Vagas!L7</f>
        <v>1</v>
      </c>
      <c r="F13" s="26">
        <f>Vagas!N7</f>
        <v>35</v>
      </c>
      <c r="G13" s="27" t="str">
        <f>Vagas!O7</f>
        <v>ATRASADA</v>
      </c>
      <c r="I13" s="28" t="s">
        <v>114</v>
      </c>
      <c r="J13" s="28">
        <f>COUNTIF(Candidatos!$G$5:$G$204,I13)</f>
        <v>1</v>
      </c>
    </row>
    <row r="14">
      <c r="A14" s="25" t="str">
        <f>Vagas!A8</f>
        <v>VG-004</v>
      </c>
      <c r="B14" s="26" t="str">
        <f>Vagas!B8</f>
        <v>Vendedor Interno</v>
      </c>
      <c r="C14" s="26">
        <f>Vagas!E8</f>
        <v>2</v>
      </c>
      <c r="D14" s="26">
        <f>Vagas!K8</f>
        <v>2</v>
      </c>
      <c r="E14" s="26">
        <f>Vagas!L8</f>
        <v>0</v>
      </c>
      <c r="F14" s="26">
        <f>Vagas!N8</f>
        <v>14</v>
      </c>
      <c r="G14" s="27" t="str">
        <f>Vagas!O8</f>
        <v>NO PRAZO</v>
      </c>
      <c r="I14" s="28" t="s">
        <v>121</v>
      </c>
      <c r="J14" s="28">
        <f>COUNTIF(Candidatos!$G$5:$G$204,I14)</f>
        <v>0</v>
      </c>
    </row>
    <row r="15">
      <c r="A15" s="25" t="str">
        <f>Vagas!A9</f>
        <v>VG-005</v>
      </c>
      <c r="B15" s="26" t="str">
        <f>Vagas!B9</f>
        <v>Técnico de Segurança</v>
      </c>
      <c r="C15" s="26">
        <f>Vagas!E9</f>
        <v>1</v>
      </c>
      <c r="D15" s="26">
        <f>Vagas!K9</f>
        <v>1</v>
      </c>
      <c r="E15" s="26">
        <f>Vagas!L9</f>
        <v>0</v>
      </c>
      <c r="F15" s="26">
        <f>Vagas!N9</f>
        <v>21</v>
      </c>
      <c r="G15" s="27" t="str">
        <f>Vagas!O9</f>
        <v>PAUSADA</v>
      </c>
      <c r="I15" s="28" t="s">
        <v>58</v>
      </c>
      <c r="J15" s="28">
        <f>COUNTIF(Candidatos!$G$5:$G$204,I15)</f>
        <v>2</v>
      </c>
    </row>
    <row r="16">
      <c r="A16" s="25" t="str">
        <f>Vagas!A10</f>
        <v>VG-006</v>
      </c>
      <c r="B16" s="26" t="str">
        <f>Vagas!B10</f>
        <v>Analista de RH</v>
      </c>
      <c r="C16" s="26">
        <f>Vagas!E10</f>
        <v>1</v>
      </c>
      <c r="D16" s="26">
        <f>Vagas!K10</f>
        <v>2</v>
      </c>
      <c r="E16" s="26">
        <f>Vagas!L10</f>
        <v>0</v>
      </c>
      <c r="F16" s="26">
        <f>Vagas!N10</f>
        <v>0</v>
      </c>
      <c r="G16" s="27" t="str">
        <f>Vagas!O10</f>
        <v>CONCLUÍDA</v>
      </c>
      <c r="I16" s="28" t="s">
        <v>129</v>
      </c>
      <c r="J16" s="28">
        <f>COUNTIF(Candidatos!$G$5:$G$204,I16)</f>
        <v>0</v>
      </c>
    </row>
    <row r="17">
      <c r="I17" s="28" t="s">
        <v>131</v>
      </c>
      <c r="J17" s="28">
        <f>COUNTIF(Candidatos!$G$5:$G$204,I17)</f>
        <v>1</v>
      </c>
    </row>
    <row r="18">
      <c r="I18" s="28" t="s">
        <v>132</v>
      </c>
      <c r="J18" s="28">
        <f>COUNTIF(Candidatos!$G$5:$G$204,I18)</f>
        <v>2</v>
      </c>
    </row>
    <row r="19">
      <c r="A19" s="23" t="s">
        <v>133</v>
      </c>
      <c r="I19" s="28" t="s">
        <v>134</v>
      </c>
      <c r="J19" s="28">
        <f>COUNTIF(Candidatos!$G$5:$G$204,I19)</f>
        <v>0</v>
      </c>
    </row>
    <row r="20" ht="24.75" customHeight="1">
      <c r="A20" s="24" t="s">
        <v>29</v>
      </c>
      <c r="B20" s="24" t="s">
        <v>27</v>
      </c>
      <c r="C20" s="24" t="s">
        <v>32</v>
      </c>
      <c r="D20" s="24" t="s">
        <v>135</v>
      </c>
      <c r="E20" s="24" t="s">
        <v>136</v>
      </c>
      <c r="F20" s="24" t="s">
        <v>137</v>
      </c>
      <c r="G20" s="24" t="s">
        <v>138</v>
      </c>
      <c r="I20" s="28" t="s">
        <v>139</v>
      </c>
      <c r="J20" s="28">
        <f>COUNTIF(Candidatos!$G$5:$G$204,I20)</f>
        <v>1</v>
      </c>
    </row>
    <row r="21" ht="24.75" customHeight="1">
      <c r="A21" s="29" t="s">
        <v>57</v>
      </c>
      <c r="B21" s="30">
        <f>COUNTIF(Candidatos!$E$5:$E$204,A21)</f>
        <v>4</v>
      </c>
      <c r="C21" s="30">
        <f>COUNTIFS(Candidatos!$E$5:$E$204,A21,Candidatos!$O$5:$O$204,"Contratado")</f>
        <v>0</v>
      </c>
      <c r="D21" s="31">
        <f t="shared" ref="D21:D26" si="1">IF(B21=0,0,C21/B21)</f>
        <v>0</v>
      </c>
      <c r="E21" s="30" t="s">
        <v>146</v>
      </c>
      <c r="F21" s="30">
        <f>COUNTIF(Candidatos!$Q$5:$Q$204,"ATRASADA")</f>
        <v>3</v>
      </c>
      <c r="G21" s="32" t="s">
        <v>147</v>
      </c>
    </row>
    <row r="22" ht="24.75" customHeight="1">
      <c r="A22" s="29" t="s">
        <v>84</v>
      </c>
      <c r="B22" s="30">
        <f>COUNTIF(Candidatos!$E$5:$E$204,A22)</f>
        <v>3</v>
      </c>
      <c r="C22" s="30">
        <f>COUNTIFS(Candidatos!$E$5:$E$204,A22,Candidatos!$O$5:$O$204,"Contratado")</f>
        <v>1</v>
      </c>
      <c r="D22" s="31">
        <f t="shared" si="1"/>
        <v>0.3333333333</v>
      </c>
      <c r="E22" s="30" t="s">
        <v>148</v>
      </c>
      <c r="F22" s="30">
        <f>COUNTIF(Candidatos!$Q$5:$Q$204,"SEM PRÓXIMA AÇÃO")</f>
        <v>1</v>
      </c>
      <c r="G22" s="32" t="s">
        <v>149</v>
      </c>
    </row>
    <row r="23" ht="24.75" customHeight="1">
      <c r="A23" s="29" t="s">
        <v>111</v>
      </c>
      <c r="B23" s="30">
        <f>COUNTIF(Candidatos!$E$5:$E$204,A23)</f>
        <v>3</v>
      </c>
      <c r="C23" s="30">
        <f>COUNTIFS(Candidatos!$E$5:$E$204,A23,Candidatos!$O$5:$O$204,"Contratado")</f>
        <v>0</v>
      </c>
      <c r="D23" s="31">
        <f t="shared" si="1"/>
        <v>0</v>
      </c>
      <c r="E23" s="30" t="s">
        <v>152</v>
      </c>
      <c r="F23" s="30">
        <f>COUNTIF(Vagas!$O$5:$O$104,"ATRASADA")</f>
        <v>1</v>
      </c>
      <c r="G23" s="32" t="s">
        <v>153</v>
      </c>
      <c r="I23" s="33" t="s">
        <v>154</v>
      </c>
      <c r="J23" s="17"/>
      <c r="K23" s="17"/>
      <c r="L23" s="17"/>
      <c r="M23" s="17"/>
      <c r="N23" s="18"/>
    </row>
    <row r="24" ht="24.75" customHeight="1">
      <c r="A24" s="29" t="s">
        <v>156</v>
      </c>
      <c r="B24" s="30">
        <f>COUNTIF(Candidatos!$E$5:$E$204,A24)</f>
        <v>1</v>
      </c>
      <c r="C24" s="30">
        <f>COUNTIFS(Candidatos!$E$5:$E$204,A24,Candidatos!$O$5:$O$204,"Contratado")</f>
        <v>0</v>
      </c>
      <c r="D24" s="31">
        <f t="shared" si="1"/>
        <v>0</v>
      </c>
      <c r="E24" s="30" t="s">
        <v>158</v>
      </c>
      <c r="F24" s="34">
        <f>IFERROR(AVERAGEIF(Candidatos!$P$5:$P$204,"&gt;0"),0)</f>
        <v>20.66666667</v>
      </c>
      <c r="G24" s="32" t="s">
        <v>159</v>
      </c>
      <c r="I24" s="35"/>
      <c r="N24" s="36"/>
    </row>
    <row r="25" ht="24.75" customHeight="1">
      <c r="A25" s="29" t="s">
        <v>139</v>
      </c>
      <c r="B25" s="30">
        <f>COUNTIF(Candidatos!$E$5:$E$204,A25)</f>
        <v>1</v>
      </c>
      <c r="C25" s="30">
        <f>COUNTIFS(Candidatos!$E$5:$E$204,A25,Candidatos!$O$5:$O$204,"Contratado")</f>
        <v>0</v>
      </c>
      <c r="D25" s="31">
        <f t="shared" si="1"/>
        <v>0</v>
      </c>
      <c r="E25" s="30"/>
      <c r="F25" s="30"/>
      <c r="G25" s="32"/>
      <c r="I25" s="35"/>
      <c r="N25" s="36"/>
    </row>
    <row r="26" ht="24.75" customHeight="1">
      <c r="A26" s="29" t="s">
        <v>160</v>
      </c>
      <c r="B26" s="30">
        <f>COUNTIF(Candidatos!$E$5:$E$204,A26)</f>
        <v>0</v>
      </c>
      <c r="C26" s="30">
        <f>COUNTIFS(Candidatos!$E$5:$E$204,A26,Candidatos!$O$5:$O$204,"Contratado")</f>
        <v>0</v>
      </c>
      <c r="D26" s="31">
        <f t="shared" si="1"/>
        <v>0</v>
      </c>
      <c r="E26" s="30"/>
      <c r="F26" s="30"/>
      <c r="G26" s="32"/>
      <c r="I26" s="20"/>
      <c r="J26" s="21"/>
      <c r="K26" s="21"/>
      <c r="L26" s="21"/>
      <c r="M26" s="21"/>
      <c r="N26" s="22"/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6">
    <mergeCell ref="A1:N1"/>
    <mergeCell ref="A2:N2"/>
    <mergeCell ref="A5:C5"/>
    <mergeCell ref="D5:F5"/>
    <mergeCell ref="G5:I5"/>
    <mergeCell ref="J5:L5"/>
    <mergeCell ref="M5:N5"/>
    <mergeCell ref="I9:N9"/>
    <mergeCell ref="I23:N26"/>
    <mergeCell ref="A6:C7"/>
    <mergeCell ref="D6:F7"/>
    <mergeCell ref="G6:I7"/>
    <mergeCell ref="J6:L7"/>
    <mergeCell ref="M6:N7"/>
    <mergeCell ref="A9:G9"/>
    <mergeCell ref="A19:G19"/>
  </mergeCells>
  <conditionalFormatting sqref="G11:G16">
    <cfRule type="containsText" dxfId="5" priority="1" operator="containsText" text="ATRASADA">
      <formula>NOT(ISERROR(SEARCH(("ATRASADA"),(G11))))</formula>
    </cfRule>
  </conditionalFormatting>
  <conditionalFormatting sqref="G11:G16">
    <cfRule type="containsText" dxfId="6" priority="2" operator="containsText" text="VENCE">
      <formula>NOT(ISERROR(SEARCH(("VENCE"),(G11))))</formula>
    </cfRule>
  </conditionalFormatting>
  <conditionalFormatting sqref="G11:G16">
    <cfRule type="containsText" dxfId="7" priority="3" operator="containsText" text="NO PRAZO">
      <formula>NOT(ISERROR(SEARCH(("NO PRAZO"),(G11))))</formula>
    </cfRule>
  </conditionalFormatting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2.63" defaultRowHeight="15.0"/>
  <cols>
    <col customWidth="1" min="1" max="1" width="13.0"/>
    <col customWidth="1" min="2" max="2" width="25.0"/>
    <col customWidth="1" min="3" max="3" width="19.0"/>
    <col customWidth="1" min="4" max="4" width="22.0"/>
    <col customWidth="1" min="5" max="5" width="11.0"/>
    <col customWidth="1" min="6" max="6" width="14.0"/>
    <col customWidth="1" min="7" max="7" width="15.0"/>
    <col customWidth="1" min="8" max="8" width="12.0"/>
    <col customWidth="1" min="9" max="9" width="16.0"/>
    <col customWidth="1" min="10" max="10" width="18.0"/>
    <col customWidth="1" min="11" max="11" width="12.0"/>
    <col customWidth="1" min="12" max="12" width="11.0"/>
    <col customWidth="1" min="13" max="13" width="13.0"/>
    <col customWidth="1" min="14" max="14" width="14.0"/>
    <col customWidth="1" min="15" max="15" width="19.0"/>
    <col customWidth="1" min="16" max="26" width="8.63"/>
  </cols>
  <sheetData>
    <row r="1" ht="33.75" customHeight="1">
      <c r="A1" s="1" t="s">
        <v>0</v>
      </c>
    </row>
    <row r="2">
      <c r="A2" s="2" t="s">
        <v>2</v>
      </c>
    </row>
    <row r="4" ht="36.0" customHeight="1">
      <c r="A4" s="4" t="s">
        <v>4</v>
      </c>
      <c r="B4" s="4" t="s">
        <v>6</v>
      </c>
      <c r="C4" s="4" t="s">
        <v>10</v>
      </c>
      <c r="D4" s="4" t="s">
        <v>13</v>
      </c>
      <c r="E4" s="4" t="s">
        <v>14</v>
      </c>
      <c r="F4" s="4" t="s">
        <v>16</v>
      </c>
      <c r="G4" s="4" t="s">
        <v>18</v>
      </c>
      <c r="H4" s="4" t="s">
        <v>21</v>
      </c>
      <c r="I4" s="4" t="s">
        <v>23</v>
      </c>
      <c r="J4" s="4" t="s">
        <v>25</v>
      </c>
      <c r="K4" s="4" t="s">
        <v>27</v>
      </c>
      <c r="L4" s="4" t="s">
        <v>30</v>
      </c>
      <c r="M4" s="4" t="s">
        <v>32</v>
      </c>
      <c r="N4" s="4" t="s">
        <v>35</v>
      </c>
      <c r="O4" s="4" t="s">
        <v>37</v>
      </c>
    </row>
    <row r="5">
      <c r="A5" s="6" t="s">
        <v>40</v>
      </c>
      <c r="B5" s="6" t="s">
        <v>43</v>
      </c>
      <c r="C5" s="6" t="s">
        <v>45</v>
      </c>
      <c r="D5" s="6" t="s">
        <v>46</v>
      </c>
      <c r="E5" s="6">
        <v>1.0</v>
      </c>
      <c r="F5" s="5">
        <v>46266.0</v>
      </c>
      <c r="G5" s="5">
        <v>46295.0</v>
      </c>
      <c r="H5" s="6" t="s">
        <v>50</v>
      </c>
      <c r="I5" s="6" t="s">
        <v>52</v>
      </c>
      <c r="J5" s="6" t="s">
        <v>54</v>
      </c>
      <c r="K5" s="9">
        <f>IF(A5="","",COUNTIF(Candidatos!$C$5:$C$204,A5))</f>
        <v>3</v>
      </c>
      <c r="L5" s="9">
        <f>IF(A5="","",COUNTIFS(Candidatos!$C$5:$C$204,A5,Candidatos!$G$5:$G$204,"Finalista"))</f>
        <v>1</v>
      </c>
      <c r="M5" s="9">
        <f>IF(A5="","",COUNTIFS(Candidatos!$C$5:$C$204,A5,Candidatos!$O$5:$O$204,"Contratado"))</f>
        <v>0</v>
      </c>
      <c r="N5" s="9">
        <f>IF(A5="","",IF(I5="Fechada",0,Dashboard!$B$3-F5))</f>
        <v>23</v>
      </c>
      <c r="O5" s="9" t="str">
        <f>IF(A5="","",IF(I5="Fechada","CONCLUÍDA",IF(I5="Pausada","PAUSADA",IF(G5&lt;Dashboard!$B$3,"ATRASADA",IF(G5-Dashboard!$B$3&lt;=7,"VENCE EM 7 DIAS","NO PRAZO")))))</f>
        <v>VENCE EM 7 DIAS</v>
      </c>
    </row>
    <row r="6">
      <c r="A6" s="6" t="s">
        <v>68</v>
      </c>
      <c r="B6" s="6" t="s">
        <v>70</v>
      </c>
      <c r="C6" s="6" t="s">
        <v>72</v>
      </c>
      <c r="D6" s="6" t="s">
        <v>74</v>
      </c>
      <c r="E6" s="6">
        <v>2.0</v>
      </c>
      <c r="F6" s="5">
        <v>46270.0</v>
      </c>
      <c r="G6" s="5">
        <v>46300.0</v>
      </c>
      <c r="H6" s="6" t="s">
        <v>28</v>
      </c>
      <c r="I6" s="6" t="s">
        <v>52</v>
      </c>
      <c r="J6" s="6" t="s">
        <v>54</v>
      </c>
      <c r="K6" s="9">
        <f>IF(A6="","",COUNTIF(Candidatos!$C$5:$C$204,A6))</f>
        <v>2</v>
      </c>
      <c r="L6" s="9">
        <f>IF(A6="","",COUNTIFS(Candidatos!$C$5:$C$204,A6,Candidatos!$G$5:$G$204,"Finalista"))</f>
        <v>0</v>
      </c>
      <c r="M6" s="9">
        <f>IF(A6="","",COUNTIFS(Candidatos!$C$5:$C$204,A6,Candidatos!$O$5:$O$204,"Contratado"))</f>
        <v>0</v>
      </c>
      <c r="N6" s="9">
        <f>IF(A6="","",IF(I6="Fechada",0,Dashboard!$B$3-F6))</f>
        <v>19</v>
      </c>
      <c r="O6" s="9" t="str">
        <f>IF(A6="","",IF(I6="Fechada","CONCLUÍDA",IF(I6="Pausada","PAUSADA",IF(G6&lt;Dashboard!$B$3,"ATRASADA",IF(G6-Dashboard!$B$3&lt;=7,"VENCE EM 7 DIAS","NO PRAZO")))))</f>
        <v>NO PRAZO</v>
      </c>
    </row>
    <row r="7">
      <c r="A7" s="6" t="s">
        <v>81</v>
      </c>
      <c r="B7" s="6" t="s">
        <v>92</v>
      </c>
      <c r="C7" s="6" t="s">
        <v>94</v>
      </c>
      <c r="D7" s="6" t="s">
        <v>82</v>
      </c>
      <c r="E7" s="6">
        <v>1.0</v>
      </c>
      <c r="F7" s="5">
        <v>46254.0</v>
      </c>
      <c r="G7" s="5">
        <v>46285.0</v>
      </c>
      <c r="H7" s="6" t="s">
        <v>99</v>
      </c>
      <c r="I7" s="6" t="s">
        <v>52</v>
      </c>
      <c r="J7" s="6" t="s">
        <v>102</v>
      </c>
      <c r="K7" s="9">
        <f>IF(A7="","",COUNTIF(Candidatos!$C$5:$C$204,A7))</f>
        <v>2</v>
      </c>
      <c r="L7" s="9">
        <f>IF(A7="","",COUNTIFS(Candidatos!$C$5:$C$204,A7,Candidatos!$G$5:$G$204,"Finalista"))</f>
        <v>1</v>
      </c>
      <c r="M7" s="9">
        <f>IF(A7="","",COUNTIFS(Candidatos!$C$5:$C$204,A7,Candidatos!$O$5:$O$204,"Contratado"))</f>
        <v>0</v>
      </c>
      <c r="N7" s="9">
        <f>IF(A7="","",IF(I7="Fechada",0,Dashboard!$B$3-F7))</f>
        <v>35</v>
      </c>
      <c r="O7" s="9" t="str">
        <f>IF(A7="","",IF(I7="Fechada","CONCLUÍDA",IF(I7="Pausada","PAUSADA",IF(G7&lt;Dashboard!$B$3,"ATRASADA",IF(G7-Dashboard!$B$3&lt;=7,"VENCE EM 7 DIAS","NO PRAZO")))))</f>
        <v>ATRASADA</v>
      </c>
    </row>
    <row r="8">
      <c r="A8" s="6" t="s">
        <v>104</v>
      </c>
      <c r="B8" s="6" t="s">
        <v>117</v>
      </c>
      <c r="C8" s="6" t="s">
        <v>119</v>
      </c>
      <c r="D8" s="6" t="s">
        <v>105</v>
      </c>
      <c r="E8" s="6">
        <v>2.0</v>
      </c>
      <c r="F8" s="5">
        <v>46275.0</v>
      </c>
      <c r="G8" s="5">
        <v>46305.0</v>
      </c>
      <c r="H8" s="6" t="s">
        <v>50</v>
      </c>
      <c r="I8" s="6" t="s">
        <v>52</v>
      </c>
      <c r="J8" s="6" t="s">
        <v>54</v>
      </c>
      <c r="K8" s="9">
        <f>IF(A8="","",COUNTIF(Candidatos!$C$5:$C$204,A8))</f>
        <v>2</v>
      </c>
      <c r="L8" s="9">
        <f>IF(A8="","",COUNTIFS(Candidatos!$C$5:$C$204,A8,Candidatos!$G$5:$G$204,"Finalista"))</f>
        <v>0</v>
      </c>
      <c r="M8" s="9">
        <f>IF(A8="","",COUNTIFS(Candidatos!$C$5:$C$204,A8,Candidatos!$O$5:$O$204,"Contratado"))</f>
        <v>0</v>
      </c>
      <c r="N8" s="9">
        <f>IF(A8="","",IF(I8="Fechada",0,Dashboard!$B$3-F8))</f>
        <v>14</v>
      </c>
      <c r="O8" s="9" t="str">
        <f>IF(A8="","",IF(I8="Fechada","CONCLUÍDA",IF(I8="Pausada","PAUSADA",IF(G8&lt;Dashboard!$B$3,"ATRASADA",IF(G8-Dashboard!$B$3&lt;=7,"VENCE EM 7 DIAS","NO PRAZO")))))</f>
        <v>NO PRAZO</v>
      </c>
    </row>
    <row r="9">
      <c r="A9" s="6" t="s">
        <v>140</v>
      </c>
      <c r="B9" s="6" t="s">
        <v>141</v>
      </c>
      <c r="C9" s="6" t="s">
        <v>142</v>
      </c>
      <c r="D9" s="6" t="s">
        <v>143</v>
      </c>
      <c r="E9" s="6">
        <v>1.0</v>
      </c>
      <c r="F9" s="5">
        <v>46268.0</v>
      </c>
      <c r="G9" s="5">
        <v>46293.0</v>
      </c>
      <c r="H9" s="6" t="s">
        <v>50</v>
      </c>
      <c r="I9" s="6" t="s">
        <v>144</v>
      </c>
      <c r="J9" s="6" t="s">
        <v>102</v>
      </c>
      <c r="K9" s="9">
        <f>IF(A9="","",COUNTIF(Candidatos!$C$5:$C$204,A9))</f>
        <v>1</v>
      </c>
      <c r="L9" s="9">
        <f>IF(A9="","",COUNTIFS(Candidatos!$C$5:$C$204,A9,Candidatos!$G$5:$G$204,"Finalista"))</f>
        <v>0</v>
      </c>
      <c r="M9" s="9">
        <f>IF(A9="","",COUNTIFS(Candidatos!$C$5:$C$204,A9,Candidatos!$O$5:$O$204,"Contratado"))</f>
        <v>0</v>
      </c>
      <c r="N9" s="9">
        <f>IF(A9="","",IF(I9="Fechada",0,Dashboard!$B$3-F9))</f>
        <v>21</v>
      </c>
      <c r="O9" s="9" t="str">
        <f>IF(A9="","",IF(I9="Fechada","CONCLUÍDA",IF(I9="Pausada","PAUSADA",IF(G9&lt;Dashboard!$B$3,"ATRASADA",IF(G9-Dashboard!$B$3&lt;=7,"VENCE EM 7 DIAS","NO PRAZO")))))</f>
        <v>PAUSADA</v>
      </c>
    </row>
    <row r="10">
      <c r="A10" s="6" t="s">
        <v>118</v>
      </c>
      <c r="B10" s="6" t="s">
        <v>150</v>
      </c>
      <c r="C10" s="6" t="s">
        <v>151</v>
      </c>
      <c r="D10" s="6" t="s">
        <v>46</v>
      </c>
      <c r="E10" s="6">
        <v>1.0</v>
      </c>
      <c r="F10" s="5">
        <v>46249.0</v>
      </c>
      <c r="G10" s="5">
        <v>46280.0</v>
      </c>
      <c r="H10" s="6" t="s">
        <v>28</v>
      </c>
      <c r="I10" s="6" t="s">
        <v>155</v>
      </c>
      <c r="J10" s="6" t="s">
        <v>54</v>
      </c>
      <c r="K10" s="9">
        <f>IF(A10="","",COUNTIF(Candidatos!$C$5:$C$204,A10))</f>
        <v>2</v>
      </c>
      <c r="L10" s="9">
        <f>IF(A10="","",COUNTIFS(Candidatos!$C$5:$C$204,A10,Candidatos!$G$5:$G$204,"Finalista"))</f>
        <v>0</v>
      </c>
      <c r="M10" s="9">
        <f>IF(A10="","",COUNTIFS(Candidatos!$C$5:$C$204,A10,Candidatos!$O$5:$O$204,"Contratado"))</f>
        <v>1</v>
      </c>
      <c r="N10" s="9">
        <f>IF(A10="","",IF(I10="Fechada",0,Dashboard!$B$3-F10))</f>
        <v>0</v>
      </c>
      <c r="O10" s="9" t="str">
        <f>IF(A10="","",IF(I10="Fechada","CONCLUÍDA",IF(I10="Pausada","PAUSADA",IF(G10&lt;Dashboard!$B$3,"ATRASADA",IF(G10-Dashboard!$B$3&lt;=7,"VENCE EM 7 DIAS","NO PRAZO")))))</f>
        <v>CONCLUÍDA</v>
      </c>
    </row>
    <row r="11">
      <c r="A11" s="6"/>
      <c r="B11" s="6"/>
      <c r="C11" s="6"/>
      <c r="D11" s="6"/>
      <c r="E11" s="6"/>
      <c r="F11" s="5"/>
      <c r="G11" s="5"/>
      <c r="H11" s="6"/>
      <c r="I11" s="6"/>
      <c r="J11" s="6"/>
      <c r="K11" s="9" t="str">
        <f>IF(A11="","",COUNTIF(Candidatos!$C$5:$C$204,A11))</f>
        <v/>
      </c>
      <c r="L11" s="9" t="str">
        <f>IF(A11="","",COUNTIFS(Candidatos!$C$5:$C$204,A11,Candidatos!$G$5:$G$204,"Finalista"))</f>
        <v/>
      </c>
      <c r="M11" s="9" t="str">
        <f>IF(A11="","",COUNTIFS(Candidatos!$C$5:$C$204,A11,Candidatos!$O$5:$O$204,"Contratado"))</f>
        <v/>
      </c>
      <c r="N11" s="9" t="str">
        <f>IF(A11="","",IF(I11="Fechada",0,Dashboard!$B$3-F11))</f>
        <v/>
      </c>
      <c r="O11" s="9" t="str">
        <f>IF(A11="","",IF(I11="Fechada","CONCLUÍDA",IF(I11="Pausada","PAUSADA",IF(G11&lt;Dashboard!$B$3,"ATRASADA",IF(G11-Dashboard!$B$3&lt;=7,"VENCE EM 7 DIAS","NO PRAZO")))))</f>
        <v/>
      </c>
    </row>
    <row r="12">
      <c r="A12" s="6"/>
      <c r="B12" s="6"/>
      <c r="C12" s="6"/>
      <c r="D12" s="6"/>
      <c r="E12" s="6"/>
      <c r="F12" s="5"/>
      <c r="G12" s="5"/>
      <c r="H12" s="6"/>
      <c r="I12" s="6"/>
      <c r="J12" s="6"/>
      <c r="K12" s="9" t="str">
        <f>IF(A12="","",COUNTIF(Candidatos!$C$5:$C$204,A12))</f>
        <v/>
      </c>
      <c r="L12" s="9" t="str">
        <f>IF(A12="","",COUNTIFS(Candidatos!$C$5:$C$204,A12,Candidatos!$G$5:$G$204,"Finalista"))</f>
        <v/>
      </c>
      <c r="M12" s="9" t="str">
        <f>IF(A12="","",COUNTIFS(Candidatos!$C$5:$C$204,A12,Candidatos!$O$5:$O$204,"Contratado"))</f>
        <v/>
      </c>
      <c r="N12" s="9" t="str">
        <f>IF(A12="","",IF(I12="Fechada",0,Dashboard!$B$3-F12))</f>
        <v/>
      </c>
      <c r="O12" s="9" t="str">
        <f>IF(A12="","",IF(I12="Fechada","CONCLUÍDA",IF(I12="Pausada","PAUSADA",IF(G12&lt;Dashboard!$B$3,"ATRASADA",IF(G12-Dashboard!$B$3&lt;=7,"VENCE EM 7 DIAS","NO PRAZO")))))</f>
        <v/>
      </c>
    </row>
    <row r="13">
      <c r="A13" s="6"/>
      <c r="B13" s="6"/>
      <c r="C13" s="6"/>
      <c r="D13" s="6"/>
      <c r="E13" s="6"/>
      <c r="F13" s="5"/>
      <c r="G13" s="5"/>
      <c r="H13" s="6"/>
      <c r="I13" s="6"/>
      <c r="J13" s="6"/>
      <c r="K13" s="9" t="str">
        <f>IF(A13="","",COUNTIF(Candidatos!$C$5:$C$204,A13))</f>
        <v/>
      </c>
      <c r="L13" s="9" t="str">
        <f>IF(A13="","",COUNTIFS(Candidatos!$C$5:$C$204,A13,Candidatos!$G$5:$G$204,"Finalista"))</f>
        <v/>
      </c>
      <c r="M13" s="9" t="str">
        <f>IF(A13="","",COUNTIFS(Candidatos!$C$5:$C$204,A13,Candidatos!$O$5:$O$204,"Contratado"))</f>
        <v/>
      </c>
      <c r="N13" s="9" t="str">
        <f>IF(A13="","",IF(I13="Fechada",0,Dashboard!$B$3-F13))</f>
        <v/>
      </c>
      <c r="O13" s="9" t="str">
        <f>IF(A13="","",IF(I13="Fechada","CONCLUÍDA",IF(I13="Pausada","PAUSADA",IF(G13&lt;Dashboard!$B$3,"ATRASADA",IF(G13-Dashboard!$B$3&lt;=7,"VENCE EM 7 DIAS","NO PRAZO")))))</f>
        <v/>
      </c>
    </row>
    <row r="14">
      <c r="A14" s="6"/>
      <c r="B14" s="6"/>
      <c r="C14" s="6"/>
      <c r="D14" s="6"/>
      <c r="E14" s="6"/>
      <c r="F14" s="5"/>
      <c r="G14" s="5"/>
      <c r="H14" s="6"/>
      <c r="I14" s="6"/>
      <c r="J14" s="6"/>
      <c r="K14" s="9" t="str">
        <f>IF(A14="","",COUNTIF(Candidatos!$C$5:$C$204,A14))</f>
        <v/>
      </c>
      <c r="L14" s="9" t="str">
        <f>IF(A14="","",COUNTIFS(Candidatos!$C$5:$C$204,A14,Candidatos!$G$5:$G$204,"Finalista"))</f>
        <v/>
      </c>
      <c r="M14" s="9" t="str">
        <f>IF(A14="","",COUNTIFS(Candidatos!$C$5:$C$204,A14,Candidatos!$O$5:$O$204,"Contratado"))</f>
        <v/>
      </c>
      <c r="N14" s="9" t="str">
        <f>IF(A14="","",IF(I14="Fechada",0,Dashboard!$B$3-F14))</f>
        <v/>
      </c>
      <c r="O14" s="9" t="str">
        <f>IF(A14="","",IF(I14="Fechada","CONCLUÍDA",IF(I14="Pausada","PAUSADA",IF(G14&lt;Dashboard!$B$3,"ATRASADA",IF(G14-Dashboard!$B$3&lt;=7,"VENCE EM 7 DIAS","NO PRAZO")))))</f>
        <v/>
      </c>
    </row>
    <row r="15">
      <c r="A15" s="6"/>
      <c r="B15" s="6"/>
      <c r="C15" s="6"/>
      <c r="D15" s="6"/>
      <c r="E15" s="6"/>
      <c r="F15" s="5"/>
      <c r="G15" s="5"/>
      <c r="H15" s="6"/>
      <c r="I15" s="6"/>
      <c r="J15" s="6"/>
      <c r="K15" s="9" t="str">
        <f>IF(A15="","",COUNTIF(Candidatos!$C$5:$C$204,A15))</f>
        <v/>
      </c>
      <c r="L15" s="9" t="str">
        <f>IF(A15="","",COUNTIFS(Candidatos!$C$5:$C$204,A15,Candidatos!$G$5:$G$204,"Finalista"))</f>
        <v/>
      </c>
      <c r="M15" s="9" t="str">
        <f>IF(A15="","",COUNTIFS(Candidatos!$C$5:$C$204,A15,Candidatos!$O$5:$O$204,"Contratado"))</f>
        <v/>
      </c>
      <c r="N15" s="9" t="str">
        <f>IF(A15="","",IF(I15="Fechada",0,Dashboard!$B$3-F15))</f>
        <v/>
      </c>
      <c r="O15" s="9" t="str">
        <f>IF(A15="","",IF(I15="Fechada","CONCLUÍDA",IF(I15="Pausada","PAUSADA",IF(G15&lt;Dashboard!$B$3,"ATRASADA",IF(G15-Dashboard!$B$3&lt;=7,"VENCE EM 7 DIAS","NO PRAZO")))))</f>
        <v/>
      </c>
    </row>
    <row r="16">
      <c r="A16" s="6"/>
      <c r="B16" s="6"/>
      <c r="C16" s="6"/>
      <c r="D16" s="6"/>
      <c r="E16" s="6"/>
      <c r="F16" s="5"/>
      <c r="G16" s="5"/>
      <c r="H16" s="6"/>
      <c r="I16" s="6"/>
      <c r="J16" s="6"/>
      <c r="K16" s="9" t="str">
        <f>IF(A16="","",COUNTIF(Candidatos!$C$5:$C$204,A16))</f>
        <v/>
      </c>
      <c r="L16" s="9" t="str">
        <f>IF(A16="","",COUNTIFS(Candidatos!$C$5:$C$204,A16,Candidatos!$G$5:$G$204,"Finalista"))</f>
        <v/>
      </c>
      <c r="M16" s="9" t="str">
        <f>IF(A16="","",COUNTIFS(Candidatos!$C$5:$C$204,A16,Candidatos!$O$5:$O$204,"Contratado"))</f>
        <v/>
      </c>
      <c r="N16" s="9" t="str">
        <f>IF(A16="","",IF(I16="Fechada",0,Dashboard!$B$3-F16))</f>
        <v/>
      </c>
      <c r="O16" s="9" t="str">
        <f>IF(A16="","",IF(I16="Fechada","CONCLUÍDA",IF(I16="Pausada","PAUSADA",IF(G16&lt;Dashboard!$B$3,"ATRASADA",IF(G16-Dashboard!$B$3&lt;=7,"VENCE EM 7 DIAS","NO PRAZO")))))</f>
        <v/>
      </c>
    </row>
    <row r="17">
      <c r="A17" s="6"/>
      <c r="B17" s="6"/>
      <c r="C17" s="6"/>
      <c r="D17" s="6"/>
      <c r="E17" s="6"/>
      <c r="F17" s="5"/>
      <c r="G17" s="5"/>
      <c r="H17" s="6"/>
      <c r="I17" s="6"/>
      <c r="J17" s="6"/>
      <c r="K17" s="9" t="str">
        <f>IF(A17="","",COUNTIF(Candidatos!$C$5:$C$204,A17))</f>
        <v/>
      </c>
      <c r="L17" s="9" t="str">
        <f>IF(A17="","",COUNTIFS(Candidatos!$C$5:$C$204,A17,Candidatos!$G$5:$G$204,"Finalista"))</f>
        <v/>
      </c>
      <c r="M17" s="9" t="str">
        <f>IF(A17="","",COUNTIFS(Candidatos!$C$5:$C$204,A17,Candidatos!$O$5:$O$204,"Contratado"))</f>
        <v/>
      </c>
      <c r="N17" s="9" t="str">
        <f>IF(A17="","",IF(I17="Fechada",0,Dashboard!$B$3-F17))</f>
        <v/>
      </c>
      <c r="O17" s="9" t="str">
        <f>IF(A17="","",IF(I17="Fechada","CONCLUÍDA",IF(I17="Pausada","PAUSADA",IF(G17&lt;Dashboard!$B$3,"ATRASADA",IF(G17-Dashboard!$B$3&lt;=7,"VENCE EM 7 DIAS","NO PRAZO")))))</f>
        <v/>
      </c>
    </row>
    <row r="18">
      <c r="A18" s="6"/>
      <c r="B18" s="6"/>
      <c r="C18" s="6"/>
      <c r="D18" s="6"/>
      <c r="E18" s="6"/>
      <c r="F18" s="5"/>
      <c r="G18" s="5"/>
      <c r="H18" s="6"/>
      <c r="I18" s="6"/>
      <c r="J18" s="6"/>
      <c r="K18" s="9" t="str">
        <f>IF(A18="","",COUNTIF(Candidatos!$C$5:$C$204,A18))</f>
        <v/>
      </c>
      <c r="L18" s="9" t="str">
        <f>IF(A18="","",COUNTIFS(Candidatos!$C$5:$C$204,A18,Candidatos!$G$5:$G$204,"Finalista"))</f>
        <v/>
      </c>
      <c r="M18" s="9" t="str">
        <f>IF(A18="","",COUNTIFS(Candidatos!$C$5:$C$204,A18,Candidatos!$O$5:$O$204,"Contratado"))</f>
        <v/>
      </c>
      <c r="N18" s="9" t="str">
        <f>IF(A18="","",IF(I18="Fechada",0,Dashboard!$B$3-F18))</f>
        <v/>
      </c>
      <c r="O18" s="9" t="str">
        <f>IF(A18="","",IF(I18="Fechada","CONCLUÍDA",IF(I18="Pausada","PAUSADA",IF(G18&lt;Dashboard!$B$3,"ATRASADA",IF(G18-Dashboard!$B$3&lt;=7,"VENCE EM 7 DIAS","NO PRAZO")))))</f>
        <v/>
      </c>
    </row>
    <row r="19">
      <c r="A19" s="6"/>
      <c r="B19" s="6"/>
      <c r="C19" s="6"/>
      <c r="D19" s="6"/>
      <c r="E19" s="6"/>
      <c r="F19" s="5"/>
      <c r="G19" s="5"/>
      <c r="H19" s="6"/>
      <c r="I19" s="6"/>
      <c r="J19" s="6"/>
      <c r="K19" s="9" t="str">
        <f>IF(A19="","",COUNTIF(Candidatos!$C$5:$C$204,A19))</f>
        <v/>
      </c>
      <c r="L19" s="9" t="str">
        <f>IF(A19="","",COUNTIFS(Candidatos!$C$5:$C$204,A19,Candidatos!$G$5:$G$204,"Finalista"))</f>
        <v/>
      </c>
      <c r="M19" s="9" t="str">
        <f>IF(A19="","",COUNTIFS(Candidatos!$C$5:$C$204,A19,Candidatos!$O$5:$O$204,"Contratado"))</f>
        <v/>
      </c>
      <c r="N19" s="9" t="str">
        <f>IF(A19="","",IF(I19="Fechada",0,Dashboard!$B$3-F19))</f>
        <v/>
      </c>
      <c r="O19" s="9" t="str">
        <f>IF(A19="","",IF(I19="Fechada","CONCLUÍDA",IF(I19="Pausada","PAUSADA",IF(G19&lt;Dashboard!$B$3,"ATRASADA",IF(G19-Dashboard!$B$3&lt;=7,"VENCE EM 7 DIAS","NO PRAZO")))))</f>
        <v/>
      </c>
    </row>
    <row r="20">
      <c r="A20" s="6"/>
      <c r="B20" s="6"/>
      <c r="C20" s="6"/>
      <c r="D20" s="6"/>
      <c r="E20" s="6"/>
      <c r="F20" s="5"/>
      <c r="G20" s="5"/>
      <c r="H20" s="6"/>
      <c r="I20" s="6"/>
      <c r="J20" s="6"/>
      <c r="K20" s="9" t="str">
        <f>IF(A20="","",COUNTIF(Candidatos!$C$5:$C$204,A20))</f>
        <v/>
      </c>
      <c r="L20" s="9" t="str">
        <f>IF(A20="","",COUNTIFS(Candidatos!$C$5:$C$204,A20,Candidatos!$G$5:$G$204,"Finalista"))</f>
        <v/>
      </c>
      <c r="M20" s="9" t="str">
        <f>IF(A20="","",COUNTIFS(Candidatos!$C$5:$C$204,A20,Candidatos!$O$5:$O$204,"Contratado"))</f>
        <v/>
      </c>
      <c r="N20" s="9" t="str">
        <f>IF(A20="","",IF(I20="Fechada",0,Dashboard!$B$3-F20))</f>
        <v/>
      </c>
      <c r="O20" s="9" t="str">
        <f>IF(A20="","",IF(I20="Fechada","CONCLUÍDA",IF(I20="Pausada","PAUSADA",IF(G20&lt;Dashboard!$B$3,"ATRASADA",IF(G20-Dashboard!$B$3&lt;=7,"VENCE EM 7 DIAS","NO PRAZO")))))</f>
        <v/>
      </c>
    </row>
    <row r="21" ht="15.75" customHeight="1">
      <c r="A21" s="6"/>
      <c r="B21" s="6"/>
      <c r="C21" s="6"/>
      <c r="D21" s="6"/>
      <c r="E21" s="6"/>
      <c r="F21" s="5"/>
      <c r="G21" s="5"/>
      <c r="H21" s="6"/>
      <c r="I21" s="6"/>
      <c r="J21" s="6"/>
      <c r="K21" s="9" t="str">
        <f>IF(A21="","",COUNTIF(Candidatos!$C$5:$C$204,A21))</f>
        <v/>
      </c>
      <c r="L21" s="9" t="str">
        <f>IF(A21="","",COUNTIFS(Candidatos!$C$5:$C$204,A21,Candidatos!$G$5:$G$204,"Finalista"))</f>
        <v/>
      </c>
      <c r="M21" s="9" t="str">
        <f>IF(A21="","",COUNTIFS(Candidatos!$C$5:$C$204,A21,Candidatos!$O$5:$O$204,"Contratado"))</f>
        <v/>
      </c>
      <c r="N21" s="9" t="str">
        <f>IF(A21="","",IF(I21="Fechada",0,Dashboard!$B$3-F21))</f>
        <v/>
      </c>
      <c r="O21" s="9" t="str">
        <f>IF(A21="","",IF(I21="Fechada","CONCLUÍDA",IF(I21="Pausada","PAUSADA",IF(G21&lt;Dashboard!$B$3,"ATRASADA",IF(G21-Dashboard!$B$3&lt;=7,"VENCE EM 7 DIAS","NO PRAZO")))))</f>
        <v/>
      </c>
    </row>
    <row r="22" ht="15.75" customHeight="1">
      <c r="A22" s="6"/>
      <c r="B22" s="6"/>
      <c r="C22" s="6"/>
      <c r="D22" s="6"/>
      <c r="E22" s="6"/>
      <c r="F22" s="5"/>
      <c r="G22" s="5"/>
      <c r="H22" s="6"/>
      <c r="I22" s="6"/>
      <c r="J22" s="6"/>
      <c r="K22" s="9" t="str">
        <f>IF(A22="","",COUNTIF(Candidatos!$C$5:$C$204,A22))</f>
        <v/>
      </c>
      <c r="L22" s="9" t="str">
        <f>IF(A22="","",COUNTIFS(Candidatos!$C$5:$C$204,A22,Candidatos!$G$5:$G$204,"Finalista"))</f>
        <v/>
      </c>
      <c r="M22" s="9" t="str">
        <f>IF(A22="","",COUNTIFS(Candidatos!$C$5:$C$204,A22,Candidatos!$O$5:$O$204,"Contratado"))</f>
        <v/>
      </c>
      <c r="N22" s="9" t="str">
        <f>IF(A22="","",IF(I22="Fechada",0,Dashboard!$B$3-F22))</f>
        <v/>
      </c>
      <c r="O22" s="9" t="str">
        <f>IF(A22="","",IF(I22="Fechada","CONCLUÍDA",IF(I22="Pausada","PAUSADA",IF(G22&lt;Dashboard!$B$3,"ATRASADA",IF(G22-Dashboard!$B$3&lt;=7,"VENCE EM 7 DIAS","NO PRAZO")))))</f>
        <v/>
      </c>
    </row>
    <row r="23" ht="15.75" customHeight="1">
      <c r="A23" s="6"/>
      <c r="B23" s="6"/>
      <c r="C23" s="6"/>
      <c r="D23" s="6"/>
      <c r="E23" s="6"/>
      <c r="F23" s="5"/>
      <c r="G23" s="5"/>
      <c r="H23" s="6"/>
      <c r="I23" s="6"/>
      <c r="J23" s="6"/>
      <c r="K23" s="9" t="str">
        <f>IF(A23="","",COUNTIF(Candidatos!$C$5:$C$204,A23))</f>
        <v/>
      </c>
      <c r="L23" s="9" t="str">
        <f>IF(A23="","",COUNTIFS(Candidatos!$C$5:$C$204,A23,Candidatos!$G$5:$G$204,"Finalista"))</f>
        <v/>
      </c>
      <c r="M23" s="9" t="str">
        <f>IF(A23="","",COUNTIFS(Candidatos!$C$5:$C$204,A23,Candidatos!$O$5:$O$204,"Contratado"))</f>
        <v/>
      </c>
      <c r="N23" s="9" t="str">
        <f>IF(A23="","",IF(I23="Fechada",0,Dashboard!$B$3-F23))</f>
        <v/>
      </c>
      <c r="O23" s="9" t="str">
        <f>IF(A23="","",IF(I23="Fechada","CONCLUÍDA",IF(I23="Pausada","PAUSADA",IF(G23&lt;Dashboard!$B$3,"ATRASADA",IF(G23-Dashboard!$B$3&lt;=7,"VENCE EM 7 DIAS","NO PRAZO")))))</f>
        <v/>
      </c>
    </row>
    <row r="24" ht="15.75" customHeight="1">
      <c r="A24" s="6"/>
      <c r="B24" s="6"/>
      <c r="C24" s="6"/>
      <c r="D24" s="6"/>
      <c r="E24" s="6"/>
      <c r="F24" s="5"/>
      <c r="G24" s="5"/>
      <c r="H24" s="6"/>
      <c r="I24" s="6"/>
      <c r="J24" s="6"/>
      <c r="K24" s="9" t="str">
        <f>IF(A24="","",COUNTIF(Candidatos!$C$5:$C$204,A24))</f>
        <v/>
      </c>
      <c r="L24" s="9" t="str">
        <f>IF(A24="","",COUNTIFS(Candidatos!$C$5:$C$204,A24,Candidatos!$G$5:$G$204,"Finalista"))</f>
        <v/>
      </c>
      <c r="M24" s="9" t="str">
        <f>IF(A24="","",COUNTIFS(Candidatos!$C$5:$C$204,A24,Candidatos!$O$5:$O$204,"Contratado"))</f>
        <v/>
      </c>
      <c r="N24" s="9" t="str">
        <f>IF(A24="","",IF(I24="Fechada",0,Dashboard!$B$3-F24))</f>
        <v/>
      </c>
      <c r="O24" s="9" t="str">
        <f>IF(A24="","",IF(I24="Fechada","CONCLUÍDA",IF(I24="Pausada","PAUSADA",IF(G24&lt;Dashboard!$B$3,"ATRASADA",IF(G24-Dashboard!$B$3&lt;=7,"VENCE EM 7 DIAS","NO PRAZO")))))</f>
        <v/>
      </c>
    </row>
    <row r="25" ht="15.75" customHeight="1">
      <c r="A25" s="6"/>
      <c r="B25" s="6"/>
      <c r="C25" s="6"/>
      <c r="D25" s="6"/>
      <c r="E25" s="6"/>
      <c r="F25" s="5"/>
      <c r="G25" s="5"/>
      <c r="H25" s="6"/>
      <c r="I25" s="6"/>
      <c r="J25" s="6"/>
      <c r="K25" s="9" t="str">
        <f>IF(A25="","",COUNTIF(Candidatos!$C$5:$C$204,A25))</f>
        <v/>
      </c>
      <c r="L25" s="9" t="str">
        <f>IF(A25="","",COUNTIFS(Candidatos!$C$5:$C$204,A25,Candidatos!$G$5:$G$204,"Finalista"))</f>
        <v/>
      </c>
      <c r="M25" s="9" t="str">
        <f>IF(A25="","",COUNTIFS(Candidatos!$C$5:$C$204,A25,Candidatos!$O$5:$O$204,"Contratado"))</f>
        <v/>
      </c>
      <c r="N25" s="9" t="str">
        <f>IF(A25="","",IF(I25="Fechada",0,Dashboard!$B$3-F25))</f>
        <v/>
      </c>
      <c r="O25" s="9" t="str">
        <f>IF(A25="","",IF(I25="Fechada","CONCLUÍDA",IF(I25="Pausada","PAUSADA",IF(G25&lt;Dashboard!$B$3,"ATRASADA",IF(G25-Dashboard!$B$3&lt;=7,"VENCE EM 7 DIAS","NO PRAZO")))))</f>
        <v/>
      </c>
    </row>
    <row r="26" ht="15.75" customHeight="1">
      <c r="A26" s="6"/>
      <c r="B26" s="6"/>
      <c r="C26" s="6"/>
      <c r="D26" s="6"/>
      <c r="E26" s="6"/>
      <c r="F26" s="5"/>
      <c r="G26" s="5"/>
      <c r="H26" s="6"/>
      <c r="I26" s="6"/>
      <c r="J26" s="6"/>
      <c r="K26" s="9" t="str">
        <f>IF(A26="","",COUNTIF(Candidatos!$C$5:$C$204,A26))</f>
        <v/>
      </c>
      <c r="L26" s="9" t="str">
        <f>IF(A26="","",COUNTIFS(Candidatos!$C$5:$C$204,A26,Candidatos!$G$5:$G$204,"Finalista"))</f>
        <v/>
      </c>
      <c r="M26" s="9" t="str">
        <f>IF(A26="","",COUNTIFS(Candidatos!$C$5:$C$204,A26,Candidatos!$O$5:$O$204,"Contratado"))</f>
        <v/>
      </c>
      <c r="N26" s="9" t="str">
        <f>IF(A26="","",IF(I26="Fechada",0,Dashboard!$B$3-F26))</f>
        <v/>
      </c>
      <c r="O26" s="9" t="str">
        <f>IF(A26="","",IF(I26="Fechada","CONCLUÍDA",IF(I26="Pausada","PAUSADA",IF(G26&lt;Dashboard!$B$3,"ATRASADA",IF(G26-Dashboard!$B$3&lt;=7,"VENCE EM 7 DIAS","NO PRAZO")))))</f>
        <v/>
      </c>
    </row>
    <row r="27" ht="15.75" customHeight="1">
      <c r="A27" s="6"/>
      <c r="B27" s="6"/>
      <c r="C27" s="6"/>
      <c r="D27" s="6"/>
      <c r="E27" s="6"/>
      <c r="F27" s="5"/>
      <c r="G27" s="5"/>
      <c r="H27" s="6"/>
      <c r="I27" s="6"/>
      <c r="J27" s="6"/>
      <c r="K27" s="9" t="str">
        <f>IF(A27="","",COUNTIF(Candidatos!$C$5:$C$204,A27))</f>
        <v/>
      </c>
      <c r="L27" s="9" t="str">
        <f>IF(A27="","",COUNTIFS(Candidatos!$C$5:$C$204,A27,Candidatos!$G$5:$G$204,"Finalista"))</f>
        <v/>
      </c>
      <c r="M27" s="9" t="str">
        <f>IF(A27="","",COUNTIFS(Candidatos!$C$5:$C$204,A27,Candidatos!$O$5:$O$204,"Contratado"))</f>
        <v/>
      </c>
      <c r="N27" s="9" t="str">
        <f>IF(A27="","",IF(I27="Fechada",0,Dashboard!$B$3-F27))</f>
        <v/>
      </c>
      <c r="O27" s="9" t="str">
        <f>IF(A27="","",IF(I27="Fechada","CONCLUÍDA",IF(I27="Pausada","PAUSADA",IF(G27&lt;Dashboard!$B$3,"ATRASADA",IF(G27-Dashboard!$B$3&lt;=7,"VENCE EM 7 DIAS","NO PRAZO")))))</f>
        <v/>
      </c>
    </row>
    <row r="28" ht="15.75" customHeight="1">
      <c r="A28" s="6"/>
      <c r="B28" s="6"/>
      <c r="C28" s="6"/>
      <c r="D28" s="6"/>
      <c r="E28" s="6"/>
      <c r="F28" s="5"/>
      <c r="G28" s="5"/>
      <c r="H28" s="6"/>
      <c r="I28" s="6"/>
      <c r="J28" s="6"/>
      <c r="K28" s="9" t="str">
        <f>IF(A28="","",COUNTIF(Candidatos!$C$5:$C$204,A28))</f>
        <v/>
      </c>
      <c r="L28" s="9" t="str">
        <f>IF(A28="","",COUNTIFS(Candidatos!$C$5:$C$204,A28,Candidatos!$G$5:$G$204,"Finalista"))</f>
        <v/>
      </c>
      <c r="M28" s="9" t="str">
        <f>IF(A28="","",COUNTIFS(Candidatos!$C$5:$C$204,A28,Candidatos!$O$5:$O$204,"Contratado"))</f>
        <v/>
      </c>
      <c r="N28" s="9" t="str">
        <f>IF(A28="","",IF(I28="Fechada",0,Dashboard!$B$3-F28))</f>
        <v/>
      </c>
      <c r="O28" s="9" t="str">
        <f>IF(A28="","",IF(I28="Fechada","CONCLUÍDA",IF(I28="Pausada","PAUSADA",IF(G28&lt;Dashboard!$B$3,"ATRASADA",IF(G28-Dashboard!$B$3&lt;=7,"VENCE EM 7 DIAS","NO PRAZO")))))</f>
        <v/>
      </c>
    </row>
    <row r="29" ht="15.75" customHeight="1">
      <c r="A29" s="6"/>
      <c r="B29" s="6"/>
      <c r="C29" s="6"/>
      <c r="D29" s="6"/>
      <c r="E29" s="6"/>
      <c r="F29" s="5"/>
      <c r="G29" s="5"/>
      <c r="H29" s="6"/>
      <c r="I29" s="6"/>
      <c r="J29" s="6"/>
      <c r="K29" s="9" t="str">
        <f>IF(A29="","",COUNTIF(Candidatos!$C$5:$C$204,A29))</f>
        <v/>
      </c>
      <c r="L29" s="9" t="str">
        <f>IF(A29="","",COUNTIFS(Candidatos!$C$5:$C$204,A29,Candidatos!$G$5:$G$204,"Finalista"))</f>
        <v/>
      </c>
      <c r="M29" s="9" t="str">
        <f>IF(A29="","",COUNTIFS(Candidatos!$C$5:$C$204,A29,Candidatos!$O$5:$O$204,"Contratado"))</f>
        <v/>
      </c>
      <c r="N29" s="9" t="str">
        <f>IF(A29="","",IF(I29="Fechada",0,Dashboard!$B$3-F29))</f>
        <v/>
      </c>
      <c r="O29" s="9" t="str">
        <f>IF(A29="","",IF(I29="Fechada","CONCLUÍDA",IF(I29="Pausada","PAUSADA",IF(G29&lt;Dashboard!$B$3,"ATRASADA",IF(G29-Dashboard!$B$3&lt;=7,"VENCE EM 7 DIAS","NO PRAZO")))))</f>
        <v/>
      </c>
    </row>
    <row r="30" ht="15.75" customHeight="1">
      <c r="A30" s="6"/>
      <c r="B30" s="6"/>
      <c r="C30" s="6"/>
      <c r="D30" s="6"/>
      <c r="E30" s="6"/>
      <c r="F30" s="5"/>
      <c r="G30" s="5"/>
      <c r="H30" s="6"/>
      <c r="I30" s="6"/>
      <c r="J30" s="6"/>
      <c r="K30" s="9" t="str">
        <f>IF(A30="","",COUNTIF(Candidatos!$C$5:$C$204,A30))</f>
        <v/>
      </c>
      <c r="L30" s="9" t="str">
        <f>IF(A30="","",COUNTIFS(Candidatos!$C$5:$C$204,A30,Candidatos!$G$5:$G$204,"Finalista"))</f>
        <v/>
      </c>
      <c r="M30" s="9" t="str">
        <f>IF(A30="","",COUNTIFS(Candidatos!$C$5:$C$204,A30,Candidatos!$O$5:$O$204,"Contratado"))</f>
        <v/>
      </c>
      <c r="N30" s="9" t="str">
        <f>IF(A30="","",IF(I30="Fechada",0,Dashboard!$B$3-F30))</f>
        <v/>
      </c>
      <c r="O30" s="9" t="str">
        <f>IF(A30="","",IF(I30="Fechada","CONCLUÍDA",IF(I30="Pausada","PAUSADA",IF(G30&lt;Dashboard!$B$3,"ATRASADA",IF(G30-Dashboard!$B$3&lt;=7,"VENCE EM 7 DIAS","NO PRAZO")))))</f>
        <v/>
      </c>
    </row>
    <row r="31" ht="15.75" customHeight="1">
      <c r="A31" s="6"/>
      <c r="B31" s="6"/>
      <c r="C31" s="6"/>
      <c r="D31" s="6"/>
      <c r="E31" s="6"/>
      <c r="F31" s="5"/>
      <c r="G31" s="5"/>
      <c r="H31" s="6"/>
      <c r="I31" s="6"/>
      <c r="J31" s="6"/>
      <c r="K31" s="9" t="str">
        <f>IF(A31="","",COUNTIF(Candidatos!$C$5:$C$204,A31))</f>
        <v/>
      </c>
      <c r="L31" s="9" t="str">
        <f>IF(A31="","",COUNTIFS(Candidatos!$C$5:$C$204,A31,Candidatos!$G$5:$G$204,"Finalista"))</f>
        <v/>
      </c>
      <c r="M31" s="9" t="str">
        <f>IF(A31="","",COUNTIFS(Candidatos!$C$5:$C$204,A31,Candidatos!$O$5:$O$204,"Contratado"))</f>
        <v/>
      </c>
      <c r="N31" s="9" t="str">
        <f>IF(A31="","",IF(I31="Fechada",0,Dashboard!$B$3-F31))</f>
        <v/>
      </c>
      <c r="O31" s="9" t="str">
        <f>IF(A31="","",IF(I31="Fechada","CONCLUÍDA",IF(I31="Pausada","PAUSADA",IF(G31&lt;Dashboard!$B$3,"ATRASADA",IF(G31-Dashboard!$B$3&lt;=7,"VENCE EM 7 DIAS","NO PRAZO")))))</f>
        <v/>
      </c>
    </row>
    <row r="32" ht="15.75" customHeight="1">
      <c r="A32" s="6"/>
      <c r="B32" s="6"/>
      <c r="C32" s="6"/>
      <c r="D32" s="6"/>
      <c r="E32" s="6"/>
      <c r="F32" s="5"/>
      <c r="G32" s="5"/>
      <c r="H32" s="6"/>
      <c r="I32" s="6"/>
      <c r="J32" s="6"/>
      <c r="K32" s="9" t="str">
        <f>IF(A32="","",COUNTIF(Candidatos!$C$5:$C$204,A32))</f>
        <v/>
      </c>
      <c r="L32" s="9" t="str">
        <f>IF(A32="","",COUNTIFS(Candidatos!$C$5:$C$204,A32,Candidatos!$G$5:$G$204,"Finalista"))</f>
        <v/>
      </c>
      <c r="M32" s="9" t="str">
        <f>IF(A32="","",COUNTIFS(Candidatos!$C$5:$C$204,A32,Candidatos!$O$5:$O$204,"Contratado"))</f>
        <v/>
      </c>
      <c r="N32" s="9" t="str">
        <f>IF(A32="","",IF(I32="Fechada",0,Dashboard!$B$3-F32))</f>
        <v/>
      </c>
      <c r="O32" s="9" t="str">
        <f>IF(A32="","",IF(I32="Fechada","CONCLUÍDA",IF(I32="Pausada","PAUSADA",IF(G32&lt;Dashboard!$B$3,"ATRASADA",IF(G32-Dashboard!$B$3&lt;=7,"VENCE EM 7 DIAS","NO PRAZO")))))</f>
        <v/>
      </c>
    </row>
    <row r="33" ht="15.75" customHeight="1">
      <c r="A33" s="6"/>
      <c r="B33" s="6"/>
      <c r="C33" s="6"/>
      <c r="D33" s="6"/>
      <c r="E33" s="6"/>
      <c r="F33" s="5"/>
      <c r="G33" s="5"/>
      <c r="H33" s="6"/>
      <c r="I33" s="6"/>
      <c r="J33" s="6"/>
      <c r="K33" s="9" t="str">
        <f>IF(A33="","",COUNTIF(Candidatos!$C$5:$C$204,A33))</f>
        <v/>
      </c>
      <c r="L33" s="9" t="str">
        <f>IF(A33="","",COUNTIFS(Candidatos!$C$5:$C$204,A33,Candidatos!$G$5:$G$204,"Finalista"))</f>
        <v/>
      </c>
      <c r="M33" s="9" t="str">
        <f>IF(A33="","",COUNTIFS(Candidatos!$C$5:$C$204,A33,Candidatos!$O$5:$O$204,"Contratado"))</f>
        <v/>
      </c>
      <c r="N33" s="9" t="str">
        <f>IF(A33="","",IF(I33="Fechada",0,Dashboard!$B$3-F33))</f>
        <v/>
      </c>
      <c r="O33" s="9" t="str">
        <f>IF(A33="","",IF(I33="Fechada","CONCLUÍDA",IF(I33="Pausada","PAUSADA",IF(G33&lt;Dashboard!$B$3,"ATRASADA",IF(G33-Dashboard!$B$3&lt;=7,"VENCE EM 7 DIAS","NO PRAZO")))))</f>
        <v/>
      </c>
    </row>
    <row r="34" ht="15.75" customHeight="1">
      <c r="A34" s="6"/>
      <c r="B34" s="6"/>
      <c r="C34" s="6"/>
      <c r="D34" s="6"/>
      <c r="E34" s="6"/>
      <c r="F34" s="5"/>
      <c r="G34" s="5"/>
      <c r="H34" s="6"/>
      <c r="I34" s="6"/>
      <c r="J34" s="6"/>
      <c r="K34" s="9" t="str">
        <f>IF(A34="","",COUNTIF(Candidatos!$C$5:$C$204,A34))</f>
        <v/>
      </c>
      <c r="L34" s="9" t="str">
        <f>IF(A34="","",COUNTIFS(Candidatos!$C$5:$C$204,A34,Candidatos!$G$5:$G$204,"Finalista"))</f>
        <v/>
      </c>
      <c r="M34" s="9" t="str">
        <f>IF(A34="","",COUNTIFS(Candidatos!$C$5:$C$204,A34,Candidatos!$O$5:$O$204,"Contratado"))</f>
        <v/>
      </c>
      <c r="N34" s="9" t="str">
        <f>IF(A34="","",IF(I34="Fechada",0,Dashboard!$B$3-F34))</f>
        <v/>
      </c>
      <c r="O34" s="9" t="str">
        <f>IF(A34="","",IF(I34="Fechada","CONCLUÍDA",IF(I34="Pausada","PAUSADA",IF(G34&lt;Dashboard!$B$3,"ATRASADA",IF(G34-Dashboard!$B$3&lt;=7,"VENCE EM 7 DIAS","NO PRAZO")))))</f>
        <v/>
      </c>
    </row>
    <row r="35" ht="15.75" customHeight="1">
      <c r="A35" s="6"/>
      <c r="B35" s="6"/>
      <c r="C35" s="6"/>
      <c r="D35" s="6"/>
      <c r="E35" s="6"/>
      <c r="F35" s="5"/>
      <c r="G35" s="5"/>
      <c r="H35" s="6"/>
      <c r="I35" s="6"/>
      <c r="J35" s="6"/>
      <c r="K35" s="9" t="str">
        <f>IF(A35="","",COUNTIF(Candidatos!$C$5:$C$204,A35))</f>
        <v/>
      </c>
      <c r="L35" s="9" t="str">
        <f>IF(A35="","",COUNTIFS(Candidatos!$C$5:$C$204,A35,Candidatos!$G$5:$G$204,"Finalista"))</f>
        <v/>
      </c>
      <c r="M35" s="9" t="str">
        <f>IF(A35="","",COUNTIFS(Candidatos!$C$5:$C$204,A35,Candidatos!$O$5:$O$204,"Contratado"))</f>
        <v/>
      </c>
      <c r="N35" s="9" t="str">
        <f>IF(A35="","",IF(I35="Fechada",0,Dashboard!$B$3-F35))</f>
        <v/>
      </c>
      <c r="O35" s="9" t="str">
        <f>IF(A35="","",IF(I35="Fechada","CONCLUÍDA",IF(I35="Pausada","PAUSADA",IF(G35&lt;Dashboard!$B$3,"ATRASADA",IF(G35-Dashboard!$B$3&lt;=7,"VENCE EM 7 DIAS","NO PRAZO")))))</f>
        <v/>
      </c>
    </row>
    <row r="36" ht="15.75" customHeight="1">
      <c r="A36" s="6"/>
      <c r="B36" s="6"/>
      <c r="C36" s="6"/>
      <c r="D36" s="6"/>
      <c r="E36" s="6"/>
      <c r="F36" s="5"/>
      <c r="G36" s="5"/>
      <c r="H36" s="6"/>
      <c r="I36" s="6"/>
      <c r="J36" s="6"/>
      <c r="K36" s="9" t="str">
        <f>IF(A36="","",COUNTIF(Candidatos!$C$5:$C$204,A36))</f>
        <v/>
      </c>
      <c r="L36" s="9" t="str">
        <f>IF(A36="","",COUNTIFS(Candidatos!$C$5:$C$204,A36,Candidatos!$G$5:$G$204,"Finalista"))</f>
        <v/>
      </c>
      <c r="M36" s="9" t="str">
        <f>IF(A36="","",COUNTIFS(Candidatos!$C$5:$C$204,A36,Candidatos!$O$5:$O$204,"Contratado"))</f>
        <v/>
      </c>
      <c r="N36" s="9" t="str">
        <f>IF(A36="","",IF(I36="Fechada",0,Dashboard!$B$3-F36))</f>
        <v/>
      </c>
      <c r="O36" s="9" t="str">
        <f>IF(A36="","",IF(I36="Fechada","CONCLUÍDA",IF(I36="Pausada","PAUSADA",IF(G36&lt;Dashboard!$B$3,"ATRASADA",IF(G36-Dashboard!$B$3&lt;=7,"VENCE EM 7 DIAS","NO PRAZO")))))</f>
        <v/>
      </c>
    </row>
    <row r="37" ht="15.75" customHeight="1">
      <c r="A37" s="6"/>
      <c r="B37" s="6"/>
      <c r="C37" s="6"/>
      <c r="D37" s="6"/>
      <c r="E37" s="6"/>
      <c r="F37" s="5"/>
      <c r="G37" s="5"/>
      <c r="H37" s="6"/>
      <c r="I37" s="6"/>
      <c r="J37" s="6"/>
      <c r="K37" s="9" t="str">
        <f>IF(A37="","",COUNTIF(Candidatos!$C$5:$C$204,A37))</f>
        <v/>
      </c>
      <c r="L37" s="9" t="str">
        <f>IF(A37="","",COUNTIFS(Candidatos!$C$5:$C$204,A37,Candidatos!$G$5:$G$204,"Finalista"))</f>
        <v/>
      </c>
      <c r="M37" s="9" t="str">
        <f>IF(A37="","",COUNTIFS(Candidatos!$C$5:$C$204,A37,Candidatos!$O$5:$O$204,"Contratado"))</f>
        <v/>
      </c>
      <c r="N37" s="9" t="str">
        <f>IF(A37="","",IF(I37="Fechada",0,Dashboard!$B$3-F37))</f>
        <v/>
      </c>
      <c r="O37" s="9" t="str">
        <f>IF(A37="","",IF(I37="Fechada","CONCLUÍDA",IF(I37="Pausada","PAUSADA",IF(G37&lt;Dashboard!$B$3,"ATRASADA",IF(G37-Dashboard!$B$3&lt;=7,"VENCE EM 7 DIAS","NO PRAZO")))))</f>
        <v/>
      </c>
    </row>
    <row r="38" ht="15.75" customHeight="1">
      <c r="A38" s="6"/>
      <c r="B38" s="6"/>
      <c r="C38" s="6"/>
      <c r="D38" s="6"/>
      <c r="E38" s="6"/>
      <c r="F38" s="5"/>
      <c r="G38" s="5"/>
      <c r="H38" s="6"/>
      <c r="I38" s="6"/>
      <c r="J38" s="6"/>
      <c r="K38" s="9" t="str">
        <f>IF(A38="","",COUNTIF(Candidatos!$C$5:$C$204,A38))</f>
        <v/>
      </c>
      <c r="L38" s="9" t="str">
        <f>IF(A38="","",COUNTIFS(Candidatos!$C$5:$C$204,A38,Candidatos!$G$5:$G$204,"Finalista"))</f>
        <v/>
      </c>
      <c r="M38" s="9" t="str">
        <f>IF(A38="","",COUNTIFS(Candidatos!$C$5:$C$204,A38,Candidatos!$O$5:$O$204,"Contratado"))</f>
        <v/>
      </c>
      <c r="N38" s="9" t="str">
        <f>IF(A38="","",IF(I38="Fechada",0,Dashboard!$B$3-F38))</f>
        <v/>
      </c>
      <c r="O38" s="9" t="str">
        <f>IF(A38="","",IF(I38="Fechada","CONCLUÍDA",IF(I38="Pausada","PAUSADA",IF(G38&lt;Dashboard!$B$3,"ATRASADA",IF(G38-Dashboard!$B$3&lt;=7,"VENCE EM 7 DIAS","NO PRAZO")))))</f>
        <v/>
      </c>
    </row>
    <row r="39" ht="15.75" customHeight="1">
      <c r="A39" s="6"/>
      <c r="B39" s="6"/>
      <c r="C39" s="6"/>
      <c r="D39" s="6"/>
      <c r="E39" s="6"/>
      <c r="F39" s="5"/>
      <c r="G39" s="5"/>
      <c r="H39" s="6"/>
      <c r="I39" s="6"/>
      <c r="J39" s="6"/>
      <c r="K39" s="9" t="str">
        <f>IF(A39="","",COUNTIF(Candidatos!$C$5:$C$204,A39))</f>
        <v/>
      </c>
      <c r="L39" s="9" t="str">
        <f>IF(A39="","",COUNTIFS(Candidatos!$C$5:$C$204,A39,Candidatos!$G$5:$G$204,"Finalista"))</f>
        <v/>
      </c>
      <c r="M39" s="9" t="str">
        <f>IF(A39="","",COUNTIFS(Candidatos!$C$5:$C$204,A39,Candidatos!$O$5:$O$204,"Contratado"))</f>
        <v/>
      </c>
      <c r="N39" s="9" t="str">
        <f>IF(A39="","",IF(I39="Fechada",0,Dashboard!$B$3-F39))</f>
        <v/>
      </c>
      <c r="O39" s="9" t="str">
        <f>IF(A39="","",IF(I39="Fechada","CONCLUÍDA",IF(I39="Pausada","PAUSADA",IF(G39&lt;Dashboard!$B$3,"ATRASADA",IF(G39-Dashboard!$B$3&lt;=7,"VENCE EM 7 DIAS","NO PRAZO")))))</f>
        <v/>
      </c>
    </row>
    <row r="40" ht="15.75" customHeight="1">
      <c r="A40" s="6"/>
      <c r="B40" s="6"/>
      <c r="C40" s="6"/>
      <c r="D40" s="6"/>
      <c r="E40" s="6"/>
      <c r="F40" s="5"/>
      <c r="G40" s="5"/>
      <c r="H40" s="6"/>
      <c r="I40" s="6"/>
      <c r="J40" s="6"/>
      <c r="K40" s="9" t="str">
        <f>IF(A40="","",COUNTIF(Candidatos!$C$5:$C$204,A40))</f>
        <v/>
      </c>
      <c r="L40" s="9" t="str">
        <f>IF(A40="","",COUNTIFS(Candidatos!$C$5:$C$204,A40,Candidatos!$G$5:$G$204,"Finalista"))</f>
        <v/>
      </c>
      <c r="M40" s="9" t="str">
        <f>IF(A40="","",COUNTIFS(Candidatos!$C$5:$C$204,A40,Candidatos!$O$5:$O$204,"Contratado"))</f>
        <v/>
      </c>
      <c r="N40" s="9" t="str">
        <f>IF(A40="","",IF(I40="Fechada",0,Dashboard!$B$3-F40))</f>
        <v/>
      </c>
      <c r="O40" s="9" t="str">
        <f>IF(A40="","",IF(I40="Fechada","CONCLUÍDA",IF(I40="Pausada","PAUSADA",IF(G40&lt;Dashboard!$B$3,"ATRASADA",IF(G40-Dashboard!$B$3&lt;=7,"VENCE EM 7 DIAS","NO PRAZO")))))</f>
        <v/>
      </c>
    </row>
    <row r="41" ht="15.75" customHeight="1">
      <c r="A41" s="6"/>
      <c r="B41" s="6"/>
      <c r="C41" s="6"/>
      <c r="D41" s="6"/>
      <c r="E41" s="6"/>
      <c r="F41" s="5"/>
      <c r="G41" s="5"/>
      <c r="H41" s="6"/>
      <c r="I41" s="6"/>
      <c r="J41" s="6"/>
      <c r="K41" s="9" t="str">
        <f>IF(A41="","",COUNTIF(Candidatos!$C$5:$C$204,A41))</f>
        <v/>
      </c>
      <c r="L41" s="9" t="str">
        <f>IF(A41="","",COUNTIFS(Candidatos!$C$5:$C$204,A41,Candidatos!$G$5:$G$204,"Finalista"))</f>
        <v/>
      </c>
      <c r="M41" s="9" t="str">
        <f>IF(A41="","",COUNTIFS(Candidatos!$C$5:$C$204,A41,Candidatos!$O$5:$O$204,"Contratado"))</f>
        <v/>
      </c>
      <c r="N41" s="9" t="str">
        <f>IF(A41="","",IF(I41="Fechada",0,Dashboard!$B$3-F41))</f>
        <v/>
      </c>
      <c r="O41" s="9" t="str">
        <f>IF(A41="","",IF(I41="Fechada","CONCLUÍDA",IF(I41="Pausada","PAUSADA",IF(G41&lt;Dashboard!$B$3,"ATRASADA",IF(G41-Dashboard!$B$3&lt;=7,"VENCE EM 7 DIAS","NO PRAZO")))))</f>
        <v/>
      </c>
    </row>
    <row r="42" ht="15.75" customHeight="1">
      <c r="A42" s="6"/>
      <c r="B42" s="6"/>
      <c r="C42" s="6"/>
      <c r="D42" s="6"/>
      <c r="E42" s="6"/>
      <c r="F42" s="5"/>
      <c r="G42" s="5"/>
      <c r="H42" s="6"/>
      <c r="I42" s="6"/>
      <c r="J42" s="6"/>
      <c r="K42" s="9" t="str">
        <f>IF(A42="","",COUNTIF(Candidatos!$C$5:$C$204,A42))</f>
        <v/>
      </c>
      <c r="L42" s="9" t="str">
        <f>IF(A42="","",COUNTIFS(Candidatos!$C$5:$C$204,A42,Candidatos!$G$5:$G$204,"Finalista"))</f>
        <v/>
      </c>
      <c r="M42" s="9" t="str">
        <f>IF(A42="","",COUNTIFS(Candidatos!$C$5:$C$204,A42,Candidatos!$O$5:$O$204,"Contratado"))</f>
        <v/>
      </c>
      <c r="N42" s="9" t="str">
        <f>IF(A42="","",IF(I42="Fechada",0,Dashboard!$B$3-F42))</f>
        <v/>
      </c>
      <c r="O42" s="9" t="str">
        <f>IF(A42="","",IF(I42="Fechada","CONCLUÍDA",IF(I42="Pausada","PAUSADA",IF(G42&lt;Dashboard!$B$3,"ATRASADA",IF(G42-Dashboard!$B$3&lt;=7,"VENCE EM 7 DIAS","NO PRAZO")))))</f>
        <v/>
      </c>
    </row>
    <row r="43" ht="15.75" customHeight="1">
      <c r="A43" s="6"/>
      <c r="B43" s="6"/>
      <c r="C43" s="6"/>
      <c r="D43" s="6"/>
      <c r="E43" s="6"/>
      <c r="F43" s="5"/>
      <c r="G43" s="5"/>
      <c r="H43" s="6"/>
      <c r="I43" s="6"/>
      <c r="J43" s="6"/>
      <c r="K43" s="9" t="str">
        <f>IF(A43="","",COUNTIF(Candidatos!$C$5:$C$204,A43))</f>
        <v/>
      </c>
      <c r="L43" s="9" t="str">
        <f>IF(A43="","",COUNTIFS(Candidatos!$C$5:$C$204,A43,Candidatos!$G$5:$G$204,"Finalista"))</f>
        <v/>
      </c>
      <c r="M43" s="9" t="str">
        <f>IF(A43="","",COUNTIFS(Candidatos!$C$5:$C$204,A43,Candidatos!$O$5:$O$204,"Contratado"))</f>
        <v/>
      </c>
      <c r="N43" s="9" t="str">
        <f>IF(A43="","",IF(I43="Fechada",0,Dashboard!$B$3-F43))</f>
        <v/>
      </c>
      <c r="O43" s="9" t="str">
        <f>IF(A43="","",IF(I43="Fechada","CONCLUÍDA",IF(I43="Pausada","PAUSADA",IF(G43&lt;Dashboard!$B$3,"ATRASADA",IF(G43-Dashboard!$B$3&lt;=7,"VENCE EM 7 DIAS","NO PRAZO")))))</f>
        <v/>
      </c>
    </row>
    <row r="44" ht="15.75" customHeight="1">
      <c r="A44" s="6"/>
      <c r="B44" s="6"/>
      <c r="C44" s="6"/>
      <c r="D44" s="6"/>
      <c r="E44" s="6"/>
      <c r="F44" s="5"/>
      <c r="G44" s="5"/>
      <c r="H44" s="6"/>
      <c r="I44" s="6"/>
      <c r="J44" s="6"/>
      <c r="K44" s="9" t="str">
        <f>IF(A44="","",COUNTIF(Candidatos!$C$5:$C$204,A44))</f>
        <v/>
      </c>
      <c r="L44" s="9" t="str">
        <f>IF(A44="","",COUNTIFS(Candidatos!$C$5:$C$204,A44,Candidatos!$G$5:$G$204,"Finalista"))</f>
        <v/>
      </c>
      <c r="M44" s="9" t="str">
        <f>IF(A44="","",COUNTIFS(Candidatos!$C$5:$C$204,A44,Candidatos!$O$5:$O$204,"Contratado"))</f>
        <v/>
      </c>
      <c r="N44" s="9" t="str">
        <f>IF(A44="","",IF(I44="Fechada",0,Dashboard!$B$3-F44))</f>
        <v/>
      </c>
      <c r="O44" s="9" t="str">
        <f>IF(A44="","",IF(I44="Fechada","CONCLUÍDA",IF(I44="Pausada","PAUSADA",IF(G44&lt;Dashboard!$B$3,"ATRASADA",IF(G44-Dashboard!$B$3&lt;=7,"VENCE EM 7 DIAS","NO PRAZO")))))</f>
        <v/>
      </c>
    </row>
    <row r="45" ht="15.75" customHeight="1">
      <c r="A45" s="6"/>
      <c r="B45" s="6"/>
      <c r="C45" s="6"/>
      <c r="D45" s="6"/>
      <c r="E45" s="6"/>
      <c r="F45" s="5"/>
      <c r="G45" s="5"/>
      <c r="H45" s="6"/>
      <c r="I45" s="6"/>
      <c r="J45" s="6"/>
      <c r="K45" s="9" t="str">
        <f>IF(A45="","",COUNTIF(Candidatos!$C$5:$C$204,A45))</f>
        <v/>
      </c>
      <c r="L45" s="9" t="str">
        <f>IF(A45="","",COUNTIFS(Candidatos!$C$5:$C$204,A45,Candidatos!$G$5:$G$204,"Finalista"))</f>
        <v/>
      </c>
      <c r="M45" s="9" t="str">
        <f>IF(A45="","",COUNTIFS(Candidatos!$C$5:$C$204,A45,Candidatos!$O$5:$O$204,"Contratado"))</f>
        <v/>
      </c>
      <c r="N45" s="9" t="str">
        <f>IF(A45="","",IF(I45="Fechada",0,Dashboard!$B$3-F45))</f>
        <v/>
      </c>
      <c r="O45" s="9" t="str">
        <f>IF(A45="","",IF(I45="Fechada","CONCLUÍDA",IF(I45="Pausada","PAUSADA",IF(G45&lt;Dashboard!$B$3,"ATRASADA",IF(G45-Dashboard!$B$3&lt;=7,"VENCE EM 7 DIAS","NO PRAZO")))))</f>
        <v/>
      </c>
    </row>
    <row r="46" ht="15.75" customHeight="1">
      <c r="A46" s="6"/>
      <c r="B46" s="6"/>
      <c r="C46" s="6"/>
      <c r="D46" s="6"/>
      <c r="E46" s="6"/>
      <c r="F46" s="5"/>
      <c r="G46" s="5"/>
      <c r="H46" s="6"/>
      <c r="I46" s="6"/>
      <c r="J46" s="6"/>
      <c r="K46" s="9" t="str">
        <f>IF(A46="","",COUNTIF(Candidatos!$C$5:$C$204,A46))</f>
        <v/>
      </c>
      <c r="L46" s="9" t="str">
        <f>IF(A46="","",COUNTIFS(Candidatos!$C$5:$C$204,A46,Candidatos!$G$5:$G$204,"Finalista"))</f>
        <v/>
      </c>
      <c r="M46" s="9" t="str">
        <f>IF(A46="","",COUNTIFS(Candidatos!$C$5:$C$204,A46,Candidatos!$O$5:$O$204,"Contratado"))</f>
        <v/>
      </c>
      <c r="N46" s="9" t="str">
        <f>IF(A46="","",IF(I46="Fechada",0,Dashboard!$B$3-F46))</f>
        <v/>
      </c>
      <c r="O46" s="9" t="str">
        <f>IF(A46="","",IF(I46="Fechada","CONCLUÍDA",IF(I46="Pausada","PAUSADA",IF(G46&lt;Dashboard!$B$3,"ATRASADA",IF(G46-Dashboard!$B$3&lt;=7,"VENCE EM 7 DIAS","NO PRAZO")))))</f>
        <v/>
      </c>
    </row>
    <row r="47" ht="15.75" customHeight="1">
      <c r="A47" s="6"/>
      <c r="B47" s="6"/>
      <c r="C47" s="6"/>
      <c r="D47" s="6"/>
      <c r="E47" s="6"/>
      <c r="F47" s="5"/>
      <c r="G47" s="5"/>
      <c r="H47" s="6"/>
      <c r="I47" s="6"/>
      <c r="J47" s="6"/>
      <c r="K47" s="9" t="str">
        <f>IF(A47="","",COUNTIF(Candidatos!$C$5:$C$204,A47))</f>
        <v/>
      </c>
      <c r="L47" s="9" t="str">
        <f>IF(A47="","",COUNTIFS(Candidatos!$C$5:$C$204,A47,Candidatos!$G$5:$G$204,"Finalista"))</f>
        <v/>
      </c>
      <c r="M47" s="9" t="str">
        <f>IF(A47="","",COUNTIFS(Candidatos!$C$5:$C$204,A47,Candidatos!$O$5:$O$204,"Contratado"))</f>
        <v/>
      </c>
      <c r="N47" s="9" t="str">
        <f>IF(A47="","",IF(I47="Fechada",0,Dashboard!$B$3-F47))</f>
        <v/>
      </c>
      <c r="O47" s="9" t="str">
        <f>IF(A47="","",IF(I47="Fechada","CONCLUÍDA",IF(I47="Pausada","PAUSADA",IF(G47&lt;Dashboard!$B$3,"ATRASADA",IF(G47-Dashboard!$B$3&lt;=7,"VENCE EM 7 DIAS","NO PRAZO")))))</f>
        <v/>
      </c>
    </row>
    <row r="48" ht="15.75" customHeight="1">
      <c r="A48" s="6"/>
      <c r="B48" s="6"/>
      <c r="C48" s="6"/>
      <c r="D48" s="6"/>
      <c r="E48" s="6"/>
      <c r="F48" s="5"/>
      <c r="G48" s="5"/>
      <c r="H48" s="6"/>
      <c r="I48" s="6"/>
      <c r="J48" s="6"/>
      <c r="K48" s="9" t="str">
        <f>IF(A48="","",COUNTIF(Candidatos!$C$5:$C$204,A48))</f>
        <v/>
      </c>
      <c r="L48" s="9" t="str">
        <f>IF(A48="","",COUNTIFS(Candidatos!$C$5:$C$204,A48,Candidatos!$G$5:$G$204,"Finalista"))</f>
        <v/>
      </c>
      <c r="M48" s="9" t="str">
        <f>IF(A48="","",COUNTIFS(Candidatos!$C$5:$C$204,A48,Candidatos!$O$5:$O$204,"Contratado"))</f>
        <v/>
      </c>
      <c r="N48" s="9" t="str">
        <f>IF(A48="","",IF(I48="Fechada",0,Dashboard!$B$3-F48))</f>
        <v/>
      </c>
      <c r="O48" s="9" t="str">
        <f>IF(A48="","",IF(I48="Fechada","CONCLUÍDA",IF(I48="Pausada","PAUSADA",IF(G48&lt;Dashboard!$B$3,"ATRASADA",IF(G48-Dashboard!$B$3&lt;=7,"VENCE EM 7 DIAS","NO PRAZO")))))</f>
        <v/>
      </c>
    </row>
    <row r="49" ht="15.75" customHeight="1">
      <c r="A49" s="6"/>
      <c r="B49" s="6"/>
      <c r="C49" s="6"/>
      <c r="D49" s="6"/>
      <c r="E49" s="6"/>
      <c r="F49" s="5"/>
      <c r="G49" s="5"/>
      <c r="H49" s="6"/>
      <c r="I49" s="6"/>
      <c r="J49" s="6"/>
      <c r="K49" s="9" t="str">
        <f>IF(A49="","",COUNTIF(Candidatos!$C$5:$C$204,A49))</f>
        <v/>
      </c>
      <c r="L49" s="9" t="str">
        <f>IF(A49="","",COUNTIFS(Candidatos!$C$5:$C$204,A49,Candidatos!$G$5:$G$204,"Finalista"))</f>
        <v/>
      </c>
      <c r="M49" s="9" t="str">
        <f>IF(A49="","",COUNTIFS(Candidatos!$C$5:$C$204,A49,Candidatos!$O$5:$O$204,"Contratado"))</f>
        <v/>
      </c>
      <c r="N49" s="9" t="str">
        <f>IF(A49="","",IF(I49="Fechada",0,Dashboard!$B$3-F49))</f>
        <v/>
      </c>
      <c r="O49" s="9" t="str">
        <f>IF(A49="","",IF(I49="Fechada","CONCLUÍDA",IF(I49="Pausada","PAUSADA",IF(G49&lt;Dashboard!$B$3,"ATRASADA",IF(G49-Dashboard!$B$3&lt;=7,"VENCE EM 7 DIAS","NO PRAZO")))))</f>
        <v/>
      </c>
    </row>
    <row r="50" ht="15.75" customHeight="1">
      <c r="A50" s="6"/>
      <c r="B50" s="6"/>
      <c r="C50" s="6"/>
      <c r="D50" s="6"/>
      <c r="E50" s="6"/>
      <c r="F50" s="5"/>
      <c r="G50" s="5"/>
      <c r="H50" s="6"/>
      <c r="I50" s="6"/>
      <c r="J50" s="6"/>
      <c r="K50" s="9" t="str">
        <f>IF(A50="","",COUNTIF(Candidatos!$C$5:$C$204,A50))</f>
        <v/>
      </c>
      <c r="L50" s="9" t="str">
        <f>IF(A50="","",COUNTIFS(Candidatos!$C$5:$C$204,A50,Candidatos!$G$5:$G$204,"Finalista"))</f>
        <v/>
      </c>
      <c r="M50" s="9" t="str">
        <f>IF(A50="","",COUNTIFS(Candidatos!$C$5:$C$204,A50,Candidatos!$O$5:$O$204,"Contratado"))</f>
        <v/>
      </c>
      <c r="N50" s="9" t="str">
        <f>IF(A50="","",IF(I50="Fechada",0,Dashboard!$B$3-F50))</f>
        <v/>
      </c>
      <c r="O50" s="9" t="str">
        <f>IF(A50="","",IF(I50="Fechada","CONCLUÍDA",IF(I50="Pausada","PAUSADA",IF(G50&lt;Dashboard!$B$3,"ATRASADA",IF(G50-Dashboard!$B$3&lt;=7,"VENCE EM 7 DIAS","NO PRAZO")))))</f>
        <v/>
      </c>
    </row>
    <row r="51" ht="15.75" customHeight="1">
      <c r="A51" s="6"/>
      <c r="B51" s="6"/>
      <c r="C51" s="6"/>
      <c r="D51" s="6"/>
      <c r="E51" s="6"/>
      <c r="F51" s="5"/>
      <c r="G51" s="5"/>
      <c r="H51" s="6"/>
      <c r="I51" s="6"/>
      <c r="J51" s="6"/>
      <c r="K51" s="9" t="str">
        <f>IF(A51="","",COUNTIF(Candidatos!$C$5:$C$204,A51))</f>
        <v/>
      </c>
      <c r="L51" s="9" t="str">
        <f>IF(A51="","",COUNTIFS(Candidatos!$C$5:$C$204,A51,Candidatos!$G$5:$G$204,"Finalista"))</f>
        <v/>
      </c>
      <c r="M51" s="9" t="str">
        <f>IF(A51="","",COUNTIFS(Candidatos!$C$5:$C$204,A51,Candidatos!$O$5:$O$204,"Contratado"))</f>
        <v/>
      </c>
      <c r="N51" s="9" t="str">
        <f>IF(A51="","",IF(I51="Fechada",0,Dashboard!$B$3-F51))</f>
        <v/>
      </c>
      <c r="O51" s="9" t="str">
        <f>IF(A51="","",IF(I51="Fechada","CONCLUÍDA",IF(I51="Pausada","PAUSADA",IF(G51&lt;Dashboard!$B$3,"ATRASADA",IF(G51-Dashboard!$B$3&lt;=7,"VENCE EM 7 DIAS","NO PRAZO")))))</f>
        <v/>
      </c>
    </row>
    <row r="52" ht="15.75" customHeight="1">
      <c r="A52" s="6"/>
      <c r="B52" s="6"/>
      <c r="C52" s="6"/>
      <c r="D52" s="6"/>
      <c r="E52" s="6"/>
      <c r="F52" s="5"/>
      <c r="G52" s="5"/>
      <c r="H52" s="6"/>
      <c r="I52" s="6"/>
      <c r="J52" s="6"/>
      <c r="K52" s="9" t="str">
        <f>IF(A52="","",COUNTIF(Candidatos!$C$5:$C$204,A52))</f>
        <v/>
      </c>
      <c r="L52" s="9" t="str">
        <f>IF(A52="","",COUNTIFS(Candidatos!$C$5:$C$204,A52,Candidatos!$G$5:$G$204,"Finalista"))</f>
        <v/>
      </c>
      <c r="M52" s="9" t="str">
        <f>IF(A52="","",COUNTIFS(Candidatos!$C$5:$C$204,A52,Candidatos!$O$5:$O$204,"Contratado"))</f>
        <v/>
      </c>
      <c r="N52" s="9" t="str">
        <f>IF(A52="","",IF(I52="Fechada",0,Dashboard!$B$3-F52))</f>
        <v/>
      </c>
      <c r="O52" s="9" t="str">
        <f>IF(A52="","",IF(I52="Fechada","CONCLUÍDA",IF(I52="Pausada","PAUSADA",IF(G52&lt;Dashboard!$B$3,"ATRASADA",IF(G52-Dashboard!$B$3&lt;=7,"VENCE EM 7 DIAS","NO PRAZO")))))</f>
        <v/>
      </c>
    </row>
    <row r="53" ht="15.75" customHeight="1">
      <c r="A53" s="6"/>
      <c r="B53" s="6"/>
      <c r="C53" s="6"/>
      <c r="D53" s="6"/>
      <c r="E53" s="6"/>
      <c r="F53" s="5"/>
      <c r="G53" s="5"/>
      <c r="H53" s="6"/>
      <c r="I53" s="6"/>
      <c r="J53" s="6"/>
      <c r="K53" s="9" t="str">
        <f>IF(A53="","",COUNTIF(Candidatos!$C$5:$C$204,A53))</f>
        <v/>
      </c>
      <c r="L53" s="9" t="str">
        <f>IF(A53="","",COUNTIFS(Candidatos!$C$5:$C$204,A53,Candidatos!$G$5:$G$204,"Finalista"))</f>
        <v/>
      </c>
      <c r="M53" s="9" t="str">
        <f>IF(A53="","",COUNTIFS(Candidatos!$C$5:$C$204,A53,Candidatos!$O$5:$O$204,"Contratado"))</f>
        <v/>
      </c>
      <c r="N53" s="9" t="str">
        <f>IF(A53="","",IF(I53="Fechada",0,Dashboard!$B$3-F53))</f>
        <v/>
      </c>
      <c r="O53" s="9" t="str">
        <f>IF(A53="","",IF(I53="Fechada","CONCLUÍDA",IF(I53="Pausada","PAUSADA",IF(G53&lt;Dashboard!$B$3,"ATRASADA",IF(G53-Dashboard!$B$3&lt;=7,"VENCE EM 7 DIAS","NO PRAZO")))))</f>
        <v/>
      </c>
    </row>
    <row r="54" ht="15.75" customHeight="1">
      <c r="A54" s="6"/>
      <c r="B54" s="6"/>
      <c r="C54" s="6"/>
      <c r="D54" s="6"/>
      <c r="E54" s="6"/>
      <c r="F54" s="5"/>
      <c r="G54" s="5"/>
      <c r="H54" s="6"/>
      <c r="I54" s="6"/>
      <c r="J54" s="6"/>
      <c r="K54" s="9" t="str">
        <f>IF(A54="","",COUNTIF(Candidatos!$C$5:$C$204,A54))</f>
        <v/>
      </c>
      <c r="L54" s="9" t="str">
        <f>IF(A54="","",COUNTIFS(Candidatos!$C$5:$C$204,A54,Candidatos!$G$5:$G$204,"Finalista"))</f>
        <v/>
      </c>
      <c r="M54" s="9" t="str">
        <f>IF(A54="","",COUNTIFS(Candidatos!$C$5:$C$204,A54,Candidatos!$O$5:$O$204,"Contratado"))</f>
        <v/>
      </c>
      <c r="N54" s="9" t="str">
        <f>IF(A54="","",IF(I54="Fechada",0,Dashboard!$B$3-F54))</f>
        <v/>
      </c>
      <c r="O54" s="9" t="str">
        <f>IF(A54="","",IF(I54="Fechada","CONCLUÍDA",IF(I54="Pausada","PAUSADA",IF(G54&lt;Dashboard!$B$3,"ATRASADA",IF(G54-Dashboard!$B$3&lt;=7,"VENCE EM 7 DIAS","NO PRAZO")))))</f>
        <v/>
      </c>
    </row>
    <row r="55" ht="15.75" customHeight="1">
      <c r="A55" s="6"/>
      <c r="B55" s="6"/>
      <c r="C55" s="6"/>
      <c r="D55" s="6"/>
      <c r="E55" s="6"/>
      <c r="F55" s="5"/>
      <c r="G55" s="5"/>
      <c r="H55" s="6"/>
      <c r="I55" s="6"/>
      <c r="J55" s="6"/>
      <c r="K55" s="9" t="str">
        <f>IF(A55="","",COUNTIF(Candidatos!$C$5:$C$204,A55))</f>
        <v/>
      </c>
      <c r="L55" s="9" t="str">
        <f>IF(A55="","",COUNTIFS(Candidatos!$C$5:$C$204,A55,Candidatos!$G$5:$G$204,"Finalista"))</f>
        <v/>
      </c>
      <c r="M55" s="9" t="str">
        <f>IF(A55="","",COUNTIFS(Candidatos!$C$5:$C$204,A55,Candidatos!$O$5:$O$204,"Contratado"))</f>
        <v/>
      </c>
      <c r="N55" s="9" t="str">
        <f>IF(A55="","",IF(I55="Fechada",0,Dashboard!$B$3-F55))</f>
        <v/>
      </c>
      <c r="O55" s="9" t="str">
        <f>IF(A55="","",IF(I55="Fechada","CONCLUÍDA",IF(I55="Pausada","PAUSADA",IF(G55&lt;Dashboard!$B$3,"ATRASADA",IF(G55-Dashboard!$B$3&lt;=7,"VENCE EM 7 DIAS","NO PRAZO")))))</f>
        <v/>
      </c>
    </row>
    <row r="56" ht="15.75" customHeight="1">
      <c r="A56" s="6"/>
      <c r="B56" s="6"/>
      <c r="C56" s="6"/>
      <c r="D56" s="6"/>
      <c r="E56" s="6"/>
      <c r="F56" s="5"/>
      <c r="G56" s="5"/>
      <c r="H56" s="6"/>
      <c r="I56" s="6"/>
      <c r="J56" s="6"/>
      <c r="K56" s="9" t="str">
        <f>IF(A56="","",COUNTIF(Candidatos!$C$5:$C$204,A56))</f>
        <v/>
      </c>
      <c r="L56" s="9" t="str">
        <f>IF(A56="","",COUNTIFS(Candidatos!$C$5:$C$204,A56,Candidatos!$G$5:$G$204,"Finalista"))</f>
        <v/>
      </c>
      <c r="M56" s="9" t="str">
        <f>IF(A56="","",COUNTIFS(Candidatos!$C$5:$C$204,A56,Candidatos!$O$5:$O$204,"Contratado"))</f>
        <v/>
      </c>
      <c r="N56" s="9" t="str">
        <f>IF(A56="","",IF(I56="Fechada",0,Dashboard!$B$3-F56))</f>
        <v/>
      </c>
      <c r="O56" s="9" t="str">
        <f>IF(A56="","",IF(I56="Fechada","CONCLUÍDA",IF(I56="Pausada","PAUSADA",IF(G56&lt;Dashboard!$B$3,"ATRASADA",IF(G56-Dashboard!$B$3&lt;=7,"VENCE EM 7 DIAS","NO PRAZO")))))</f>
        <v/>
      </c>
    </row>
    <row r="57" ht="15.75" customHeight="1">
      <c r="A57" s="6"/>
      <c r="B57" s="6"/>
      <c r="C57" s="6"/>
      <c r="D57" s="6"/>
      <c r="E57" s="6"/>
      <c r="F57" s="5"/>
      <c r="G57" s="5"/>
      <c r="H57" s="6"/>
      <c r="I57" s="6"/>
      <c r="J57" s="6"/>
      <c r="K57" s="9" t="str">
        <f>IF(A57="","",COUNTIF(Candidatos!$C$5:$C$204,A57))</f>
        <v/>
      </c>
      <c r="L57" s="9" t="str">
        <f>IF(A57="","",COUNTIFS(Candidatos!$C$5:$C$204,A57,Candidatos!$G$5:$G$204,"Finalista"))</f>
        <v/>
      </c>
      <c r="M57" s="9" t="str">
        <f>IF(A57="","",COUNTIFS(Candidatos!$C$5:$C$204,A57,Candidatos!$O$5:$O$204,"Contratado"))</f>
        <v/>
      </c>
      <c r="N57" s="9" t="str">
        <f>IF(A57="","",IF(I57="Fechada",0,Dashboard!$B$3-F57))</f>
        <v/>
      </c>
      <c r="O57" s="9" t="str">
        <f>IF(A57="","",IF(I57="Fechada","CONCLUÍDA",IF(I57="Pausada","PAUSADA",IF(G57&lt;Dashboard!$B$3,"ATRASADA",IF(G57-Dashboard!$B$3&lt;=7,"VENCE EM 7 DIAS","NO PRAZO")))))</f>
        <v/>
      </c>
    </row>
    <row r="58" ht="15.75" customHeight="1">
      <c r="A58" s="6"/>
      <c r="B58" s="6"/>
      <c r="C58" s="6"/>
      <c r="D58" s="6"/>
      <c r="E58" s="6"/>
      <c r="F58" s="5"/>
      <c r="G58" s="5"/>
      <c r="H58" s="6"/>
      <c r="I58" s="6"/>
      <c r="J58" s="6"/>
      <c r="K58" s="9" t="str">
        <f>IF(A58="","",COUNTIF(Candidatos!$C$5:$C$204,A58))</f>
        <v/>
      </c>
      <c r="L58" s="9" t="str">
        <f>IF(A58="","",COUNTIFS(Candidatos!$C$5:$C$204,A58,Candidatos!$G$5:$G$204,"Finalista"))</f>
        <v/>
      </c>
      <c r="M58" s="9" t="str">
        <f>IF(A58="","",COUNTIFS(Candidatos!$C$5:$C$204,A58,Candidatos!$O$5:$O$204,"Contratado"))</f>
        <v/>
      </c>
      <c r="N58" s="9" t="str">
        <f>IF(A58="","",IF(I58="Fechada",0,Dashboard!$B$3-F58))</f>
        <v/>
      </c>
      <c r="O58" s="9" t="str">
        <f>IF(A58="","",IF(I58="Fechada","CONCLUÍDA",IF(I58="Pausada","PAUSADA",IF(G58&lt;Dashboard!$B$3,"ATRASADA",IF(G58-Dashboard!$B$3&lt;=7,"VENCE EM 7 DIAS","NO PRAZO")))))</f>
        <v/>
      </c>
    </row>
    <row r="59" ht="15.75" customHeight="1">
      <c r="A59" s="6"/>
      <c r="B59" s="6"/>
      <c r="C59" s="6"/>
      <c r="D59" s="6"/>
      <c r="E59" s="6"/>
      <c r="F59" s="5"/>
      <c r="G59" s="5"/>
      <c r="H59" s="6"/>
      <c r="I59" s="6"/>
      <c r="J59" s="6"/>
      <c r="K59" s="9" t="str">
        <f>IF(A59="","",COUNTIF(Candidatos!$C$5:$C$204,A59))</f>
        <v/>
      </c>
      <c r="L59" s="9" t="str">
        <f>IF(A59="","",COUNTIFS(Candidatos!$C$5:$C$204,A59,Candidatos!$G$5:$G$204,"Finalista"))</f>
        <v/>
      </c>
      <c r="M59" s="9" t="str">
        <f>IF(A59="","",COUNTIFS(Candidatos!$C$5:$C$204,A59,Candidatos!$O$5:$O$204,"Contratado"))</f>
        <v/>
      </c>
      <c r="N59" s="9" t="str">
        <f>IF(A59="","",IF(I59="Fechada",0,Dashboard!$B$3-F59))</f>
        <v/>
      </c>
      <c r="O59" s="9" t="str">
        <f>IF(A59="","",IF(I59="Fechada","CONCLUÍDA",IF(I59="Pausada","PAUSADA",IF(G59&lt;Dashboard!$B$3,"ATRASADA",IF(G59-Dashboard!$B$3&lt;=7,"VENCE EM 7 DIAS","NO PRAZO")))))</f>
        <v/>
      </c>
    </row>
    <row r="60" ht="15.75" customHeight="1">
      <c r="A60" s="6"/>
      <c r="B60" s="6"/>
      <c r="C60" s="6"/>
      <c r="D60" s="6"/>
      <c r="E60" s="6"/>
      <c r="F60" s="5"/>
      <c r="G60" s="5"/>
      <c r="H60" s="6"/>
      <c r="I60" s="6"/>
      <c r="J60" s="6"/>
      <c r="K60" s="9" t="str">
        <f>IF(A60="","",COUNTIF(Candidatos!$C$5:$C$204,A60))</f>
        <v/>
      </c>
      <c r="L60" s="9" t="str">
        <f>IF(A60="","",COUNTIFS(Candidatos!$C$5:$C$204,A60,Candidatos!$G$5:$G$204,"Finalista"))</f>
        <v/>
      </c>
      <c r="M60" s="9" t="str">
        <f>IF(A60="","",COUNTIFS(Candidatos!$C$5:$C$204,A60,Candidatos!$O$5:$O$204,"Contratado"))</f>
        <v/>
      </c>
      <c r="N60" s="9" t="str">
        <f>IF(A60="","",IF(I60="Fechada",0,Dashboard!$B$3-F60))</f>
        <v/>
      </c>
      <c r="O60" s="9" t="str">
        <f>IF(A60="","",IF(I60="Fechada","CONCLUÍDA",IF(I60="Pausada","PAUSADA",IF(G60&lt;Dashboard!$B$3,"ATRASADA",IF(G60-Dashboard!$B$3&lt;=7,"VENCE EM 7 DIAS","NO PRAZO")))))</f>
        <v/>
      </c>
    </row>
    <row r="61" ht="15.75" customHeight="1">
      <c r="A61" s="6"/>
      <c r="B61" s="6"/>
      <c r="C61" s="6"/>
      <c r="D61" s="6"/>
      <c r="E61" s="6"/>
      <c r="F61" s="5"/>
      <c r="G61" s="5"/>
      <c r="H61" s="6"/>
      <c r="I61" s="6"/>
      <c r="J61" s="6"/>
      <c r="K61" s="9" t="str">
        <f>IF(A61="","",COUNTIF(Candidatos!$C$5:$C$204,A61))</f>
        <v/>
      </c>
      <c r="L61" s="9" t="str">
        <f>IF(A61="","",COUNTIFS(Candidatos!$C$5:$C$204,A61,Candidatos!$G$5:$G$204,"Finalista"))</f>
        <v/>
      </c>
      <c r="M61" s="9" t="str">
        <f>IF(A61="","",COUNTIFS(Candidatos!$C$5:$C$204,A61,Candidatos!$O$5:$O$204,"Contratado"))</f>
        <v/>
      </c>
      <c r="N61" s="9" t="str">
        <f>IF(A61="","",IF(I61="Fechada",0,Dashboard!$B$3-F61))</f>
        <v/>
      </c>
      <c r="O61" s="9" t="str">
        <f>IF(A61="","",IF(I61="Fechada","CONCLUÍDA",IF(I61="Pausada","PAUSADA",IF(G61&lt;Dashboard!$B$3,"ATRASADA",IF(G61-Dashboard!$B$3&lt;=7,"VENCE EM 7 DIAS","NO PRAZO")))))</f>
        <v/>
      </c>
    </row>
    <row r="62" ht="15.75" customHeight="1">
      <c r="A62" s="6"/>
      <c r="B62" s="6"/>
      <c r="C62" s="6"/>
      <c r="D62" s="6"/>
      <c r="E62" s="6"/>
      <c r="F62" s="5"/>
      <c r="G62" s="5"/>
      <c r="H62" s="6"/>
      <c r="I62" s="6"/>
      <c r="J62" s="6"/>
      <c r="K62" s="9" t="str">
        <f>IF(A62="","",COUNTIF(Candidatos!$C$5:$C$204,A62))</f>
        <v/>
      </c>
      <c r="L62" s="9" t="str">
        <f>IF(A62="","",COUNTIFS(Candidatos!$C$5:$C$204,A62,Candidatos!$G$5:$G$204,"Finalista"))</f>
        <v/>
      </c>
      <c r="M62" s="9" t="str">
        <f>IF(A62="","",COUNTIFS(Candidatos!$C$5:$C$204,A62,Candidatos!$O$5:$O$204,"Contratado"))</f>
        <v/>
      </c>
      <c r="N62" s="9" t="str">
        <f>IF(A62="","",IF(I62="Fechada",0,Dashboard!$B$3-F62))</f>
        <v/>
      </c>
      <c r="O62" s="9" t="str">
        <f>IF(A62="","",IF(I62="Fechada","CONCLUÍDA",IF(I62="Pausada","PAUSADA",IF(G62&lt;Dashboard!$B$3,"ATRASADA",IF(G62-Dashboard!$B$3&lt;=7,"VENCE EM 7 DIAS","NO PRAZO")))))</f>
        <v/>
      </c>
    </row>
    <row r="63" ht="15.75" customHeight="1">
      <c r="A63" s="6"/>
      <c r="B63" s="6"/>
      <c r="C63" s="6"/>
      <c r="D63" s="6"/>
      <c r="E63" s="6"/>
      <c r="F63" s="5"/>
      <c r="G63" s="5"/>
      <c r="H63" s="6"/>
      <c r="I63" s="6"/>
      <c r="J63" s="6"/>
      <c r="K63" s="9" t="str">
        <f>IF(A63="","",COUNTIF(Candidatos!$C$5:$C$204,A63))</f>
        <v/>
      </c>
      <c r="L63" s="9" t="str">
        <f>IF(A63="","",COUNTIFS(Candidatos!$C$5:$C$204,A63,Candidatos!$G$5:$G$204,"Finalista"))</f>
        <v/>
      </c>
      <c r="M63" s="9" t="str">
        <f>IF(A63="","",COUNTIFS(Candidatos!$C$5:$C$204,A63,Candidatos!$O$5:$O$204,"Contratado"))</f>
        <v/>
      </c>
      <c r="N63" s="9" t="str">
        <f>IF(A63="","",IF(I63="Fechada",0,Dashboard!$B$3-F63))</f>
        <v/>
      </c>
      <c r="O63" s="9" t="str">
        <f>IF(A63="","",IF(I63="Fechada","CONCLUÍDA",IF(I63="Pausada","PAUSADA",IF(G63&lt;Dashboard!$B$3,"ATRASADA",IF(G63-Dashboard!$B$3&lt;=7,"VENCE EM 7 DIAS","NO PRAZO")))))</f>
        <v/>
      </c>
    </row>
    <row r="64" ht="15.75" customHeight="1">
      <c r="A64" s="6"/>
      <c r="B64" s="6"/>
      <c r="C64" s="6"/>
      <c r="D64" s="6"/>
      <c r="E64" s="6"/>
      <c r="F64" s="5"/>
      <c r="G64" s="5"/>
      <c r="H64" s="6"/>
      <c r="I64" s="6"/>
      <c r="J64" s="6"/>
      <c r="K64" s="9" t="str">
        <f>IF(A64="","",COUNTIF(Candidatos!$C$5:$C$204,A64))</f>
        <v/>
      </c>
      <c r="L64" s="9" t="str">
        <f>IF(A64="","",COUNTIFS(Candidatos!$C$5:$C$204,A64,Candidatos!$G$5:$G$204,"Finalista"))</f>
        <v/>
      </c>
      <c r="M64" s="9" t="str">
        <f>IF(A64="","",COUNTIFS(Candidatos!$C$5:$C$204,A64,Candidatos!$O$5:$O$204,"Contratado"))</f>
        <v/>
      </c>
      <c r="N64" s="9" t="str">
        <f>IF(A64="","",IF(I64="Fechada",0,Dashboard!$B$3-F64))</f>
        <v/>
      </c>
      <c r="O64" s="9" t="str">
        <f>IF(A64="","",IF(I64="Fechada","CONCLUÍDA",IF(I64="Pausada","PAUSADA",IF(G64&lt;Dashboard!$B$3,"ATRASADA",IF(G64-Dashboard!$B$3&lt;=7,"VENCE EM 7 DIAS","NO PRAZO")))))</f>
        <v/>
      </c>
    </row>
    <row r="65" ht="15.75" customHeight="1">
      <c r="A65" s="6"/>
      <c r="B65" s="6"/>
      <c r="C65" s="6"/>
      <c r="D65" s="6"/>
      <c r="E65" s="6"/>
      <c r="F65" s="5"/>
      <c r="G65" s="5"/>
      <c r="H65" s="6"/>
      <c r="I65" s="6"/>
      <c r="J65" s="6"/>
      <c r="K65" s="9" t="str">
        <f>IF(A65="","",COUNTIF(Candidatos!$C$5:$C$204,A65))</f>
        <v/>
      </c>
      <c r="L65" s="9" t="str">
        <f>IF(A65="","",COUNTIFS(Candidatos!$C$5:$C$204,A65,Candidatos!$G$5:$G$204,"Finalista"))</f>
        <v/>
      </c>
      <c r="M65" s="9" t="str">
        <f>IF(A65="","",COUNTIFS(Candidatos!$C$5:$C$204,A65,Candidatos!$O$5:$O$204,"Contratado"))</f>
        <v/>
      </c>
      <c r="N65" s="9" t="str">
        <f>IF(A65="","",IF(I65="Fechada",0,Dashboard!$B$3-F65))</f>
        <v/>
      </c>
      <c r="O65" s="9" t="str">
        <f>IF(A65="","",IF(I65="Fechada","CONCLUÍDA",IF(I65="Pausada","PAUSADA",IF(G65&lt;Dashboard!$B$3,"ATRASADA",IF(G65-Dashboard!$B$3&lt;=7,"VENCE EM 7 DIAS","NO PRAZO")))))</f>
        <v/>
      </c>
    </row>
    <row r="66" ht="15.75" customHeight="1">
      <c r="A66" s="6"/>
      <c r="B66" s="6"/>
      <c r="C66" s="6"/>
      <c r="D66" s="6"/>
      <c r="E66" s="6"/>
      <c r="F66" s="5"/>
      <c r="G66" s="5"/>
      <c r="H66" s="6"/>
      <c r="I66" s="6"/>
      <c r="J66" s="6"/>
      <c r="K66" s="9" t="str">
        <f>IF(A66="","",COUNTIF(Candidatos!$C$5:$C$204,A66))</f>
        <v/>
      </c>
      <c r="L66" s="9" t="str">
        <f>IF(A66="","",COUNTIFS(Candidatos!$C$5:$C$204,A66,Candidatos!$G$5:$G$204,"Finalista"))</f>
        <v/>
      </c>
      <c r="M66" s="9" t="str">
        <f>IF(A66="","",COUNTIFS(Candidatos!$C$5:$C$204,A66,Candidatos!$O$5:$O$204,"Contratado"))</f>
        <v/>
      </c>
      <c r="N66" s="9" t="str">
        <f>IF(A66="","",IF(I66="Fechada",0,Dashboard!$B$3-F66))</f>
        <v/>
      </c>
      <c r="O66" s="9" t="str">
        <f>IF(A66="","",IF(I66="Fechada","CONCLUÍDA",IF(I66="Pausada","PAUSADA",IF(G66&lt;Dashboard!$B$3,"ATRASADA",IF(G66-Dashboard!$B$3&lt;=7,"VENCE EM 7 DIAS","NO PRAZO")))))</f>
        <v/>
      </c>
    </row>
    <row r="67" ht="15.75" customHeight="1">
      <c r="A67" s="6"/>
      <c r="B67" s="6"/>
      <c r="C67" s="6"/>
      <c r="D67" s="6"/>
      <c r="E67" s="6"/>
      <c r="F67" s="5"/>
      <c r="G67" s="5"/>
      <c r="H67" s="6"/>
      <c r="I67" s="6"/>
      <c r="J67" s="6"/>
      <c r="K67" s="9" t="str">
        <f>IF(A67="","",COUNTIF(Candidatos!$C$5:$C$204,A67))</f>
        <v/>
      </c>
      <c r="L67" s="9" t="str">
        <f>IF(A67="","",COUNTIFS(Candidatos!$C$5:$C$204,A67,Candidatos!$G$5:$G$204,"Finalista"))</f>
        <v/>
      </c>
      <c r="M67" s="9" t="str">
        <f>IF(A67="","",COUNTIFS(Candidatos!$C$5:$C$204,A67,Candidatos!$O$5:$O$204,"Contratado"))</f>
        <v/>
      </c>
      <c r="N67" s="9" t="str">
        <f>IF(A67="","",IF(I67="Fechada",0,Dashboard!$B$3-F67))</f>
        <v/>
      </c>
      <c r="O67" s="9" t="str">
        <f>IF(A67="","",IF(I67="Fechada","CONCLUÍDA",IF(I67="Pausada","PAUSADA",IF(G67&lt;Dashboard!$B$3,"ATRASADA",IF(G67-Dashboard!$B$3&lt;=7,"VENCE EM 7 DIAS","NO PRAZO")))))</f>
        <v/>
      </c>
    </row>
    <row r="68" ht="15.75" customHeight="1">
      <c r="A68" s="6"/>
      <c r="B68" s="6"/>
      <c r="C68" s="6"/>
      <c r="D68" s="6"/>
      <c r="E68" s="6"/>
      <c r="F68" s="5"/>
      <c r="G68" s="5"/>
      <c r="H68" s="6"/>
      <c r="I68" s="6"/>
      <c r="J68" s="6"/>
      <c r="K68" s="9" t="str">
        <f>IF(A68="","",COUNTIF(Candidatos!$C$5:$C$204,A68))</f>
        <v/>
      </c>
      <c r="L68" s="9" t="str">
        <f>IF(A68="","",COUNTIFS(Candidatos!$C$5:$C$204,A68,Candidatos!$G$5:$G$204,"Finalista"))</f>
        <v/>
      </c>
      <c r="M68" s="9" t="str">
        <f>IF(A68="","",COUNTIFS(Candidatos!$C$5:$C$204,A68,Candidatos!$O$5:$O$204,"Contratado"))</f>
        <v/>
      </c>
      <c r="N68" s="9" t="str">
        <f>IF(A68="","",IF(I68="Fechada",0,Dashboard!$B$3-F68))</f>
        <v/>
      </c>
      <c r="O68" s="9" t="str">
        <f>IF(A68="","",IF(I68="Fechada","CONCLUÍDA",IF(I68="Pausada","PAUSADA",IF(G68&lt;Dashboard!$B$3,"ATRASADA",IF(G68-Dashboard!$B$3&lt;=7,"VENCE EM 7 DIAS","NO PRAZO")))))</f>
        <v/>
      </c>
    </row>
    <row r="69" ht="15.75" customHeight="1">
      <c r="A69" s="6"/>
      <c r="B69" s="6"/>
      <c r="C69" s="6"/>
      <c r="D69" s="6"/>
      <c r="E69" s="6"/>
      <c r="F69" s="5"/>
      <c r="G69" s="5"/>
      <c r="H69" s="6"/>
      <c r="I69" s="6"/>
      <c r="J69" s="6"/>
      <c r="K69" s="9" t="str">
        <f>IF(A69="","",COUNTIF(Candidatos!$C$5:$C$204,A69))</f>
        <v/>
      </c>
      <c r="L69" s="9" t="str">
        <f>IF(A69="","",COUNTIFS(Candidatos!$C$5:$C$204,A69,Candidatos!$G$5:$G$204,"Finalista"))</f>
        <v/>
      </c>
      <c r="M69" s="9" t="str">
        <f>IF(A69="","",COUNTIFS(Candidatos!$C$5:$C$204,A69,Candidatos!$O$5:$O$204,"Contratado"))</f>
        <v/>
      </c>
      <c r="N69" s="9" t="str">
        <f>IF(A69="","",IF(I69="Fechada",0,Dashboard!$B$3-F69))</f>
        <v/>
      </c>
      <c r="O69" s="9" t="str">
        <f>IF(A69="","",IF(I69="Fechada","CONCLUÍDA",IF(I69="Pausada","PAUSADA",IF(G69&lt;Dashboard!$B$3,"ATRASADA",IF(G69-Dashboard!$B$3&lt;=7,"VENCE EM 7 DIAS","NO PRAZO")))))</f>
        <v/>
      </c>
    </row>
    <row r="70" ht="15.75" customHeight="1">
      <c r="A70" s="6"/>
      <c r="B70" s="6"/>
      <c r="C70" s="6"/>
      <c r="D70" s="6"/>
      <c r="E70" s="6"/>
      <c r="F70" s="5"/>
      <c r="G70" s="5"/>
      <c r="H70" s="6"/>
      <c r="I70" s="6"/>
      <c r="J70" s="6"/>
      <c r="K70" s="9" t="str">
        <f>IF(A70="","",COUNTIF(Candidatos!$C$5:$C$204,A70))</f>
        <v/>
      </c>
      <c r="L70" s="9" t="str">
        <f>IF(A70="","",COUNTIFS(Candidatos!$C$5:$C$204,A70,Candidatos!$G$5:$G$204,"Finalista"))</f>
        <v/>
      </c>
      <c r="M70" s="9" t="str">
        <f>IF(A70="","",COUNTIFS(Candidatos!$C$5:$C$204,A70,Candidatos!$O$5:$O$204,"Contratado"))</f>
        <v/>
      </c>
      <c r="N70" s="9" t="str">
        <f>IF(A70="","",IF(I70="Fechada",0,Dashboard!$B$3-F70))</f>
        <v/>
      </c>
      <c r="O70" s="9" t="str">
        <f>IF(A70="","",IF(I70="Fechada","CONCLUÍDA",IF(I70="Pausada","PAUSADA",IF(G70&lt;Dashboard!$B$3,"ATRASADA",IF(G70-Dashboard!$B$3&lt;=7,"VENCE EM 7 DIAS","NO PRAZO")))))</f>
        <v/>
      </c>
    </row>
    <row r="71" ht="15.75" customHeight="1">
      <c r="A71" s="6"/>
      <c r="B71" s="6"/>
      <c r="C71" s="6"/>
      <c r="D71" s="6"/>
      <c r="E71" s="6"/>
      <c r="F71" s="5"/>
      <c r="G71" s="5"/>
      <c r="H71" s="6"/>
      <c r="I71" s="6"/>
      <c r="J71" s="6"/>
      <c r="K71" s="9" t="str">
        <f>IF(A71="","",COUNTIF(Candidatos!$C$5:$C$204,A71))</f>
        <v/>
      </c>
      <c r="L71" s="9" t="str">
        <f>IF(A71="","",COUNTIFS(Candidatos!$C$5:$C$204,A71,Candidatos!$G$5:$G$204,"Finalista"))</f>
        <v/>
      </c>
      <c r="M71" s="9" t="str">
        <f>IF(A71="","",COUNTIFS(Candidatos!$C$5:$C$204,A71,Candidatos!$O$5:$O$204,"Contratado"))</f>
        <v/>
      </c>
      <c r="N71" s="9" t="str">
        <f>IF(A71="","",IF(I71="Fechada",0,Dashboard!$B$3-F71))</f>
        <v/>
      </c>
      <c r="O71" s="9" t="str">
        <f>IF(A71="","",IF(I71="Fechada","CONCLUÍDA",IF(I71="Pausada","PAUSADA",IF(G71&lt;Dashboard!$B$3,"ATRASADA",IF(G71-Dashboard!$B$3&lt;=7,"VENCE EM 7 DIAS","NO PRAZO")))))</f>
        <v/>
      </c>
    </row>
    <row r="72" ht="15.75" customHeight="1">
      <c r="A72" s="6"/>
      <c r="B72" s="6"/>
      <c r="C72" s="6"/>
      <c r="D72" s="6"/>
      <c r="E72" s="6"/>
      <c r="F72" s="5"/>
      <c r="G72" s="5"/>
      <c r="H72" s="6"/>
      <c r="I72" s="6"/>
      <c r="J72" s="6"/>
      <c r="K72" s="9" t="str">
        <f>IF(A72="","",COUNTIF(Candidatos!$C$5:$C$204,A72))</f>
        <v/>
      </c>
      <c r="L72" s="9" t="str">
        <f>IF(A72="","",COUNTIFS(Candidatos!$C$5:$C$204,A72,Candidatos!$G$5:$G$204,"Finalista"))</f>
        <v/>
      </c>
      <c r="M72" s="9" t="str">
        <f>IF(A72="","",COUNTIFS(Candidatos!$C$5:$C$204,A72,Candidatos!$O$5:$O$204,"Contratado"))</f>
        <v/>
      </c>
      <c r="N72" s="9" t="str">
        <f>IF(A72="","",IF(I72="Fechada",0,Dashboard!$B$3-F72))</f>
        <v/>
      </c>
      <c r="O72" s="9" t="str">
        <f>IF(A72="","",IF(I72="Fechada","CONCLUÍDA",IF(I72="Pausada","PAUSADA",IF(G72&lt;Dashboard!$B$3,"ATRASADA",IF(G72-Dashboard!$B$3&lt;=7,"VENCE EM 7 DIAS","NO PRAZO")))))</f>
        <v/>
      </c>
    </row>
    <row r="73" ht="15.75" customHeight="1">
      <c r="A73" s="6"/>
      <c r="B73" s="6"/>
      <c r="C73" s="6"/>
      <c r="D73" s="6"/>
      <c r="E73" s="6"/>
      <c r="F73" s="5"/>
      <c r="G73" s="5"/>
      <c r="H73" s="6"/>
      <c r="I73" s="6"/>
      <c r="J73" s="6"/>
      <c r="K73" s="9" t="str">
        <f>IF(A73="","",COUNTIF(Candidatos!$C$5:$C$204,A73))</f>
        <v/>
      </c>
      <c r="L73" s="9" t="str">
        <f>IF(A73="","",COUNTIFS(Candidatos!$C$5:$C$204,A73,Candidatos!$G$5:$G$204,"Finalista"))</f>
        <v/>
      </c>
      <c r="M73" s="9" t="str">
        <f>IF(A73="","",COUNTIFS(Candidatos!$C$5:$C$204,A73,Candidatos!$O$5:$O$204,"Contratado"))</f>
        <v/>
      </c>
      <c r="N73" s="9" t="str">
        <f>IF(A73="","",IF(I73="Fechada",0,Dashboard!$B$3-F73))</f>
        <v/>
      </c>
      <c r="O73" s="9" t="str">
        <f>IF(A73="","",IF(I73="Fechada","CONCLUÍDA",IF(I73="Pausada","PAUSADA",IF(G73&lt;Dashboard!$B$3,"ATRASADA",IF(G73-Dashboard!$B$3&lt;=7,"VENCE EM 7 DIAS","NO PRAZO")))))</f>
        <v/>
      </c>
    </row>
    <row r="74" ht="15.75" customHeight="1">
      <c r="A74" s="6"/>
      <c r="B74" s="6"/>
      <c r="C74" s="6"/>
      <c r="D74" s="6"/>
      <c r="E74" s="6"/>
      <c r="F74" s="5"/>
      <c r="G74" s="5"/>
      <c r="H74" s="6"/>
      <c r="I74" s="6"/>
      <c r="J74" s="6"/>
      <c r="K74" s="9" t="str">
        <f>IF(A74="","",COUNTIF(Candidatos!$C$5:$C$204,A74))</f>
        <v/>
      </c>
      <c r="L74" s="9" t="str">
        <f>IF(A74="","",COUNTIFS(Candidatos!$C$5:$C$204,A74,Candidatos!$G$5:$G$204,"Finalista"))</f>
        <v/>
      </c>
      <c r="M74" s="9" t="str">
        <f>IF(A74="","",COUNTIFS(Candidatos!$C$5:$C$204,A74,Candidatos!$O$5:$O$204,"Contratado"))</f>
        <v/>
      </c>
      <c r="N74" s="9" t="str">
        <f>IF(A74="","",IF(I74="Fechada",0,Dashboard!$B$3-F74))</f>
        <v/>
      </c>
      <c r="O74" s="9" t="str">
        <f>IF(A74="","",IF(I74="Fechada","CONCLUÍDA",IF(I74="Pausada","PAUSADA",IF(G74&lt;Dashboard!$B$3,"ATRASADA",IF(G74-Dashboard!$B$3&lt;=7,"VENCE EM 7 DIAS","NO PRAZO")))))</f>
        <v/>
      </c>
    </row>
    <row r="75" ht="15.75" customHeight="1">
      <c r="A75" s="6"/>
      <c r="B75" s="6"/>
      <c r="C75" s="6"/>
      <c r="D75" s="6"/>
      <c r="E75" s="6"/>
      <c r="F75" s="5"/>
      <c r="G75" s="5"/>
      <c r="H75" s="6"/>
      <c r="I75" s="6"/>
      <c r="J75" s="6"/>
      <c r="K75" s="9" t="str">
        <f>IF(A75="","",COUNTIF(Candidatos!$C$5:$C$204,A75))</f>
        <v/>
      </c>
      <c r="L75" s="9" t="str">
        <f>IF(A75="","",COUNTIFS(Candidatos!$C$5:$C$204,A75,Candidatos!$G$5:$G$204,"Finalista"))</f>
        <v/>
      </c>
      <c r="M75" s="9" t="str">
        <f>IF(A75="","",COUNTIFS(Candidatos!$C$5:$C$204,A75,Candidatos!$O$5:$O$204,"Contratado"))</f>
        <v/>
      </c>
      <c r="N75" s="9" t="str">
        <f>IF(A75="","",IF(I75="Fechada",0,Dashboard!$B$3-F75))</f>
        <v/>
      </c>
      <c r="O75" s="9" t="str">
        <f>IF(A75="","",IF(I75="Fechada","CONCLUÍDA",IF(I75="Pausada","PAUSADA",IF(G75&lt;Dashboard!$B$3,"ATRASADA",IF(G75-Dashboard!$B$3&lt;=7,"VENCE EM 7 DIAS","NO PRAZO")))))</f>
        <v/>
      </c>
    </row>
    <row r="76" ht="15.75" customHeight="1">
      <c r="A76" s="6"/>
      <c r="B76" s="6"/>
      <c r="C76" s="6"/>
      <c r="D76" s="6"/>
      <c r="E76" s="6"/>
      <c r="F76" s="5"/>
      <c r="G76" s="5"/>
      <c r="H76" s="6"/>
      <c r="I76" s="6"/>
      <c r="J76" s="6"/>
      <c r="K76" s="9" t="str">
        <f>IF(A76="","",COUNTIF(Candidatos!$C$5:$C$204,A76))</f>
        <v/>
      </c>
      <c r="L76" s="9" t="str">
        <f>IF(A76="","",COUNTIFS(Candidatos!$C$5:$C$204,A76,Candidatos!$G$5:$G$204,"Finalista"))</f>
        <v/>
      </c>
      <c r="M76" s="9" t="str">
        <f>IF(A76="","",COUNTIFS(Candidatos!$C$5:$C$204,A76,Candidatos!$O$5:$O$204,"Contratado"))</f>
        <v/>
      </c>
      <c r="N76" s="9" t="str">
        <f>IF(A76="","",IF(I76="Fechada",0,Dashboard!$B$3-F76))</f>
        <v/>
      </c>
      <c r="O76" s="9" t="str">
        <f>IF(A76="","",IF(I76="Fechada","CONCLUÍDA",IF(I76="Pausada","PAUSADA",IF(G76&lt;Dashboard!$B$3,"ATRASADA",IF(G76-Dashboard!$B$3&lt;=7,"VENCE EM 7 DIAS","NO PRAZO")))))</f>
        <v/>
      </c>
    </row>
    <row r="77" ht="15.75" customHeight="1">
      <c r="A77" s="6"/>
      <c r="B77" s="6"/>
      <c r="C77" s="6"/>
      <c r="D77" s="6"/>
      <c r="E77" s="6"/>
      <c r="F77" s="5"/>
      <c r="G77" s="5"/>
      <c r="H77" s="6"/>
      <c r="I77" s="6"/>
      <c r="J77" s="6"/>
      <c r="K77" s="9" t="str">
        <f>IF(A77="","",COUNTIF(Candidatos!$C$5:$C$204,A77))</f>
        <v/>
      </c>
      <c r="L77" s="9" t="str">
        <f>IF(A77="","",COUNTIFS(Candidatos!$C$5:$C$204,A77,Candidatos!$G$5:$G$204,"Finalista"))</f>
        <v/>
      </c>
      <c r="M77" s="9" t="str">
        <f>IF(A77="","",COUNTIFS(Candidatos!$C$5:$C$204,A77,Candidatos!$O$5:$O$204,"Contratado"))</f>
        <v/>
      </c>
      <c r="N77" s="9" t="str">
        <f>IF(A77="","",IF(I77="Fechada",0,Dashboard!$B$3-F77))</f>
        <v/>
      </c>
      <c r="O77" s="9" t="str">
        <f>IF(A77="","",IF(I77="Fechada","CONCLUÍDA",IF(I77="Pausada","PAUSADA",IF(G77&lt;Dashboard!$B$3,"ATRASADA",IF(G77-Dashboard!$B$3&lt;=7,"VENCE EM 7 DIAS","NO PRAZO")))))</f>
        <v/>
      </c>
    </row>
    <row r="78" ht="15.75" customHeight="1">
      <c r="A78" s="6"/>
      <c r="B78" s="6"/>
      <c r="C78" s="6"/>
      <c r="D78" s="6"/>
      <c r="E78" s="6"/>
      <c r="F78" s="5"/>
      <c r="G78" s="5"/>
      <c r="H78" s="6"/>
      <c r="I78" s="6"/>
      <c r="J78" s="6"/>
      <c r="K78" s="9" t="str">
        <f>IF(A78="","",COUNTIF(Candidatos!$C$5:$C$204,A78))</f>
        <v/>
      </c>
      <c r="L78" s="9" t="str">
        <f>IF(A78="","",COUNTIFS(Candidatos!$C$5:$C$204,A78,Candidatos!$G$5:$G$204,"Finalista"))</f>
        <v/>
      </c>
      <c r="M78" s="9" t="str">
        <f>IF(A78="","",COUNTIFS(Candidatos!$C$5:$C$204,A78,Candidatos!$O$5:$O$204,"Contratado"))</f>
        <v/>
      </c>
      <c r="N78" s="9" t="str">
        <f>IF(A78="","",IF(I78="Fechada",0,Dashboard!$B$3-F78))</f>
        <v/>
      </c>
      <c r="O78" s="9" t="str">
        <f>IF(A78="","",IF(I78="Fechada","CONCLUÍDA",IF(I78="Pausada","PAUSADA",IF(G78&lt;Dashboard!$B$3,"ATRASADA",IF(G78-Dashboard!$B$3&lt;=7,"VENCE EM 7 DIAS","NO PRAZO")))))</f>
        <v/>
      </c>
    </row>
    <row r="79" ht="15.75" customHeight="1">
      <c r="A79" s="6"/>
      <c r="B79" s="6"/>
      <c r="C79" s="6"/>
      <c r="D79" s="6"/>
      <c r="E79" s="6"/>
      <c r="F79" s="5"/>
      <c r="G79" s="5"/>
      <c r="H79" s="6"/>
      <c r="I79" s="6"/>
      <c r="J79" s="6"/>
      <c r="K79" s="9" t="str">
        <f>IF(A79="","",COUNTIF(Candidatos!$C$5:$C$204,A79))</f>
        <v/>
      </c>
      <c r="L79" s="9" t="str">
        <f>IF(A79="","",COUNTIFS(Candidatos!$C$5:$C$204,A79,Candidatos!$G$5:$G$204,"Finalista"))</f>
        <v/>
      </c>
      <c r="M79" s="9" t="str">
        <f>IF(A79="","",COUNTIFS(Candidatos!$C$5:$C$204,A79,Candidatos!$O$5:$O$204,"Contratado"))</f>
        <v/>
      </c>
      <c r="N79" s="9" t="str">
        <f>IF(A79="","",IF(I79="Fechada",0,Dashboard!$B$3-F79))</f>
        <v/>
      </c>
      <c r="O79" s="9" t="str">
        <f>IF(A79="","",IF(I79="Fechada","CONCLUÍDA",IF(I79="Pausada","PAUSADA",IF(G79&lt;Dashboard!$B$3,"ATRASADA",IF(G79-Dashboard!$B$3&lt;=7,"VENCE EM 7 DIAS","NO PRAZO")))))</f>
        <v/>
      </c>
    </row>
    <row r="80" ht="15.75" customHeight="1">
      <c r="A80" s="6"/>
      <c r="B80" s="6"/>
      <c r="C80" s="6"/>
      <c r="D80" s="6"/>
      <c r="E80" s="6"/>
      <c r="F80" s="5"/>
      <c r="G80" s="5"/>
      <c r="H80" s="6"/>
      <c r="I80" s="6"/>
      <c r="J80" s="6"/>
      <c r="K80" s="9" t="str">
        <f>IF(A80="","",COUNTIF(Candidatos!$C$5:$C$204,A80))</f>
        <v/>
      </c>
      <c r="L80" s="9" t="str">
        <f>IF(A80="","",COUNTIFS(Candidatos!$C$5:$C$204,A80,Candidatos!$G$5:$G$204,"Finalista"))</f>
        <v/>
      </c>
      <c r="M80" s="9" t="str">
        <f>IF(A80="","",COUNTIFS(Candidatos!$C$5:$C$204,A80,Candidatos!$O$5:$O$204,"Contratado"))</f>
        <v/>
      </c>
      <c r="N80" s="9" t="str">
        <f>IF(A80="","",IF(I80="Fechada",0,Dashboard!$B$3-F80))</f>
        <v/>
      </c>
      <c r="O80" s="9" t="str">
        <f>IF(A80="","",IF(I80="Fechada","CONCLUÍDA",IF(I80="Pausada","PAUSADA",IF(G80&lt;Dashboard!$B$3,"ATRASADA",IF(G80-Dashboard!$B$3&lt;=7,"VENCE EM 7 DIAS","NO PRAZO")))))</f>
        <v/>
      </c>
    </row>
    <row r="81" ht="15.75" customHeight="1">
      <c r="A81" s="6"/>
      <c r="B81" s="6"/>
      <c r="C81" s="6"/>
      <c r="D81" s="6"/>
      <c r="E81" s="6"/>
      <c r="F81" s="5"/>
      <c r="G81" s="5"/>
      <c r="H81" s="6"/>
      <c r="I81" s="6"/>
      <c r="J81" s="6"/>
      <c r="K81" s="9" t="str">
        <f>IF(A81="","",COUNTIF(Candidatos!$C$5:$C$204,A81))</f>
        <v/>
      </c>
      <c r="L81" s="9" t="str">
        <f>IF(A81="","",COUNTIFS(Candidatos!$C$5:$C$204,A81,Candidatos!$G$5:$G$204,"Finalista"))</f>
        <v/>
      </c>
      <c r="M81" s="9" t="str">
        <f>IF(A81="","",COUNTIFS(Candidatos!$C$5:$C$204,A81,Candidatos!$O$5:$O$204,"Contratado"))</f>
        <v/>
      </c>
      <c r="N81" s="9" t="str">
        <f>IF(A81="","",IF(I81="Fechada",0,Dashboard!$B$3-F81))</f>
        <v/>
      </c>
      <c r="O81" s="9" t="str">
        <f>IF(A81="","",IF(I81="Fechada","CONCLUÍDA",IF(I81="Pausada","PAUSADA",IF(G81&lt;Dashboard!$B$3,"ATRASADA",IF(G81-Dashboard!$B$3&lt;=7,"VENCE EM 7 DIAS","NO PRAZO")))))</f>
        <v/>
      </c>
    </row>
    <row r="82" ht="15.75" customHeight="1">
      <c r="A82" s="6"/>
      <c r="B82" s="6"/>
      <c r="C82" s="6"/>
      <c r="D82" s="6"/>
      <c r="E82" s="6"/>
      <c r="F82" s="5"/>
      <c r="G82" s="5"/>
      <c r="H82" s="6"/>
      <c r="I82" s="6"/>
      <c r="J82" s="6"/>
      <c r="K82" s="9" t="str">
        <f>IF(A82="","",COUNTIF(Candidatos!$C$5:$C$204,A82))</f>
        <v/>
      </c>
      <c r="L82" s="9" t="str">
        <f>IF(A82="","",COUNTIFS(Candidatos!$C$5:$C$204,A82,Candidatos!$G$5:$G$204,"Finalista"))</f>
        <v/>
      </c>
      <c r="M82" s="9" t="str">
        <f>IF(A82="","",COUNTIFS(Candidatos!$C$5:$C$204,A82,Candidatos!$O$5:$O$204,"Contratado"))</f>
        <v/>
      </c>
      <c r="N82" s="9" t="str">
        <f>IF(A82="","",IF(I82="Fechada",0,Dashboard!$B$3-F82))</f>
        <v/>
      </c>
      <c r="O82" s="9" t="str">
        <f>IF(A82="","",IF(I82="Fechada","CONCLUÍDA",IF(I82="Pausada","PAUSADA",IF(G82&lt;Dashboard!$B$3,"ATRASADA",IF(G82-Dashboard!$B$3&lt;=7,"VENCE EM 7 DIAS","NO PRAZO")))))</f>
        <v/>
      </c>
    </row>
    <row r="83" ht="15.75" customHeight="1">
      <c r="A83" s="6"/>
      <c r="B83" s="6"/>
      <c r="C83" s="6"/>
      <c r="D83" s="6"/>
      <c r="E83" s="6"/>
      <c r="F83" s="5"/>
      <c r="G83" s="5"/>
      <c r="H83" s="6"/>
      <c r="I83" s="6"/>
      <c r="J83" s="6"/>
      <c r="K83" s="9" t="str">
        <f>IF(A83="","",COUNTIF(Candidatos!$C$5:$C$204,A83))</f>
        <v/>
      </c>
      <c r="L83" s="9" t="str">
        <f>IF(A83="","",COUNTIFS(Candidatos!$C$5:$C$204,A83,Candidatos!$G$5:$G$204,"Finalista"))</f>
        <v/>
      </c>
      <c r="M83" s="9" t="str">
        <f>IF(A83="","",COUNTIFS(Candidatos!$C$5:$C$204,A83,Candidatos!$O$5:$O$204,"Contratado"))</f>
        <v/>
      </c>
      <c r="N83" s="9" t="str">
        <f>IF(A83="","",IF(I83="Fechada",0,Dashboard!$B$3-F83))</f>
        <v/>
      </c>
      <c r="O83" s="9" t="str">
        <f>IF(A83="","",IF(I83="Fechada","CONCLUÍDA",IF(I83="Pausada","PAUSADA",IF(G83&lt;Dashboard!$B$3,"ATRASADA",IF(G83-Dashboard!$B$3&lt;=7,"VENCE EM 7 DIAS","NO PRAZO")))))</f>
        <v/>
      </c>
    </row>
    <row r="84" ht="15.75" customHeight="1">
      <c r="A84" s="6"/>
      <c r="B84" s="6"/>
      <c r="C84" s="6"/>
      <c r="D84" s="6"/>
      <c r="E84" s="6"/>
      <c r="F84" s="5"/>
      <c r="G84" s="5"/>
      <c r="H84" s="6"/>
      <c r="I84" s="6"/>
      <c r="J84" s="6"/>
      <c r="K84" s="9" t="str">
        <f>IF(A84="","",COUNTIF(Candidatos!$C$5:$C$204,A84))</f>
        <v/>
      </c>
      <c r="L84" s="9" t="str">
        <f>IF(A84="","",COUNTIFS(Candidatos!$C$5:$C$204,A84,Candidatos!$G$5:$G$204,"Finalista"))</f>
        <v/>
      </c>
      <c r="M84" s="9" t="str">
        <f>IF(A84="","",COUNTIFS(Candidatos!$C$5:$C$204,A84,Candidatos!$O$5:$O$204,"Contratado"))</f>
        <v/>
      </c>
      <c r="N84" s="9" t="str">
        <f>IF(A84="","",IF(I84="Fechada",0,Dashboard!$B$3-F84))</f>
        <v/>
      </c>
      <c r="O84" s="9" t="str">
        <f>IF(A84="","",IF(I84="Fechada","CONCLUÍDA",IF(I84="Pausada","PAUSADA",IF(G84&lt;Dashboard!$B$3,"ATRASADA",IF(G84-Dashboard!$B$3&lt;=7,"VENCE EM 7 DIAS","NO PRAZO")))))</f>
        <v/>
      </c>
    </row>
    <row r="85" ht="15.75" customHeight="1">
      <c r="A85" s="6"/>
      <c r="B85" s="6"/>
      <c r="C85" s="6"/>
      <c r="D85" s="6"/>
      <c r="E85" s="6"/>
      <c r="F85" s="5"/>
      <c r="G85" s="5"/>
      <c r="H85" s="6"/>
      <c r="I85" s="6"/>
      <c r="J85" s="6"/>
      <c r="K85" s="9" t="str">
        <f>IF(A85="","",COUNTIF(Candidatos!$C$5:$C$204,A85))</f>
        <v/>
      </c>
      <c r="L85" s="9" t="str">
        <f>IF(A85="","",COUNTIFS(Candidatos!$C$5:$C$204,A85,Candidatos!$G$5:$G$204,"Finalista"))</f>
        <v/>
      </c>
      <c r="M85" s="9" t="str">
        <f>IF(A85="","",COUNTIFS(Candidatos!$C$5:$C$204,A85,Candidatos!$O$5:$O$204,"Contratado"))</f>
        <v/>
      </c>
      <c r="N85" s="9" t="str">
        <f>IF(A85="","",IF(I85="Fechada",0,Dashboard!$B$3-F85))</f>
        <v/>
      </c>
      <c r="O85" s="9" t="str">
        <f>IF(A85="","",IF(I85="Fechada","CONCLUÍDA",IF(I85="Pausada","PAUSADA",IF(G85&lt;Dashboard!$B$3,"ATRASADA",IF(G85-Dashboard!$B$3&lt;=7,"VENCE EM 7 DIAS","NO PRAZO")))))</f>
        <v/>
      </c>
    </row>
    <row r="86" ht="15.75" customHeight="1">
      <c r="A86" s="6"/>
      <c r="B86" s="6"/>
      <c r="C86" s="6"/>
      <c r="D86" s="6"/>
      <c r="E86" s="6"/>
      <c r="F86" s="5"/>
      <c r="G86" s="5"/>
      <c r="H86" s="6"/>
      <c r="I86" s="6"/>
      <c r="J86" s="6"/>
      <c r="K86" s="9" t="str">
        <f>IF(A86="","",COUNTIF(Candidatos!$C$5:$C$204,A86))</f>
        <v/>
      </c>
      <c r="L86" s="9" t="str">
        <f>IF(A86="","",COUNTIFS(Candidatos!$C$5:$C$204,A86,Candidatos!$G$5:$G$204,"Finalista"))</f>
        <v/>
      </c>
      <c r="M86" s="9" t="str">
        <f>IF(A86="","",COUNTIFS(Candidatos!$C$5:$C$204,A86,Candidatos!$O$5:$O$204,"Contratado"))</f>
        <v/>
      </c>
      <c r="N86" s="9" t="str">
        <f>IF(A86="","",IF(I86="Fechada",0,Dashboard!$B$3-F86))</f>
        <v/>
      </c>
      <c r="O86" s="9" t="str">
        <f>IF(A86="","",IF(I86="Fechada","CONCLUÍDA",IF(I86="Pausada","PAUSADA",IF(G86&lt;Dashboard!$B$3,"ATRASADA",IF(G86-Dashboard!$B$3&lt;=7,"VENCE EM 7 DIAS","NO PRAZO")))))</f>
        <v/>
      </c>
    </row>
    <row r="87" ht="15.75" customHeight="1">
      <c r="A87" s="6"/>
      <c r="B87" s="6"/>
      <c r="C87" s="6"/>
      <c r="D87" s="6"/>
      <c r="E87" s="6"/>
      <c r="F87" s="5"/>
      <c r="G87" s="5"/>
      <c r="H87" s="6"/>
      <c r="I87" s="6"/>
      <c r="J87" s="6"/>
      <c r="K87" s="9" t="str">
        <f>IF(A87="","",COUNTIF(Candidatos!$C$5:$C$204,A87))</f>
        <v/>
      </c>
      <c r="L87" s="9" t="str">
        <f>IF(A87="","",COUNTIFS(Candidatos!$C$5:$C$204,A87,Candidatos!$G$5:$G$204,"Finalista"))</f>
        <v/>
      </c>
      <c r="M87" s="9" t="str">
        <f>IF(A87="","",COUNTIFS(Candidatos!$C$5:$C$204,A87,Candidatos!$O$5:$O$204,"Contratado"))</f>
        <v/>
      </c>
      <c r="N87" s="9" t="str">
        <f>IF(A87="","",IF(I87="Fechada",0,Dashboard!$B$3-F87))</f>
        <v/>
      </c>
      <c r="O87" s="9" t="str">
        <f>IF(A87="","",IF(I87="Fechada","CONCLUÍDA",IF(I87="Pausada","PAUSADA",IF(G87&lt;Dashboard!$B$3,"ATRASADA",IF(G87-Dashboard!$B$3&lt;=7,"VENCE EM 7 DIAS","NO PRAZO")))))</f>
        <v/>
      </c>
    </row>
    <row r="88" ht="15.75" customHeight="1">
      <c r="A88" s="6"/>
      <c r="B88" s="6"/>
      <c r="C88" s="6"/>
      <c r="D88" s="6"/>
      <c r="E88" s="6"/>
      <c r="F88" s="5"/>
      <c r="G88" s="5"/>
      <c r="H88" s="6"/>
      <c r="I88" s="6"/>
      <c r="J88" s="6"/>
      <c r="K88" s="9" t="str">
        <f>IF(A88="","",COUNTIF(Candidatos!$C$5:$C$204,A88))</f>
        <v/>
      </c>
      <c r="L88" s="9" t="str">
        <f>IF(A88="","",COUNTIFS(Candidatos!$C$5:$C$204,A88,Candidatos!$G$5:$G$204,"Finalista"))</f>
        <v/>
      </c>
      <c r="M88" s="9" t="str">
        <f>IF(A88="","",COUNTIFS(Candidatos!$C$5:$C$204,A88,Candidatos!$O$5:$O$204,"Contratado"))</f>
        <v/>
      </c>
      <c r="N88" s="9" t="str">
        <f>IF(A88="","",IF(I88="Fechada",0,Dashboard!$B$3-F88))</f>
        <v/>
      </c>
      <c r="O88" s="9" t="str">
        <f>IF(A88="","",IF(I88="Fechada","CONCLUÍDA",IF(I88="Pausada","PAUSADA",IF(G88&lt;Dashboard!$B$3,"ATRASADA",IF(G88-Dashboard!$B$3&lt;=7,"VENCE EM 7 DIAS","NO PRAZO")))))</f>
        <v/>
      </c>
    </row>
    <row r="89" ht="15.75" customHeight="1">
      <c r="A89" s="6"/>
      <c r="B89" s="6"/>
      <c r="C89" s="6"/>
      <c r="D89" s="6"/>
      <c r="E89" s="6"/>
      <c r="F89" s="5"/>
      <c r="G89" s="5"/>
      <c r="H89" s="6"/>
      <c r="I89" s="6"/>
      <c r="J89" s="6"/>
      <c r="K89" s="9" t="str">
        <f>IF(A89="","",COUNTIF(Candidatos!$C$5:$C$204,A89))</f>
        <v/>
      </c>
      <c r="L89" s="9" t="str">
        <f>IF(A89="","",COUNTIFS(Candidatos!$C$5:$C$204,A89,Candidatos!$G$5:$G$204,"Finalista"))</f>
        <v/>
      </c>
      <c r="M89" s="9" t="str">
        <f>IF(A89="","",COUNTIFS(Candidatos!$C$5:$C$204,A89,Candidatos!$O$5:$O$204,"Contratado"))</f>
        <v/>
      </c>
      <c r="N89" s="9" t="str">
        <f>IF(A89="","",IF(I89="Fechada",0,Dashboard!$B$3-F89))</f>
        <v/>
      </c>
      <c r="O89" s="9" t="str">
        <f>IF(A89="","",IF(I89="Fechada","CONCLUÍDA",IF(I89="Pausada","PAUSADA",IF(G89&lt;Dashboard!$B$3,"ATRASADA",IF(G89-Dashboard!$B$3&lt;=7,"VENCE EM 7 DIAS","NO PRAZO")))))</f>
        <v/>
      </c>
    </row>
    <row r="90" ht="15.75" customHeight="1">
      <c r="A90" s="6"/>
      <c r="B90" s="6"/>
      <c r="C90" s="6"/>
      <c r="D90" s="6"/>
      <c r="E90" s="6"/>
      <c r="F90" s="5"/>
      <c r="G90" s="5"/>
      <c r="H90" s="6"/>
      <c r="I90" s="6"/>
      <c r="J90" s="6"/>
      <c r="K90" s="9" t="str">
        <f>IF(A90="","",COUNTIF(Candidatos!$C$5:$C$204,A90))</f>
        <v/>
      </c>
      <c r="L90" s="9" t="str">
        <f>IF(A90="","",COUNTIFS(Candidatos!$C$5:$C$204,A90,Candidatos!$G$5:$G$204,"Finalista"))</f>
        <v/>
      </c>
      <c r="M90" s="9" t="str">
        <f>IF(A90="","",COUNTIFS(Candidatos!$C$5:$C$204,A90,Candidatos!$O$5:$O$204,"Contratado"))</f>
        <v/>
      </c>
      <c r="N90" s="9" t="str">
        <f>IF(A90="","",IF(I90="Fechada",0,Dashboard!$B$3-F90))</f>
        <v/>
      </c>
      <c r="O90" s="9" t="str">
        <f>IF(A90="","",IF(I90="Fechada","CONCLUÍDA",IF(I90="Pausada","PAUSADA",IF(G90&lt;Dashboard!$B$3,"ATRASADA",IF(G90-Dashboard!$B$3&lt;=7,"VENCE EM 7 DIAS","NO PRAZO")))))</f>
        <v/>
      </c>
    </row>
    <row r="91" ht="15.75" customHeight="1">
      <c r="A91" s="6"/>
      <c r="B91" s="6"/>
      <c r="C91" s="6"/>
      <c r="D91" s="6"/>
      <c r="E91" s="6"/>
      <c r="F91" s="5"/>
      <c r="G91" s="5"/>
      <c r="H91" s="6"/>
      <c r="I91" s="6"/>
      <c r="J91" s="6"/>
      <c r="K91" s="9" t="str">
        <f>IF(A91="","",COUNTIF(Candidatos!$C$5:$C$204,A91))</f>
        <v/>
      </c>
      <c r="L91" s="9" t="str">
        <f>IF(A91="","",COUNTIFS(Candidatos!$C$5:$C$204,A91,Candidatos!$G$5:$G$204,"Finalista"))</f>
        <v/>
      </c>
      <c r="M91" s="9" t="str">
        <f>IF(A91="","",COUNTIFS(Candidatos!$C$5:$C$204,A91,Candidatos!$O$5:$O$204,"Contratado"))</f>
        <v/>
      </c>
      <c r="N91" s="9" t="str">
        <f>IF(A91="","",IF(I91="Fechada",0,Dashboard!$B$3-F91))</f>
        <v/>
      </c>
      <c r="O91" s="9" t="str">
        <f>IF(A91="","",IF(I91="Fechada","CONCLUÍDA",IF(I91="Pausada","PAUSADA",IF(G91&lt;Dashboard!$B$3,"ATRASADA",IF(G91-Dashboard!$B$3&lt;=7,"VENCE EM 7 DIAS","NO PRAZO")))))</f>
        <v/>
      </c>
    </row>
    <row r="92" ht="15.75" customHeight="1">
      <c r="A92" s="6"/>
      <c r="B92" s="6"/>
      <c r="C92" s="6"/>
      <c r="D92" s="6"/>
      <c r="E92" s="6"/>
      <c r="F92" s="5"/>
      <c r="G92" s="5"/>
      <c r="H92" s="6"/>
      <c r="I92" s="6"/>
      <c r="J92" s="6"/>
      <c r="K92" s="9" t="str">
        <f>IF(A92="","",COUNTIF(Candidatos!$C$5:$C$204,A92))</f>
        <v/>
      </c>
      <c r="L92" s="9" t="str">
        <f>IF(A92="","",COUNTIFS(Candidatos!$C$5:$C$204,A92,Candidatos!$G$5:$G$204,"Finalista"))</f>
        <v/>
      </c>
      <c r="M92" s="9" t="str">
        <f>IF(A92="","",COUNTIFS(Candidatos!$C$5:$C$204,A92,Candidatos!$O$5:$O$204,"Contratado"))</f>
        <v/>
      </c>
      <c r="N92" s="9" t="str">
        <f>IF(A92="","",IF(I92="Fechada",0,Dashboard!$B$3-F92))</f>
        <v/>
      </c>
      <c r="O92" s="9" t="str">
        <f>IF(A92="","",IF(I92="Fechada","CONCLUÍDA",IF(I92="Pausada","PAUSADA",IF(G92&lt;Dashboard!$B$3,"ATRASADA",IF(G92-Dashboard!$B$3&lt;=7,"VENCE EM 7 DIAS","NO PRAZO")))))</f>
        <v/>
      </c>
    </row>
    <row r="93" ht="15.75" customHeight="1">
      <c r="A93" s="6"/>
      <c r="B93" s="6"/>
      <c r="C93" s="6"/>
      <c r="D93" s="6"/>
      <c r="E93" s="6"/>
      <c r="F93" s="5"/>
      <c r="G93" s="5"/>
      <c r="H93" s="6"/>
      <c r="I93" s="6"/>
      <c r="J93" s="6"/>
      <c r="K93" s="9" t="str">
        <f>IF(A93="","",COUNTIF(Candidatos!$C$5:$C$204,A93))</f>
        <v/>
      </c>
      <c r="L93" s="9" t="str">
        <f>IF(A93="","",COUNTIFS(Candidatos!$C$5:$C$204,A93,Candidatos!$G$5:$G$204,"Finalista"))</f>
        <v/>
      </c>
      <c r="M93" s="9" t="str">
        <f>IF(A93="","",COUNTIFS(Candidatos!$C$5:$C$204,A93,Candidatos!$O$5:$O$204,"Contratado"))</f>
        <v/>
      </c>
      <c r="N93" s="9" t="str">
        <f>IF(A93="","",IF(I93="Fechada",0,Dashboard!$B$3-F93))</f>
        <v/>
      </c>
      <c r="O93" s="9" t="str">
        <f>IF(A93="","",IF(I93="Fechada","CONCLUÍDA",IF(I93="Pausada","PAUSADA",IF(G93&lt;Dashboard!$B$3,"ATRASADA",IF(G93-Dashboard!$B$3&lt;=7,"VENCE EM 7 DIAS","NO PRAZO")))))</f>
        <v/>
      </c>
    </row>
    <row r="94" ht="15.75" customHeight="1">
      <c r="A94" s="6"/>
      <c r="B94" s="6"/>
      <c r="C94" s="6"/>
      <c r="D94" s="6"/>
      <c r="E94" s="6"/>
      <c r="F94" s="5"/>
      <c r="G94" s="5"/>
      <c r="H94" s="6"/>
      <c r="I94" s="6"/>
      <c r="J94" s="6"/>
      <c r="K94" s="9" t="str">
        <f>IF(A94="","",COUNTIF(Candidatos!$C$5:$C$204,A94))</f>
        <v/>
      </c>
      <c r="L94" s="9" t="str">
        <f>IF(A94="","",COUNTIFS(Candidatos!$C$5:$C$204,A94,Candidatos!$G$5:$G$204,"Finalista"))</f>
        <v/>
      </c>
      <c r="M94" s="9" t="str">
        <f>IF(A94="","",COUNTIFS(Candidatos!$C$5:$C$204,A94,Candidatos!$O$5:$O$204,"Contratado"))</f>
        <v/>
      </c>
      <c r="N94" s="9" t="str">
        <f>IF(A94="","",IF(I94="Fechada",0,Dashboard!$B$3-F94))</f>
        <v/>
      </c>
      <c r="O94" s="9" t="str">
        <f>IF(A94="","",IF(I94="Fechada","CONCLUÍDA",IF(I94="Pausada","PAUSADA",IF(G94&lt;Dashboard!$B$3,"ATRASADA",IF(G94-Dashboard!$B$3&lt;=7,"VENCE EM 7 DIAS","NO PRAZO")))))</f>
        <v/>
      </c>
    </row>
    <row r="95" ht="15.75" customHeight="1">
      <c r="A95" s="6"/>
      <c r="B95" s="6"/>
      <c r="C95" s="6"/>
      <c r="D95" s="6"/>
      <c r="E95" s="6"/>
      <c r="F95" s="5"/>
      <c r="G95" s="5"/>
      <c r="H95" s="6"/>
      <c r="I95" s="6"/>
      <c r="J95" s="6"/>
      <c r="K95" s="9" t="str">
        <f>IF(A95="","",COUNTIF(Candidatos!$C$5:$C$204,A95))</f>
        <v/>
      </c>
      <c r="L95" s="9" t="str">
        <f>IF(A95="","",COUNTIFS(Candidatos!$C$5:$C$204,A95,Candidatos!$G$5:$G$204,"Finalista"))</f>
        <v/>
      </c>
      <c r="M95" s="9" t="str">
        <f>IF(A95="","",COUNTIFS(Candidatos!$C$5:$C$204,A95,Candidatos!$O$5:$O$204,"Contratado"))</f>
        <v/>
      </c>
      <c r="N95" s="9" t="str">
        <f>IF(A95="","",IF(I95="Fechada",0,Dashboard!$B$3-F95))</f>
        <v/>
      </c>
      <c r="O95" s="9" t="str">
        <f>IF(A95="","",IF(I95="Fechada","CONCLUÍDA",IF(I95="Pausada","PAUSADA",IF(G95&lt;Dashboard!$B$3,"ATRASADA",IF(G95-Dashboard!$B$3&lt;=7,"VENCE EM 7 DIAS","NO PRAZO")))))</f>
        <v/>
      </c>
    </row>
    <row r="96" ht="15.75" customHeight="1">
      <c r="A96" s="6"/>
      <c r="B96" s="6"/>
      <c r="C96" s="6"/>
      <c r="D96" s="6"/>
      <c r="E96" s="6"/>
      <c r="F96" s="5"/>
      <c r="G96" s="5"/>
      <c r="H96" s="6"/>
      <c r="I96" s="6"/>
      <c r="J96" s="6"/>
      <c r="K96" s="9" t="str">
        <f>IF(A96="","",COUNTIF(Candidatos!$C$5:$C$204,A96))</f>
        <v/>
      </c>
      <c r="L96" s="9" t="str">
        <f>IF(A96="","",COUNTIFS(Candidatos!$C$5:$C$204,A96,Candidatos!$G$5:$G$204,"Finalista"))</f>
        <v/>
      </c>
      <c r="M96" s="9" t="str">
        <f>IF(A96="","",COUNTIFS(Candidatos!$C$5:$C$204,A96,Candidatos!$O$5:$O$204,"Contratado"))</f>
        <v/>
      </c>
      <c r="N96" s="9" t="str">
        <f>IF(A96="","",IF(I96="Fechada",0,Dashboard!$B$3-F96))</f>
        <v/>
      </c>
      <c r="O96" s="9" t="str">
        <f>IF(A96="","",IF(I96="Fechada","CONCLUÍDA",IF(I96="Pausada","PAUSADA",IF(G96&lt;Dashboard!$B$3,"ATRASADA",IF(G96-Dashboard!$B$3&lt;=7,"VENCE EM 7 DIAS","NO PRAZO")))))</f>
        <v/>
      </c>
    </row>
    <row r="97" ht="15.75" customHeight="1">
      <c r="A97" s="6"/>
      <c r="B97" s="6"/>
      <c r="C97" s="6"/>
      <c r="D97" s="6"/>
      <c r="E97" s="6"/>
      <c r="F97" s="5"/>
      <c r="G97" s="5"/>
      <c r="H97" s="6"/>
      <c r="I97" s="6"/>
      <c r="J97" s="6"/>
      <c r="K97" s="9" t="str">
        <f>IF(A97="","",COUNTIF(Candidatos!$C$5:$C$204,A97))</f>
        <v/>
      </c>
      <c r="L97" s="9" t="str">
        <f>IF(A97="","",COUNTIFS(Candidatos!$C$5:$C$204,A97,Candidatos!$G$5:$G$204,"Finalista"))</f>
        <v/>
      </c>
      <c r="M97" s="9" t="str">
        <f>IF(A97="","",COUNTIFS(Candidatos!$C$5:$C$204,A97,Candidatos!$O$5:$O$204,"Contratado"))</f>
        <v/>
      </c>
      <c r="N97" s="9" t="str">
        <f>IF(A97="","",IF(I97="Fechada",0,Dashboard!$B$3-F97))</f>
        <v/>
      </c>
      <c r="O97" s="9" t="str">
        <f>IF(A97="","",IF(I97="Fechada","CONCLUÍDA",IF(I97="Pausada","PAUSADA",IF(G97&lt;Dashboard!$B$3,"ATRASADA",IF(G97-Dashboard!$B$3&lt;=7,"VENCE EM 7 DIAS","NO PRAZO")))))</f>
        <v/>
      </c>
    </row>
    <row r="98" ht="15.75" customHeight="1">
      <c r="A98" s="6"/>
      <c r="B98" s="6"/>
      <c r="C98" s="6"/>
      <c r="D98" s="6"/>
      <c r="E98" s="6"/>
      <c r="F98" s="5"/>
      <c r="G98" s="5"/>
      <c r="H98" s="6"/>
      <c r="I98" s="6"/>
      <c r="J98" s="6"/>
      <c r="K98" s="9" t="str">
        <f>IF(A98="","",COUNTIF(Candidatos!$C$5:$C$204,A98))</f>
        <v/>
      </c>
      <c r="L98" s="9" t="str">
        <f>IF(A98="","",COUNTIFS(Candidatos!$C$5:$C$204,A98,Candidatos!$G$5:$G$204,"Finalista"))</f>
        <v/>
      </c>
      <c r="M98" s="9" t="str">
        <f>IF(A98="","",COUNTIFS(Candidatos!$C$5:$C$204,A98,Candidatos!$O$5:$O$204,"Contratado"))</f>
        <v/>
      </c>
      <c r="N98" s="9" t="str">
        <f>IF(A98="","",IF(I98="Fechada",0,Dashboard!$B$3-F98))</f>
        <v/>
      </c>
      <c r="O98" s="9" t="str">
        <f>IF(A98="","",IF(I98="Fechada","CONCLUÍDA",IF(I98="Pausada","PAUSADA",IF(G98&lt;Dashboard!$B$3,"ATRASADA",IF(G98-Dashboard!$B$3&lt;=7,"VENCE EM 7 DIAS","NO PRAZO")))))</f>
        <v/>
      </c>
    </row>
    <row r="99" ht="15.75" customHeight="1">
      <c r="A99" s="6"/>
      <c r="B99" s="6"/>
      <c r="C99" s="6"/>
      <c r="D99" s="6"/>
      <c r="E99" s="6"/>
      <c r="F99" s="5"/>
      <c r="G99" s="5"/>
      <c r="H99" s="6"/>
      <c r="I99" s="6"/>
      <c r="J99" s="6"/>
      <c r="K99" s="9" t="str">
        <f>IF(A99="","",COUNTIF(Candidatos!$C$5:$C$204,A99))</f>
        <v/>
      </c>
      <c r="L99" s="9" t="str">
        <f>IF(A99="","",COUNTIFS(Candidatos!$C$5:$C$204,A99,Candidatos!$G$5:$G$204,"Finalista"))</f>
        <v/>
      </c>
      <c r="M99" s="9" t="str">
        <f>IF(A99="","",COUNTIFS(Candidatos!$C$5:$C$204,A99,Candidatos!$O$5:$O$204,"Contratado"))</f>
        <v/>
      </c>
      <c r="N99" s="9" t="str">
        <f>IF(A99="","",IF(I99="Fechada",0,Dashboard!$B$3-F99))</f>
        <v/>
      </c>
      <c r="O99" s="9" t="str">
        <f>IF(A99="","",IF(I99="Fechada","CONCLUÍDA",IF(I99="Pausada","PAUSADA",IF(G99&lt;Dashboard!$B$3,"ATRASADA",IF(G99-Dashboard!$B$3&lt;=7,"VENCE EM 7 DIAS","NO PRAZO")))))</f>
        <v/>
      </c>
    </row>
    <row r="100" ht="15.75" customHeight="1">
      <c r="A100" s="6"/>
      <c r="B100" s="6"/>
      <c r="C100" s="6"/>
      <c r="D100" s="6"/>
      <c r="E100" s="6"/>
      <c r="F100" s="5"/>
      <c r="G100" s="5"/>
      <c r="H100" s="6"/>
      <c r="I100" s="6"/>
      <c r="J100" s="6"/>
      <c r="K100" s="9" t="str">
        <f>IF(A100="","",COUNTIF(Candidatos!$C$5:$C$204,A100))</f>
        <v/>
      </c>
      <c r="L100" s="9" t="str">
        <f>IF(A100="","",COUNTIFS(Candidatos!$C$5:$C$204,A100,Candidatos!$G$5:$G$204,"Finalista"))</f>
        <v/>
      </c>
      <c r="M100" s="9" t="str">
        <f>IF(A100="","",COUNTIFS(Candidatos!$C$5:$C$204,A100,Candidatos!$O$5:$O$204,"Contratado"))</f>
        <v/>
      </c>
      <c r="N100" s="9" t="str">
        <f>IF(A100="","",IF(I100="Fechada",0,Dashboard!$B$3-F100))</f>
        <v/>
      </c>
      <c r="O100" s="9" t="str">
        <f>IF(A100="","",IF(I100="Fechada","CONCLUÍDA",IF(I100="Pausada","PAUSADA",IF(G100&lt;Dashboard!$B$3,"ATRASADA",IF(G100-Dashboard!$B$3&lt;=7,"VENCE EM 7 DIAS","NO PRAZO")))))</f>
        <v/>
      </c>
    </row>
    <row r="101" ht="15.75" customHeight="1">
      <c r="A101" s="6"/>
      <c r="B101" s="6"/>
      <c r="C101" s="6"/>
      <c r="D101" s="6"/>
      <c r="E101" s="6"/>
      <c r="F101" s="5"/>
      <c r="G101" s="5"/>
      <c r="H101" s="6"/>
      <c r="I101" s="6"/>
      <c r="J101" s="6"/>
      <c r="K101" s="9" t="str">
        <f>IF(A101="","",COUNTIF(Candidatos!$C$5:$C$204,A101))</f>
        <v/>
      </c>
      <c r="L101" s="9" t="str">
        <f>IF(A101="","",COUNTIFS(Candidatos!$C$5:$C$204,A101,Candidatos!$G$5:$G$204,"Finalista"))</f>
        <v/>
      </c>
      <c r="M101" s="9" t="str">
        <f>IF(A101="","",COUNTIFS(Candidatos!$C$5:$C$204,A101,Candidatos!$O$5:$O$204,"Contratado"))</f>
        <v/>
      </c>
      <c r="N101" s="9" t="str">
        <f>IF(A101="","",IF(I101="Fechada",0,Dashboard!$B$3-F101))</f>
        <v/>
      </c>
      <c r="O101" s="9" t="str">
        <f>IF(A101="","",IF(I101="Fechada","CONCLUÍDA",IF(I101="Pausada","PAUSADA",IF(G101&lt;Dashboard!$B$3,"ATRASADA",IF(G101-Dashboard!$B$3&lt;=7,"VENCE EM 7 DIAS","NO PRAZO")))))</f>
        <v/>
      </c>
    </row>
    <row r="102" ht="15.75" customHeight="1">
      <c r="A102" s="6"/>
      <c r="B102" s="6"/>
      <c r="C102" s="6"/>
      <c r="D102" s="6"/>
      <c r="E102" s="6"/>
      <c r="F102" s="5"/>
      <c r="G102" s="5"/>
      <c r="H102" s="6"/>
      <c r="I102" s="6"/>
      <c r="J102" s="6"/>
      <c r="K102" s="9" t="str">
        <f>IF(A102="","",COUNTIF(Candidatos!$C$5:$C$204,A102))</f>
        <v/>
      </c>
      <c r="L102" s="9" t="str">
        <f>IF(A102="","",COUNTIFS(Candidatos!$C$5:$C$204,A102,Candidatos!$G$5:$G$204,"Finalista"))</f>
        <v/>
      </c>
      <c r="M102" s="9" t="str">
        <f>IF(A102="","",COUNTIFS(Candidatos!$C$5:$C$204,A102,Candidatos!$O$5:$O$204,"Contratado"))</f>
        <v/>
      </c>
      <c r="N102" s="9" t="str">
        <f>IF(A102="","",IF(I102="Fechada",0,Dashboard!$B$3-F102))</f>
        <v/>
      </c>
      <c r="O102" s="9" t="str">
        <f>IF(A102="","",IF(I102="Fechada","CONCLUÍDA",IF(I102="Pausada","PAUSADA",IF(G102&lt;Dashboard!$B$3,"ATRASADA",IF(G102-Dashboard!$B$3&lt;=7,"VENCE EM 7 DIAS","NO PRAZO")))))</f>
        <v/>
      </c>
    </row>
    <row r="103" ht="15.75" customHeight="1">
      <c r="A103" s="6"/>
      <c r="B103" s="6"/>
      <c r="C103" s="6"/>
      <c r="D103" s="6"/>
      <c r="E103" s="6"/>
      <c r="F103" s="5"/>
      <c r="G103" s="5"/>
      <c r="H103" s="6"/>
      <c r="I103" s="6"/>
      <c r="J103" s="6"/>
      <c r="K103" s="9" t="str">
        <f>IF(A103="","",COUNTIF(Candidatos!$C$5:$C$204,A103))</f>
        <v/>
      </c>
      <c r="L103" s="9" t="str">
        <f>IF(A103="","",COUNTIFS(Candidatos!$C$5:$C$204,A103,Candidatos!$G$5:$G$204,"Finalista"))</f>
        <v/>
      </c>
      <c r="M103" s="9" t="str">
        <f>IF(A103="","",COUNTIFS(Candidatos!$C$5:$C$204,A103,Candidatos!$O$5:$O$204,"Contratado"))</f>
        <v/>
      </c>
      <c r="N103" s="9" t="str">
        <f>IF(A103="","",IF(I103="Fechada",0,Dashboard!$B$3-F103))</f>
        <v/>
      </c>
      <c r="O103" s="9" t="str">
        <f>IF(A103="","",IF(I103="Fechada","CONCLUÍDA",IF(I103="Pausada","PAUSADA",IF(G103&lt;Dashboard!$B$3,"ATRASADA",IF(G103-Dashboard!$B$3&lt;=7,"VENCE EM 7 DIAS","NO PRAZO")))))</f>
        <v/>
      </c>
    </row>
    <row r="104" ht="15.75" customHeight="1">
      <c r="A104" s="6"/>
      <c r="B104" s="6"/>
      <c r="C104" s="6"/>
      <c r="D104" s="6"/>
      <c r="E104" s="6"/>
      <c r="F104" s="5"/>
      <c r="G104" s="5"/>
      <c r="H104" s="6"/>
      <c r="I104" s="6"/>
      <c r="J104" s="6"/>
      <c r="K104" s="9" t="str">
        <f>IF(A104="","",COUNTIF(Candidatos!$C$5:$C$204,A104))</f>
        <v/>
      </c>
      <c r="L104" s="9" t="str">
        <f>IF(A104="","",COUNTIFS(Candidatos!$C$5:$C$204,A104,Candidatos!$G$5:$G$204,"Finalista"))</f>
        <v/>
      </c>
      <c r="M104" s="9" t="str">
        <f>IF(A104="","",COUNTIFS(Candidatos!$C$5:$C$204,A104,Candidatos!$O$5:$O$204,"Contratado"))</f>
        <v/>
      </c>
      <c r="N104" s="9" t="str">
        <f>IF(A104="","",IF(I104="Fechada",0,Dashboard!$B$3-F104))</f>
        <v/>
      </c>
      <c r="O104" s="9" t="str">
        <f>IF(A104="","",IF(I104="Fechada","CONCLUÍDA",IF(I104="Pausada","PAUSADA",IF(G104&lt;Dashboard!$B$3,"ATRASADA",IF(G104-Dashboard!$B$3&lt;=7,"VENCE EM 7 DIAS","NO PRAZO")))))</f>
        <v/>
      </c>
    </row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O1"/>
    <mergeCell ref="A2:O2"/>
  </mergeCells>
  <conditionalFormatting sqref="O5:O104">
    <cfRule type="containsText" dxfId="5" priority="1" operator="containsText" text="ATRASADA">
      <formula>NOT(ISERROR(SEARCH(("ATRASADA"),(O5))))</formula>
    </cfRule>
  </conditionalFormatting>
  <conditionalFormatting sqref="O5:O104">
    <cfRule type="containsText" dxfId="6" priority="2" operator="containsText" text="VENCE">
      <formula>NOT(ISERROR(SEARCH(("VENCE"),(O5))))</formula>
    </cfRule>
  </conditionalFormatting>
  <conditionalFormatting sqref="O5:O104">
    <cfRule type="containsText" dxfId="7" priority="3" operator="containsText" text="NO PRAZO">
      <formula>NOT(ISERROR(SEARCH(("NO PRAZO"),(O5))))</formula>
    </cfRule>
  </conditionalFormatting>
  <dataValidations>
    <dataValidation type="list" allowBlank="1" sqref="J5:J104">
      <formula1>"Paula Mendes,Lucas Prado"</formula1>
    </dataValidation>
    <dataValidation type="list" allowBlank="1" sqref="I5:I104">
      <formula1>"Planejada,Em seleção,Pausada,Fechada,Cancelada"</formula1>
    </dataValidation>
    <dataValidation type="list" allowBlank="1" sqref="H5:H104">
      <formula1>"Baixa,Média,Alta,Urgente"</formula1>
    </dataValidation>
  </dataValidations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3.0" ySplit="4.0" topLeftCell="D5" activePane="bottomRight" state="frozen"/>
      <selection activeCell="D1" sqref="D1" pane="topRight"/>
      <selection activeCell="A5" sqref="A5" pane="bottomLeft"/>
      <selection activeCell="D5" sqref="D5" pane="bottomRight"/>
    </sheetView>
  </sheetViews>
  <sheetFormatPr customHeight="1" defaultColWidth="12.63" defaultRowHeight="15.0"/>
  <cols>
    <col customWidth="1" min="1" max="1" width="14.0"/>
    <col customWidth="1" min="2" max="2" width="22.0"/>
    <col customWidth="1" min="3" max="3" width="12.0"/>
    <col customWidth="1" min="4" max="4" width="24.0"/>
    <col customWidth="1" min="5" max="5" width="18.0"/>
    <col customWidth="1" min="6" max="6" width="15.0"/>
    <col customWidth="1" min="7" max="7" width="18.0"/>
    <col customWidth="1" min="8" max="8" width="17.0"/>
    <col customWidth="1" min="9" max="9" width="15.0"/>
    <col customWidth="1" min="10" max="10" width="18.0"/>
    <col customWidth="1" min="11" max="11" width="13.0"/>
    <col customWidth="1" min="12" max="12" width="14.0"/>
    <col customWidth="1" min="13" max="13" width="15.0"/>
    <col customWidth="1" min="14" max="14" width="12.0"/>
    <col customWidth="1" min="15" max="16" width="15.0"/>
    <col customWidth="1" min="17" max="17" width="20.0"/>
    <col customWidth="1" min="18" max="18" width="32.0"/>
    <col customWidth="1" min="19" max="26" width="8.63"/>
  </cols>
  <sheetData>
    <row r="1" ht="33.75" customHeight="1">
      <c r="A1" s="1" t="s">
        <v>8</v>
      </c>
    </row>
    <row r="2">
      <c r="A2" s="2" t="s">
        <v>11</v>
      </c>
    </row>
    <row r="4" ht="36.0" customHeight="1">
      <c r="A4" s="4" t="s">
        <v>9</v>
      </c>
      <c r="B4" s="4" t="s">
        <v>20</v>
      </c>
      <c r="C4" s="4" t="s">
        <v>15</v>
      </c>
      <c r="D4" s="4" t="s">
        <v>6</v>
      </c>
      <c r="E4" s="4" t="s">
        <v>29</v>
      </c>
      <c r="F4" s="4" t="s">
        <v>31</v>
      </c>
      <c r="G4" s="4" t="s">
        <v>34</v>
      </c>
      <c r="H4" s="4" t="s">
        <v>38</v>
      </c>
      <c r="I4" s="4" t="s">
        <v>39</v>
      </c>
      <c r="J4" s="4" t="s">
        <v>25</v>
      </c>
      <c r="K4" s="4" t="s">
        <v>41</v>
      </c>
      <c r="L4" s="4" t="s">
        <v>44</v>
      </c>
      <c r="M4" s="4" t="s">
        <v>26</v>
      </c>
      <c r="N4" s="4" t="s">
        <v>49</v>
      </c>
      <c r="O4" s="4" t="s">
        <v>23</v>
      </c>
      <c r="P4" s="4" t="s">
        <v>53</v>
      </c>
      <c r="Q4" s="4" t="s">
        <v>55</v>
      </c>
      <c r="R4" s="4" t="s">
        <v>56</v>
      </c>
    </row>
    <row r="5">
      <c r="A5" s="6" t="s">
        <v>47</v>
      </c>
      <c r="B5" s="6" t="s">
        <v>48</v>
      </c>
      <c r="C5" s="6" t="s">
        <v>40</v>
      </c>
      <c r="D5" s="6" t="s">
        <v>43</v>
      </c>
      <c r="E5" s="6" t="s">
        <v>57</v>
      </c>
      <c r="F5" s="5">
        <v>46269.0</v>
      </c>
      <c r="G5" s="6" t="s">
        <v>58</v>
      </c>
      <c r="H5" s="5">
        <v>46287.0</v>
      </c>
      <c r="I5" s="5">
        <v>46290.0</v>
      </c>
      <c r="J5" s="6" t="s">
        <v>54</v>
      </c>
      <c r="K5" s="7">
        <v>9.0</v>
      </c>
      <c r="L5" s="8">
        <v>8.5</v>
      </c>
      <c r="M5" s="7">
        <v>8.0</v>
      </c>
      <c r="N5" s="10">
        <f t="shared" ref="N5:N204" si="1">IF(A5="","",IF(OR(COUNT(K5:M5)&lt;&gt;3,MIN(K5:M5)&lt;0,MAX(K5:M5)&gt;10),"",AVERAGE(K5:M5)))</f>
        <v>8.5</v>
      </c>
      <c r="O5" s="6" t="s">
        <v>66</v>
      </c>
      <c r="P5" s="9">
        <f>IF(A5="","",Dashboard!$B$3-F5)</f>
        <v>20</v>
      </c>
      <c r="Q5" s="9" t="str">
        <f>IF(A5="","",IF(OR(O5="Contratado",O5="Descartado"),"ENCERRADO",IF(I5="","SEM PRÓXIMA AÇÃO",IF(I5&lt;Dashboard!$B$3,"ATRASADA",IF(I5-Dashboard!$B$3&lt;=3,"PRÓXIMA","NO PRAZO")))))</f>
        <v>PRÓXIMA</v>
      </c>
      <c r="R5" s="6" t="s">
        <v>83</v>
      </c>
    </row>
    <row r="6">
      <c r="A6" s="6" t="s">
        <v>62</v>
      </c>
      <c r="B6" s="6" t="s">
        <v>63</v>
      </c>
      <c r="C6" s="6" t="s">
        <v>40</v>
      </c>
      <c r="D6" s="6" t="s">
        <v>43</v>
      </c>
      <c r="E6" s="6" t="s">
        <v>84</v>
      </c>
      <c r="F6" s="5">
        <v>46271.0</v>
      </c>
      <c r="G6" s="6" t="s">
        <v>87</v>
      </c>
      <c r="H6" s="5">
        <v>46284.0</v>
      </c>
      <c r="I6" s="5">
        <v>46291.0</v>
      </c>
      <c r="J6" s="6" t="s">
        <v>54</v>
      </c>
      <c r="K6" s="7">
        <v>8.0</v>
      </c>
      <c r="L6" s="7">
        <v>7.5</v>
      </c>
      <c r="M6" s="7">
        <v>9.0</v>
      </c>
      <c r="N6" s="10">
        <f t="shared" si="1"/>
        <v>8.166666667</v>
      </c>
      <c r="O6" s="6" t="s">
        <v>66</v>
      </c>
      <c r="P6" s="9">
        <f>IF(A6="","",Dashboard!$B$3-F6)</f>
        <v>18</v>
      </c>
      <c r="Q6" s="9" t="str">
        <f>IF(A6="","",IF(OR(O6="Contratado",O6="Descartado"),"ENCERRADO",IF(I6="","SEM PRÓXIMA AÇÃO",IF(I6&lt;Dashboard!$B$3,"ATRASADA",IF(I6-Dashboard!$B$3&lt;=3,"PRÓXIMA","NO PRAZO")))))</f>
        <v>PRÓXIMA</v>
      </c>
      <c r="R6" s="6" t="s">
        <v>108</v>
      </c>
    </row>
    <row r="7">
      <c r="A7" s="6" t="s">
        <v>109</v>
      </c>
      <c r="B7" s="6" t="s">
        <v>110</v>
      </c>
      <c r="C7" s="6" t="s">
        <v>68</v>
      </c>
      <c r="D7" s="6" t="s">
        <v>70</v>
      </c>
      <c r="E7" s="6" t="s">
        <v>111</v>
      </c>
      <c r="F7" s="5">
        <v>46274.0</v>
      </c>
      <c r="G7" s="6" t="s">
        <v>107</v>
      </c>
      <c r="H7" s="5">
        <v>46283.0</v>
      </c>
      <c r="I7" s="5">
        <v>46288.0</v>
      </c>
      <c r="J7" s="6" t="s">
        <v>54</v>
      </c>
      <c r="K7" s="7">
        <v>7.0</v>
      </c>
      <c r="L7" s="7">
        <v>0.0</v>
      </c>
      <c r="M7" s="7">
        <v>0.0</v>
      </c>
      <c r="N7" s="10">
        <f t="shared" si="1"/>
        <v>2.333333333</v>
      </c>
      <c r="O7" s="6" t="s">
        <v>66</v>
      </c>
      <c r="P7" s="9">
        <f>IF(A7="","",Dashboard!$B$3-F7)</f>
        <v>15</v>
      </c>
      <c r="Q7" s="9" t="str">
        <f>IF(A7="","",IF(OR(O7="Contratado",O7="Descartado"),"ENCERRADO",IF(I7="","SEM PRÓXIMA AÇÃO",IF(I7&lt;Dashboard!$B$3,"ATRASADA",IF(I7-Dashboard!$B$3&lt;=3,"PRÓXIMA","NO PRAZO")))))</f>
        <v>ATRASADA</v>
      </c>
      <c r="R7" s="6" t="s">
        <v>124</v>
      </c>
    </row>
    <row r="8">
      <c r="A8" s="6" t="s">
        <v>127</v>
      </c>
      <c r="B8" s="6" t="s">
        <v>128</v>
      </c>
      <c r="C8" s="6" t="s">
        <v>68</v>
      </c>
      <c r="D8" s="6" t="s">
        <v>70</v>
      </c>
      <c r="E8" s="6" t="s">
        <v>57</v>
      </c>
      <c r="F8" s="5">
        <v>46276.0</v>
      </c>
      <c r="G8" s="6" t="s">
        <v>87</v>
      </c>
      <c r="H8" s="5">
        <v>46286.0</v>
      </c>
      <c r="I8" s="5">
        <v>46292.0</v>
      </c>
      <c r="J8" s="6" t="s">
        <v>54</v>
      </c>
      <c r="K8" s="7">
        <v>7.5</v>
      </c>
      <c r="L8" s="7">
        <v>8.0</v>
      </c>
      <c r="M8" s="7">
        <v>8.0</v>
      </c>
      <c r="N8" s="10">
        <f t="shared" si="1"/>
        <v>7.833333333</v>
      </c>
      <c r="O8" s="6" t="s">
        <v>66</v>
      </c>
      <c r="P8" s="9">
        <f>IF(A8="","",Dashboard!$B$3-F8)</f>
        <v>13</v>
      </c>
      <c r="Q8" s="9" t="str">
        <f>IF(A8="","",IF(OR(O8="Contratado",O8="Descartado"),"ENCERRADO",IF(I8="","SEM PRÓXIMA AÇÃO",IF(I8&lt;Dashboard!$B$3,"ATRASADA",IF(I8-Dashboard!$B$3&lt;=3,"PRÓXIMA","NO PRAZO")))))</f>
        <v>PRÓXIMA</v>
      </c>
      <c r="R8" s="6" t="s">
        <v>145</v>
      </c>
    </row>
    <row r="9">
      <c r="A9" s="6" t="s">
        <v>79</v>
      </c>
      <c r="B9" s="6" t="s">
        <v>80</v>
      </c>
      <c r="C9" s="6" t="s">
        <v>81</v>
      </c>
      <c r="D9" s="6" t="s">
        <v>92</v>
      </c>
      <c r="E9" s="6" t="s">
        <v>84</v>
      </c>
      <c r="F9" s="5">
        <v>46259.0</v>
      </c>
      <c r="G9" s="6" t="s">
        <v>58</v>
      </c>
      <c r="H9" s="5">
        <v>46285.0</v>
      </c>
      <c r="I9" s="5">
        <v>46289.0</v>
      </c>
      <c r="J9" s="6" t="s">
        <v>102</v>
      </c>
      <c r="K9" s="7">
        <v>9.5</v>
      </c>
      <c r="L9" s="7">
        <v>9.0</v>
      </c>
      <c r="M9" s="7">
        <v>8.5</v>
      </c>
      <c r="N9" s="10">
        <f t="shared" si="1"/>
        <v>9</v>
      </c>
      <c r="O9" s="6" t="s">
        <v>66</v>
      </c>
      <c r="P9" s="9">
        <f>IF(A9="","",Dashboard!$B$3-F9)</f>
        <v>30</v>
      </c>
      <c r="Q9" s="9" t="str">
        <f>IF(A9="","",IF(OR(O9="Contratado",O9="Descartado"),"ENCERRADO",IF(I9="","SEM PRÓXIMA AÇÃO",IF(I9&lt;Dashboard!$B$3,"ATRASADA",IF(I9-Dashboard!$B$3&lt;=3,"PRÓXIMA","NO PRAZO")))))</f>
        <v>PRÓXIMA</v>
      </c>
      <c r="R9" s="6" t="s">
        <v>157</v>
      </c>
    </row>
    <row r="10">
      <c r="A10" s="6" t="s">
        <v>88</v>
      </c>
      <c r="B10" s="6" t="s">
        <v>89</v>
      </c>
      <c r="C10" s="6" t="s">
        <v>81</v>
      </c>
      <c r="D10" s="6" t="s">
        <v>92</v>
      </c>
      <c r="E10" s="6" t="s">
        <v>57</v>
      </c>
      <c r="F10" s="5">
        <v>46262.0</v>
      </c>
      <c r="G10" s="6" t="s">
        <v>114</v>
      </c>
      <c r="H10" s="5">
        <v>46282.0</v>
      </c>
      <c r="I10" s="5">
        <v>46287.0</v>
      </c>
      <c r="J10" s="6" t="s">
        <v>102</v>
      </c>
      <c r="K10" s="7">
        <v>8.5</v>
      </c>
      <c r="L10" s="7">
        <v>7.0</v>
      </c>
      <c r="M10" s="7">
        <v>8.0</v>
      </c>
      <c r="N10" s="10">
        <f t="shared" si="1"/>
        <v>7.833333333</v>
      </c>
      <c r="O10" s="6" t="s">
        <v>66</v>
      </c>
      <c r="P10" s="9">
        <f>IF(A10="","",Dashboard!$B$3-F10)</f>
        <v>27</v>
      </c>
      <c r="Q10" s="9" t="str">
        <f>IF(A10="","",IF(OR(O10="Contratado",O10="Descartado"),"ENCERRADO",IF(I10="","SEM PRÓXIMA AÇÃO",IF(I10&lt;Dashboard!$B$3,"ATRASADA",IF(I10-Dashboard!$B$3&lt;=3,"PRÓXIMA","NO PRAZO")))))</f>
        <v>ATRASADA</v>
      </c>
      <c r="R10" s="6" t="s">
        <v>161</v>
      </c>
    </row>
    <row r="11">
      <c r="A11" s="6" t="s">
        <v>101</v>
      </c>
      <c r="B11" s="6" t="s">
        <v>103</v>
      </c>
      <c r="C11" s="6" t="s">
        <v>104</v>
      </c>
      <c r="D11" s="6" t="s">
        <v>117</v>
      </c>
      <c r="E11" s="6" t="s">
        <v>111</v>
      </c>
      <c r="F11" s="5">
        <v>46279.0</v>
      </c>
      <c r="G11" s="6" t="s">
        <v>87</v>
      </c>
      <c r="H11" s="5">
        <v>46287.0</v>
      </c>
      <c r="I11" s="5">
        <v>46293.0</v>
      </c>
      <c r="J11" s="6" t="s">
        <v>54</v>
      </c>
      <c r="K11" s="7">
        <v>8.0</v>
      </c>
      <c r="L11" s="7">
        <v>8.5</v>
      </c>
      <c r="M11" s="7">
        <v>9.0</v>
      </c>
      <c r="N11" s="10">
        <f t="shared" si="1"/>
        <v>8.5</v>
      </c>
      <c r="O11" s="6" t="s">
        <v>66</v>
      </c>
      <c r="P11" s="9">
        <f>IF(A11="","",Dashboard!$B$3-F11)</f>
        <v>10</v>
      </c>
      <c r="Q11" s="9" t="str">
        <f>IF(A11="","",IF(OR(O11="Contratado",O11="Descartado"),"ENCERRADO",IF(I11="","SEM PRÓXIMA AÇÃO",IF(I11&lt;Dashboard!$B$3,"ATRASADA",IF(I11-Dashboard!$B$3&lt;=3,"PRÓXIMA","NO PRAZO")))))</f>
        <v>NO PRAZO</v>
      </c>
      <c r="R11" s="6" t="s">
        <v>162</v>
      </c>
    </row>
    <row r="12">
      <c r="A12" s="6" t="s">
        <v>163</v>
      </c>
      <c r="B12" s="6" t="s">
        <v>164</v>
      </c>
      <c r="C12" s="6" t="s">
        <v>104</v>
      </c>
      <c r="D12" s="6" t="s">
        <v>117</v>
      </c>
      <c r="E12" s="6" t="s">
        <v>156</v>
      </c>
      <c r="F12" s="5">
        <v>46280.0</v>
      </c>
      <c r="G12" s="6" t="s">
        <v>107</v>
      </c>
      <c r="H12" s="5">
        <v>46281.0</v>
      </c>
      <c r="I12" s="5">
        <v>46288.0</v>
      </c>
      <c r="J12" s="6" t="s">
        <v>54</v>
      </c>
      <c r="K12" s="7">
        <v>6.5</v>
      </c>
      <c r="L12" s="7">
        <v>0.0</v>
      </c>
      <c r="M12" s="7">
        <v>0.0</v>
      </c>
      <c r="N12" s="10">
        <f t="shared" si="1"/>
        <v>2.166666667</v>
      </c>
      <c r="O12" s="6" t="s">
        <v>66</v>
      </c>
      <c r="P12" s="9">
        <f>IF(A12="","",Dashboard!$B$3-F12)</f>
        <v>9</v>
      </c>
      <c r="Q12" s="9" t="str">
        <f>IF(A12="","",IF(OR(O12="Contratado",O12="Descartado"),"ENCERRADO",IF(I12="","SEM PRÓXIMA AÇÃO",IF(I12&lt;Dashboard!$B$3,"ATRASADA",IF(I12-Dashboard!$B$3&lt;=3,"PRÓXIMA","NO PRAZO")))))</f>
        <v>ATRASADA</v>
      </c>
      <c r="R12" s="6" t="s">
        <v>165</v>
      </c>
    </row>
    <row r="13">
      <c r="A13" s="6" t="s">
        <v>166</v>
      </c>
      <c r="B13" s="6" t="s">
        <v>167</v>
      </c>
      <c r="C13" s="6" t="s">
        <v>140</v>
      </c>
      <c r="D13" s="6" t="s">
        <v>141</v>
      </c>
      <c r="E13" s="6" t="s">
        <v>139</v>
      </c>
      <c r="F13" s="5">
        <v>46273.0</v>
      </c>
      <c r="G13" s="6" t="s">
        <v>139</v>
      </c>
      <c r="H13" s="5">
        <v>46285.0</v>
      </c>
      <c r="I13" s="5"/>
      <c r="J13" s="6" t="s">
        <v>102</v>
      </c>
      <c r="K13" s="7">
        <v>8.0</v>
      </c>
      <c r="L13" s="7">
        <v>8.0</v>
      </c>
      <c r="M13" s="7">
        <v>8.0</v>
      </c>
      <c r="N13" s="10">
        <f t="shared" si="1"/>
        <v>8</v>
      </c>
      <c r="O13" s="6" t="s">
        <v>66</v>
      </c>
      <c r="P13" s="9">
        <f>IF(A13="","",Dashboard!$B$3-F13)</f>
        <v>16</v>
      </c>
      <c r="Q13" s="9" t="str">
        <f>IF(A13="","",IF(OR(O13="Contratado",O13="Descartado"),"ENCERRADO",IF(I13="","SEM PRÓXIMA AÇÃO",IF(I13&lt;Dashboard!$B$3,"ATRASADA",IF(I13-Dashboard!$B$3&lt;=3,"PRÓXIMA","NO PRAZO")))))</f>
        <v>SEM PRÓXIMA AÇÃO</v>
      </c>
      <c r="R13" s="6" t="s">
        <v>168</v>
      </c>
    </row>
    <row r="14">
      <c r="A14" s="6" t="s">
        <v>115</v>
      </c>
      <c r="B14" s="6" t="s">
        <v>116</v>
      </c>
      <c r="C14" s="6" t="s">
        <v>118</v>
      </c>
      <c r="D14" s="6" t="s">
        <v>150</v>
      </c>
      <c r="E14" s="6" t="s">
        <v>84</v>
      </c>
      <c r="F14" s="5">
        <v>46252.0</v>
      </c>
      <c r="G14" s="6" t="s">
        <v>131</v>
      </c>
      <c r="H14" s="5">
        <v>46279.0</v>
      </c>
      <c r="I14" s="5"/>
      <c r="J14" s="6" t="s">
        <v>54</v>
      </c>
      <c r="K14" s="7">
        <v>9.0</v>
      </c>
      <c r="L14" s="7">
        <v>9.0</v>
      </c>
      <c r="M14" s="7">
        <v>9.5</v>
      </c>
      <c r="N14" s="10">
        <f t="shared" si="1"/>
        <v>9.166666667</v>
      </c>
      <c r="O14" s="6" t="s">
        <v>131</v>
      </c>
      <c r="P14" s="9">
        <f>IF(A14="","",Dashboard!$B$3-F14)</f>
        <v>37</v>
      </c>
      <c r="Q14" s="9" t="str">
        <f>IF(A14="","",IF(OR(O14="Contratado",O14="Descartado"),"ENCERRADO",IF(I14="","SEM PRÓXIMA AÇÃO",IF(I14&lt;Dashboard!$B$3,"ATRASADA",IF(I14-Dashboard!$B$3&lt;=3,"PRÓXIMA","NO PRAZO")))))</f>
        <v>ENCERRADO</v>
      </c>
      <c r="R14" s="6" t="s">
        <v>182</v>
      </c>
    </row>
    <row r="15">
      <c r="A15" s="6" t="s">
        <v>125</v>
      </c>
      <c r="B15" s="6" t="s">
        <v>126</v>
      </c>
      <c r="C15" s="6" t="s">
        <v>118</v>
      </c>
      <c r="D15" s="6" t="s">
        <v>150</v>
      </c>
      <c r="E15" s="6" t="s">
        <v>57</v>
      </c>
      <c r="F15" s="5">
        <v>46253.0</v>
      </c>
      <c r="G15" s="6" t="s">
        <v>132</v>
      </c>
      <c r="H15" s="5">
        <v>46270.0</v>
      </c>
      <c r="I15" s="5"/>
      <c r="J15" s="6" t="s">
        <v>54</v>
      </c>
      <c r="K15" s="7">
        <v>7.0</v>
      </c>
      <c r="L15" s="7">
        <v>7.0</v>
      </c>
      <c r="M15" s="7">
        <v>7.0</v>
      </c>
      <c r="N15" s="10">
        <f t="shared" si="1"/>
        <v>7</v>
      </c>
      <c r="O15" s="6" t="s">
        <v>132</v>
      </c>
      <c r="P15" s="9">
        <f>IF(A15="","",Dashboard!$B$3-F15)</f>
        <v>36</v>
      </c>
      <c r="Q15" s="9" t="str">
        <f>IF(A15="","",IF(OR(O15="Contratado",O15="Descartado"),"ENCERRADO",IF(I15="","SEM PRÓXIMA AÇÃO",IF(I15&lt;Dashboard!$B$3,"ATRASADA",IF(I15-Dashboard!$B$3&lt;=3,"PRÓXIMA","NO PRAZO")))))</f>
        <v>ENCERRADO</v>
      </c>
      <c r="R15" s="6" t="s">
        <v>183</v>
      </c>
    </row>
    <row r="16">
      <c r="A16" s="6" t="s">
        <v>184</v>
      </c>
      <c r="B16" s="6" t="s">
        <v>185</v>
      </c>
      <c r="C16" s="6" t="s">
        <v>40</v>
      </c>
      <c r="D16" s="6" t="s">
        <v>43</v>
      </c>
      <c r="E16" s="6" t="s">
        <v>111</v>
      </c>
      <c r="F16" s="5">
        <v>46272.0</v>
      </c>
      <c r="G16" s="6" t="s">
        <v>132</v>
      </c>
      <c r="H16" s="5">
        <v>46277.0</v>
      </c>
      <c r="I16" s="5"/>
      <c r="J16" s="6" t="s">
        <v>54</v>
      </c>
      <c r="K16" s="7">
        <v>6.0</v>
      </c>
      <c r="L16" s="7">
        <v>0.0</v>
      </c>
      <c r="M16" s="7">
        <v>0.0</v>
      </c>
      <c r="N16" s="10">
        <f t="shared" si="1"/>
        <v>2</v>
      </c>
      <c r="O16" s="6" t="s">
        <v>132</v>
      </c>
      <c r="P16" s="9">
        <f>IF(A16="","",Dashboard!$B$3-F16)</f>
        <v>17</v>
      </c>
      <c r="Q16" s="9" t="str">
        <f>IF(A16="","",IF(OR(O16="Contratado",O16="Descartado"),"ENCERRADO",IF(I16="","SEM PRÓXIMA AÇÃO",IF(I16&lt;Dashboard!$B$3,"ATRASADA",IF(I16-Dashboard!$B$3&lt;=3,"PRÓXIMA","NO PRAZO")))))</f>
        <v>ENCERRADO</v>
      </c>
      <c r="R16" s="6" t="s">
        <v>186</v>
      </c>
    </row>
    <row r="17">
      <c r="A17" s="6"/>
      <c r="B17" s="6"/>
      <c r="C17" s="6"/>
      <c r="D17" s="6"/>
      <c r="E17" s="6"/>
      <c r="F17" s="5"/>
      <c r="G17" s="6"/>
      <c r="H17" s="5"/>
      <c r="I17" s="5"/>
      <c r="J17" s="6"/>
      <c r="K17" s="7"/>
      <c r="L17" s="7"/>
      <c r="M17" s="7"/>
      <c r="N17" s="10" t="str">
        <f t="shared" si="1"/>
        <v/>
      </c>
      <c r="O17" s="6"/>
      <c r="P17" s="9" t="str">
        <f>IF(A17="","",Dashboard!$B$3-F17)</f>
        <v/>
      </c>
      <c r="Q17" s="9" t="str">
        <f>IF(A17="","",IF(OR(O17="Contratado",O17="Descartado"),"ENCERRADO",IF(I17="","SEM PRÓXIMA AÇÃO",IF(I17&lt;Dashboard!$B$3,"ATRASADA",IF(I17-Dashboard!$B$3&lt;=3,"PRÓXIMA","NO PRAZO")))))</f>
        <v/>
      </c>
      <c r="R17" s="6"/>
    </row>
    <row r="18">
      <c r="A18" s="6"/>
      <c r="B18" s="6"/>
      <c r="C18" s="6"/>
      <c r="D18" s="6"/>
      <c r="E18" s="6"/>
      <c r="F18" s="5"/>
      <c r="G18" s="6"/>
      <c r="H18" s="5"/>
      <c r="I18" s="5"/>
      <c r="J18" s="6"/>
      <c r="K18" s="7"/>
      <c r="L18" s="7"/>
      <c r="M18" s="7"/>
      <c r="N18" s="10" t="str">
        <f t="shared" si="1"/>
        <v/>
      </c>
      <c r="O18" s="6"/>
      <c r="P18" s="9" t="str">
        <f>IF(A18="","",Dashboard!$B$3-F18)</f>
        <v/>
      </c>
      <c r="Q18" s="9" t="str">
        <f>IF(A18="","",IF(OR(O18="Contratado",O18="Descartado"),"ENCERRADO",IF(I18="","SEM PRÓXIMA AÇÃO",IF(I18&lt;Dashboard!$B$3,"ATRASADA",IF(I18-Dashboard!$B$3&lt;=3,"PRÓXIMA","NO PRAZO")))))</f>
        <v/>
      </c>
      <c r="R18" s="6"/>
    </row>
    <row r="19">
      <c r="A19" s="6"/>
      <c r="B19" s="6"/>
      <c r="C19" s="6"/>
      <c r="D19" s="6"/>
      <c r="E19" s="6"/>
      <c r="F19" s="5"/>
      <c r="G19" s="6"/>
      <c r="H19" s="5"/>
      <c r="I19" s="5"/>
      <c r="J19" s="6"/>
      <c r="K19" s="7"/>
      <c r="L19" s="7"/>
      <c r="M19" s="7"/>
      <c r="N19" s="10" t="str">
        <f t="shared" si="1"/>
        <v/>
      </c>
      <c r="O19" s="6"/>
      <c r="P19" s="9" t="str">
        <f>IF(A19="","",Dashboard!$B$3-F19)</f>
        <v/>
      </c>
      <c r="Q19" s="9" t="str">
        <f>IF(A19="","",IF(OR(O19="Contratado",O19="Descartado"),"ENCERRADO",IF(I19="","SEM PRÓXIMA AÇÃO",IF(I19&lt;Dashboard!$B$3,"ATRASADA",IF(I19-Dashboard!$B$3&lt;=3,"PRÓXIMA","NO PRAZO")))))</f>
        <v/>
      </c>
      <c r="R19" s="6"/>
    </row>
    <row r="20">
      <c r="A20" s="6"/>
      <c r="B20" s="6"/>
      <c r="C20" s="6"/>
      <c r="D20" s="6"/>
      <c r="E20" s="6"/>
      <c r="F20" s="5"/>
      <c r="G20" s="6"/>
      <c r="H20" s="5"/>
      <c r="I20" s="5"/>
      <c r="J20" s="6"/>
      <c r="K20" s="7"/>
      <c r="L20" s="7"/>
      <c r="M20" s="7"/>
      <c r="N20" s="10" t="str">
        <f t="shared" si="1"/>
        <v/>
      </c>
      <c r="O20" s="6"/>
      <c r="P20" s="9" t="str">
        <f>IF(A20="","",Dashboard!$B$3-F20)</f>
        <v/>
      </c>
      <c r="Q20" s="9" t="str">
        <f>IF(A20="","",IF(OR(O20="Contratado",O20="Descartado"),"ENCERRADO",IF(I20="","SEM PRÓXIMA AÇÃO",IF(I20&lt;Dashboard!$B$3,"ATRASADA",IF(I20-Dashboard!$B$3&lt;=3,"PRÓXIMA","NO PRAZO")))))</f>
        <v/>
      </c>
      <c r="R20" s="6"/>
    </row>
    <row r="21" ht="15.75" customHeight="1">
      <c r="A21" s="6"/>
      <c r="B21" s="6"/>
      <c r="C21" s="6"/>
      <c r="D21" s="6"/>
      <c r="E21" s="6"/>
      <c r="F21" s="5"/>
      <c r="G21" s="6"/>
      <c r="H21" s="5"/>
      <c r="I21" s="5"/>
      <c r="J21" s="6"/>
      <c r="K21" s="7"/>
      <c r="L21" s="7"/>
      <c r="M21" s="7"/>
      <c r="N21" s="10" t="str">
        <f t="shared" si="1"/>
        <v/>
      </c>
      <c r="O21" s="6"/>
      <c r="P21" s="9" t="str">
        <f>IF(A21="","",Dashboard!$B$3-F21)</f>
        <v/>
      </c>
      <c r="Q21" s="9" t="str">
        <f>IF(A21="","",IF(OR(O21="Contratado",O21="Descartado"),"ENCERRADO",IF(I21="","SEM PRÓXIMA AÇÃO",IF(I21&lt;Dashboard!$B$3,"ATRASADA",IF(I21-Dashboard!$B$3&lt;=3,"PRÓXIMA","NO PRAZO")))))</f>
        <v/>
      </c>
      <c r="R21" s="6"/>
    </row>
    <row r="22" ht="15.75" customHeight="1">
      <c r="A22" s="6"/>
      <c r="B22" s="6"/>
      <c r="C22" s="6"/>
      <c r="D22" s="6"/>
      <c r="E22" s="6"/>
      <c r="F22" s="5"/>
      <c r="G22" s="6"/>
      <c r="H22" s="5"/>
      <c r="I22" s="5"/>
      <c r="J22" s="6"/>
      <c r="K22" s="7"/>
      <c r="L22" s="7"/>
      <c r="M22" s="7"/>
      <c r="N22" s="10" t="str">
        <f t="shared" si="1"/>
        <v/>
      </c>
      <c r="O22" s="6"/>
      <c r="P22" s="9" t="str">
        <f>IF(A22="","",Dashboard!$B$3-F22)</f>
        <v/>
      </c>
      <c r="Q22" s="9" t="str">
        <f>IF(A22="","",IF(OR(O22="Contratado",O22="Descartado"),"ENCERRADO",IF(I22="","SEM PRÓXIMA AÇÃO",IF(I22&lt;Dashboard!$B$3,"ATRASADA",IF(I22-Dashboard!$B$3&lt;=3,"PRÓXIMA","NO PRAZO")))))</f>
        <v/>
      </c>
      <c r="R22" s="6"/>
    </row>
    <row r="23" ht="15.75" customHeight="1">
      <c r="A23" s="6"/>
      <c r="B23" s="6"/>
      <c r="C23" s="6"/>
      <c r="D23" s="6"/>
      <c r="E23" s="6"/>
      <c r="F23" s="5"/>
      <c r="G23" s="6"/>
      <c r="H23" s="5"/>
      <c r="I23" s="5"/>
      <c r="J23" s="6"/>
      <c r="K23" s="7"/>
      <c r="L23" s="7"/>
      <c r="M23" s="7"/>
      <c r="N23" s="10" t="str">
        <f t="shared" si="1"/>
        <v/>
      </c>
      <c r="O23" s="6"/>
      <c r="P23" s="9" t="str">
        <f>IF(A23="","",Dashboard!$B$3-F23)</f>
        <v/>
      </c>
      <c r="Q23" s="9" t="str">
        <f>IF(A23="","",IF(OR(O23="Contratado",O23="Descartado"),"ENCERRADO",IF(I23="","SEM PRÓXIMA AÇÃO",IF(I23&lt;Dashboard!$B$3,"ATRASADA",IF(I23-Dashboard!$B$3&lt;=3,"PRÓXIMA","NO PRAZO")))))</f>
        <v/>
      </c>
      <c r="R23" s="6"/>
    </row>
    <row r="24" ht="15.75" customHeight="1">
      <c r="A24" s="6"/>
      <c r="B24" s="6"/>
      <c r="C24" s="6"/>
      <c r="D24" s="6"/>
      <c r="E24" s="6"/>
      <c r="F24" s="5"/>
      <c r="G24" s="6"/>
      <c r="H24" s="5"/>
      <c r="I24" s="5"/>
      <c r="J24" s="6"/>
      <c r="K24" s="7"/>
      <c r="L24" s="7"/>
      <c r="M24" s="7"/>
      <c r="N24" s="10" t="str">
        <f t="shared" si="1"/>
        <v/>
      </c>
      <c r="O24" s="6"/>
      <c r="P24" s="9" t="str">
        <f>IF(A24="","",Dashboard!$B$3-F24)</f>
        <v/>
      </c>
      <c r="Q24" s="9" t="str">
        <f>IF(A24="","",IF(OR(O24="Contratado",O24="Descartado"),"ENCERRADO",IF(I24="","SEM PRÓXIMA AÇÃO",IF(I24&lt;Dashboard!$B$3,"ATRASADA",IF(I24-Dashboard!$B$3&lt;=3,"PRÓXIMA","NO PRAZO")))))</f>
        <v/>
      </c>
      <c r="R24" s="6"/>
    </row>
    <row r="25" ht="15.75" customHeight="1">
      <c r="A25" s="6"/>
      <c r="B25" s="6"/>
      <c r="C25" s="6"/>
      <c r="D25" s="6"/>
      <c r="E25" s="6"/>
      <c r="F25" s="5"/>
      <c r="G25" s="6"/>
      <c r="H25" s="5"/>
      <c r="I25" s="5"/>
      <c r="J25" s="6"/>
      <c r="K25" s="7"/>
      <c r="L25" s="7"/>
      <c r="M25" s="7"/>
      <c r="N25" s="10" t="str">
        <f t="shared" si="1"/>
        <v/>
      </c>
      <c r="O25" s="6"/>
      <c r="P25" s="9" t="str">
        <f>IF(A25="","",Dashboard!$B$3-F25)</f>
        <v/>
      </c>
      <c r="Q25" s="9" t="str">
        <f>IF(A25="","",IF(OR(O25="Contratado",O25="Descartado"),"ENCERRADO",IF(I25="","SEM PRÓXIMA AÇÃO",IF(I25&lt;Dashboard!$B$3,"ATRASADA",IF(I25-Dashboard!$B$3&lt;=3,"PRÓXIMA","NO PRAZO")))))</f>
        <v/>
      </c>
      <c r="R25" s="6"/>
    </row>
    <row r="26" ht="15.75" customHeight="1">
      <c r="A26" s="6"/>
      <c r="B26" s="6"/>
      <c r="C26" s="6"/>
      <c r="D26" s="6"/>
      <c r="E26" s="6"/>
      <c r="F26" s="5"/>
      <c r="G26" s="6"/>
      <c r="H26" s="5"/>
      <c r="I26" s="5"/>
      <c r="J26" s="6"/>
      <c r="K26" s="7"/>
      <c r="L26" s="7"/>
      <c r="M26" s="7"/>
      <c r="N26" s="10" t="str">
        <f t="shared" si="1"/>
        <v/>
      </c>
      <c r="O26" s="6"/>
      <c r="P26" s="9" t="str">
        <f>IF(A26="","",Dashboard!$B$3-F26)</f>
        <v/>
      </c>
      <c r="Q26" s="9" t="str">
        <f>IF(A26="","",IF(OR(O26="Contratado",O26="Descartado"),"ENCERRADO",IF(I26="","SEM PRÓXIMA AÇÃO",IF(I26&lt;Dashboard!$B$3,"ATRASADA",IF(I26-Dashboard!$B$3&lt;=3,"PRÓXIMA","NO PRAZO")))))</f>
        <v/>
      </c>
      <c r="R26" s="6"/>
    </row>
    <row r="27" ht="15.75" customHeight="1">
      <c r="A27" s="6"/>
      <c r="B27" s="6"/>
      <c r="C27" s="6"/>
      <c r="D27" s="6"/>
      <c r="E27" s="6"/>
      <c r="F27" s="5"/>
      <c r="G27" s="6"/>
      <c r="H27" s="5"/>
      <c r="I27" s="5"/>
      <c r="J27" s="6"/>
      <c r="K27" s="7"/>
      <c r="L27" s="7"/>
      <c r="M27" s="7"/>
      <c r="N27" s="10" t="str">
        <f t="shared" si="1"/>
        <v/>
      </c>
      <c r="O27" s="6"/>
      <c r="P27" s="9" t="str">
        <f>IF(A27="","",Dashboard!$B$3-F27)</f>
        <v/>
      </c>
      <c r="Q27" s="9" t="str">
        <f>IF(A27="","",IF(OR(O27="Contratado",O27="Descartado"),"ENCERRADO",IF(I27="","SEM PRÓXIMA AÇÃO",IF(I27&lt;Dashboard!$B$3,"ATRASADA",IF(I27-Dashboard!$B$3&lt;=3,"PRÓXIMA","NO PRAZO")))))</f>
        <v/>
      </c>
      <c r="R27" s="6"/>
    </row>
    <row r="28" ht="15.75" customHeight="1">
      <c r="A28" s="6"/>
      <c r="B28" s="6"/>
      <c r="C28" s="6"/>
      <c r="D28" s="6"/>
      <c r="E28" s="6"/>
      <c r="F28" s="5"/>
      <c r="G28" s="6"/>
      <c r="H28" s="5"/>
      <c r="I28" s="5"/>
      <c r="J28" s="6"/>
      <c r="K28" s="7"/>
      <c r="L28" s="7"/>
      <c r="M28" s="7"/>
      <c r="N28" s="10" t="str">
        <f t="shared" si="1"/>
        <v/>
      </c>
      <c r="O28" s="6"/>
      <c r="P28" s="9" t="str">
        <f>IF(A28="","",Dashboard!$B$3-F28)</f>
        <v/>
      </c>
      <c r="Q28" s="9" t="str">
        <f>IF(A28="","",IF(OR(O28="Contratado",O28="Descartado"),"ENCERRADO",IF(I28="","SEM PRÓXIMA AÇÃO",IF(I28&lt;Dashboard!$B$3,"ATRASADA",IF(I28-Dashboard!$B$3&lt;=3,"PRÓXIMA","NO PRAZO")))))</f>
        <v/>
      </c>
      <c r="R28" s="6"/>
    </row>
    <row r="29" ht="15.75" customHeight="1">
      <c r="A29" s="6"/>
      <c r="B29" s="6"/>
      <c r="C29" s="6"/>
      <c r="D29" s="6"/>
      <c r="E29" s="6"/>
      <c r="F29" s="5"/>
      <c r="G29" s="6"/>
      <c r="H29" s="5"/>
      <c r="I29" s="5"/>
      <c r="J29" s="6"/>
      <c r="K29" s="7"/>
      <c r="L29" s="7"/>
      <c r="M29" s="7"/>
      <c r="N29" s="10" t="str">
        <f t="shared" si="1"/>
        <v/>
      </c>
      <c r="O29" s="6"/>
      <c r="P29" s="9" t="str">
        <f>IF(A29="","",Dashboard!$B$3-F29)</f>
        <v/>
      </c>
      <c r="Q29" s="9" t="str">
        <f>IF(A29="","",IF(OR(O29="Contratado",O29="Descartado"),"ENCERRADO",IF(I29="","SEM PRÓXIMA AÇÃO",IF(I29&lt;Dashboard!$B$3,"ATRASADA",IF(I29-Dashboard!$B$3&lt;=3,"PRÓXIMA","NO PRAZO")))))</f>
        <v/>
      </c>
      <c r="R29" s="6"/>
    </row>
    <row r="30" ht="15.75" customHeight="1">
      <c r="A30" s="6"/>
      <c r="B30" s="6"/>
      <c r="C30" s="6"/>
      <c r="D30" s="6"/>
      <c r="E30" s="6"/>
      <c r="F30" s="5"/>
      <c r="G30" s="6"/>
      <c r="H30" s="5"/>
      <c r="I30" s="5"/>
      <c r="J30" s="6"/>
      <c r="K30" s="7"/>
      <c r="L30" s="7"/>
      <c r="M30" s="7"/>
      <c r="N30" s="10" t="str">
        <f t="shared" si="1"/>
        <v/>
      </c>
      <c r="O30" s="6"/>
      <c r="P30" s="9" t="str">
        <f>IF(A30="","",Dashboard!$B$3-F30)</f>
        <v/>
      </c>
      <c r="Q30" s="9" t="str">
        <f>IF(A30="","",IF(OR(O30="Contratado",O30="Descartado"),"ENCERRADO",IF(I30="","SEM PRÓXIMA AÇÃO",IF(I30&lt;Dashboard!$B$3,"ATRASADA",IF(I30-Dashboard!$B$3&lt;=3,"PRÓXIMA","NO PRAZO")))))</f>
        <v/>
      </c>
      <c r="R30" s="6"/>
    </row>
    <row r="31" ht="15.75" customHeight="1">
      <c r="A31" s="6"/>
      <c r="B31" s="6"/>
      <c r="C31" s="6"/>
      <c r="D31" s="6"/>
      <c r="E31" s="6"/>
      <c r="F31" s="5"/>
      <c r="G31" s="6"/>
      <c r="H31" s="5"/>
      <c r="I31" s="5"/>
      <c r="J31" s="6"/>
      <c r="K31" s="7"/>
      <c r="L31" s="7"/>
      <c r="M31" s="7"/>
      <c r="N31" s="10" t="str">
        <f t="shared" si="1"/>
        <v/>
      </c>
      <c r="O31" s="6"/>
      <c r="P31" s="9" t="str">
        <f>IF(A31="","",Dashboard!$B$3-F31)</f>
        <v/>
      </c>
      <c r="Q31" s="9" t="str">
        <f>IF(A31="","",IF(OR(O31="Contratado",O31="Descartado"),"ENCERRADO",IF(I31="","SEM PRÓXIMA AÇÃO",IF(I31&lt;Dashboard!$B$3,"ATRASADA",IF(I31-Dashboard!$B$3&lt;=3,"PRÓXIMA","NO PRAZO")))))</f>
        <v/>
      </c>
      <c r="R31" s="6"/>
    </row>
    <row r="32" ht="15.75" customHeight="1">
      <c r="A32" s="6"/>
      <c r="B32" s="6"/>
      <c r="C32" s="6"/>
      <c r="D32" s="6"/>
      <c r="E32" s="6"/>
      <c r="F32" s="5"/>
      <c r="G32" s="6"/>
      <c r="H32" s="5"/>
      <c r="I32" s="5"/>
      <c r="J32" s="6"/>
      <c r="K32" s="7"/>
      <c r="L32" s="7"/>
      <c r="M32" s="7"/>
      <c r="N32" s="10" t="str">
        <f t="shared" si="1"/>
        <v/>
      </c>
      <c r="O32" s="6"/>
      <c r="P32" s="9" t="str">
        <f>IF(A32="","",Dashboard!$B$3-F32)</f>
        <v/>
      </c>
      <c r="Q32" s="9" t="str">
        <f>IF(A32="","",IF(OR(O32="Contratado",O32="Descartado"),"ENCERRADO",IF(I32="","SEM PRÓXIMA AÇÃO",IF(I32&lt;Dashboard!$B$3,"ATRASADA",IF(I32-Dashboard!$B$3&lt;=3,"PRÓXIMA","NO PRAZO")))))</f>
        <v/>
      </c>
      <c r="R32" s="6"/>
    </row>
    <row r="33" ht="15.75" customHeight="1">
      <c r="A33" s="6"/>
      <c r="B33" s="6"/>
      <c r="C33" s="6"/>
      <c r="D33" s="6"/>
      <c r="E33" s="6"/>
      <c r="F33" s="5"/>
      <c r="G33" s="6"/>
      <c r="H33" s="5"/>
      <c r="I33" s="5"/>
      <c r="J33" s="6"/>
      <c r="K33" s="7"/>
      <c r="L33" s="7"/>
      <c r="M33" s="7"/>
      <c r="N33" s="10" t="str">
        <f t="shared" si="1"/>
        <v/>
      </c>
      <c r="O33" s="6"/>
      <c r="P33" s="9" t="str">
        <f>IF(A33="","",Dashboard!$B$3-F33)</f>
        <v/>
      </c>
      <c r="Q33" s="9" t="str">
        <f>IF(A33="","",IF(OR(O33="Contratado",O33="Descartado"),"ENCERRADO",IF(I33="","SEM PRÓXIMA AÇÃO",IF(I33&lt;Dashboard!$B$3,"ATRASADA",IF(I33-Dashboard!$B$3&lt;=3,"PRÓXIMA","NO PRAZO")))))</f>
        <v/>
      </c>
      <c r="R33" s="6"/>
    </row>
    <row r="34" ht="15.75" customHeight="1">
      <c r="A34" s="6"/>
      <c r="B34" s="6"/>
      <c r="C34" s="6"/>
      <c r="D34" s="6"/>
      <c r="E34" s="6"/>
      <c r="F34" s="5"/>
      <c r="G34" s="6"/>
      <c r="H34" s="5"/>
      <c r="I34" s="5"/>
      <c r="J34" s="6"/>
      <c r="K34" s="7"/>
      <c r="L34" s="7"/>
      <c r="M34" s="7"/>
      <c r="N34" s="10" t="str">
        <f t="shared" si="1"/>
        <v/>
      </c>
      <c r="O34" s="6"/>
      <c r="P34" s="9" t="str">
        <f>IF(A34="","",Dashboard!$B$3-F34)</f>
        <v/>
      </c>
      <c r="Q34" s="9" t="str">
        <f>IF(A34="","",IF(OR(O34="Contratado",O34="Descartado"),"ENCERRADO",IF(I34="","SEM PRÓXIMA AÇÃO",IF(I34&lt;Dashboard!$B$3,"ATRASADA",IF(I34-Dashboard!$B$3&lt;=3,"PRÓXIMA","NO PRAZO")))))</f>
        <v/>
      </c>
      <c r="R34" s="6"/>
    </row>
    <row r="35" ht="15.75" customHeight="1">
      <c r="A35" s="6"/>
      <c r="B35" s="6"/>
      <c r="C35" s="6"/>
      <c r="D35" s="6"/>
      <c r="E35" s="6"/>
      <c r="F35" s="5"/>
      <c r="G35" s="6"/>
      <c r="H35" s="5"/>
      <c r="I35" s="5"/>
      <c r="J35" s="6"/>
      <c r="K35" s="7"/>
      <c r="L35" s="7"/>
      <c r="M35" s="7"/>
      <c r="N35" s="10" t="str">
        <f t="shared" si="1"/>
        <v/>
      </c>
      <c r="O35" s="6"/>
      <c r="P35" s="9" t="str">
        <f>IF(A35="","",Dashboard!$B$3-F35)</f>
        <v/>
      </c>
      <c r="Q35" s="9" t="str">
        <f>IF(A35="","",IF(OR(O35="Contratado",O35="Descartado"),"ENCERRADO",IF(I35="","SEM PRÓXIMA AÇÃO",IF(I35&lt;Dashboard!$B$3,"ATRASADA",IF(I35-Dashboard!$B$3&lt;=3,"PRÓXIMA","NO PRAZO")))))</f>
        <v/>
      </c>
      <c r="R35" s="6"/>
    </row>
    <row r="36" ht="15.75" customHeight="1">
      <c r="A36" s="6"/>
      <c r="B36" s="6"/>
      <c r="C36" s="6"/>
      <c r="D36" s="6"/>
      <c r="E36" s="6"/>
      <c r="F36" s="5"/>
      <c r="G36" s="6"/>
      <c r="H36" s="5"/>
      <c r="I36" s="5"/>
      <c r="J36" s="6"/>
      <c r="K36" s="7"/>
      <c r="L36" s="7"/>
      <c r="M36" s="7"/>
      <c r="N36" s="10" t="str">
        <f t="shared" si="1"/>
        <v/>
      </c>
      <c r="O36" s="6"/>
      <c r="P36" s="9" t="str">
        <f>IF(A36="","",Dashboard!$B$3-F36)</f>
        <v/>
      </c>
      <c r="Q36" s="9" t="str">
        <f>IF(A36="","",IF(OR(O36="Contratado",O36="Descartado"),"ENCERRADO",IF(I36="","SEM PRÓXIMA AÇÃO",IF(I36&lt;Dashboard!$B$3,"ATRASADA",IF(I36-Dashboard!$B$3&lt;=3,"PRÓXIMA","NO PRAZO")))))</f>
        <v/>
      </c>
      <c r="R36" s="6"/>
    </row>
    <row r="37" ht="15.75" customHeight="1">
      <c r="A37" s="6"/>
      <c r="B37" s="6"/>
      <c r="C37" s="6"/>
      <c r="D37" s="6"/>
      <c r="E37" s="6"/>
      <c r="F37" s="5"/>
      <c r="G37" s="6"/>
      <c r="H37" s="5"/>
      <c r="I37" s="5"/>
      <c r="J37" s="6"/>
      <c r="K37" s="7"/>
      <c r="L37" s="7"/>
      <c r="M37" s="7"/>
      <c r="N37" s="10" t="str">
        <f t="shared" si="1"/>
        <v/>
      </c>
      <c r="O37" s="6"/>
      <c r="P37" s="9" t="str">
        <f>IF(A37="","",Dashboard!$B$3-F37)</f>
        <v/>
      </c>
      <c r="Q37" s="9" t="str">
        <f>IF(A37="","",IF(OR(O37="Contratado",O37="Descartado"),"ENCERRADO",IF(I37="","SEM PRÓXIMA AÇÃO",IF(I37&lt;Dashboard!$B$3,"ATRASADA",IF(I37-Dashboard!$B$3&lt;=3,"PRÓXIMA","NO PRAZO")))))</f>
        <v/>
      </c>
      <c r="R37" s="6"/>
    </row>
    <row r="38" ht="15.75" customHeight="1">
      <c r="A38" s="6"/>
      <c r="B38" s="6"/>
      <c r="C38" s="6"/>
      <c r="D38" s="6"/>
      <c r="E38" s="6"/>
      <c r="F38" s="5"/>
      <c r="G38" s="6"/>
      <c r="H38" s="5"/>
      <c r="I38" s="5"/>
      <c r="J38" s="6"/>
      <c r="K38" s="7"/>
      <c r="L38" s="7"/>
      <c r="M38" s="7"/>
      <c r="N38" s="10" t="str">
        <f t="shared" si="1"/>
        <v/>
      </c>
      <c r="O38" s="6"/>
      <c r="P38" s="9" t="str">
        <f>IF(A38="","",Dashboard!$B$3-F38)</f>
        <v/>
      </c>
      <c r="Q38" s="9" t="str">
        <f>IF(A38="","",IF(OR(O38="Contratado",O38="Descartado"),"ENCERRADO",IF(I38="","SEM PRÓXIMA AÇÃO",IF(I38&lt;Dashboard!$B$3,"ATRASADA",IF(I38-Dashboard!$B$3&lt;=3,"PRÓXIMA","NO PRAZO")))))</f>
        <v/>
      </c>
      <c r="R38" s="6"/>
    </row>
    <row r="39" ht="15.75" customHeight="1">
      <c r="A39" s="6"/>
      <c r="B39" s="6"/>
      <c r="C39" s="6"/>
      <c r="D39" s="6"/>
      <c r="E39" s="6"/>
      <c r="F39" s="5"/>
      <c r="G39" s="6"/>
      <c r="H39" s="5"/>
      <c r="I39" s="5"/>
      <c r="J39" s="6"/>
      <c r="K39" s="7"/>
      <c r="L39" s="7"/>
      <c r="M39" s="7"/>
      <c r="N39" s="10" t="str">
        <f t="shared" si="1"/>
        <v/>
      </c>
      <c r="O39" s="6"/>
      <c r="P39" s="9" t="str">
        <f>IF(A39="","",Dashboard!$B$3-F39)</f>
        <v/>
      </c>
      <c r="Q39" s="9" t="str">
        <f>IF(A39="","",IF(OR(O39="Contratado",O39="Descartado"),"ENCERRADO",IF(I39="","SEM PRÓXIMA AÇÃO",IF(I39&lt;Dashboard!$B$3,"ATRASADA",IF(I39-Dashboard!$B$3&lt;=3,"PRÓXIMA","NO PRAZO")))))</f>
        <v/>
      </c>
      <c r="R39" s="6"/>
    </row>
    <row r="40" ht="15.75" customHeight="1">
      <c r="A40" s="6"/>
      <c r="B40" s="6"/>
      <c r="C40" s="6"/>
      <c r="D40" s="6"/>
      <c r="E40" s="6"/>
      <c r="F40" s="5"/>
      <c r="G40" s="6"/>
      <c r="H40" s="5"/>
      <c r="I40" s="5"/>
      <c r="J40" s="6"/>
      <c r="K40" s="7"/>
      <c r="L40" s="7"/>
      <c r="M40" s="7"/>
      <c r="N40" s="10" t="str">
        <f t="shared" si="1"/>
        <v/>
      </c>
      <c r="O40" s="6"/>
      <c r="P40" s="9" t="str">
        <f>IF(A40="","",Dashboard!$B$3-F40)</f>
        <v/>
      </c>
      <c r="Q40" s="9" t="str">
        <f>IF(A40="","",IF(OR(O40="Contratado",O40="Descartado"),"ENCERRADO",IF(I40="","SEM PRÓXIMA AÇÃO",IF(I40&lt;Dashboard!$B$3,"ATRASADA",IF(I40-Dashboard!$B$3&lt;=3,"PRÓXIMA","NO PRAZO")))))</f>
        <v/>
      </c>
      <c r="R40" s="6"/>
    </row>
    <row r="41" ht="15.75" customHeight="1">
      <c r="A41" s="6"/>
      <c r="B41" s="6"/>
      <c r="C41" s="6"/>
      <c r="D41" s="6"/>
      <c r="E41" s="6"/>
      <c r="F41" s="5"/>
      <c r="G41" s="6"/>
      <c r="H41" s="5"/>
      <c r="I41" s="5"/>
      <c r="J41" s="6"/>
      <c r="K41" s="7"/>
      <c r="L41" s="7"/>
      <c r="M41" s="7"/>
      <c r="N41" s="10" t="str">
        <f t="shared" si="1"/>
        <v/>
      </c>
      <c r="O41" s="6"/>
      <c r="P41" s="9" t="str">
        <f>IF(A41="","",Dashboard!$B$3-F41)</f>
        <v/>
      </c>
      <c r="Q41" s="9" t="str">
        <f>IF(A41="","",IF(OR(O41="Contratado",O41="Descartado"),"ENCERRADO",IF(I41="","SEM PRÓXIMA AÇÃO",IF(I41&lt;Dashboard!$B$3,"ATRASADA",IF(I41-Dashboard!$B$3&lt;=3,"PRÓXIMA","NO PRAZO")))))</f>
        <v/>
      </c>
      <c r="R41" s="6"/>
    </row>
    <row r="42" ht="15.75" customHeight="1">
      <c r="A42" s="6"/>
      <c r="B42" s="6"/>
      <c r="C42" s="6"/>
      <c r="D42" s="6"/>
      <c r="E42" s="6"/>
      <c r="F42" s="5"/>
      <c r="G42" s="6"/>
      <c r="H42" s="5"/>
      <c r="I42" s="5"/>
      <c r="J42" s="6"/>
      <c r="K42" s="7"/>
      <c r="L42" s="7"/>
      <c r="M42" s="7"/>
      <c r="N42" s="10" t="str">
        <f t="shared" si="1"/>
        <v/>
      </c>
      <c r="O42" s="6"/>
      <c r="P42" s="9" t="str">
        <f>IF(A42="","",Dashboard!$B$3-F42)</f>
        <v/>
      </c>
      <c r="Q42" s="9" t="str">
        <f>IF(A42="","",IF(OR(O42="Contratado",O42="Descartado"),"ENCERRADO",IF(I42="","SEM PRÓXIMA AÇÃO",IF(I42&lt;Dashboard!$B$3,"ATRASADA",IF(I42-Dashboard!$B$3&lt;=3,"PRÓXIMA","NO PRAZO")))))</f>
        <v/>
      </c>
      <c r="R42" s="6"/>
    </row>
    <row r="43" ht="15.75" customHeight="1">
      <c r="A43" s="6"/>
      <c r="B43" s="6"/>
      <c r="C43" s="6"/>
      <c r="D43" s="6"/>
      <c r="E43" s="6"/>
      <c r="F43" s="5"/>
      <c r="G43" s="6"/>
      <c r="H43" s="5"/>
      <c r="I43" s="5"/>
      <c r="J43" s="6"/>
      <c r="K43" s="7"/>
      <c r="L43" s="7"/>
      <c r="M43" s="7"/>
      <c r="N43" s="10" t="str">
        <f t="shared" si="1"/>
        <v/>
      </c>
      <c r="O43" s="6"/>
      <c r="P43" s="9" t="str">
        <f>IF(A43="","",Dashboard!$B$3-F43)</f>
        <v/>
      </c>
      <c r="Q43" s="9" t="str">
        <f>IF(A43="","",IF(OR(O43="Contratado",O43="Descartado"),"ENCERRADO",IF(I43="","SEM PRÓXIMA AÇÃO",IF(I43&lt;Dashboard!$B$3,"ATRASADA",IF(I43-Dashboard!$B$3&lt;=3,"PRÓXIMA","NO PRAZO")))))</f>
        <v/>
      </c>
      <c r="R43" s="6"/>
    </row>
    <row r="44" ht="15.75" customHeight="1">
      <c r="A44" s="6"/>
      <c r="B44" s="6"/>
      <c r="C44" s="6"/>
      <c r="D44" s="6"/>
      <c r="E44" s="6"/>
      <c r="F44" s="5"/>
      <c r="G44" s="6"/>
      <c r="H44" s="5"/>
      <c r="I44" s="5"/>
      <c r="J44" s="6"/>
      <c r="K44" s="7"/>
      <c r="L44" s="7"/>
      <c r="M44" s="7"/>
      <c r="N44" s="10" t="str">
        <f t="shared" si="1"/>
        <v/>
      </c>
      <c r="O44" s="6"/>
      <c r="P44" s="9" t="str">
        <f>IF(A44="","",Dashboard!$B$3-F44)</f>
        <v/>
      </c>
      <c r="Q44" s="9" t="str">
        <f>IF(A44="","",IF(OR(O44="Contratado",O44="Descartado"),"ENCERRADO",IF(I44="","SEM PRÓXIMA AÇÃO",IF(I44&lt;Dashboard!$B$3,"ATRASADA",IF(I44-Dashboard!$B$3&lt;=3,"PRÓXIMA","NO PRAZO")))))</f>
        <v/>
      </c>
      <c r="R44" s="6"/>
    </row>
    <row r="45" ht="15.75" customHeight="1">
      <c r="A45" s="6"/>
      <c r="B45" s="6"/>
      <c r="C45" s="6"/>
      <c r="D45" s="6"/>
      <c r="E45" s="6"/>
      <c r="F45" s="5"/>
      <c r="G45" s="6"/>
      <c r="H45" s="5"/>
      <c r="I45" s="5"/>
      <c r="J45" s="6"/>
      <c r="K45" s="7"/>
      <c r="L45" s="7"/>
      <c r="M45" s="7"/>
      <c r="N45" s="10" t="str">
        <f t="shared" si="1"/>
        <v/>
      </c>
      <c r="O45" s="6"/>
      <c r="P45" s="9" t="str">
        <f>IF(A45="","",Dashboard!$B$3-F45)</f>
        <v/>
      </c>
      <c r="Q45" s="9" t="str">
        <f>IF(A45="","",IF(OR(O45="Contratado",O45="Descartado"),"ENCERRADO",IF(I45="","SEM PRÓXIMA AÇÃO",IF(I45&lt;Dashboard!$B$3,"ATRASADA",IF(I45-Dashboard!$B$3&lt;=3,"PRÓXIMA","NO PRAZO")))))</f>
        <v/>
      </c>
      <c r="R45" s="6"/>
    </row>
    <row r="46" ht="15.75" customHeight="1">
      <c r="A46" s="6"/>
      <c r="B46" s="6"/>
      <c r="C46" s="6"/>
      <c r="D46" s="6"/>
      <c r="E46" s="6"/>
      <c r="F46" s="5"/>
      <c r="G46" s="6"/>
      <c r="H46" s="5"/>
      <c r="I46" s="5"/>
      <c r="J46" s="6"/>
      <c r="K46" s="7"/>
      <c r="L46" s="7"/>
      <c r="M46" s="7"/>
      <c r="N46" s="10" t="str">
        <f t="shared" si="1"/>
        <v/>
      </c>
      <c r="O46" s="6"/>
      <c r="P46" s="9" t="str">
        <f>IF(A46="","",Dashboard!$B$3-F46)</f>
        <v/>
      </c>
      <c r="Q46" s="9" t="str">
        <f>IF(A46="","",IF(OR(O46="Contratado",O46="Descartado"),"ENCERRADO",IF(I46="","SEM PRÓXIMA AÇÃO",IF(I46&lt;Dashboard!$B$3,"ATRASADA",IF(I46-Dashboard!$B$3&lt;=3,"PRÓXIMA","NO PRAZO")))))</f>
        <v/>
      </c>
      <c r="R46" s="6"/>
    </row>
    <row r="47" ht="15.75" customHeight="1">
      <c r="A47" s="6"/>
      <c r="B47" s="6"/>
      <c r="C47" s="6"/>
      <c r="D47" s="6"/>
      <c r="E47" s="6"/>
      <c r="F47" s="5"/>
      <c r="G47" s="6"/>
      <c r="H47" s="5"/>
      <c r="I47" s="5"/>
      <c r="J47" s="6"/>
      <c r="K47" s="7"/>
      <c r="L47" s="7"/>
      <c r="M47" s="7"/>
      <c r="N47" s="10" t="str">
        <f t="shared" si="1"/>
        <v/>
      </c>
      <c r="O47" s="6"/>
      <c r="P47" s="9" t="str">
        <f>IF(A47="","",Dashboard!$B$3-F47)</f>
        <v/>
      </c>
      <c r="Q47" s="9" t="str">
        <f>IF(A47="","",IF(OR(O47="Contratado",O47="Descartado"),"ENCERRADO",IF(I47="","SEM PRÓXIMA AÇÃO",IF(I47&lt;Dashboard!$B$3,"ATRASADA",IF(I47-Dashboard!$B$3&lt;=3,"PRÓXIMA","NO PRAZO")))))</f>
        <v/>
      </c>
      <c r="R47" s="6"/>
    </row>
    <row r="48" ht="15.75" customHeight="1">
      <c r="A48" s="6"/>
      <c r="B48" s="6"/>
      <c r="C48" s="6"/>
      <c r="D48" s="6"/>
      <c r="E48" s="6"/>
      <c r="F48" s="5"/>
      <c r="G48" s="6"/>
      <c r="H48" s="5"/>
      <c r="I48" s="5"/>
      <c r="J48" s="6"/>
      <c r="K48" s="7"/>
      <c r="L48" s="7"/>
      <c r="M48" s="7"/>
      <c r="N48" s="10" t="str">
        <f t="shared" si="1"/>
        <v/>
      </c>
      <c r="O48" s="6"/>
      <c r="P48" s="9" t="str">
        <f>IF(A48="","",Dashboard!$B$3-F48)</f>
        <v/>
      </c>
      <c r="Q48" s="9" t="str">
        <f>IF(A48="","",IF(OR(O48="Contratado",O48="Descartado"),"ENCERRADO",IF(I48="","SEM PRÓXIMA AÇÃO",IF(I48&lt;Dashboard!$B$3,"ATRASADA",IF(I48-Dashboard!$B$3&lt;=3,"PRÓXIMA","NO PRAZO")))))</f>
        <v/>
      </c>
      <c r="R48" s="6"/>
    </row>
    <row r="49" ht="15.75" customHeight="1">
      <c r="A49" s="6"/>
      <c r="B49" s="6"/>
      <c r="C49" s="6"/>
      <c r="D49" s="6"/>
      <c r="E49" s="6"/>
      <c r="F49" s="5"/>
      <c r="G49" s="6"/>
      <c r="H49" s="5"/>
      <c r="I49" s="5"/>
      <c r="J49" s="6"/>
      <c r="K49" s="7"/>
      <c r="L49" s="7"/>
      <c r="M49" s="7"/>
      <c r="N49" s="10" t="str">
        <f t="shared" si="1"/>
        <v/>
      </c>
      <c r="O49" s="6"/>
      <c r="P49" s="9" t="str">
        <f>IF(A49="","",Dashboard!$B$3-F49)</f>
        <v/>
      </c>
      <c r="Q49" s="9" t="str">
        <f>IF(A49="","",IF(OR(O49="Contratado",O49="Descartado"),"ENCERRADO",IF(I49="","SEM PRÓXIMA AÇÃO",IF(I49&lt;Dashboard!$B$3,"ATRASADA",IF(I49-Dashboard!$B$3&lt;=3,"PRÓXIMA","NO PRAZO")))))</f>
        <v/>
      </c>
      <c r="R49" s="6"/>
    </row>
    <row r="50" ht="15.75" customHeight="1">
      <c r="A50" s="6"/>
      <c r="B50" s="6"/>
      <c r="C50" s="6"/>
      <c r="D50" s="6"/>
      <c r="E50" s="6"/>
      <c r="F50" s="5"/>
      <c r="G50" s="6"/>
      <c r="H50" s="5"/>
      <c r="I50" s="5"/>
      <c r="J50" s="6"/>
      <c r="K50" s="7"/>
      <c r="L50" s="7"/>
      <c r="M50" s="7"/>
      <c r="N50" s="10" t="str">
        <f t="shared" si="1"/>
        <v/>
      </c>
      <c r="O50" s="6"/>
      <c r="P50" s="9" t="str">
        <f>IF(A50="","",Dashboard!$B$3-F50)</f>
        <v/>
      </c>
      <c r="Q50" s="9" t="str">
        <f>IF(A50="","",IF(OR(O50="Contratado",O50="Descartado"),"ENCERRADO",IF(I50="","SEM PRÓXIMA AÇÃO",IF(I50&lt;Dashboard!$B$3,"ATRASADA",IF(I50-Dashboard!$B$3&lt;=3,"PRÓXIMA","NO PRAZO")))))</f>
        <v/>
      </c>
      <c r="R50" s="6"/>
    </row>
    <row r="51" ht="15.75" customHeight="1">
      <c r="A51" s="6"/>
      <c r="B51" s="6"/>
      <c r="C51" s="6"/>
      <c r="D51" s="6"/>
      <c r="E51" s="6"/>
      <c r="F51" s="5"/>
      <c r="G51" s="6"/>
      <c r="H51" s="5"/>
      <c r="I51" s="5"/>
      <c r="J51" s="6"/>
      <c r="K51" s="7"/>
      <c r="L51" s="7"/>
      <c r="M51" s="7"/>
      <c r="N51" s="10" t="str">
        <f t="shared" si="1"/>
        <v/>
      </c>
      <c r="O51" s="6"/>
      <c r="P51" s="9" t="str">
        <f>IF(A51="","",Dashboard!$B$3-F51)</f>
        <v/>
      </c>
      <c r="Q51" s="9" t="str">
        <f>IF(A51="","",IF(OR(O51="Contratado",O51="Descartado"),"ENCERRADO",IF(I51="","SEM PRÓXIMA AÇÃO",IF(I51&lt;Dashboard!$B$3,"ATRASADA",IF(I51-Dashboard!$B$3&lt;=3,"PRÓXIMA","NO PRAZO")))))</f>
        <v/>
      </c>
      <c r="R51" s="6"/>
    </row>
    <row r="52" ht="15.75" customHeight="1">
      <c r="A52" s="6"/>
      <c r="B52" s="6"/>
      <c r="C52" s="6"/>
      <c r="D52" s="6"/>
      <c r="E52" s="6"/>
      <c r="F52" s="5"/>
      <c r="G52" s="6"/>
      <c r="H52" s="5"/>
      <c r="I52" s="5"/>
      <c r="J52" s="6"/>
      <c r="K52" s="7"/>
      <c r="L52" s="7"/>
      <c r="M52" s="7"/>
      <c r="N52" s="10" t="str">
        <f t="shared" si="1"/>
        <v/>
      </c>
      <c r="O52" s="6"/>
      <c r="P52" s="9" t="str">
        <f>IF(A52="","",Dashboard!$B$3-F52)</f>
        <v/>
      </c>
      <c r="Q52" s="9" t="str">
        <f>IF(A52="","",IF(OR(O52="Contratado",O52="Descartado"),"ENCERRADO",IF(I52="","SEM PRÓXIMA AÇÃO",IF(I52&lt;Dashboard!$B$3,"ATRASADA",IF(I52-Dashboard!$B$3&lt;=3,"PRÓXIMA","NO PRAZO")))))</f>
        <v/>
      </c>
      <c r="R52" s="6"/>
    </row>
    <row r="53" ht="15.75" customHeight="1">
      <c r="A53" s="6"/>
      <c r="B53" s="6"/>
      <c r="C53" s="6"/>
      <c r="D53" s="6"/>
      <c r="E53" s="6"/>
      <c r="F53" s="5"/>
      <c r="G53" s="6"/>
      <c r="H53" s="5"/>
      <c r="I53" s="5"/>
      <c r="J53" s="6"/>
      <c r="K53" s="7"/>
      <c r="L53" s="7"/>
      <c r="M53" s="7"/>
      <c r="N53" s="10" t="str">
        <f t="shared" si="1"/>
        <v/>
      </c>
      <c r="O53" s="6"/>
      <c r="P53" s="9" t="str">
        <f>IF(A53="","",Dashboard!$B$3-F53)</f>
        <v/>
      </c>
      <c r="Q53" s="9" t="str">
        <f>IF(A53="","",IF(OR(O53="Contratado",O53="Descartado"),"ENCERRADO",IF(I53="","SEM PRÓXIMA AÇÃO",IF(I53&lt;Dashboard!$B$3,"ATRASADA",IF(I53-Dashboard!$B$3&lt;=3,"PRÓXIMA","NO PRAZO")))))</f>
        <v/>
      </c>
      <c r="R53" s="6"/>
    </row>
    <row r="54" ht="15.75" customHeight="1">
      <c r="A54" s="6"/>
      <c r="B54" s="6"/>
      <c r="C54" s="6"/>
      <c r="D54" s="6"/>
      <c r="E54" s="6"/>
      <c r="F54" s="5"/>
      <c r="G54" s="6"/>
      <c r="H54" s="5"/>
      <c r="I54" s="5"/>
      <c r="J54" s="6"/>
      <c r="K54" s="7"/>
      <c r="L54" s="7"/>
      <c r="M54" s="7"/>
      <c r="N54" s="10" t="str">
        <f t="shared" si="1"/>
        <v/>
      </c>
      <c r="O54" s="6"/>
      <c r="P54" s="9" t="str">
        <f>IF(A54="","",Dashboard!$B$3-F54)</f>
        <v/>
      </c>
      <c r="Q54" s="9" t="str">
        <f>IF(A54="","",IF(OR(O54="Contratado",O54="Descartado"),"ENCERRADO",IF(I54="","SEM PRÓXIMA AÇÃO",IF(I54&lt;Dashboard!$B$3,"ATRASADA",IF(I54-Dashboard!$B$3&lt;=3,"PRÓXIMA","NO PRAZO")))))</f>
        <v/>
      </c>
      <c r="R54" s="6"/>
    </row>
    <row r="55" ht="15.75" customHeight="1">
      <c r="A55" s="6"/>
      <c r="B55" s="6"/>
      <c r="C55" s="6"/>
      <c r="D55" s="6"/>
      <c r="E55" s="6"/>
      <c r="F55" s="5"/>
      <c r="G55" s="6"/>
      <c r="H55" s="5"/>
      <c r="I55" s="5"/>
      <c r="J55" s="6"/>
      <c r="K55" s="7"/>
      <c r="L55" s="7"/>
      <c r="M55" s="7"/>
      <c r="N55" s="10" t="str">
        <f t="shared" si="1"/>
        <v/>
      </c>
      <c r="O55" s="6"/>
      <c r="P55" s="9" t="str">
        <f>IF(A55="","",Dashboard!$B$3-F55)</f>
        <v/>
      </c>
      <c r="Q55" s="9" t="str">
        <f>IF(A55="","",IF(OR(O55="Contratado",O55="Descartado"),"ENCERRADO",IF(I55="","SEM PRÓXIMA AÇÃO",IF(I55&lt;Dashboard!$B$3,"ATRASADA",IF(I55-Dashboard!$B$3&lt;=3,"PRÓXIMA","NO PRAZO")))))</f>
        <v/>
      </c>
      <c r="R55" s="6"/>
    </row>
    <row r="56" ht="15.75" customHeight="1">
      <c r="A56" s="6"/>
      <c r="B56" s="6"/>
      <c r="C56" s="6"/>
      <c r="D56" s="6"/>
      <c r="E56" s="6"/>
      <c r="F56" s="5"/>
      <c r="G56" s="6"/>
      <c r="H56" s="5"/>
      <c r="I56" s="5"/>
      <c r="J56" s="6"/>
      <c r="K56" s="7"/>
      <c r="L56" s="7"/>
      <c r="M56" s="7"/>
      <c r="N56" s="10" t="str">
        <f t="shared" si="1"/>
        <v/>
      </c>
      <c r="O56" s="6"/>
      <c r="P56" s="9" t="str">
        <f>IF(A56="","",Dashboard!$B$3-F56)</f>
        <v/>
      </c>
      <c r="Q56" s="9" t="str">
        <f>IF(A56="","",IF(OR(O56="Contratado",O56="Descartado"),"ENCERRADO",IF(I56="","SEM PRÓXIMA AÇÃO",IF(I56&lt;Dashboard!$B$3,"ATRASADA",IF(I56-Dashboard!$B$3&lt;=3,"PRÓXIMA","NO PRAZO")))))</f>
        <v/>
      </c>
      <c r="R56" s="6"/>
    </row>
    <row r="57" ht="15.75" customHeight="1">
      <c r="A57" s="6"/>
      <c r="B57" s="6"/>
      <c r="C57" s="6"/>
      <c r="D57" s="6"/>
      <c r="E57" s="6"/>
      <c r="F57" s="5"/>
      <c r="G57" s="6"/>
      <c r="H57" s="5"/>
      <c r="I57" s="5"/>
      <c r="J57" s="6"/>
      <c r="K57" s="7"/>
      <c r="L57" s="7"/>
      <c r="M57" s="7"/>
      <c r="N57" s="10" t="str">
        <f t="shared" si="1"/>
        <v/>
      </c>
      <c r="O57" s="6"/>
      <c r="P57" s="9" t="str">
        <f>IF(A57="","",Dashboard!$B$3-F57)</f>
        <v/>
      </c>
      <c r="Q57" s="9" t="str">
        <f>IF(A57="","",IF(OR(O57="Contratado",O57="Descartado"),"ENCERRADO",IF(I57="","SEM PRÓXIMA AÇÃO",IF(I57&lt;Dashboard!$B$3,"ATRASADA",IF(I57-Dashboard!$B$3&lt;=3,"PRÓXIMA","NO PRAZO")))))</f>
        <v/>
      </c>
      <c r="R57" s="6"/>
    </row>
    <row r="58" ht="15.75" customHeight="1">
      <c r="A58" s="6"/>
      <c r="B58" s="6"/>
      <c r="C58" s="6"/>
      <c r="D58" s="6"/>
      <c r="E58" s="6"/>
      <c r="F58" s="5"/>
      <c r="G58" s="6"/>
      <c r="H58" s="5"/>
      <c r="I58" s="5"/>
      <c r="J58" s="6"/>
      <c r="K58" s="7"/>
      <c r="L58" s="7"/>
      <c r="M58" s="7"/>
      <c r="N58" s="10" t="str">
        <f t="shared" si="1"/>
        <v/>
      </c>
      <c r="O58" s="6"/>
      <c r="P58" s="9" t="str">
        <f>IF(A58="","",Dashboard!$B$3-F58)</f>
        <v/>
      </c>
      <c r="Q58" s="9" t="str">
        <f>IF(A58="","",IF(OR(O58="Contratado",O58="Descartado"),"ENCERRADO",IF(I58="","SEM PRÓXIMA AÇÃO",IF(I58&lt;Dashboard!$B$3,"ATRASADA",IF(I58-Dashboard!$B$3&lt;=3,"PRÓXIMA","NO PRAZO")))))</f>
        <v/>
      </c>
      <c r="R58" s="6"/>
    </row>
    <row r="59" ht="15.75" customHeight="1">
      <c r="A59" s="6"/>
      <c r="B59" s="6"/>
      <c r="C59" s="6"/>
      <c r="D59" s="6"/>
      <c r="E59" s="6"/>
      <c r="F59" s="5"/>
      <c r="G59" s="6"/>
      <c r="H59" s="5"/>
      <c r="I59" s="5"/>
      <c r="J59" s="6"/>
      <c r="K59" s="7"/>
      <c r="L59" s="7"/>
      <c r="M59" s="7"/>
      <c r="N59" s="10" t="str">
        <f t="shared" si="1"/>
        <v/>
      </c>
      <c r="O59" s="6"/>
      <c r="P59" s="9" t="str">
        <f>IF(A59="","",Dashboard!$B$3-F59)</f>
        <v/>
      </c>
      <c r="Q59" s="9" t="str">
        <f>IF(A59="","",IF(OR(O59="Contratado",O59="Descartado"),"ENCERRADO",IF(I59="","SEM PRÓXIMA AÇÃO",IF(I59&lt;Dashboard!$B$3,"ATRASADA",IF(I59-Dashboard!$B$3&lt;=3,"PRÓXIMA","NO PRAZO")))))</f>
        <v/>
      </c>
      <c r="R59" s="6"/>
    </row>
    <row r="60" ht="15.75" customHeight="1">
      <c r="A60" s="6"/>
      <c r="B60" s="6"/>
      <c r="C60" s="6"/>
      <c r="D60" s="6"/>
      <c r="E60" s="6"/>
      <c r="F60" s="5"/>
      <c r="G60" s="6"/>
      <c r="H60" s="5"/>
      <c r="I60" s="5"/>
      <c r="J60" s="6"/>
      <c r="K60" s="7"/>
      <c r="L60" s="7"/>
      <c r="M60" s="7"/>
      <c r="N60" s="10" t="str">
        <f t="shared" si="1"/>
        <v/>
      </c>
      <c r="O60" s="6"/>
      <c r="P60" s="9" t="str">
        <f>IF(A60="","",Dashboard!$B$3-F60)</f>
        <v/>
      </c>
      <c r="Q60" s="9" t="str">
        <f>IF(A60="","",IF(OR(O60="Contratado",O60="Descartado"),"ENCERRADO",IF(I60="","SEM PRÓXIMA AÇÃO",IF(I60&lt;Dashboard!$B$3,"ATRASADA",IF(I60-Dashboard!$B$3&lt;=3,"PRÓXIMA","NO PRAZO")))))</f>
        <v/>
      </c>
      <c r="R60" s="6"/>
    </row>
    <row r="61" ht="15.75" customHeight="1">
      <c r="A61" s="6"/>
      <c r="B61" s="6"/>
      <c r="C61" s="6"/>
      <c r="D61" s="6"/>
      <c r="E61" s="6"/>
      <c r="F61" s="5"/>
      <c r="G61" s="6"/>
      <c r="H61" s="5"/>
      <c r="I61" s="5"/>
      <c r="J61" s="6"/>
      <c r="K61" s="7"/>
      <c r="L61" s="7"/>
      <c r="M61" s="7"/>
      <c r="N61" s="10" t="str">
        <f t="shared" si="1"/>
        <v/>
      </c>
      <c r="O61" s="6"/>
      <c r="P61" s="9" t="str">
        <f>IF(A61="","",Dashboard!$B$3-F61)</f>
        <v/>
      </c>
      <c r="Q61" s="9" t="str">
        <f>IF(A61="","",IF(OR(O61="Contratado",O61="Descartado"),"ENCERRADO",IF(I61="","SEM PRÓXIMA AÇÃO",IF(I61&lt;Dashboard!$B$3,"ATRASADA",IF(I61-Dashboard!$B$3&lt;=3,"PRÓXIMA","NO PRAZO")))))</f>
        <v/>
      </c>
      <c r="R61" s="6"/>
    </row>
    <row r="62" ht="15.75" customHeight="1">
      <c r="A62" s="6"/>
      <c r="B62" s="6"/>
      <c r="C62" s="6"/>
      <c r="D62" s="6"/>
      <c r="E62" s="6"/>
      <c r="F62" s="5"/>
      <c r="G62" s="6"/>
      <c r="H62" s="5"/>
      <c r="I62" s="5"/>
      <c r="J62" s="6"/>
      <c r="K62" s="7"/>
      <c r="L62" s="7"/>
      <c r="M62" s="7"/>
      <c r="N62" s="10" t="str">
        <f t="shared" si="1"/>
        <v/>
      </c>
      <c r="O62" s="6"/>
      <c r="P62" s="9" t="str">
        <f>IF(A62="","",Dashboard!$B$3-F62)</f>
        <v/>
      </c>
      <c r="Q62" s="9" t="str">
        <f>IF(A62="","",IF(OR(O62="Contratado",O62="Descartado"),"ENCERRADO",IF(I62="","SEM PRÓXIMA AÇÃO",IF(I62&lt;Dashboard!$B$3,"ATRASADA",IF(I62-Dashboard!$B$3&lt;=3,"PRÓXIMA","NO PRAZO")))))</f>
        <v/>
      </c>
      <c r="R62" s="6"/>
    </row>
    <row r="63" ht="15.75" customHeight="1">
      <c r="A63" s="6"/>
      <c r="B63" s="6"/>
      <c r="C63" s="6"/>
      <c r="D63" s="6"/>
      <c r="E63" s="6"/>
      <c r="F63" s="5"/>
      <c r="G63" s="6"/>
      <c r="H63" s="5"/>
      <c r="I63" s="5"/>
      <c r="J63" s="6"/>
      <c r="K63" s="7"/>
      <c r="L63" s="7"/>
      <c r="M63" s="7"/>
      <c r="N63" s="10" t="str">
        <f t="shared" si="1"/>
        <v/>
      </c>
      <c r="O63" s="6"/>
      <c r="P63" s="9" t="str">
        <f>IF(A63="","",Dashboard!$B$3-F63)</f>
        <v/>
      </c>
      <c r="Q63" s="9" t="str">
        <f>IF(A63="","",IF(OR(O63="Contratado",O63="Descartado"),"ENCERRADO",IF(I63="","SEM PRÓXIMA AÇÃO",IF(I63&lt;Dashboard!$B$3,"ATRASADA",IF(I63-Dashboard!$B$3&lt;=3,"PRÓXIMA","NO PRAZO")))))</f>
        <v/>
      </c>
      <c r="R63" s="6"/>
    </row>
    <row r="64" ht="15.75" customHeight="1">
      <c r="A64" s="6"/>
      <c r="B64" s="6"/>
      <c r="C64" s="6"/>
      <c r="D64" s="6"/>
      <c r="E64" s="6"/>
      <c r="F64" s="5"/>
      <c r="G64" s="6"/>
      <c r="H64" s="5"/>
      <c r="I64" s="5"/>
      <c r="J64" s="6"/>
      <c r="K64" s="7"/>
      <c r="L64" s="7"/>
      <c r="M64" s="7"/>
      <c r="N64" s="10" t="str">
        <f t="shared" si="1"/>
        <v/>
      </c>
      <c r="O64" s="6"/>
      <c r="P64" s="9" t="str">
        <f>IF(A64="","",Dashboard!$B$3-F64)</f>
        <v/>
      </c>
      <c r="Q64" s="9" t="str">
        <f>IF(A64="","",IF(OR(O64="Contratado",O64="Descartado"),"ENCERRADO",IF(I64="","SEM PRÓXIMA AÇÃO",IF(I64&lt;Dashboard!$B$3,"ATRASADA",IF(I64-Dashboard!$B$3&lt;=3,"PRÓXIMA","NO PRAZO")))))</f>
        <v/>
      </c>
      <c r="R64" s="6"/>
    </row>
    <row r="65" ht="15.75" customHeight="1">
      <c r="A65" s="6"/>
      <c r="B65" s="6"/>
      <c r="C65" s="6"/>
      <c r="D65" s="6"/>
      <c r="E65" s="6"/>
      <c r="F65" s="5"/>
      <c r="G65" s="6"/>
      <c r="H65" s="5"/>
      <c r="I65" s="5"/>
      <c r="J65" s="6"/>
      <c r="K65" s="7"/>
      <c r="L65" s="7"/>
      <c r="M65" s="7"/>
      <c r="N65" s="10" t="str">
        <f t="shared" si="1"/>
        <v/>
      </c>
      <c r="O65" s="6"/>
      <c r="P65" s="9" t="str">
        <f>IF(A65="","",Dashboard!$B$3-F65)</f>
        <v/>
      </c>
      <c r="Q65" s="9" t="str">
        <f>IF(A65="","",IF(OR(O65="Contratado",O65="Descartado"),"ENCERRADO",IF(I65="","SEM PRÓXIMA AÇÃO",IF(I65&lt;Dashboard!$B$3,"ATRASADA",IF(I65-Dashboard!$B$3&lt;=3,"PRÓXIMA","NO PRAZO")))))</f>
        <v/>
      </c>
      <c r="R65" s="6"/>
    </row>
    <row r="66" ht="15.75" customHeight="1">
      <c r="A66" s="6"/>
      <c r="B66" s="6"/>
      <c r="C66" s="6"/>
      <c r="D66" s="6"/>
      <c r="E66" s="6"/>
      <c r="F66" s="5"/>
      <c r="G66" s="6"/>
      <c r="H66" s="5"/>
      <c r="I66" s="5"/>
      <c r="J66" s="6"/>
      <c r="K66" s="7"/>
      <c r="L66" s="7"/>
      <c r="M66" s="7"/>
      <c r="N66" s="10" t="str">
        <f t="shared" si="1"/>
        <v/>
      </c>
      <c r="O66" s="6"/>
      <c r="P66" s="9" t="str">
        <f>IF(A66="","",Dashboard!$B$3-F66)</f>
        <v/>
      </c>
      <c r="Q66" s="9" t="str">
        <f>IF(A66="","",IF(OR(O66="Contratado",O66="Descartado"),"ENCERRADO",IF(I66="","SEM PRÓXIMA AÇÃO",IF(I66&lt;Dashboard!$B$3,"ATRASADA",IF(I66-Dashboard!$B$3&lt;=3,"PRÓXIMA","NO PRAZO")))))</f>
        <v/>
      </c>
      <c r="R66" s="6"/>
    </row>
    <row r="67" ht="15.75" customHeight="1">
      <c r="A67" s="6"/>
      <c r="B67" s="6"/>
      <c r="C67" s="6"/>
      <c r="D67" s="6"/>
      <c r="E67" s="6"/>
      <c r="F67" s="5"/>
      <c r="G67" s="6"/>
      <c r="H67" s="5"/>
      <c r="I67" s="5"/>
      <c r="J67" s="6"/>
      <c r="K67" s="7"/>
      <c r="L67" s="7"/>
      <c r="M67" s="7"/>
      <c r="N67" s="10" t="str">
        <f t="shared" si="1"/>
        <v/>
      </c>
      <c r="O67" s="6"/>
      <c r="P67" s="9" t="str">
        <f>IF(A67="","",Dashboard!$B$3-F67)</f>
        <v/>
      </c>
      <c r="Q67" s="9" t="str">
        <f>IF(A67="","",IF(OR(O67="Contratado",O67="Descartado"),"ENCERRADO",IF(I67="","SEM PRÓXIMA AÇÃO",IF(I67&lt;Dashboard!$B$3,"ATRASADA",IF(I67-Dashboard!$B$3&lt;=3,"PRÓXIMA","NO PRAZO")))))</f>
        <v/>
      </c>
      <c r="R67" s="6"/>
    </row>
    <row r="68" ht="15.75" customHeight="1">
      <c r="A68" s="6"/>
      <c r="B68" s="6"/>
      <c r="C68" s="6"/>
      <c r="D68" s="6"/>
      <c r="E68" s="6"/>
      <c r="F68" s="5"/>
      <c r="G68" s="6"/>
      <c r="H68" s="5"/>
      <c r="I68" s="5"/>
      <c r="J68" s="6"/>
      <c r="K68" s="7"/>
      <c r="L68" s="7"/>
      <c r="M68" s="7"/>
      <c r="N68" s="10" t="str">
        <f t="shared" si="1"/>
        <v/>
      </c>
      <c r="O68" s="6"/>
      <c r="P68" s="9" t="str">
        <f>IF(A68="","",Dashboard!$B$3-F68)</f>
        <v/>
      </c>
      <c r="Q68" s="9" t="str">
        <f>IF(A68="","",IF(OR(O68="Contratado",O68="Descartado"),"ENCERRADO",IF(I68="","SEM PRÓXIMA AÇÃO",IF(I68&lt;Dashboard!$B$3,"ATRASADA",IF(I68-Dashboard!$B$3&lt;=3,"PRÓXIMA","NO PRAZO")))))</f>
        <v/>
      </c>
      <c r="R68" s="6"/>
    </row>
    <row r="69" ht="15.75" customHeight="1">
      <c r="A69" s="6"/>
      <c r="B69" s="6"/>
      <c r="C69" s="6"/>
      <c r="D69" s="6"/>
      <c r="E69" s="6"/>
      <c r="F69" s="5"/>
      <c r="G69" s="6"/>
      <c r="H69" s="5"/>
      <c r="I69" s="5"/>
      <c r="J69" s="6"/>
      <c r="K69" s="7"/>
      <c r="L69" s="7"/>
      <c r="M69" s="7"/>
      <c r="N69" s="10" t="str">
        <f t="shared" si="1"/>
        <v/>
      </c>
      <c r="O69" s="6"/>
      <c r="P69" s="9" t="str">
        <f>IF(A69="","",Dashboard!$B$3-F69)</f>
        <v/>
      </c>
      <c r="Q69" s="9" t="str">
        <f>IF(A69="","",IF(OR(O69="Contratado",O69="Descartado"),"ENCERRADO",IF(I69="","SEM PRÓXIMA AÇÃO",IF(I69&lt;Dashboard!$B$3,"ATRASADA",IF(I69-Dashboard!$B$3&lt;=3,"PRÓXIMA","NO PRAZO")))))</f>
        <v/>
      </c>
      <c r="R69" s="6"/>
    </row>
    <row r="70" ht="15.75" customHeight="1">
      <c r="A70" s="6"/>
      <c r="B70" s="6"/>
      <c r="C70" s="6"/>
      <c r="D70" s="6"/>
      <c r="E70" s="6"/>
      <c r="F70" s="5"/>
      <c r="G70" s="6"/>
      <c r="H70" s="5"/>
      <c r="I70" s="5"/>
      <c r="J70" s="6"/>
      <c r="K70" s="7"/>
      <c r="L70" s="7"/>
      <c r="M70" s="7"/>
      <c r="N70" s="10" t="str">
        <f t="shared" si="1"/>
        <v/>
      </c>
      <c r="O70" s="6"/>
      <c r="P70" s="9" t="str">
        <f>IF(A70="","",Dashboard!$B$3-F70)</f>
        <v/>
      </c>
      <c r="Q70" s="9" t="str">
        <f>IF(A70="","",IF(OR(O70="Contratado",O70="Descartado"),"ENCERRADO",IF(I70="","SEM PRÓXIMA AÇÃO",IF(I70&lt;Dashboard!$B$3,"ATRASADA",IF(I70-Dashboard!$B$3&lt;=3,"PRÓXIMA","NO PRAZO")))))</f>
        <v/>
      </c>
      <c r="R70" s="6"/>
    </row>
    <row r="71" ht="15.75" customHeight="1">
      <c r="A71" s="6"/>
      <c r="B71" s="6"/>
      <c r="C71" s="6"/>
      <c r="D71" s="6"/>
      <c r="E71" s="6"/>
      <c r="F71" s="5"/>
      <c r="G71" s="6"/>
      <c r="H71" s="5"/>
      <c r="I71" s="5"/>
      <c r="J71" s="6"/>
      <c r="K71" s="7"/>
      <c r="L71" s="7"/>
      <c r="M71" s="7"/>
      <c r="N71" s="10" t="str">
        <f t="shared" si="1"/>
        <v/>
      </c>
      <c r="O71" s="6"/>
      <c r="P71" s="9" t="str">
        <f>IF(A71="","",Dashboard!$B$3-F71)</f>
        <v/>
      </c>
      <c r="Q71" s="9" t="str">
        <f>IF(A71="","",IF(OR(O71="Contratado",O71="Descartado"),"ENCERRADO",IF(I71="","SEM PRÓXIMA AÇÃO",IF(I71&lt;Dashboard!$B$3,"ATRASADA",IF(I71-Dashboard!$B$3&lt;=3,"PRÓXIMA","NO PRAZO")))))</f>
        <v/>
      </c>
      <c r="R71" s="6"/>
    </row>
    <row r="72" ht="15.75" customHeight="1">
      <c r="A72" s="6"/>
      <c r="B72" s="6"/>
      <c r="C72" s="6"/>
      <c r="D72" s="6"/>
      <c r="E72" s="6"/>
      <c r="F72" s="5"/>
      <c r="G72" s="6"/>
      <c r="H72" s="5"/>
      <c r="I72" s="5"/>
      <c r="J72" s="6"/>
      <c r="K72" s="7"/>
      <c r="L72" s="7"/>
      <c r="M72" s="7"/>
      <c r="N72" s="10" t="str">
        <f t="shared" si="1"/>
        <v/>
      </c>
      <c r="O72" s="6"/>
      <c r="P72" s="9" t="str">
        <f>IF(A72="","",Dashboard!$B$3-F72)</f>
        <v/>
      </c>
      <c r="Q72" s="9" t="str">
        <f>IF(A72="","",IF(OR(O72="Contratado",O72="Descartado"),"ENCERRADO",IF(I72="","SEM PRÓXIMA AÇÃO",IF(I72&lt;Dashboard!$B$3,"ATRASADA",IF(I72-Dashboard!$B$3&lt;=3,"PRÓXIMA","NO PRAZO")))))</f>
        <v/>
      </c>
      <c r="R72" s="6"/>
    </row>
    <row r="73" ht="15.75" customHeight="1">
      <c r="A73" s="6"/>
      <c r="B73" s="6"/>
      <c r="C73" s="6"/>
      <c r="D73" s="6"/>
      <c r="E73" s="6"/>
      <c r="F73" s="5"/>
      <c r="G73" s="6"/>
      <c r="H73" s="5"/>
      <c r="I73" s="5"/>
      <c r="J73" s="6"/>
      <c r="K73" s="7"/>
      <c r="L73" s="7"/>
      <c r="M73" s="7"/>
      <c r="N73" s="10" t="str">
        <f t="shared" si="1"/>
        <v/>
      </c>
      <c r="O73" s="6"/>
      <c r="P73" s="9" t="str">
        <f>IF(A73="","",Dashboard!$B$3-F73)</f>
        <v/>
      </c>
      <c r="Q73" s="9" t="str">
        <f>IF(A73="","",IF(OR(O73="Contratado",O73="Descartado"),"ENCERRADO",IF(I73="","SEM PRÓXIMA AÇÃO",IF(I73&lt;Dashboard!$B$3,"ATRASADA",IF(I73-Dashboard!$B$3&lt;=3,"PRÓXIMA","NO PRAZO")))))</f>
        <v/>
      </c>
      <c r="R73" s="6"/>
    </row>
    <row r="74" ht="15.75" customHeight="1">
      <c r="A74" s="6"/>
      <c r="B74" s="6"/>
      <c r="C74" s="6"/>
      <c r="D74" s="6"/>
      <c r="E74" s="6"/>
      <c r="F74" s="5"/>
      <c r="G74" s="6"/>
      <c r="H74" s="5"/>
      <c r="I74" s="5"/>
      <c r="J74" s="6"/>
      <c r="K74" s="7"/>
      <c r="L74" s="7"/>
      <c r="M74" s="7"/>
      <c r="N74" s="10" t="str">
        <f t="shared" si="1"/>
        <v/>
      </c>
      <c r="O74" s="6"/>
      <c r="P74" s="9" t="str">
        <f>IF(A74="","",Dashboard!$B$3-F74)</f>
        <v/>
      </c>
      <c r="Q74" s="9" t="str">
        <f>IF(A74="","",IF(OR(O74="Contratado",O74="Descartado"),"ENCERRADO",IF(I74="","SEM PRÓXIMA AÇÃO",IF(I74&lt;Dashboard!$B$3,"ATRASADA",IF(I74-Dashboard!$B$3&lt;=3,"PRÓXIMA","NO PRAZO")))))</f>
        <v/>
      </c>
      <c r="R74" s="6"/>
    </row>
    <row r="75" ht="15.75" customHeight="1">
      <c r="A75" s="6"/>
      <c r="B75" s="6"/>
      <c r="C75" s="6"/>
      <c r="D75" s="6"/>
      <c r="E75" s="6"/>
      <c r="F75" s="5"/>
      <c r="G75" s="6"/>
      <c r="H75" s="5"/>
      <c r="I75" s="5"/>
      <c r="J75" s="6"/>
      <c r="K75" s="7"/>
      <c r="L75" s="7"/>
      <c r="M75" s="7"/>
      <c r="N75" s="10" t="str">
        <f t="shared" si="1"/>
        <v/>
      </c>
      <c r="O75" s="6"/>
      <c r="P75" s="9" t="str">
        <f>IF(A75="","",Dashboard!$B$3-F75)</f>
        <v/>
      </c>
      <c r="Q75" s="9" t="str">
        <f>IF(A75="","",IF(OR(O75="Contratado",O75="Descartado"),"ENCERRADO",IF(I75="","SEM PRÓXIMA AÇÃO",IF(I75&lt;Dashboard!$B$3,"ATRASADA",IF(I75-Dashboard!$B$3&lt;=3,"PRÓXIMA","NO PRAZO")))))</f>
        <v/>
      </c>
      <c r="R75" s="6"/>
    </row>
    <row r="76" ht="15.75" customHeight="1">
      <c r="A76" s="6"/>
      <c r="B76" s="6"/>
      <c r="C76" s="6"/>
      <c r="D76" s="6"/>
      <c r="E76" s="6"/>
      <c r="F76" s="5"/>
      <c r="G76" s="6"/>
      <c r="H76" s="5"/>
      <c r="I76" s="5"/>
      <c r="J76" s="6"/>
      <c r="K76" s="7"/>
      <c r="L76" s="7"/>
      <c r="M76" s="7"/>
      <c r="N76" s="10" t="str">
        <f t="shared" si="1"/>
        <v/>
      </c>
      <c r="O76" s="6"/>
      <c r="P76" s="9" t="str">
        <f>IF(A76="","",Dashboard!$B$3-F76)</f>
        <v/>
      </c>
      <c r="Q76" s="9" t="str">
        <f>IF(A76="","",IF(OR(O76="Contratado",O76="Descartado"),"ENCERRADO",IF(I76="","SEM PRÓXIMA AÇÃO",IF(I76&lt;Dashboard!$B$3,"ATRASADA",IF(I76-Dashboard!$B$3&lt;=3,"PRÓXIMA","NO PRAZO")))))</f>
        <v/>
      </c>
      <c r="R76" s="6"/>
    </row>
    <row r="77" ht="15.75" customHeight="1">
      <c r="A77" s="6"/>
      <c r="B77" s="6"/>
      <c r="C77" s="6"/>
      <c r="D77" s="6"/>
      <c r="E77" s="6"/>
      <c r="F77" s="5"/>
      <c r="G77" s="6"/>
      <c r="H77" s="5"/>
      <c r="I77" s="5"/>
      <c r="J77" s="6"/>
      <c r="K77" s="7"/>
      <c r="L77" s="7"/>
      <c r="M77" s="7"/>
      <c r="N77" s="10" t="str">
        <f t="shared" si="1"/>
        <v/>
      </c>
      <c r="O77" s="6"/>
      <c r="P77" s="9" t="str">
        <f>IF(A77="","",Dashboard!$B$3-F77)</f>
        <v/>
      </c>
      <c r="Q77" s="9" t="str">
        <f>IF(A77="","",IF(OR(O77="Contratado",O77="Descartado"),"ENCERRADO",IF(I77="","SEM PRÓXIMA AÇÃO",IF(I77&lt;Dashboard!$B$3,"ATRASADA",IF(I77-Dashboard!$B$3&lt;=3,"PRÓXIMA","NO PRAZO")))))</f>
        <v/>
      </c>
      <c r="R77" s="6"/>
    </row>
    <row r="78" ht="15.75" customHeight="1">
      <c r="A78" s="6"/>
      <c r="B78" s="6"/>
      <c r="C78" s="6"/>
      <c r="D78" s="6"/>
      <c r="E78" s="6"/>
      <c r="F78" s="5"/>
      <c r="G78" s="6"/>
      <c r="H78" s="5"/>
      <c r="I78" s="5"/>
      <c r="J78" s="6"/>
      <c r="K78" s="7"/>
      <c r="L78" s="7"/>
      <c r="M78" s="7"/>
      <c r="N78" s="10" t="str">
        <f t="shared" si="1"/>
        <v/>
      </c>
      <c r="O78" s="6"/>
      <c r="P78" s="9" t="str">
        <f>IF(A78="","",Dashboard!$B$3-F78)</f>
        <v/>
      </c>
      <c r="Q78" s="9" t="str">
        <f>IF(A78="","",IF(OR(O78="Contratado",O78="Descartado"),"ENCERRADO",IF(I78="","SEM PRÓXIMA AÇÃO",IF(I78&lt;Dashboard!$B$3,"ATRASADA",IF(I78-Dashboard!$B$3&lt;=3,"PRÓXIMA","NO PRAZO")))))</f>
        <v/>
      </c>
      <c r="R78" s="6"/>
    </row>
    <row r="79" ht="15.75" customHeight="1">
      <c r="A79" s="6"/>
      <c r="B79" s="6"/>
      <c r="C79" s="6"/>
      <c r="D79" s="6"/>
      <c r="E79" s="6"/>
      <c r="F79" s="5"/>
      <c r="G79" s="6"/>
      <c r="H79" s="5"/>
      <c r="I79" s="5"/>
      <c r="J79" s="6"/>
      <c r="K79" s="7"/>
      <c r="L79" s="7"/>
      <c r="M79" s="7"/>
      <c r="N79" s="10" t="str">
        <f t="shared" si="1"/>
        <v/>
      </c>
      <c r="O79" s="6"/>
      <c r="P79" s="9" t="str">
        <f>IF(A79="","",Dashboard!$B$3-F79)</f>
        <v/>
      </c>
      <c r="Q79" s="9" t="str">
        <f>IF(A79="","",IF(OR(O79="Contratado",O79="Descartado"),"ENCERRADO",IF(I79="","SEM PRÓXIMA AÇÃO",IF(I79&lt;Dashboard!$B$3,"ATRASADA",IF(I79-Dashboard!$B$3&lt;=3,"PRÓXIMA","NO PRAZO")))))</f>
        <v/>
      </c>
      <c r="R79" s="6"/>
    </row>
    <row r="80" ht="15.75" customHeight="1">
      <c r="A80" s="6"/>
      <c r="B80" s="6"/>
      <c r="C80" s="6"/>
      <c r="D80" s="6"/>
      <c r="E80" s="6"/>
      <c r="F80" s="5"/>
      <c r="G80" s="6"/>
      <c r="H80" s="5"/>
      <c r="I80" s="5"/>
      <c r="J80" s="6"/>
      <c r="K80" s="7"/>
      <c r="L80" s="7"/>
      <c r="M80" s="7"/>
      <c r="N80" s="10" t="str">
        <f t="shared" si="1"/>
        <v/>
      </c>
      <c r="O80" s="6"/>
      <c r="P80" s="9" t="str">
        <f>IF(A80="","",Dashboard!$B$3-F80)</f>
        <v/>
      </c>
      <c r="Q80" s="9" t="str">
        <f>IF(A80="","",IF(OR(O80="Contratado",O80="Descartado"),"ENCERRADO",IF(I80="","SEM PRÓXIMA AÇÃO",IF(I80&lt;Dashboard!$B$3,"ATRASADA",IF(I80-Dashboard!$B$3&lt;=3,"PRÓXIMA","NO PRAZO")))))</f>
        <v/>
      </c>
      <c r="R80" s="6"/>
    </row>
    <row r="81" ht="15.75" customHeight="1">
      <c r="A81" s="6"/>
      <c r="B81" s="6"/>
      <c r="C81" s="6"/>
      <c r="D81" s="6"/>
      <c r="E81" s="6"/>
      <c r="F81" s="5"/>
      <c r="G81" s="6"/>
      <c r="H81" s="5"/>
      <c r="I81" s="5"/>
      <c r="J81" s="6"/>
      <c r="K81" s="7"/>
      <c r="L81" s="7"/>
      <c r="M81" s="7"/>
      <c r="N81" s="10" t="str">
        <f t="shared" si="1"/>
        <v/>
      </c>
      <c r="O81" s="6"/>
      <c r="P81" s="9" t="str">
        <f>IF(A81="","",Dashboard!$B$3-F81)</f>
        <v/>
      </c>
      <c r="Q81" s="9" t="str">
        <f>IF(A81="","",IF(OR(O81="Contratado",O81="Descartado"),"ENCERRADO",IF(I81="","SEM PRÓXIMA AÇÃO",IF(I81&lt;Dashboard!$B$3,"ATRASADA",IF(I81-Dashboard!$B$3&lt;=3,"PRÓXIMA","NO PRAZO")))))</f>
        <v/>
      </c>
      <c r="R81" s="6"/>
    </row>
    <row r="82" ht="15.75" customHeight="1">
      <c r="A82" s="6"/>
      <c r="B82" s="6"/>
      <c r="C82" s="6"/>
      <c r="D82" s="6"/>
      <c r="E82" s="6"/>
      <c r="F82" s="5"/>
      <c r="G82" s="6"/>
      <c r="H82" s="5"/>
      <c r="I82" s="5"/>
      <c r="J82" s="6"/>
      <c r="K82" s="7"/>
      <c r="L82" s="7"/>
      <c r="M82" s="7"/>
      <c r="N82" s="10" t="str">
        <f t="shared" si="1"/>
        <v/>
      </c>
      <c r="O82" s="6"/>
      <c r="P82" s="9" t="str">
        <f>IF(A82="","",Dashboard!$B$3-F82)</f>
        <v/>
      </c>
      <c r="Q82" s="9" t="str">
        <f>IF(A82="","",IF(OR(O82="Contratado",O82="Descartado"),"ENCERRADO",IF(I82="","SEM PRÓXIMA AÇÃO",IF(I82&lt;Dashboard!$B$3,"ATRASADA",IF(I82-Dashboard!$B$3&lt;=3,"PRÓXIMA","NO PRAZO")))))</f>
        <v/>
      </c>
      <c r="R82" s="6"/>
    </row>
    <row r="83" ht="15.75" customHeight="1">
      <c r="A83" s="6"/>
      <c r="B83" s="6"/>
      <c r="C83" s="6"/>
      <c r="D83" s="6"/>
      <c r="E83" s="6"/>
      <c r="F83" s="5"/>
      <c r="G83" s="6"/>
      <c r="H83" s="5"/>
      <c r="I83" s="5"/>
      <c r="J83" s="6"/>
      <c r="K83" s="7"/>
      <c r="L83" s="7"/>
      <c r="M83" s="7"/>
      <c r="N83" s="10" t="str">
        <f t="shared" si="1"/>
        <v/>
      </c>
      <c r="O83" s="6"/>
      <c r="P83" s="9" t="str">
        <f>IF(A83="","",Dashboard!$B$3-F83)</f>
        <v/>
      </c>
      <c r="Q83" s="9" t="str">
        <f>IF(A83="","",IF(OR(O83="Contratado",O83="Descartado"),"ENCERRADO",IF(I83="","SEM PRÓXIMA AÇÃO",IF(I83&lt;Dashboard!$B$3,"ATRASADA",IF(I83-Dashboard!$B$3&lt;=3,"PRÓXIMA","NO PRAZO")))))</f>
        <v/>
      </c>
      <c r="R83" s="6"/>
    </row>
    <row r="84" ht="15.75" customHeight="1">
      <c r="A84" s="6"/>
      <c r="B84" s="6"/>
      <c r="C84" s="6"/>
      <c r="D84" s="6"/>
      <c r="E84" s="6"/>
      <c r="F84" s="5"/>
      <c r="G84" s="6"/>
      <c r="H84" s="5"/>
      <c r="I84" s="5"/>
      <c r="J84" s="6"/>
      <c r="K84" s="7"/>
      <c r="L84" s="7"/>
      <c r="M84" s="7"/>
      <c r="N84" s="10" t="str">
        <f t="shared" si="1"/>
        <v/>
      </c>
      <c r="O84" s="6"/>
      <c r="P84" s="9" t="str">
        <f>IF(A84="","",Dashboard!$B$3-F84)</f>
        <v/>
      </c>
      <c r="Q84" s="9" t="str">
        <f>IF(A84="","",IF(OR(O84="Contratado",O84="Descartado"),"ENCERRADO",IF(I84="","SEM PRÓXIMA AÇÃO",IF(I84&lt;Dashboard!$B$3,"ATRASADA",IF(I84-Dashboard!$B$3&lt;=3,"PRÓXIMA","NO PRAZO")))))</f>
        <v/>
      </c>
      <c r="R84" s="6"/>
    </row>
    <row r="85" ht="15.75" customHeight="1">
      <c r="A85" s="6"/>
      <c r="B85" s="6"/>
      <c r="C85" s="6"/>
      <c r="D85" s="6"/>
      <c r="E85" s="6"/>
      <c r="F85" s="5"/>
      <c r="G85" s="6"/>
      <c r="H85" s="5"/>
      <c r="I85" s="5"/>
      <c r="J85" s="6"/>
      <c r="K85" s="7"/>
      <c r="L85" s="7"/>
      <c r="M85" s="7"/>
      <c r="N85" s="10" t="str">
        <f t="shared" si="1"/>
        <v/>
      </c>
      <c r="O85" s="6"/>
      <c r="P85" s="9" t="str">
        <f>IF(A85="","",Dashboard!$B$3-F85)</f>
        <v/>
      </c>
      <c r="Q85" s="9" t="str">
        <f>IF(A85="","",IF(OR(O85="Contratado",O85="Descartado"),"ENCERRADO",IF(I85="","SEM PRÓXIMA AÇÃO",IF(I85&lt;Dashboard!$B$3,"ATRASADA",IF(I85-Dashboard!$B$3&lt;=3,"PRÓXIMA","NO PRAZO")))))</f>
        <v/>
      </c>
      <c r="R85" s="6"/>
    </row>
    <row r="86" ht="15.75" customHeight="1">
      <c r="A86" s="6"/>
      <c r="B86" s="6"/>
      <c r="C86" s="6"/>
      <c r="D86" s="6"/>
      <c r="E86" s="6"/>
      <c r="F86" s="5"/>
      <c r="G86" s="6"/>
      <c r="H86" s="5"/>
      <c r="I86" s="5"/>
      <c r="J86" s="6"/>
      <c r="K86" s="7"/>
      <c r="L86" s="7"/>
      <c r="M86" s="7"/>
      <c r="N86" s="10" t="str">
        <f t="shared" si="1"/>
        <v/>
      </c>
      <c r="O86" s="6"/>
      <c r="P86" s="9" t="str">
        <f>IF(A86="","",Dashboard!$B$3-F86)</f>
        <v/>
      </c>
      <c r="Q86" s="9" t="str">
        <f>IF(A86="","",IF(OR(O86="Contratado",O86="Descartado"),"ENCERRADO",IF(I86="","SEM PRÓXIMA AÇÃO",IF(I86&lt;Dashboard!$B$3,"ATRASADA",IF(I86-Dashboard!$B$3&lt;=3,"PRÓXIMA","NO PRAZO")))))</f>
        <v/>
      </c>
      <c r="R86" s="6"/>
    </row>
    <row r="87" ht="15.75" customHeight="1">
      <c r="A87" s="6"/>
      <c r="B87" s="6"/>
      <c r="C87" s="6"/>
      <c r="D87" s="6"/>
      <c r="E87" s="6"/>
      <c r="F87" s="5"/>
      <c r="G87" s="6"/>
      <c r="H87" s="5"/>
      <c r="I87" s="5"/>
      <c r="J87" s="6"/>
      <c r="K87" s="7"/>
      <c r="L87" s="7"/>
      <c r="M87" s="7"/>
      <c r="N87" s="10" t="str">
        <f t="shared" si="1"/>
        <v/>
      </c>
      <c r="O87" s="6"/>
      <c r="P87" s="9" t="str">
        <f>IF(A87="","",Dashboard!$B$3-F87)</f>
        <v/>
      </c>
      <c r="Q87" s="9" t="str">
        <f>IF(A87="","",IF(OR(O87="Contratado",O87="Descartado"),"ENCERRADO",IF(I87="","SEM PRÓXIMA AÇÃO",IF(I87&lt;Dashboard!$B$3,"ATRASADA",IF(I87-Dashboard!$B$3&lt;=3,"PRÓXIMA","NO PRAZO")))))</f>
        <v/>
      </c>
      <c r="R87" s="6"/>
    </row>
    <row r="88" ht="15.75" customHeight="1">
      <c r="A88" s="6"/>
      <c r="B88" s="6"/>
      <c r="C88" s="6"/>
      <c r="D88" s="6"/>
      <c r="E88" s="6"/>
      <c r="F88" s="5"/>
      <c r="G88" s="6"/>
      <c r="H88" s="5"/>
      <c r="I88" s="5"/>
      <c r="J88" s="6"/>
      <c r="K88" s="7"/>
      <c r="L88" s="7"/>
      <c r="M88" s="7"/>
      <c r="N88" s="10" t="str">
        <f t="shared" si="1"/>
        <v/>
      </c>
      <c r="O88" s="6"/>
      <c r="P88" s="9" t="str">
        <f>IF(A88="","",Dashboard!$B$3-F88)</f>
        <v/>
      </c>
      <c r="Q88" s="9" t="str">
        <f>IF(A88="","",IF(OR(O88="Contratado",O88="Descartado"),"ENCERRADO",IF(I88="","SEM PRÓXIMA AÇÃO",IF(I88&lt;Dashboard!$B$3,"ATRASADA",IF(I88-Dashboard!$B$3&lt;=3,"PRÓXIMA","NO PRAZO")))))</f>
        <v/>
      </c>
      <c r="R88" s="6"/>
    </row>
    <row r="89" ht="15.75" customHeight="1">
      <c r="A89" s="6"/>
      <c r="B89" s="6"/>
      <c r="C89" s="6"/>
      <c r="D89" s="6"/>
      <c r="E89" s="6"/>
      <c r="F89" s="5"/>
      <c r="G89" s="6"/>
      <c r="H89" s="5"/>
      <c r="I89" s="5"/>
      <c r="J89" s="6"/>
      <c r="K89" s="7"/>
      <c r="L89" s="7"/>
      <c r="M89" s="7"/>
      <c r="N89" s="10" t="str">
        <f t="shared" si="1"/>
        <v/>
      </c>
      <c r="O89" s="6"/>
      <c r="P89" s="9" t="str">
        <f>IF(A89="","",Dashboard!$B$3-F89)</f>
        <v/>
      </c>
      <c r="Q89" s="9" t="str">
        <f>IF(A89="","",IF(OR(O89="Contratado",O89="Descartado"),"ENCERRADO",IF(I89="","SEM PRÓXIMA AÇÃO",IF(I89&lt;Dashboard!$B$3,"ATRASADA",IF(I89-Dashboard!$B$3&lt;=3,"PRÓXIMA","NO PRAZO")))))</f>
        <v/>
      </c>
      <c r="R89" s="6"/>
    </row>
    <row r="90" ht="15.75" customHeight="1">
      <c r="A90" s="6"/>
      <c r="B90" s="6"/>
      <c r="C90" s="6"/>
      <c r="D90" s="6"/>
      <c r="E90" s="6"/>
      <c r="F90" s="5"/>
      <c r="G90" s="6"/>
      <c r="H90" s="5"/>
      <c r="I90" s="5"/>
      <c r="J90" s="6"/>
      <c r="K90" s="7"/>
      <c r="L90" s="7"/>
      <c r="M90" s="7"/>
      <c r="N90" s="10" t="str">
        <f t="shared" si="1"/>
        <v/>
      </c>
      <c r="O90" s="6"/>
      <c r="P90" s="9" t="str">
        <f>IF(A90="","",Dashboard!$B$3-F90)</f>
        <v/>
      </c>
      <c r="Q90" s="9" t="str">
        <f>IF(A90="","",IF(OR(O90="Contratado",O90="Descartado"),"ENCERRADO",IF(I90="","SEM PRÓXIMA AÇÃO",IF(I90&lt;Dashboard!$B$3,"ATRASADA",IF(I90-Dashboard!$B$3&lt;=3,"PRÓXIMA","NO PRAZO")))))</f>
        <v/>
      </c>
      <c r="R90" s="6"/>
    </row>
    <row r="91" ht="15.75" customHeight="1">
      <c r="A91" s="6"/>
      <c r="B91" s="6"/>
      <c r="C91" s="6"/>
      <c r="D91" s="6"/>
      <c r="E91" s="6"/>
      <c r="F91" s="5"/>
      <c r="G91" s="6"/>
      <c r="H91" s="5"/>
      <c r="I91" s="5"/>
      <c r="J91" s="6"/>
      <c r="K91" s="7"/>
      <c r="L91" s="7"/>
      <c r="M91" s="7"/>
      <c r="N91" s="10" t="str">
        <f t="shared" si="1"/>
        <v/>
      </c>
      <c r="O91" s="6"/>
      <c r="P91" s="9" t="str">
        <f>IF(A91="","",Dashboard!$B$3-F91)</f>
        <v/>
      </c>
      <c r="Q91" s="9" t="str">
        <f>IF(A91="","",IF(OR(O91="Contratado",O91="Descartado"),"ENCERRADO",IF(I91="","SEM PRÓXIMA AÇÃO",IF(I91&lt;Dashboard!$B$3,"ATRASADA",IF(I91-Dashboard!$B$3&lt;=3,"PRÓXIMA","NO PRAZO")))))</f>
        <v/>
      </c>
      <c r="R91" s="6"/>
    </row>
    <row r="92" ht="15.75" customHeight="1">
      <c r="A92" s="6"/>
      <c r="B92" s="6"/>
      <c r="C92" s="6"/>
      <c r="D92" s="6"/>
      <c r="E92" s="6"/>
      <c r="F92" s="5"/>
      <c r="G92" s="6"/>
      <c r="H92" s="5"/>
      <c r="I92" s="5"/>
      <c r="J92" s="6"/>
      <c r="K92" s="7"/>
      <c r="L92" s="7"/>
      <c r="M92" s="7"/>
      <c r="N92" s="10" t="str">
        <f t="shared" si="1"/>
        <v/>
      </c>
      <c r="O92" s="6"/>
      <c r="P92" s="9" t="str">
        <f>IF(A92="","",Dashboard!$B$3-F92)</f>
        <v/>
      </c>
      <c r="Q92" s="9" t="str">
        <f>IF(A92="","",IF(OR(O92="Contratado",O92="Descartado"),"ENCERRADO",IF(I92="","SEM PRÓXIMA AÇÃO",IF(I92&lt;Dashboard!$B$3,"ATRASADA",IF(I92-Dashboard!$B$3&lt;=3,"PRÓXIMA","NO PRAZO")))))</f>
        <v/>
      </c>
      <c r="R92" s="6"/>
    </row>
    <row r="93" ht="15.75" customHeight="1">
      <c r="A93" s="6"/>
      <c r="B93" s="6"/>
      <c r="C93" s="6"/>
      <c r="D93" s="6"/>
      <c r="E93" s="6"/>
      <c r="F93" s="5"/>
      <c r="G93" s="6"/>
      <c r="H93" s="5"/>
      <c r="I93" s="5"/>
      <c r="J93" s="6"/>
      <c r="K93" s="7"/>
      <c r="L93" s="7"/>
      <c r="M93" s="7"/>
      <c r="N93" s="10" t="str">
        <f t="shared" si="1"/>
        <v/>
      </c>
      <c r="O93" s="6"/>
      <c r="P93" s="9" t="str">
        <f>IF(A93="","",Dashboard!$B$3-F93)</f>
        <v/>
      </c>
      <c r="Q93" s="9" t="str">
        <f>IF(A93="","",IF(OR(O93="Contratado",O93="Descartado"),"ENCERRADO",IF(I93="","SEM PRÓXIMA AÇÃO",IF(I93&lt;Dashboard!$B$3,"ATRASADA",IF(I93-Dashboard!$B$3&lt;=3,"PRÓXIMA","NO PRAZO")))))</f>
        <v/>
      </c>
      <c r="R93" s="6"/>
    </row>
    <row r="94" ht="15.75" customHeight="1">
      <c r="A94" s="6"/>
      <c r="B94" s="6"/>
      <c r="C94" s="6"/>
      <c r="D94" s="6"/>
      <c r="E94" s="6"/>
      <c r="F94" s="5"/>
      <c r="G94" s="6"/>
      <c r="H94" s="5"/>
      <c r="I94" s="5"/>
      <c r="J94" s="6"/>
      <c r="K94" s="7"/>
      <c r="L94" s="7"/>
      <c r="M94" s="7"/>
      <c r="N94" s="10" t="str">
        <f t="shared" si="1"/>
        <v/>
      </c>
      <c r="O94" s="6"/>
      <c r="P94" s="9" t="str">
        <f>IF(A94="","",Dashboard!$B$3-F94)</f>
        <v/>
      </c>
      <c r="Q94" s="9" t="str">
        <f>IF(A94="","",IF(OR(O94="Contratado",O94="Descartado"),"ENCERRADO",IF(I94="","SEM PRÓXIMA AÇÃO",IF(I94&lt;Dashboard!$B$3,"ATRASADA",IF(I94-Dashboard!$B$3&lt;=3,"PRÓXIMA","NO PRAZO")))))</f>
        <v/>
      </c>
      <c r="R94" s="6"/>
    </row>
    <row r="95" ht="15.75" customHeight="1">
      <c r="A95" s="6"/>
      <c r="B95" s="6"/>
      <c r="C95" s="6"/>
      <c r="D95" s="6"/>
      <c r="E95" s="6"/>
      <c r="F95" s="5"/>
      <c r="G95" s="6"/>
      <c r="H95" s="5"/>
      <c r="I95" s="5"/>
      <c r="J95" s="6"/>
      <c r="K95" s="7"/>
      <c r="L95" s="7"/>
      <c r="M95" s="7"/>
      <c r="N95" s="10" t="str">
        <f t="shared" si="1"/>
        <v/>
      </c>
      <c r="O95" s="6"/>
      <c r="P95" s="9" t="str">
        <f>IF(A95="","",Dashboard!$B$3-F95)</f>
        <v/>
      </c>
      <c r="Q95" s="9" t="str">
        <f>IF(A95="","",IF(OR(O95="Contratado",O95="Descartado"),"ENCERRADO",IF(I95="","SEM PRÓXIMA AÇÃO",IF(I95&lt;Dashboard!$B$3,"ATRASADA",IF(I95-Dashboard!$B$3&lt;=3,"PRÓXIMA","NO PRAZO")))))</f>
        <v/>
      </c>
      <c r="R95" s="6"/>
    </row>
    <row r="96" ht="15.75" customHeight="1">
      <c r="A96" s="6"/>
      <c r="B96" s="6"/>
      <c r="C96" s="6"/>
      <c r="D96" s="6"/>
      <c r="E96" s="6"/>
      <c r="F96" s="5"/>
      <c r="G96" s="6"/>
      <c r="H96" s="5"/>
      <c r="I96" s="5"/>
      <c r="J96" s="6"/>
      <c r="K96" s="7"/>
      <c r="L96" s="7"/>
      <c r="M96" s="7"/>
      <c r="N96" s="10" t="str">
        <f t="shared" si="1"/>
        <v/>
      </c>
      <c r="O96" s="6"/>
      <c r="P96" s="9" t="str">
        <f>IF(A96="","",Dashboard!$B$3-F96)</f>
        <v/>
      </c>
      <c r="Q96" s="9" t="str">
        <f>IF(A96="","",IF(OR(O96="Contratado",O96="Descartado"),"ENCERRADO",IF(I96="","SEM PRÓXIMA AÇÃO",IF(I96&lt;Dashboard!$B$3,"ATRASADA",IF(I96-Dashboard!$B$3&lt;=3,"PRÓXIMA","NO PRAZO")))))</f>
        <v/>
      </c>
      <c r="R96" s="6"/>
    </row>
    <row r="97" ht="15.75" customHeight="1">
      <c r="A97" s="6"/>
      <c r="B97" s="6"/>
      <c r="C97" s="6"/>
      <c r="D97" s="6"/>
      <c r="E97" s="6"/>
      <c r="F97" s="5"/>
      <c r="G97" s="6"/>
      <c r="H97" s="5"/>
      <c r="I97" s="5"/>
      <c r="J97" s="6"/>
      <c r="K97" s="7"/>
      <c r="L97" s="7"/>
      <c r="M97" s="7"/>
      <c r="N97" s="10" t="str">
        <f t="shared" si="1"/>
        <v/>
      </c>
      <c r="O97" s="6"/>
      <c r="P97" s="9" t="str">
        <f>IF(A97="","",Dashboard!$B$3-F97)</f>
        <v/>
      </c>
      <c r="Q97" s="9" t="str">
        <f>IF(A97="","",IF(OR(O97="Contratado",O97="Descartado"),"ENCERRADO",IF(I97="","SEM PRÓXIMA AÇÃO",IF(I97&lt;Dashboard!$B$3,"ATRASADA",IF(I97-Dashboard!$B$3&lt;=3,"PRÓXIMA","NO PRAZO")))))</f>
        <v/>
      </c>
      <c r="R97" s="6"/>
    </row>
    <row r="98" ht="15.75" customHeight="1">
      <c r="A98" s="6"/>
      <c r="B98" s="6"/>
      <c r="C98" s="6"/>
      <c r="D98" s="6"/>
      <c r="E98" s="6"/>
      <c r="F98" s="5"/>
      <c r="G98" s="6"/>
      <c r="H98" s="5"/>
      <c r="I98" s="5"/>
      <c r="J98" s="6"/>
      <c r="K98" s="7"/>
      <c r="L98" s="7"/>
      <c r="M98" s="7"/>
      <c r="N98" s="10" t="str">
        <f t="shared" si="1"/>
        <v/>
      </c>
      <c r="O98" s="6"/>
      <c r="P98" s="9" t="str">
        <f>IF(A98="","",Dashboard!$B$3-F98)</f>
        <v/>
      </c>
      <c r="Q98" s="9" t="str">
        <f>IF(A98="","",IF(OR(O98="Contratado",O98="Descartado"),"ENCERRADO",IF(I98="","SEM PRÓXIMA AÇÃO",IF(I98&lt;Dashboard!$B$3,"ATRASADA",IF(I98-Dashboard!$B$3&lt;=3,"PRÓXIMA","NO PRAZO")))))</f>
        <v/>
      </c>
      <c r="R98" s="6"/>
    </row>
    <row r="99" ht="15.75" customHeight="1">
      <c r="A99" s="6"/>
      <c r="B99" s="6"/>
      <c r="C99" s="6"/>
      <c r="D99" s="6"/>
      <c r="E99" s="6"/>
      <c r="F99" s="5"/>
      <c r="G99" s="6"/>
      <c r="H99" s="5"/>
      <c r="I99" s="5"/>
      <c r="J99" s="6"/>
      <c r="K99" s="7"/>
      <c r="L99" s="7"/>
      <c r="M99" s="7"/>
      <c r="N99" s="10" t="str">
        <f t="shared" si="1"/>
        <v/>
      </c>
      <c r="O99" s="6"/>
      <c r="P99" s="9" t="str">
        <f>IF(A99="","",Dashboard!$B$3-F99)</f>
        <v/>
      </c>
      <c r="Q99" s="9" t="str">
        <f>IF(A99="","",IF(OR(O99="Contratado",O99="Descartado"),"ENCERRADO",IF(I99="","SEM PRÓXIMA AÇÃO",IF(I99&lt;Dashboard!$B$3,"ATRASADA",IF(I99-Dashboard!$B$3&lt;=3,"PRÓXIMA","NO PRAZO")))))</f>
        <v/>
      </c>
      <c r="R99" s="6"/>
    </row>
    <row r="100" ht="15.75" customHeight="1">
      <c r="A100" s="6"/>
      <c r="B100" s="6"/>
      <c r="C100" s="6"/>
      <c r="D100" s="6"/>
      <c r="E100" s="6"/>
      <c r="F100" s="5"/>
      <c r="G100" s="6"/>
      <c r="H100" s="5"/>
      <c r="I100" s="5"/>
      <c r="J100" s="6"/>
      <c r="K100" s="7"/>
      <c r="L100" s="7"/>
      <c r="M100" s="7"/>
      <c r="N100" s="10" t="str">
        <f t="shared" si="1"/>
        <v/>
      </c>
      <c r="O100" s="6"/>
      <c r="P100" s="9" t="str">
        <f>IF(A100="","",Dashboard!$B$3-F100)</f>
        <v/>
      </c>
      <c r="Q100" s="9" t="str">
        <f>IF(A100="","",IF(OR(O100="Contratado",O100="Descartado"),"ENCERRADO",IF(I100="","SEM PRÓXIMA AÇÃO",IF(I100&lt;Dashboard!$B$3,"ATRASADA",IF(I100-Dashboard!$B$3&lt;=3,"PRÓXIMA","NO PRAZO")))))</f>
        <v/>
      </c>
      <c r="R100" s="6"/>
    </row>
    <row r="101" ht="15.75" customHeight="1">
      <c r="A101" s="6"/>
      <c r="B101" s="6"/>
      <c r="C101" s="6"/>
      <c r="D101" s="6"/>
      <c r="E101" s="6"/>
      <c r="F101" s="5"/>
      <c r="G101" s="6"/>
      <c r="H101" s="5"/>
      <c r="I101" s="5"/>
      <c r="J101" s="6"/>
      <c r="K101" s="7"/>
      <c r="L101" s="7"/>
      <c r="M101" s="7"/>
      <c r="N101" s="10" t="str">
        <f t="shared" si="1"/>
        <v/>
      </c>
      <c r="O101" s="6"/>
      <c r="P101" s="9" t="str">
        <f>IF(A101="","",Dashboard!$B$3-F101)</f>
        <v/>
      </c>
      <c r="Q101" s="9" t="str">
        <f>IF(A101="","",IF(OR(O101="Contratado",O101="Descartado"),"ENCERRADO",IF(I101="","SEM PRÓXIMA AÇÃO",IF(I101&lt;Dashboard!$B$3,"ATRASADA",IF(I101-Dashboard!$B$3&lt;=3,"PRÓXIMA","NO PRAZO")))))</f>
        <v/>
      </c>
      <c r="R101" s="6"/>
    </row>
    <row r="102" ht="15.75" customHeight="1">
      <c r="A102" s="6"/>
      <c r="B102" s="6"/>
      <c r="C102" s="6"/>
      <c r="D102" s="6"/>
      <c r="E102" s="6"/>
      <c r="F102" s="5"/>
      <c r="G102" s="6"/>
      <c r="H102" s="5"/>
      <c r="I102" s="5"/>
      <c r="J102" s="6"/>
      <c r="K102" s="7"/>
      <c r="L102" s="7"/>
      <c r="M102" s="7"/>
      <c r="N102" s="10" t="str">
        <f t="shared" si="1"/>
        <v/>
      </c>
      <c r="O102" s="6"/>
      <c r="P102" s="9" t="str">
        <f>IF(A102="","",Dashboard!$B$3-F102)</f>
        <v/>
      </c>
      <c r="Q102" s="9" t="str">
        <f>IF(A102="","",IF(OR(O102="Contratado",O102="Descartado"),"ENCERRADO",IF(I102="","SEM PRÓXIMA AÇÃO",IF(I102&lt;Dashboard!$B$3,"ATRASADA",IF(I102-Dashboard!$B$3&lt;=3,"PRÓXIMA","NO PRAZO")))))</f>
        <v/>
      </c>
      <c r="R102" s="6"/>
    </row>
    <row r="103" ht="15.75" customHeight="1">
      <c r="A103" s="6"/>
      <c r="B103" s="6"/>
      <c r="C103" s="6"/>
      <c r="D103" s="6"/>
      <c r="E103" s="6"/>
      <c r="F103" s="5"/>
      <c r="G103" s="6"/>
      <c r="H103" s="5"/>
      <c r="I103" s="5"/>
      <c r="J103" s="6"/>
      <c r="K103" s="7"/>
      <c r="L103" s="7"/>
      <c r="M103" s="7"/>
      <c r="N103" s="10" t="str">
        <f t="shared" si="1"/>
        <v/>
      </c>
      <c r="O103" s="6"/>
      <c r="P103" s="9" t="str">
        <f>IF(A103="","",Dashboard!$B$3-F103)</f>
        <v/>
      </c>
      <c r="Q103" s="9" t="str">
        <f>IF(A103="","",IF(OR(O103="Contratado",O103="Descartado"),"ENCERRADO",IF(I103="","SEM PRÓXIMA AÇÃO",IF(I103&lt;Dashboard!$B$3,"ATRASADA",IF(I103-Dashboard!$B$3&lt;=3,"PRÓXIMA","NO PRAZO")))))</f>
        <v/>
      </c>
      <c r="R103" s="6"/>
    </row>
    <row r="104" ht="15.75" customHeight="1">
      <c r="A104" s="6"/>
      <c r="B104" s="6"/>
      <c r="C104" s="6"/>
      <c r="D104" s="6"/>
      <c r="E104" s="6"/>
      <c r="F104" s="5"/>
      <c r="G104" s="6"/>
      <c r="H104" s="5"/>
      <c r="I104" s="5"/>
      <c r="J104" s="6"/>
      <c r="K104" s="7"/>
      <c r="L104" s="7"/>
      <c r="M104" s="7"/>
      <c r="N104" s="10" t="str">
        <f t="shared" si="1"/>
        <v/>
      </c>
      <c r="O104" s="6"/>
      <c r="P104" s="9" t="str">
        <f>IF(A104="","",Dashboard!$B$3-F104)</f>
        <v/>
      </c>
      <c r="Q104" s="9" t="str">
        <f>IF(A104="","",IF(OR(O104="Contratado",O104="Descartado"),"ENCERRADO",IF(I104="","SEM PRÓXIMA AÇÃO",IF(I104&lt;Dashboard!$B$3,"ATRASADA",IF(I104-Dashboard!$B$3&lt;=3,"PRÓXIMA","NO PRAZO")))))</f>
        <v/>
      </c>
      <c r="R104" s="6"/>
    </row>
    <row r="105" ht="15.75" customHeight="1">
      <c r="A105" s="6"/>
      <c r="B105" s="6"/>
      <c r="C105" s="6"/>
      <c r="D105" s="6"/>
      <c r="E105" s="6"/>
      <c r="F105" s="5"/>
      <c r="G105" s="6"/>
      <c r="H105" s="5"/>
      <c r="I105" s="5"/>
      <c r="J105" s="6"/>
      <c r="K105" s="7"/>
      <c r="L105" s="7"/>
      <c r="M105" s="7"/>
      <c r="N105" s="10" t="str">
        <f t="shared" si="1"/>
        <v/>
      </c>
      <c r="O105" s="6"/>
      <c r="P105" s="9" t="str">
        <f>IF(A105="","",Dashboard!$B$3-F105)</f>
        <v/>
      </c>
      <c r="Q105" s="9" t="str">
        <f>IF(A105="","",IF(OR(O105="Contratado",O105="Descartado"),"ENCERRADO",IF(I105="","SEM PRÓXIMA AÇÃO",IF(I105&lt;Dashboard!$B$3,"ATRASADA",IF(I105-Dashboard!$B$3&lt;=3,"PRÓXIMA","NO PRAZO")))))</f>
        <v/>
      </c>
      <c r="R105" s="6"/>
    </row>
    <row r="106" ht="15.75" customHeight="1">
      <c r="A106" s="6"/>
      <c r="B106" s="6"/>
      <c r="C106" s="6"/>
      <c r="D106" s="6"/>
      <c r="E106" s="6"/>
      <c r="F106" s="5"/>
      <c r="G106" s="6"/>
      <c r="H106" s="5"/>
      <c r="I106" s="5"/>
      <c r="J106" s="6"/>
      <c r="K106" s="7"/>
      <c r="L106" s="7"/>
      <c r="M106" s="7"/>
      <c r="N106" s="10" t="str">
        <f t="shared" si="1"/>
        <v/>
      </c>
      <c r="O106" s="6"/>
      <c r="P106" s="9" t="str">
        <f>IF(A106="","",Dashboard!$B$3-F106)</f>
        <v/>
      </c>
      <c r="Q106" s="9" t="str">
        <f>IF(A106="","",IF(OR(O106="Contratado",O106="Descartado"),"ENCERRADO",IF(I106="","SEM PRÓXIMA AÇÃO",IF(I106&lt;Dashboard!$B$3,"ATRASADA",IF(I106-Dashboard!$B$3&lt;=3,"PRÓXIMA","NO PRAZO")))))</f>
        <v/>
      </c>
      <c r="R106" s="6"/>
    </row>
    <row r="107" ht="15.75" customHeight="1">
      <c r="A107" s="6"/>
      <c r="B107" s="6"/>
      <c r="C107" s="6"/>
      <c r="D107" s="6"/>
      <c r="E107" s="6"/>
      <c r="F107" s="5"/>
      <c r="G107" s="6"/>
      <c r="H107" s="5"/>
      <c r="I107" s="5"/>
      <c r="J107" s="6"/>
      <c r="K107" s="7"/>
      <c r="L107" s="7"/>
      <c r="M107" s="7"/>
      <c r="N107" s="10" t="str">
        <f t="shared" si="1"/>
        <v/>
      </c>
      <c r="O107" s="6"/>
      <c r="P107" s="9" t="str">
        <f>IF(A107="","",Dashboard!$B$3-F107)</f>
        <v/>
      </c>
      <c r="Q107" s="9" t="str">
        <f>IF(A107="","",IF(OR(O107="Contratado",O107="Descartado"),"ENCERRADO",IF(I107="","SEM PRÓXIMA AÇÃO",IF(I107&lt;Dashboard!$B$3,"ATRASADA",IF(I107-Dashboard!$B$3&lt;=3,"PRÓXIMA","NO PRAZO")))))</f>
        <v/>
      </c>
      <c r="R107" s="6"/>
    </row>
    <row r="108" ht="15.75" customHeight="1">
      <c r="A108" s="6"/>
      <c r="B108" s="6"/>
      <c r="C108" s="6"/>
      <c r="D108" s="6"/>
      <c r="E108" s="6"/>
      <c r="F108" s="5"/>
      <c r="G108" s="6"/>
      <c r="H108" s="5"/>
      <c r="I108" s="5"/>
      <c r="J108" s="6"/>
      <c r="K108" s="7"/>
      <c r="L108" s="7"/>
      <c r="M108" s="7"/>
      <c r="N108" s="10" t="str">
        <f t="shared" si="1"/>
        <v/>
      </c>
      <c r="O108" s="6"/>
      <c r="P108" s="9" t="str">
        <f>IF(A108="","",Dashboard!$B$3-F108)</f>
        <v/>
      </c>
      <c r="Q108" s="9" t="str">
        <f>IF(A108="","",IF(OR(O108="Contratado",O108="Descartado"),"ENCERRADO",IF(I108="","SEM PRÓXIMA AÇÃO",IF(I108&lt;Dashboard!$B$3,"ATRASADA",IF(I108-Dashboard!$B$3&lt;=3,"PRÓXIMA","NO PRAZO")))))</f>
        <v/>
      </c>
      <c r="R108" s="6"/>
    </row>
    <row r="109" ht="15.75" customHeight="1">
      <c r="A109" s="6"/>
      <c r="B109" s="6"/>
      <c r="C109" s="6"/>
      <c r="D109" s="6"/>
      <c r="E109" s="6"/>
      <c r="F109" s="5"/>
      <c r="G109" s="6"/>
      <c r="H109" s="5"/>
      <c r="I109" s="5"/>
      <c r="J109" s="6"/>
      <c r="K109" s="7"/>
      <c r="L109" s="7"/>
      <c r="M109" s="7"/>
      <c r="N109" s="10" t="str">
        <f t="shared" si="1"/>
        <v/>
      </c>
      <c r="O109" s="6"/>
      <c r="P109" s="9" t="str">
        <f>IF(A109="","",Dashboard!$B$3-F109)</f>
        <v/>
      </c>
      <c r="Q109" s="9" t="str">
        <f>IF(A109="","",IF(OR(O109="Contratado",O109="Descartado"),"ENCERRADO",IF(I109="","SEM PRÓXIMA AÇÃO",IF(I109&lt;Dashboard!$B$3,"ATRASADA",IF(I109-Dashboard!$B$3&lt;=3,"PRÓXIMA","NO PRAZO")))))</f>
        <v/>
      </c>
      <c r="R109" s="6"/>
    </row>
    <row r="110" ht="15.75" customHeight="1">
      <c r="A110" s="6"/>
      <c r="B110" s="6"/>
      <c r="C110" s="6"/>
      <c r="D110" s="6"/>
      <c r="E110" s="6"/>
      <c r="F110" s="5"/>
      <c r="G110" s="6"/>
      <c r="H110" s="5"/>
      <c r="I110" s="5"/>
      <c r="J110" s="6"/>
      <c r="K110" s="7"/>
      <c r="L110" s="7"/>
      <c r="M110" s="7"/>
      <c r="N110" s="10" t="str">
        <f t="shared" si="1"/>
        <v/>
      </c>
      <c r="O110" s="6"/>
      <c r="P110" s="9" t="str">
        <f>IF(A110="","",Dashboard!$B$3-F110)</f>
        <v/>
      </c>
      <c r="Q110" s="9" t="str">
        <f>IF(A110="","",IF(OR(O110="Contratado",O110="Descartado"),"ENCERRADO",IF(I110="","SEM PRÓXIMA AÇÃO",IF(I110&lt;Dashboard!$B$3,"ATRASADA",IF(I110-Dashboard!$B$3&lt;=3,"PRÓXIMA","NO PRAZO")))))</f>
        <v/>
      </c>
      <c r="R110" s="6"/>
    </row>
    <row r="111" ht="15.75" customHeight="1">
      <c r="A111" s="6"/>
      <c r="B111" s="6"/>
      <c r="C111" s="6"/>
      <c r="D111" s="6"/>
      <c r="E111" s="6"/>
      <c r="F111" s="5"/>
      <c r="G111" s="6"/>
      <c r="H111" s="5"/>
      <c r="I111" s="5"/>
      <c r="J111" s="6"/>
      <c r="K111" s="7"/>
      <c r="L111" s="7"/>
      <c r="M111" s="7"/>
      <c r="N111" s="10" t="str">
        <f t="shared" si="1"/>
        <v/>
      </c>
      <c r="O111" s="6"/>
      <c r="P111" s="9" t="str">
        <f>IF(A111="","",Dashboard!$B$3-F111)</f>
        <v/>
      </c>
      <c r="Q111" s="9" t="str">
        <f>IF(A111="","",IF(OR(O111="Contratado",O111="Descartado"),"ENCERRADO",IF(I111="","SEM PRÓXIMA AÇÃO",IF(I111&lt;Dashboard!$B$3,"ATRASADA",IF(I111-Dashboard!$B$3&lt;=3,"PRÓXIMA","NO PRAZO")))))</f>
        <v/>
      </c>
      <c r="R111" s="6"/>
    </row>
    <row r="112" ht="15.75" customHeight="1">
      <c r="A112" s="6"/>
      <c r="B112" s="6"/>
      <c r="C112" s="6"/>
      <c r="D112" s="6"/>
      <c r="E112" s="6"/>
      <c r="F112" s="5"/>
      <c r="G112" s="6"/>
      <c r="H112" s="5"/>
      <c r="I112" s="5"/>
      <c r="J112" s="6"/>
      <c r="K112" s="7"/>
      <c r="L112" s="7"/>
      <c r="M112" s="7"/>
      <c r="N112" s="10" t="str">
        <f t="shared" si="1"/>
        <v/>
      </c>
      <c r="O112" s="6"/>
      <c r="P112" s="9" t="str">
        <f>IF(A112="","",Dashboard!$B$3-F112)</f>
        <v/>
      </c>
      <c r="Q112" s="9" t="str">
        <f>IF(A112="","",IF(OR(O112="Contratado",O112="Descartado"),"ENCERRADO",IF(I112="","SEM PRÓXIMA AÇÃO",IF(I112&lt;Dashboard!$B$3,"ATRASADA",IF(I112-Dashboard!$B$3&lt;=3,"PRÓXIMA","NO PRAZO")))))</f>
        <v/>
      </c>
      <c r="R112" s="6"/>
    </row>
    <row r="113" ht="15.75" customHeight="1">
      <c r="A113" s="6"/>
      <c r="B113" s="6"/>
      <c r="C113" s="6"/>
      <c r="D113" s="6"/>
      <c r="E113" s="6"/>
      <c r="F113" s="5"/>
      <c r="G113" s="6"/>
      <c r="H113" s="5"/>
      <c r="I113" s="5"/>
      <c r="J113" s="6"/>
      <c r="K113" s="7"/>
      <c r="L113" s="7"/>
      <c r="M113" s="7"/>
      <c r="N113" s="10" t="str">
        <f t="shared" si="1"/>
        <v/>
      </c>
      <c r="O113" s="6"/>
      <c r="P113" s="9" t="str">
        <f>IF(A113="","",Dashboard!$B$3-F113)</f>
        <v/>
      </c>
      <c r="Q113" s="9" t="str">
        <f>IF(A113="","",IF(OR(O113="Contratado",O113="Descartado"),"ENCERRADO",IF(I113="","SEM PRÓXIMA AÇÃO",IF(I113&lt;Dashboard!$B$3,"ATRASADA",IF(I113-Dashboard!$B$3&lt;=3,"PRÓXIMA","NO PRAZO")))))</f>
        <v/>
      </c>
      <c r="R113" s="6"/>
    </row>
    <row r="114" ht="15.75" customHeight="1">
      <c r="A114" s="6"/>
      <c r="B114" s="6"/>
      <c r="C114" s="6"/>
      <c r="D114" s="6"/>
      <c r="E114" s="6"/>
      <c r="F114" s="5"/>
      <c r="G114" s="6"/>
      <c r="H114" s="5"/>
      <c r="I114" s="5"/>
      <c r="J114" s="6"/>
      <c r="K114" s="7"/>
      <c r="L114" s="7"/>
      <c r="M114" s="7"/>
      <c r="N114" s="10" t="str">
        <f t="shared" si="1"/>
        <v/>
      </c>
      <c r="O114" s="6"/>
      <c r="P114" s="9" t="str">
        <f>IF(A114="","",Dashboard!$B$3-F114)</f>
        <v/>
      </c>
      <c r="Q114" s="9" t="str">
        <f>IF(A114="","",IF(OR(O114="Contratado",O114="Descartado"),"ENCERRADO",IF(I114="","SEM PRÓXIMA AÇÃO",IF(I114&lt;Dashboard!$B$3,"ATRASADA",IF(I114-Dashboard!$B$3&lt;=3,"PRÓXIMA","NO PRAZO")))))</f>
        <v/>
      </c>
      <c r="R114" s="6"/>
    </row>
    <row r="115" ht="15.75" customHeight="1">
      <c r="A115" s="6"/>
      <c r="B115" s="6"/>
      <c r="C115" s="6"/>
      <c r="D115" s="6"/>
      <c r="E115" s="6"/>
      <c r="F115" s="5"/>
      <c r="G115" s="6"/>
      <c r="H115" s="5"/>
      <c r="I115" s="5"/>
      <c r="J115" s="6"/>
      <c r="K115" s="7"/>
      <c r="L115" s="7"/>
      <c r="M115" s="7"/>
      <c r="N115" s="10" t="str">
        <f t="shared" si="1"/>
        <v/>
      </c>
      <c r="O115" s="6"/>
      <c r="P115" s="9" t="str">
        <f>IF(A115="","",Dashboard!$B$3-F115)</f>
        <v/>
      </c>
      <c r="Q115" s="9" t="str">
        <f>IF(A115="","",IF(OR(O115="Contratado",O115="Descartado"),"ENCERRADO",IF(I115="","SEM PRÓXIMA AÇÃO",IF(I115&lt;Dashboard!$B$3,"ATRASADA",IF(I115-Dashboard!$B$3&lt;=3,"PRÓXIMA","NO PRAZO")))))</f>
        <v/>
      </c>
      <c r="R115" s="6"/>
    </row>
    <row r="116" ht="15.75" customHeight="1">
      <c r="A116" s="6"/>
      <c r="B116" s="6"/>
      <c r="C116" s="6"/>
      <c r="D116" s="6"/>
      <c r="E116" s="6"/>
      <c r="F116" s="5"/>
      <c r="G116" s="6"/>
      <c r="H116" s="5"/>
      <c r="I116" s="5"/>
      <c r="J116" s="6"/>
      <c r="K116" s="7"/>
      <c r="L116" s="7"/>
      <c r="M116" s="7"/>
      <c r="N116" s="10" t="str">
        <f t="shared" si="1"/>
        <v/>
      </c>
      <c r="O116" s="6"/>
      <c r="P116" s="9" t="str">
        <f>IF(A116="","",Dashboard!$B$3-F116)</f>
        <v/>
      </c>
      <c r="Q116" s="9" t="str">
        <f>IF(A116="","",IF(OR(O116="Contratado",O116="Descartado"),"ENCERRADO",IF(I116="","SEM PRÓXIMA AÇÃO",IF(I116&lt;Dashboard!$B$3,"ATRASADA",IF(I116-Dashboard!$B$3&lt;=3,"PRÓXIMA","NO PRAZO")))))</f>
        <v/>
      </c>
      <c r="R116" s="6"/>
    </row>
    <row r="117" ht="15.75" customHeight="1">
      <c r="A117" s="6"/>
      <c r="B117" s="6"/>
      <c r="C117" s="6"/>
      <c r="D117" s="6"/>
      <c r="E117" s="6"/>
      <c r="F117" s="5"/>
      <c r="G117" s="6"/>
      <c r="H117" s="5"/>
      <c r="I117" s="5"/>
      <c r="J117" s="6"/>
      <c r="K117" s="7"/>
      <c r="L117" s="7"/>
      <c r="M117" s="7"/>
      <c r="N117" s="10" t="str">
        <f t="shared" si="1"/>
        <v/>
      </c>
      <c r="O117" s="6"/>
      <c r="P117" s="9" t="str">
        <f>IF(A117="","",Dashboard!$B$3-F117)</f>
        <v/>
      </c>
      <c r="Q117" s="9" t="str">
        <f>IF(A117="","",IF(OR(O117="Contratado",O117="Descartado"),"ENCERRADO",IF(I117="","SEM PRÓXIMA AÇÃO",IF(I117&lt;Dashboard!$B$3,"ATRASADA",IF(I117-Dashboard!$B$3&lt;=3,"PRÓXIMA","NO PRAZO")))))</f>
        <v/>
      </c>
      <c r="R117" s="6"/>
    </row>
    <row r="118" ht="15.75" customHeight="1">
      <c r="A118" s="6"/>
      <c r="B118" s="6"/>
      <c r="C118" s="6"/>
      <c r="D118" s="6"/>
      <c r="E118" s="6"/>
      <c r="F118" s="5"/>
      <c r="G118" s="6"/>
      <c r="H118" s="5"/>
      <c r="I118" s="5"/>
      <c r="J118" s="6"/>
      <c r="K118" s="7"/>
      <c r="L118" s="7"/>
      <c r="M118" s="7"/>
      <c r="N118" s="10" t="str">
        <f t="shared" si="1"/>
        <v/>
      </c>
      <c r="O118" s="6"/>
      <c r="P118" s="9" t="str">
        <f>IF(A118="","",Dashboard!$B$3-F118)</f>
        <v/>
      </c>
      <c r="Q118" s="9" t="str">
        <f>IF(A118="","",IF(OR(O118="Contratado",O118="Descartado"),"ENCERRADO",IF(I118="","SEM PRÓXIMA AÇÃO",IF(I118&lt;Dashboard!$B$3,"ATRASADA",IF(I118-Dashboard!$B$3&lt;=3,"PRÓXIMA","NO PRAZO")))))</f>
        <v/>
      </c>
      <c r="R118" s="6"/>
    </row>
    <row r="119" ht="15.75" customHeight="1">
      <c r="A119" s="6"/>
      <c r="B119" s="6"/>
      <c r="C119" s="6"/>
      <c r="D119" s="6"/>
      <c r="E119" s="6"/>
      <c r="F119" s="5"/>
      <c r="G119" s="6"/>
      <c r="H119" s="5"/>
      <c r="I119" s="5"/>
      <c r="J119" s="6"/>
      <c r="K119" s="7"/>
      <c r="L119" s="7"/>
      <c r="M119" s="7"/>
      <c r="N119" s="10" t="str">
        <f t="shared" si="1"/>
        <v/>
      </c>
      <c r="O119" s="6"/>
      <c r="P119" s="9" t="str">
        <f>IF(A119="","",Dashboard!$B$3-F119)</f>
        <v/>
      </c>
      <c r="Q119" s="9" t="str">
        <f>IF(A119="","",IF(OR(O119="Contratado",O119="Descartado"),"ENCERRADO",IF(I119="","SEM PRÓXIMA AÇÃO",IF(I119&lt;Dashboard!$B$3,"ATRASADA",IF(I119-Dashboard!$B$3&lt;=3,"PRÓXIMA","NO PRAZO")))))</f>
        <v/>
      </c>
      <c r="R119" s="6"/>
    </row>
    <row r="120" ht="15.75" customHeight="1">
      <c r="A120" s="6"/>
      <c r="B120" s="6"/>
      <c r="C120" s="6"/>
      <c r="D120" s="6"/>
      <c r="E120" s="6"/>
      <c r="F120" s="5"/>
      <c r="G120" s="6"/>
      <c r="H120" s="5"/>
      <c r="I120" s="5"/>
      <c r="J120" s="6"/>
      <c r="K120" s="7"/>
      <c r="L120" s="7"/>
      <c r="M120" s="7"/>
      <c r="N120" s="10" t="str">
        <f t="shared" si="1"/>
        <v/>
      </c>
      <c r="O120" s="6"/>
      <c r="P120" s="9" t="str">
        <f>IF(A120="","",Dashboard!$B$3-F120)</f>
        <v/>
      </c>
      <c r="Q120" s="9" t="str">
        <f>IF(A120="","",IF(OR(O120="Contratado",O120="Descartado"),"ENCERRADO",IF(I120="","SEM PRÓXIMA AÇÃO",IF(I120&lt;Dashboard!$B$3,"ATRASADA",IF(I120-Dashboard!$B$3&lt;=3,"PRÓXIMA","NO PRAZO")))))</f>
        <v/>
      </c>
      <c r="R120" s="6"/>
    </row>
    <row r="121" ht="15.75" customHeight="1">
      <c r="A121" s="6"/>
      <c r="B121" s="6"/>
      <c r="C121" s="6"/>
      <c r="D121" s="6"/>
      <c r="E121" s="6"/>
      <c r="F121" s="5"/>
      <c r="G121" s="6"/>
      <c r="H121" s="5"/>
      <c r="I121" s="5"/>
      <c r="J121" s="6"/>
      <c r="K121" s="7"/>
      <c r="L121" s="7"/>
      <c r="M121" s="7"/>
      <c r="N121" s="10" t="str">
        <f t="shared" si="1"/>
        <v/>
      </c>
      <c r="O121" s="6"/>
      <c r="P121" s="9" t="str">
        <f>IF(A121="","",Dashboard!$B$3-F121)</f>
        <v/>
      </c>
      <c r="Q121" s="9" t="str">
        <f>IF(A121="","",IF(OR(O121="Contratado",O121="Descartado"),"ENCERRADO",IF(I121="","SEM PRÓXIMA AÇÃO",IF(I121&lt;Dashboard!$B$3,"ATRASADA",IF(I121-Dashboard!$B$3&lt;=3,"PRÓXIMA","NO PRAZO")))))</f>
        <v/>
      </c>
      <c r="R121" s="6"/>
    </row>
    <row r="122" ht="15.75" customHeight="1">
      <c r="A122" s="6"/>
      <c r="B122" s="6"/>
      <c r="C122" s="6"/>
      <c r="D122" s="6"/>
      <c r="E122" s="6"/>
      <c r="F122" s="5"/>
      <c r="G122" s="6"/>
      <c r="H122" s="5"/>
      <c r="I122" s="5"/>
      <c r="J122" s="6"/>
      <c r="K122" s="7"/>
      <c r="L122" s="7"/>
      <c r="M122" s="7"/>
      <c r="N122" s="10" t="str">
        <f t="shared" si="1"/>
        <v/>
      </c>
      <c r="O122" s="6"/>
      <c r="P122" s="9" t="str">
        <f>IF(A122="","",Dashboard!$B$3-F122)</f>
        <v/>
      </c>
      <c r="Q122" s="9" t="str">
        <f>IF(A122="","",IF(OR(O122="Contratado",O122="Descartado"),"ENCERRADO",IF(I122="","SEM PRÓXIMA AÇÃO",IF(I122&lt;Dashboard!$B$3,"ATRASADA",IF(I122-Dashboard!$B$3&lt;=3,"PRÓXIMA","NO PRAZO")))))</f>
        <v/>
      </c>
      <c r="R122" s="6"/>
    </row>
    <row r="123" ht="15.75" customHeight="1">
      <c r="A123" s="6"/>
      <c r="B123" s="6"/>
      <c r="C123" s="6"/>
      <c r="D123" s="6"/>
      <c r="E123" s="6"/>
      <c r="F123" s="5"/>
      <c r="G123" s="6"/>
      <c r="H123" s="5"/>
      <c r="I123" s="5"/>
      <c r="J123" s="6"/>
      <c r="K123" s="7"/>
      <c r="L123" s="7"/>
      <c r="M123" s="7"/>
      <c r="N123" s="10" t="str">
        <f t="shared" si="1"/>
        <v/>
      </c>
      <c r="O123" s="6"/>
      <c r="P123" s="9" t="str">
        <f>IF(A123="","",Dashboard!$B$3-F123)</f>
        <v/>
      </c>
      <c r="Q123" s="9" t="str">
        <f>IF(A123="","",IF(OR(O123="Contratado",O123="Descartado"),"ENCERRADO",IF(I123="","SEM PRÓXIMA AÇÃO",IF(I123&lt;Dashboard!$B$3,"ATRASADA",IF(I123-Dashboard!$B$3&lt;=3,"PRÓXIMA","NO PRAZO")))))</f>
        <v/>
      </c>
      <c r="R123" s="6"/>
    </row>
    <row r="124" ht="15.75" customHeight="1">
      <c r="A124" s="6"/>
      <c r="B124" s="6"/>
      <c r="C124" s="6"/>
      <c r="D124" s="6"/>
      <c r="E124" s="6"/>
      <c r="F124" s="5"/>
      <c r="G124" s="6"/>
      <c r="H124" s="5"/>
      <c r="I124" s="5"/>
      <c r="J124" s="6"/>
      <c r="K124" s="7"/>
      <c r="L124" s="7"/>
      <c r="M124" s="7"/>
      <c r="N124" s="10" t="str">
        <f t="shared" si="1"/>
        <v/>
      </c>
      <c r="O124" s="6"/>
      <c r="P124" s="9" t="str">
        <f>IF(A124="","",Dashboard!$B$3-F124)</f>
        <v/>
      </c>
      <c r="Q124" s="9" t="str">
        <f>IF(A124="","",IF(OR(O124="Contratado",O124="Descartado"),"ENCERRADO",IF(I124="","SEM PRÓXIMA AÇÃO",IF(I124&lt;Dashboard!$B$3,"ATRASADA",IF(I124-Dashboard!$B$3&lt;=3,"PRÓXIMA","NO PRAZO")))))</f>
        <v/>
      </c>
      <c r="R124" s="6"/>
    </row>
    <row r="125" ht="15.75" customHeight="1">
      <c r="A125" s="6"/>
      <c r="B125" s="6"/>
      <c r="C125" s="6"/>
      <c r="D125" s="6"/>
      <c r="E125" s="6"/>
      <c r="F125" s="5"/>
      <c r="G125" s="6"/>
      <c r="H125" s="5"/>
      <c r="I125" s="5"/>
      <c r="J125" s="6"/>
      <c r="K125" s="7"/>
      <c r="L125" s="7"/>
      <c r="M125" s="7"/>
      <c r="N125" s="10" t="str">
        <f t="shared" si="1"/>
        <v/>
      </c>
      <c r="O125" s="6"/>
      <c r="P125" s="9" t="str">
        <f>IF(A125="","",Dashboard!$B$3-F125)</f>
        <v/>
      </c>
      <c r="Q125" s="9" t="str">
        <f>IF(A125="","",IF(OR(O125="Contratado",O125="Descartado"),"ENCERRADO",IF(I125="","SEM PRÓXIMA AÇÃO",IF(I125&lt;Dashboard!$B$3,"ATRASADA",IF(I125-Dashboard!$B$3&lt;=3,"PRÓXIMA","NO PRAZO")))))</f>
        <v/>
      </c>
      <c r="R125" s="6"/>
    </row>
    <row r="126" ht="15.75" customHeight="1">
      <c r="A126" s="6"/>
      <c r="B126" s="6"/>
      <c r="C126" s="6"/>
      <c r="D126" s="6"/>
      <c r="E126" s="6"/>
      <c r="F126" s="5"/>
      <c r="G126" s="6"/>
      <c r="H126" s="5"/>
      <c r="I126" s="5"/>
      <c r="J126" s="6"/>
      <c r="K126" s="7"/>
      <c r="L126" s="7"/>
      <c r="M126" s="7"/>
      <c r="N126" s="10" t="str">
        <f t="shared" si="1"/>
        <v/>
      </c>
      <c r="O126" s="6"/>
      <c r="P126" s="9" t="str">
        <f>IF(A126="","",Dashboard!$B$3-F126)</f>
        <v/>
      </c>
      <c r="Q126" s="9" t="str">
        <f>IF(A126="","",IF(OR(O126="Contratado",O126="Descartado"),"ENCERRADO",IF(I126="","SEM PRÓXIMA AÇÃO",IF(I126&lt;Dashboard!$B$3,"ATRASADA",IF(I126-Dashboard!$B$3&lt;=3,"PRÓXIMA","NO PRAZO")))))</f>
        <v/>
      </c>
      <c r="R126" s="6"/>
    </row>
    <row r="127" ht="15.75" customHeight="1">
      <c r="A127" s="6"/>
      <c r="B127" s="6"/>
      <c r="C127" s="6"/>
      <c r="D127" s="6"/>
      <c r="E127" s="6"/>
      <c r="F127" s="5"/>
      <c r="G127" s="6"/>
      <c r="H127" s="5"/>
      <c r="I127" s="5"/>
      <c r="J127" s="6"/>
      <c r="K127" s="7"/>
      <c r="L127" s="7"/>
      <c r="M127" s="7"/>
      <c r="N127" s="10" t="str">
        <f t="shared" si="1"/>
        <v/>
      </c>
      <c r="O127" s="6"/>
      <c r="P127" s="9" t="str">
        <f>IF(A127="","",Dashboard!$B$3-F127)</f>
        <v/>
      </c>
      <c r="Q127" s="9" t="str">
        <f>IF(A127="","",IF(OR(O127="Contratado",O127="Descartado"),"ENCERRADO",IF(I127="","SEM PRÓXIMA AÇÃO",IF(I127&lt;Dashboard!$B$3,"ATRASADA",IF(I127-Dashboard!$B$3&lt;=3,"PRÓXIMA","NO PRAZO")))))</f>
        <v/>
      </c>
      <c r="R127" s="6"/>
    </row>
    <row r="128" ht="15.75" customHeight="1">
      <c r="A128" s="6"/>
      <c r="B128" s="6"/>
      <c r="C128" s="6"/>
      <c r="D128" s="6"/>
      <c r="E128" s="6"/>
      <c r="F128" s="5"/>
      <c r="G128" s="6"/>
      <c r="H128" s="5"/>
      <c r="I128" s="5"/>
      <c r="J128" s="6"/>
      <c r="K128" s="7"/>
      <c r="L128" s="7"/>
      <c r="M128" s="7"/>
      <c r="N128" s="10" t="str">
        <f t="shared" si="1"/>
        <v/>
      </c>
      <c r="O128" s="6"/>
      <c r="P128" s="9" t="str">
        <f>IF(A128="","",Dashboard!$B$3-F128)</f>
        <v/>
      </c>
      <c r="Q128" s="9" t="str">
        <f>IF(A128="","",IF(OR(O128="Contratado",O128="Descartado"),"ENCERRADO",IF(I128="","SEM PRÓXIMA AÇÃO",IF(I128&lt;Dashboard!$B$3,"ATRASADA",IF(I128-Dashboard!$B$3&lt;=3,"PRÓXIMA","NO PRAZO")))))</f>
        <v/>
      </c>
      <c r="R128" s="6"/>
    </row>
    <row r="129" ht="15.75" customHeight="1">
      <c r="A129" s="6"/>
      <c r="B129" s="6"/>
      <c r="C129" s="6"/>
      <c r="D129" s="6"/>
      <c r="E129" s="6"/>
      <c r="F129" s="5"/>
      <c r="G129" s="6"/>
      <c r="H129" s="5"/>
      <c r="I129" s="5"/>
      <c r="J129" s="6"/>
      <c r="K129" s="7"/>
      <c r="L129" s="7"/>
      <c r="M129" s="7"/>
      <c r="N129" s="10" t="str">
        <f t="shared" si="1"/>
        <v/>
      </c>
      <c r="O129" s="6"/>
      <c r="P129" s="9" t="str">
        <f>IF(A129="","",Dashboard!$B$3-F129)</f>
        <v/>
      </c>
      <c r="Q129" s="9" t="str">
        <f>IF(A129="","",IF(OR(O129="Contratado",O129="Descartado"),"ENCERRADO",IF(I129="","SEM PRÓXIMA AÇÃO",IF(I129&lt;Dashboard!$B$3,"ATRASADA",IF(I129-Dashboard!$B$3&lt;=3,"PRÓXIMA","NO PRAZO")))))</f>
        <v/>
      </c>
      <c r="R129" s="6"/>
    </row>
    <row r="130" ht="15.75" customHeight="1">
      <c r="A130" s="6"/>
      <c r="B130" s="6"/>
      <c r="C130" s="6"/>
      <c r="D130" s="6"/>
      <c r="E130" s="6"/>
      <c r="F130" s="5"/>
      <c r="G130" s="6"/>
      <c r="H130" s="5"/>
      <c r="I130" s="5"/>
      <c r="J130" s="6"/>
      <c r="K130" s="7"/>
      <c r="L130" s="7"/>
      <c r="M130" s="7"/>
      <c r="N130" s="10" t="str">
        <f t="shared" si="1"/>
        <v/>
      </c>
      <c r="O130" s="6"/>
      <c r="P130" s="9" t="str">
        <f>IF(A130="","",Dashboard!$B$3-F130)</f>
        <v/>
      </c>
      <c r="Q130" s="9" t="str">
        <f>IF(A130="","",IF(OR(O130="Contratado",O130="Descartado"),"ENCERRADO",IF(I130="","SEM PRÓXIMA AÇÃO",IF(I130&lt;Dashboard!$B$3,"ATRASADA",IF(I130-Dashboard!$B$3&lt;=3,"PRÓXIMA","NO PRAZO")))))</f>
        <v/>
      </c>
      <c r="R130" s="6"/>
    </row>
    <row r="131" ht="15.75" customHeight="1">
      <c r="A131" s="6"/>
      <c r="B131" s="6"/>
      <c r="C131" s="6"/>
      <c r="D131" s="6"/>
      <c r="E131" s="6"/>
      <c r="F131" s="5"/>
      <c r="G131" s="6"/>
      <c r="H131" s="5"/>
      <c r="I131" s="5"/>
      <c r="J131" s="6"/>
      <c r="K131" s="7"/>
      <c r="L131" s="7"/>
      <c r="M131" s="7"/>
      <c r="N131" s="10" t="str">
        <f t="shared" si="1"/>
        <v/>
      </c>
      <c r="O131" s="6"/>
      <c r="P131" s="9" t="str">
        <f>IF(A131="","",Dashboard!$B$3-F131)</f>
        <v/>
      </c>
      <c r="Q131" s="9" t="str">
        <f>IF(A131="","",IF(OR(O131="Contratado",O131="Descartado"),"ENCERRADO",IF(I131="","SEM PRÓXIMA AÇÃO",IF(I131&lt;Dashboard!$B$3,"ATRASADA",IF(I131-Dashboard!$B$3&lt;=3,"PRÓXIMA","NO PRAZO")))))</f>
        <v/>
      </c>
      <c r="R131" s="6"/>
    </row>
    <row r="132" ht="15.75" customHeight="1">
      <c r="A132" s="6"/>
      <c r="B132" s="6"/>
      <c r="C132" s="6"/>
      <c r="D132" s="6"/>
      <c r="E132" s="6"/>
      <c r="F132" s="5"/>
      <c r="G132" s="6"/>
      <c r="H132" s="5"/>
      <c r="I132" s="5"/>
      <c r="J132" s="6"/>
      <c r="K132" s="7"/>
      <c r="L132" s="7"/>
      <c r="M132" s="7"/>
      <c r="N132" s="10" t="str">
        <f t="shared" si="1"/>
        <v/>
      </c>
      <c r="O132" s="6"/>
      <c r="P132" s="9" t="str">
        <f>IF(A132="","",Dashboard!$B$3-F132)</f>
        <v/>
      </c>
      <c r="Q132" s="9" t="str">
        <f>IF(A132="","",IF(OR(O132="Contratado",O132="Descartado"),"ENCERRADO",IF(I132="","SEM PRÓXIMA AÇÃO",IF(I132&lt;Dashboard!$B$3,"ATRASADA",IF(I132-Dashboard!$B$3&lt;=3,"PRÓXIMA","NO PRAZO")))))</f>
        <v/>
      </c>
      <c r="R132" s="6"/>
    </row>
    <row r="133" ht="15.75" customHeight="1">
      <c r="A133" s="6"/>
      <c r="B133" s="6"/>
      <c r="C133" s="6"/>
      <c r="D133" s="6"/>
      <c r="E133" s="6"/>
      <c r="F133" s="5"/>
      <c r="G133" s="6"/>
      <c r="H133" s="5"/>
      <c r="I133" s="5"/>
      <c r="J133" s="6"/>
      <c r="K133" s="7"/>
      <c r="L133" s="7"/>
      <c r="M133" s="7"/>
      <c r="N133" s="10" t="str">
        <f t="shared" si="1"/>
        <v/>
      </c>
      <c r="O133" s="6"/>
      <c r="P133" s="9" t="str">
        <f>IF(A133="","",Dashboard!$B$3-F133)</f>
        <v/>
      </c>
      <c r="Q133" s="9" t="str">
        <f>IF(A133="","",IF(OR(O133="Contratado",O133="Descartado"),"ENCERRADO",IF(I133="","SEM PRÓXIMA AÇÃO",IF(I133&lt;Dashboard!$B$3,"ATRASADA",IF(I133-Dashboard!$B$3&lt;=3,"PRÓXIMA","NO PRAZO")))))</f>
        <v/>
      </c>
      <c r="R133" s="6"/>
    </row>
    <row r="134" ht="15.75" customHeight="1">
      <c r="A134" s="6"/>
      <c r="B134" s="6"/>
      <c r="C134" s="6"/>
      <c r="D134" s="6"/>
      <c r="E134" s="6"/>
      <c r="F134" s="5"/>
      <c r="G134" s="6"/>
      <c r="H134" s="5"/>
      <c r="I134" s="5"/>
      <c r="J134" s="6"/>
      <c r="K134" s="7"/>
      <c r="L134" s="7"/>
      <c r="M134" s="7"/>
      <c r="N134" s="10" t="str">
        <f t="shared" si="1"/>
        <v/>
      </c>
      <c r="O134" s="6"/>
      <c r="P134" s="9" t="str">
        <f>IF(A134="","",Dashboard!$B$3-F134)</f>
        <v/>
      </c>
      <c r="Q134" s="9" t="str">
        <f>IF(A134="","",IF(OR(O134="Contratado",O134="Descartado"),"ENCERRADO",IF(I134="","SEM PRÓXIMA AÇÃO",IF(I134&lt;Dashboard!$B$3,"ATRASADA",IF(I134-Dashboard!$B$3&lt;=3,"PRÓXIMA","NO PRAZO")))))</f>
        <v/>
      </c>
      <c r="R134" s="6"/>
    </row>
    <row r="135" ht="15.75" customHeight="1">
      <c r="A135" s="6"/>
      <c r="B135" s="6"/>
      <c r="C135" s="6"/>
      <c r="D135" s="6"/>
      <c r="E135" s="6"/>
      <c r="F135" s="5"/>
      <c r="G135" s="6"/>
      <c r="H135" s="5"/>
      <c r="I135" s="5"/>
      <c r="J135" s="6"/>
      <c r="K135" s="7"/>
      <c r="L135" s="7"/>
      <c r="M135" s="7"/>
      <c r="N135" s="10" t="str">
        <f t="shared" si="1"/>
        <v/>
      </c>
      <c r="O135" s="6"/>
      <c r="P135" s="9" t="str">
        <f>IF(A135="","",Dashboard!$B$3-F135)</f>
        <v/>
      </c>
      <c r="Q135" s="9" t="str">
        <f>IF(A135="","",IF(OR(O135="Contratado",O135="Descartado"),"ENCERRADO",IF(I135="","SEM PRÓXIMA AÇÃO",IF(I135&lt;Dashboard!$B$3,"ATRASADA",IF(I135-Dashboard!$B$3&lt;=3,"PRÓXIMA","NO PRAZO")))))</f>
        <v/>
      </c>
      <c r="R135" s="6"/>
    </row>
    <row r="136" ht="15.75" customHeight="1">
      <c r="A136" s="6"/>
      <c r="B136" s="6"/>
      <c r="C136" s="6"/>
      <c r="D136" s="6"/>
      <c r="E136" s="6"/>
      <c r="F136" s="5"/>
      <c r="G136" s="6"/>
      <c r="H136" s="5"/>
      <c r="I136" s="5"/>
      <c r="J136" s="6"/>
      <c r="K136" s="7"/>
      <c r="L136" s="7"/>
      <c r="M136" s="7"/>
      <c r="N136" s="10" t="str">
        <f t="shared" si="1"/>
        <v/>
      </c>
      <c r="O136" s="6"/>
      <c r="P136" s="9" t="str">
        <f>IF(A136="","",Dashboard!$B$3-F136)</f>
        <v/>
      </c>
      <c r="Q136" s="9" t="str">
        <f>IF(A136="","",IF(OR(O136="Contratado",O136="Descartado"),"ENCERRADO",IF(I136="","SEM PRÓXIMA AÇÃO",IF(I136&lt;Dashboard!$B$3,"ATRASADA",IF(I136-Dashboard!$B$3&lt;=3,"PRÓXIMA","NO PRAZO")))))</f>
        <v/>
      </c>
      <c r="R136" s="6"/>
    </row>
    <row r="137" ht="15.75" customHeight="1">
      <c r="A137" s="6"/>
      <c r="B137" s="6"/>
      <c r="C137" s="6"/>
      <c r="D137" s="6"/>
      <c r="E137" s="6"/>
      <c r="F137" s="5"/>
      <c r="G137" s="6"/>
      <c r="H137" s="5"/>
      <c r="I137" s="5"/>
      <c r="J137" s="6"/>
      <c r="K137" s="7"/>
      <c r="L137" s="7"/>
      <c r="M137" s="7"/>
      <c r="N137" s="10" t="str">
        <f t="shared" si="1"/>
        <v/>
      </c>
      <c r="O137" s="6"/>
      <c r="P137" s="9" t="str">
        <f>IF(A137="","",Dashboard!$B$3-F137)</f>
        <v/>
      </c>
      <c r="Q137" s="9" t="str">
        <f>IF(A137="","",IF(OR(O137="Contratado",O137="Descartado"),"ENCERRADO",IF(I137="","SEM PRÓXIMA AÇÃO",IF(I137&lt;Dashboard!$B$3,"ATRASADA",IF(I137-Dashboard!$B$3&lt;=3,"PRÓXIMA","NO PRAZO")))))</f>
        <v/>
      </c>
      <c r="R137" s="6"/>
    </row>
    <row r="138" ht="15.75" customHeight="1">
      <c r="A138" s="6"/>
      <c r="B138" s="6"/>
      <c r="C138" s="6"/>
      <c r="D138" s="6"/>
      <c r="E138" s="6"/>
      <c r="F138" s="5"/>
      <c r="G138" s="6"/>
      <c r="H138" s="5"/>
      <c r="I138" s="5"/>
      <c r="J138" s="6"/>
      <c r="K138" s="7"/>
      <c r="L138" s="7"/>
      <c r="M138" s="7"/>
      <c r="N138" s="10" t="str">
        <f t="shared" si="1"/>
        <v/>
      </c>
      <c r="O138" s="6"/>
      <c r="P138" s="9" t="str">
        <f>IF(A138="","",Dashboard!$B$3-F138)</f>
        <v/>
      </c>
      <c r="Q138" s="9" t="str">
        <f>IF(A138="","",IF(OR(O138="Contratado",O138="Descartado"),"ENCERRADO",IF(I138="","SEM PRÓXIMA AÇÃO",IF(I138&lt;Dashboard!$B$3,"ATRASADA",IF(I138-Dashboard!$B$3&lt;=3,"PRÓXIMA","NO PRAZO")))))</f>
        <v/>
      </c>
      <c r="R138" s="6"/>
    </row>
    <row r="139" ht="15.75" customHeight="1">
      <c r="A139" s="6"/>
      <c r="B139" s="6"/>
      <c r="C139" s="6"/>
      <c r="D139" s="6"/>
      <c r="E139" s="6"/>
      <c r="F139" s="5"/>
      <c r="G139" s="6"/>
      <c r="H139" s="5"/>
      <c r="I139" s="5"/>
      <c r="J139" s="6"/>
      <c r="K139" s="7"/>
      <c r="L139" s="7"/>
      <c r="M139" s="7"/>
      <c r="N139" s="10" t="str">
        <f t="shared" si="1"/>
        <v/>
      </c>
      <c r="O139" s="6"/>
      <c r="P139" s="9" t="str">
        <f>IF(A139="","",Dashboard!$B$3-F139)</f>
        <v/>
      </c>
      <c r="Q139" s="9" t="str">
        <f>IF(A139="","",IF(OR(O139="Contratado",O139="Descartado"),"ENCERRADO",IF(I139="","SEM PRÓXIMA AÇÃO",IF(I139&lt;Dashboard!$B$3,"ATRASADA",IF(I139-Dashboard!$B$3&lt;=3,"PRÓXIMA","NO PRAZO")))))</f>
        <v/>
      </c>
      <c r="R139" s="6"/>
    </row>
    <row r="140" ht="15.75" customHeight="1">
      <c r="A140" s="6"/>
      <c r="B140" s="6"/>
      <c r="C140" s="6"/>
      <c r="D140" s="6"/>
      <c r="E140" s="6"/>
      <c r="F140" s="5"/>
      <c r="G140" s="6"/>
      <c r="H140" s="5"/>
      <c r="I140" s="5"/>
      <c r="J140" s="6"/>
      <c r="K140" s="7"/>
      <c r="L140" s="7"/>
      <c r="M140" s="7"/>
      <c r="N140" s="10" t="str">
        <f t="shared" si="1"/>
        <v/>
      </c>
      <c r="O140" s="6"/>
      <c r="P140" s="9" t="str">
        <f>IF(A140="","",Dashboard!$B$3-F140)</f>
        <v/>
      </c>
      <c r="Q140" s="9" t="str">
        <f>IF(A140="","",IF(OR(O140="Contratado",O140="Descartado"),"ENCERRADO",IF(I140="","SEM PRÓXIMA AÇÃO",IF(I140&lt;Dashboard!$B$3,"ATRASADA",IF(I140-Dashboard!$B$3&lt;=3,"PRÓXIMA","NO PRAZO")))))</f>
        <v/>
      </c>
      <c r="R140" s="6"/>
    </row>
    <row r="141" ht="15.75" customHeight="1">
      <c r="A141" s="6"/>
      <c r="B141" s="6"/>
      <c r="C141" s="6"/>
      <c r="D141" s="6"/>
      <c r="E141" s="6"/>
      <c r="F141" s="5"/>
      <c r="G141" s="6"/>
      <c r="H141" s="5"/>
      <c r="I141" s="5"/>
      <c r="J141" s="6"/>
      <c r="K141" s="7"/>
      <c r="L141" s="7"/>
      <c r="M141" s="7"/>
      <c r="N141" s="10" t="str">
        <f t="shared" si="1"/>
        <v/>
      </c>
      <c r="O141" s="6"/>
      <c r="P141" s="9" t="str">
        <f>IF(A141="","",Dashboard!$B$3-F141)</f>
        <v/>
      </c>
      <c r="Q141" s="9" t="str">
        <f>IF(A141="","",IF(OR(O141="Contratado",O141="Descartado"),"ENCERRADO",IF(I141="","SEM PRÓXIMA AÇÃO",IF(I141&lt;Dashboard!$B$3,"ATRASADA",IF(I141-Dashboard!$B$3&lt;=3,"PRÓXIMA","NO PRAZO")))))</f>
        <v/>
      </c>
      <c r="R141" s="6"/>
    </row>
    <row r="142" ht="15.75" customHeight="1">
      <c r="A142" s="6"/>
      <c r="B142" s="6"/>
      <c r="C142" s="6"/>
      <c r="D142" s="6"/>
      <c r="E142" s="6"/>
      <c r="F142" s="5"/>
      <c r="G142" s="6"/>
      <c r="H142" s="5"/>
      <c r="I142" s="5"/>
      <c r="J142" s="6"/>
      <c r="K142" s="7"/>
      <c r="L142" s="7"/>
      <c r="M142" s="7"/>
      <c r="N142" s="10" t="str">
        <f t="shared" si="1"/>
        <v/>
      </c>
      <c r="O142" s="6"/>
      <c r="P142" s="9" t="str">
        <f>IF(A142="","",Dashboard!$B$3-F142)</f>
        <v/>
      </c>
      <c r="Q142" s="9" t="str">
        <f>IF(A142="","",IF(OR(O142="Contratado",O142="Descartado"),"ENCERRADO",IF(I142="","SEM PRÓXIMA AÇÃO",IF(I142&lt;Dashboard!$B$3,"ATRASADA",IF(I142-Dashboard!$B$3&lt;=3,"PRÓXIMA","NO PRAZO")))))</f>
        <v/>
      </c>
      <c r="R142" s="6"/>
    </row>
    <row r="143" ht="15.75" customHeight="1">
      <c r="A143" s="6"/>
      <c r="B143" s="6"/>
      <c r="C143" s="6"/>
      <c r="D143" s="6"/>
      <c r="E143" s="6"/>
      <c r="F143" s="5"/>
      <c r="G143" s="6"/>
      <c r="H143" s="5"/>
      <c r="I143" s="5"/>
      <c r="J143" s="6"/>
      <c r="K143" s="7"/>
      <c r="L143" s="7"/>
      <c r="M143" s="7"/>
      <c r="N143" s="10" t="str">
        <f t="shared" si="1"/>
        <v/>
      </c>
      <c r="O143" s="6"/>
      <c r="P143" s="9" t="str">
        <f>IF(A143="","",Dashboard!$B$3-F143)</f>
        <v/>
      </c>
      <c r="Q143" s="9" t="str">
        <f>IF(A143="","",IF(OR(O143="Contratado",O143="Descartado"),"ENCERRADO",IF(I143="","SEM PRÓXIMA AÇÃO",IF(I143&lt;Dashboard!$B$3,"ATRASADA",IF(I143-Dashboard!$B$3&lt;=3,"PRÓXIMA","NO PRAZO")))))</f>
        <v/>
      </c>
      <c r="R143" s="6"/>
    </row>
    <row r="144" ht="15.75" customHeight="1">
      <c r="A144" s="6"/>
      <c r="B144" s="6"/>
      <c r="C144" s="6"/>
      <c r="D144" s="6"/>
      <c r="E144" s="6"/>
      <c r="F144" s="5"/>
      <c r="G144" s="6"/>
      <c r="H144" s="5"/>
      <c r="I144" s="5"/>
      <c r="J144" s="6"/>
      <c r="K144" s="7"/>
      <c r="L144" s="7"/>
      <c r="M144" s="7"/>
      <c r="N144" s="10" t="str">
        <f t="shared" si="1"/>
        <v/>
      </c>
      <c r="O144" s="6"/>
      <c r="P144" s="9" t="str">
        <f>IF(A144="","",Dashboard!$B$3-F144)</f>
        <v/>
      </c>
      <c r="Q144" s="9" t="str">
        <f>IF(A144="","",IF(OR(O144="Contratado",O144="Descartado"),"ENCERRADO",IF(I144="","SEM PRÓXIMA AÇÃO",IF(I144&lt;Dashboard!$B$3,"ATRASADA",IF(I144-Dashboard!$B$3&lt;=3,"PRÓXIMA","NO PRAZO")))))</f>
        <v/>
      </c>
      <c r="R144" s="6"/>
    </row>
    <row r="145" ht="15.75" customHeight="1">
      <c r="A145" s="6"/>
      <c r="B145" s="6"/>
      <c r="C145" s="6"/>
      <c r="D145" s="6"/>
      <c r="E145" s="6"/>
      <c r="F145" s="5"/>
      <c r="G145" s="6"/>
      <c r="H145" s="5"/>
      <c r="I145" s="5"/>
      <c r="J145" s="6"/>
      <c r="K145" s="7"/>
      <c r="L145" s="7"/>
      <c r="M145" s="7"/>
      <c r="N145" s="10" t="str">
        <f t="shared" si="1"/>
        <v/>
      </c>
      <c r="O145" s="6"/>
      <c r="P145" s="9" t="str">
        <f>IF(A145="","",Dashboard!$B$3-F145)</f>
        <v/>
      </c>
      <c r="Q145" s="9" t="str">
        <f>IF(A145="","",IF(OR(O145="Contratado",O145="Descartado"),"ENCERRADO",IF(I145="","SEM PRÓXIMA AÇÃO",IF(I145&lt;Dashboard!$B$3,"ATRASADA",IF(I145-Dashboard!$B$3&lt;=3,"PRÓXIMA","NO PRAZO")))))</f>
        <v/>
      </c>
      <c r="R145" s="6"/>
    </row>
    <row r="146" ht="15.75" customHeight="1">
      <c r="A146" s="6"/>
      <c r="B146" s="6"/>
      <c r="C146" s="6"/>
      <c r="D146" s="6"/>
      <c r="E146" s="6"/>
      <c r="F146" s="5"/>
      <c r="G146" s="6"/>
      <c r="H146" s="5"/>
      <c r="I146" s="5"/>
      <c r="J146" s="6"/>
      <c r="K146" s="7"/>
      <c r="L146" s="7"/>
      <c r="M146" s="7"/>
      <c r="N146" s="10" t="str">
        <f t="shared" si="1"/>
        <v/>
      </c>
      <c r="O146" s="6"/>
      <c r="P146" s="9" t="str">
        <f>IF(A146="","",Dashboard!$B$3-F146)</f>
        <v/>
      </c>
      <c r="Q146" s="9" t="str">
        <f>IF(A146="","",IF(OR(O146="Contratado",O146="Descartado"),"ENCERRADO",IF(I146="","SEM PRÓXIMA AÇÃO",IF(I146&lt;Dashboard!$B$3,"ATRASADA",IF(I146-Dashboard!$B$3&lt;=3,"PRÓXIMA","NO PRAZO")))))</f>
        <v/>
      </c>
      <c r="R146" s="6"/>
    </row>
    <row r="147" ht="15.75" customHeight="1">
      <c r="A147" s="6"/>
      <c r="B147" s="6"/>
      <c r="C147" s="6"/>
      <c r="D147" s="6"/>
      <c r="E147" s="6"/>
      <c r="F147" s="5"/>
      <c r="G147" s="6"/>
      <c r="H147" s="5"/>
      <c r="I147" s="5"/>
      <c r="J147" s="6"/>
      <c r="K147" s="7"/>
      <c r="L147" s="7"/>
      <c r="M147" s="7"/>
      <c r="N147" s="10" t="str">
        <f t="shared" si="1"/>
        <v/>
      </c>
      <c r="O147" s="6"/>
      <c r="P147" s="9" t="str">
        <f>IF(A147="","",Dashboard!$B$3-F147)</f>
        <v/>
      </c>
      <c r="Q147" s="9" t="str">
        <f>IF(A147="","",IF(OR(O147="Contratado",O147="Descartado"),"ENCERRADO",IF(I147="","SEM PRÓXIMA AÇÃO",IF(I147&lt;Dashboard!$B$3,"ATRASADA",IF(I147-Dashboard!$B$3&lt;=3,"PRÓXIMA","NO PRAZO")))))</f>
        <v/>
      </c>
      <c r="R147" s="6"/>
    </row>
    <row r="148" ht="15.75" customHeight="1">
      <c r="A148" s="6"/>
      <c r="B148" s="6"/>
      <c r="C148" s="6"/>
      <c r="D148" s="6"/>
      <c r="E148" s="6"/>
      <c r="F148" s="5"/>
      <c r="G148" s="6"/>
      <c r="H148" s="5"/>
      <c r="I148" s="5"/>
      <c r="J148" s="6"/>
      <c r="K148" s="7"/>
      <c r="L148" s="7"/>
      <c r="M148" s="7"/>
      <c r="N148" s="10" t="str">
        <f t="shared" si="1"/>
        <v/>
      </c>
      <c r="O148" s="6"/>
      <c r="P148" s="9" t="str">
        <f>IF(A148="","",Dashboard!$B$3-F148)</f>
        <v/>
      </c>
      <c r="Q148" s="9" t="str">
        <f>IF(A148="","",IF(OR(O148="Contratado",O148="Descartado"),"ENCERRADO",IF(I148="","SEM PRÓXIMA AÇÃO",IF(I148&lt;Dashboard!$B$3,"ATRASADA",IF(I148-Dashboard!$B$3&lt;=3,"PRÓXIMA","NO PRAZO")))))</f>
        <v/>
      </c>
      <c r="R148" s="6"/>
    </row>
    <row r="149" ht="15.75" customHeight="1">
      <c r="A149" s="6"/>
      <c r="B149" s="6"/>
      <c r="C149" s="6"/>
      <c r="D149" s="6"/>
      <c r="E149" s="6"/>
      <c r="F149" s="5"/>
      <c r="G149" s="6"/>
      <c r="H149" s="5"/>
      <c r="I149" s="5"/>
      <c r="J149" s="6"/>
      <c r="K149" s="7"/>
      <c r="L149" s="7"/>
      <c r="M149" s="7"/>
      <c r="N149" s="10" t="str">
        <f t="shared" si="1"/>
        <v/>
      </c>
      <c r="O149" s="6"/>
      <c r="P149" s="9" t="str">
        <f>IF(A149="","",Dashboard!$B$3-F149)</f>
        <v/>
      </c>
      <c r="Q149" s="9" t="str">
        <f>IF(A149="","",IF(OR(O149="Contratado",O149="Descartado"),"ENCERRADO",IF(I149="","SEM PRÓXIMA AÇÃO",IF(I149&lt;Dashboard!$B$3,"ATRASADA",IF(I149-Dashboard!$B$3&lt;=3,"PRÓXIMA","NO PRAZO")))))</f>
        <v/>
      </c>
      <c r="R149" s="6"/>
    </row>
    <row r="150" ht="15.75" customHeight="1">
      <c r="A150" s="6"/>
      <c r="B150" s="6"/>
      <c r="C150" s="6"/>
      <c r="D150" s="6"/>
      <c r="E150" s="6"/>
      <c r="F150" s="5"/>
      <c r="G150" s="6"/>
      <c r="H150" s="5"/>
      <c r="I150" s="5"/>
      <c r="J150" s="6"/>
      <c r="K150" s="7"/>
      <c r="L150" s="7"/>
      <c r="M150" s="7"/>
      <c r="N150" s="10" t="str">
        <f t="shared" si="1"/>
        <v/>
      </c>
      <c r="O150" s="6"/>
      <c r="P150" s="9" t="str">
        <f>IF(A150="","",Dashboard!$B$3-F150)</f>
        <v/>
      </c>
      <c r="Q150" s="9" t="str">
        <f>IF(A150="","",IF(OR(O150="Contratado",O150="Descartado"),"ENCERRADO",IF(I150="","SEM PRÓXIMA AÇÃO",IF(I150&lt;Dashboard!$B$3,"ATRASADA",IF(I150-Dashboard!$B$3&lt;=3,"PRÓXIMA","NO PRAZO")))))</f>
        <v/>
      </c>
      <c r="R150" s="6"/>
    </row>
    <row r="151" ht="15.75" customHeight="1">
      <c r="A151" s="6"/>
      <c r="B151" s="6"/>
      <c r="C151" s="6"/>
      <c r="D151" s="6"/>
      <c r="E151" s="6"/>
      <c r="F151" s="5"/>
      <c r="G151" s="6"/>
      <c r="H151" s="5"/>
      <c r="I151" s="5"/>
      <c r="J151" s="6"/>
      <c r="K151" s="7"/>
      <c r="L151" s="7"/>
      <c r="M151" s="7"/>
      <c r="N151" s="10" t="str">
        <f t="shared" si="1"/>
        <v/>
      </c>
      <c r="O151" s="6"/>
      <c r="P151" s="9" t="str">
        <f>IF(A151="","",Dashboard!$B$3-F151)</f>
        <v/>
      </c>
      <c r="Q151" s="9" t="str">
        <f>IF(A151="","",IF(OR(O151="Contratado",O151="Descartado"),"ENCERRADO",IF(I151="","SEM PRÓXIMA AÇÃO",IF(I151&lt;Dashboard!$B$3,"ATRASADA",IF(I151-Dashboard!$B$3&lt;=3,"PRÓXIMA","NO PRAZO")))))</f>
        <v/>
      </c>
      <c r="R151" s="6"/>
    </row>
    <row r="152" ht="15.75" customHeight="1">
      <c r="A152" s="6"/>
      <c r="B152" s="6"/>
      <c r="C152" s="6"/>
      <c r="D152" s="6"/>
      <c r="E152" s="6"/>
      <c r="F152" s="5"/>
      <c r="G152" s="6"/>
      <c r="H152" s="5"/>
      <c r="I152" s="5"/>
      <c r="J152" s="6"/>
      <c r="K152" s="7"/>
      <c r="L152" s="7"/>
      <c r="M152" s="7"/>
      <c r="N152" s="10" t="str">
        <f t="shared" si="1"/>
        <v/>
      </c>
      <c r="O152" s="6"/>
      <c r="P152" s="9" t="str">
        <f>IF(A152="","",Dashboard!$B$3-F152)</f>
        <v/>
      </c>
      <c r="Q152" s="9" t="str">
        <f>IF(A152="","",IF(OR(O152="Contratado",O152="Descartado"),"ENCERRADO",IF(I152="","SEM PRÓXIMA AÇÃO",IF(I152&lt;Dashboard!$B$3,"ATRASADA",IF(I152-Dashboard!$B$3&lt;=3,"PRÓXIMA","NO PRAZO")))))</f>
        <v/>
      </c>
      <c r="R152" s="6"/>
    </row>
    <row r="153" ht="15.75" customHeight="1">
      <c r="A153" s="6"/>
      <c r="B153" s="6"/>
      <c r="C153" s="6"/>
      <c r="D153" s="6"/>
      <c r="E153" s="6"/>
      <c r="F153" s="5"/>
      <c r="G153" s="6"/>
      <c r="H153" s="5"/>
      <c r="I153" s="5"/>
      <c r="J153" s="6"/>
      <c r="K153" s="7"/>
      <c r="L153" s="7"/>
      <c r="M153" s="7"/>
      <c r="N153" s="10" t="str">
        <f t="shared" si="1"/>
        <v/>
      </c>
      <c r="O153" s="6"/>
      <c r="P153" s="9" t="str">
        <f>IF(A153="","",Dashboard!$B$3-F153)</f>
        <v/>
      </c>
      <c r="Q153" s="9" t="str">
        <f>IF(A153="","",IF(OR(O153="Contratado",O153="Descartado"),"ENCERRADO",IF(I153="","SEM PRÓXIMA AÇÃO",IF(I153&lt;Dashboard!$B$3,"ATRASADA",IF(I153-Dashboard!$B$3&lt;=3,"PRÓXIMA","NO PRAZO")))))</f>
        <v/>
      </c>
      <c r="R153" s="6"/>
    </row>
    <row r="154" ht="15.75" customHeight="1">
      <c r="A154" s="6"/>
      <c r="B154" s="6"/>
      <c r="C154" s="6"/>
      <c r="D154" s="6"/>
      <c r="E154" s="6"/>
      <c r="F154" s="5"/>
      <c r="G154" s="6"/>
      <c r="H154" s="5"/>
      <c r="I154" s="5"/>
      <c r="J154" s="6"/>
      <c r="K154" s="7"/>
      <c r="L154" s="7"/>
      <c r="M154" s="7"/>
      <c r="N154" s="10" t="str">
        <f t="shared" si="1"/>
        <v/>
      </c>
      <c r="O154" s="6"/>
      <c r="P154" s="9" t="str">
        <f>IF(A154="","",Dashboard!$B$3-F154)</f>
        <v/>
      </c>
      <c r="Q154" s="9" t="str">
        <f>IF(A154="","",IF(OR(O154="Contratado",O154="Descartado"),"ENCERRADO",IF(I154="","SEM PRÓXIMA AÇÃO",IF(I154&lt;Dashboard!$B$3,"ATRASADA",IF(I154-Dashboard!$B$3&lt;=3,"PRÓXIMA","NO PRAZO")))))</f>
        <v/>
      </c>
      <c r="R154" s="6"/>
    </row>
    <row r="155" ht="15.75" customHeight="1">
      <c r="A155" s="6"/>
      <c r="B155" s="6"/>
      <c r="C155" s="6"/>
      <c r="D155" s="6"/>
      <c r="E155" s="6"/>
      <c r="F155" s="5"/>
      <c r="G155" s="6"/>
      <c r="H155" s="5"/>
      <c r="I155" s="5"/>
      <c r="J155" s="6"/>
      <c r="K155" s="7"/>
      <c r="L155" s="7"/>
      <c r="M155" s="7"/>
      <c r="N155" s="10" t="str">
        <f t="shared" si="1"/>
        <v/>
      </c>
      <c r="O155" s="6"/>
      <c r="P155" s="9" t="str">
        <f>IF(A155="","",Dashboard!$B$3-F155)</f>
        <v/>
      </c>
      <c r="Q155" s="9" t="str">
        <f>IF(A155="","",IF(OR(O155="Contratado",O155="Descartado"),"ENCERRADO",IF(I155="","SEM PRÓXIMA AÇÃO",IF(I155&lt;Dashboard!$B$3,"ATRASADA",IF(I155-Dashboard!$B$3&lt;=3,"PRÓXIMA","NO PRAZO")))))</f>
        <v/>
      </c>
      <c r="R155" s="6"/>
    </row>
    <row r="156" ht="15.75" customHeight="1">
      <c r="A156" s="6"/>
      <c r="B156" s="6"/>
      <c r="C156" s="6"/>
      <c r="D156" s="6"/>
      <c r="E156" s="6"/>
      <c r="F156" s="5"/>
      <c r="G156" s="6"/>
      <c r="H156" s="5"/>
      <c r="I156" s="5"/>
      <c r="J156" s="6"/>
      <c r="K156" s="7"/>
      <c r="L156" s="7"/>
      <c r="M156" s="7"/>
      <c r="N156" s="10" t="str">
        <f t="shared" si="1"/>
        <v/>
      </c>
      <c r="O156" s="6"/>
      <c r="P156" s="9" t="str">
        <f>IF(A156="","",Dashboard!$B$3-F156)</f>
        <v/>
      </c>
      <c r="Q156" s="9" t="str">
        <f>IF(A156="","",IF(OR(O156="Contratado",O156="Descartado"),"ENCERRADO",IF(I156="","SEM PRÓXIMA AÇÃO",IF(I156&lt;Dashboard!$B$3,"ATRASADA",IF(I156-Dashboard!$B$3&lt;=3,"PRÓXIMA","NO PRAZO")))))</f>
        <v/>
      </c>
      <c r="R156" s="6"/>
    </row>
    <row r="157" ht="15.75" customHeight="1">
      <c r="A157" s="6"/>
      <c r="B157" s="6"/>
      <c r="C157" s="6"/>
      <c r="D157" s="6"/>
      <c r="E157" s="6"/>
      <c r="F157" s="5"/>
      <c r="G157" s="6"/>
      <c r="H157" s="5"/>
      <c r="I157" s="5"/>
      <c r="J157" s="6"/>
      <c r="K157" s="7"/>
      <c r="L157" s="7"/>
      <c r="M157" s="7"/>
      <c r="N157" s="10" t="str">
        <f t="shared" si="1"/>
        <v/>
      </c>
      <c r="O157" s="6"/>
      <c r="P157" s="9" t="str">
        <f>IF(A157="","",Dashboard!$B$3-F157)</f>
        <v/>
      </c>
      <c r="Q157" s="9" t="str">
        <f>IF(A157="","",IF(OR(O157="Contratado",O157="Descartado"),"ENCERRADO",IF(I157="","SEM PRÓXIMA AÇÃO",IF(I157&lt;Dashboard!$B$3,"ATRASADA",IF(I157-Dashboard!$B$3&lt;=3,"PRÓXIMA","NO PRAZO")))))</f>
        <v/>
      </c>
      <c r="R157" s="6"/>
    </row>
    <row r="158" ht="15.75" customHeight="1">
      <c r="A158" s="6"/>
      <c r="B158" s="6"/>
      <c r="C158" s="6"/>
      <c r="D158" s="6"/>
      <c r="E158" s="6"/>
      <c r="F158" s="5"/>
      <c r="G158" s="6"/>
      <c r="H158" s="5"/>
      <c r="I158" s="5"/>
      <c r="J158" s="6"/>
      <c r="K158" s="7"/>
      <c r="L158" s="7"/>
      <c r="M158" s="7"/>
      <c r="N158" s="10" t="str">
        <f t="shared" si="1"/>
        <v/>
      </c>
      <c r="O158" s="6"/>
      <c r="P158" s="9" t="str">
        <f>IF(A158="","",Dashboard!$B$3-F158)</f>
        <v/>
      </c>
      <c r="Q158" s="9" t="str">
        <f>IF(A158="","",IF(OR(O158="Contratado",O158="Descartado"),"ENCERRADO",IF(I158="","SEM PRÓXIMA AÇÃO",IF(I158&lt;Dashboard!$B$3,"ATRASADA",IF(I158-Dashboard!$B$3&lt;=3,"PRÓXIMA","NO PRAZO")))))</f>
        <v/>
      </c>
      <c r="R158" s="6"/>
    </row>
    <row r="159" ht="15.75" customHeight="1">
      <c r="A159" s="6"/>
      <c r="B159" s="6"/>
      <c r="C159" s="6"/>
      <c r="D159" s="6"/>
      <c r="E159" s="6"/>
      <c r="F159" s="5"/>
      <c r="G159" s="6"/>
      <c r="H159" s="5"/>
      <c r="I159" s="5"/>
      <c r="J159" s="6"/>
      <c r="K159" s="7"/>
      <c r="L159" s="7"/>
      <c r="M159" s="7"/>
      <c r="N159" s="10" t="str">
        <f t="shared" si="1"/>
        <v/>
      </c>
      <c r="O159" s="6"/>
      <c r="P159" s="9" t="str">
        <f>IF(A159="","",Dashboard!$B$3-F159)</f>
        <v/>
      </c>
      <c r="Q159" s="9" t="str">
        <f>IF(A159="","",IF(OR(O159="Contratado",O159="Descartado"),"ENCERRADO",IF(I159="","SEM PRÓXIMA AÇÃO",IF(I159&lt;Dashboard!$B$3,"ATRASADA",IF(I159-Dashboard!$B$3&lt;=3,"PRÓXIMA","NO PRAZO")))))</f>
        <v/>
      </c>
      <c r="R159" s="6"/>
    </row>
    <row r="160" ht="15.75" customHeight="1">
      <c r="A160" s="6"/>
      <c r="B160" s="6"/>
      <c r="C160" s="6"/>
      <c r="D160" s="6"/>
      <c r="E160" s="6"/>
      <c r="F160" s="5"/>
      <c r="G160" s="6"/>
      <c r="H160" s="5"/>
      <c r="I160" s="5"/>
      <c r="J160" s="6"/>
      <c r="K160" s="7"/>
      <c r="L160" s="7"/>
      <c r="M160" s="7"/>
      <c r="N160" s="10" t="str">
        <f t="shared" si="1"/>
        <v/>
      </c>
      <c r="O160" s="6"/>
      <c r="P160" s="9" t="str">
        <f>IF(A160="","",Dashboard!$B$3-F160)</f>
        <v/>
      </c>
      <c r="Q160" s="9" t="str">
        <f>IF(A160="","",IF(OR(O160="Contratado",O160="Descartado"),"ENCERRADO",IF(I160="","SEM PRÓXIMA AÇÃO",IF(I160&lt;Dashboard!$B$3,"ATRASADA",IF(I160-Dashboard!$B$3&lt;=3,"PRÓXIMA","NO PRAZO")))))</f>
        <v/>
      </c>
      <c r="R160" s="6"/>
    </row>
    <row r="161" ht="15.75" customHeight="1">
      <c r="A161" s="6"/>
      <c r="B161" s="6"/>
      <c r="C161" s="6"/>
      <c r="D161" s="6"/>
      <c r="E161" s="6"/>
      <c r="F161" s="5"/>
      <c r="G161" s="6"/>
      <c r="H161" s="5"/>
      <c r="I161" s="5"/>
      <c r="J161" s="6"/>
      <c r="K161" s="7"/>
      <c r="L161" s="7"/>
      <c r="M161" s="7"/>
      <c r="N161" s="10" t="str">
        <f t="shared" si="1"/>
        <v/>
      </c>
      <c r="O161" s="6"/>
      <c r="P161" s="9" t="str">
        <f>IF(A161="","",Dashboard!$B$3-F161)</f>
        <v/>
      </c>
      <c r="Q161" s="9" t="str">
        <f>IF(A161="","",IF(OR(O161="Contratado",O161="Descartado"),"ENCERRADO",IF(I161="","SEM PRÓXIMA AÇÃO",IF(I161&lt;Dashboard!$B$3,"ATRASADA",IF(I161-Dashboard!$B$3&lt;=3,"PRÓXIMA","NO PRAZO")))))</f>
        <v/>
      </c>
      <c r="R161" s="6"/>
    </row>
    <row r="162" ht="15.75" customHeight="1">
      <c r="A162" s="6"/>
      <c r="B162" s="6"/>
      <c r="C162" s="6"/>
      <c r="D162" s="6"/>
      <c r="E162" s="6"/>
      <c r="F162" s="5"/>
      <c r="G162" s="6"/>
      <c r="H162" s="5"/>
      <c r="I162" s="5"/>
      <c r="J162" s="6"/>
      <c r="K162" s="7"/>
      <c r="L162" s="7"/>
      <c r="M162" s="7"/>
      <c r="N162" s="10" t="str">
        <f t="shared" si="1"/>
        <v/>
      </c>
      <c r="O162" s="6"/>
      <c r="P162" s="9" t="str">
        <f>IF(A162="","",Dashboard!$B$3-F162)</f>
        <v/>
      </c>
      <c r="Q162" s="9" t="str">
        <f>IF(A162="","",IF(OR(O162="Contratado",O162="Descartado"),"ENCERRADO",IF(I162="","SEM PRÓXIMA AÇÃO",IF(I162&lt;Dashboard!$B$3,"ATRASADA",IF(I162-Dashboard!$B$3&lt;=3,"PRÓXIMA","NO PRAZO")))))</f>
        <v/>
      </c>
      <c r="R162" s="6"/>
    </row>
    <row r="163" ht="15.75" customHeight="1">
      <c r="A163" s="6"/>
      <c r="B163" s="6"/>
      <c r="C163" s="6"/>
      <c r="D163" s="6"/>
      <c r="E163" s="6"/>
      <c r="F163" s="5"/>
      <c r="G163" s="6"/>
      <c r="H163" s="5"/>
      <c r="I163" s="5"/>
      <c r="J163" s="6"/>
      <c r="K163" s="7"/>
      <c r="L163" s="7"/>
      <c r="M163" s="7"/>
      <c r="N163" s="10" t="str">
        <f t="shared" si="1"/>
        <v/>
      </c>
      <c r="O163" s="6"/>
      <c r="P163" s="9" t="str">
        <f>IF(A163="","",Dashboard!$B$3-F163)</f>
        <v/>
      </c>
      <c r="Q163" s="9" t="str">
        <f>IF(A163="","",IF(OR(O163="Contratado",O163="Descartado"),"ENCERRADO",IF(I163="","SEM PRÓXIMA AÇÃO",IF(I163&lt;Dashboard!$B$3,"ATRASADA",IF(I163-Dashboard!$B$3&lt;=3,"PRÓXIMA","NO PRAZO")))))</f>
        <v/>
      </c>
      <c r="R163" s="6"/>
    </row>
    <row r="164" ht="15.75" customHeight="1">
      <c r="A164" s="6"/>
      <c r="B164" s="6"/>
      <c r="C164" s="6"/>
      <c r="D164" s="6"/>
      <c r="E164" s="6"/>
      <c r="F164" s="5"/>
      <c r="G164" s="6"/>
      <c r="H164" s="5"/>
      <c r="I164" s="5"/>
      <c r="J164" s="6"/>
      <c r="K164" s="7"/>
      <c r="L164" s="7"/>
      <c r="M164" s="7"/>
      <c r="N164" s="10" t="str">
        <f t="shared" si="1"/>
        <v/>
      </c>
      <c r="O164" s="6"/>
      <c r="P164" s="9" t="str">
        <f>IF(A164="","",Dashboard!$B$3-F164)</f>
        <v/>
      </c>
      <c r="Q164" s="9" t="str">
        <f>IF(A164="","",IF(OR(O164="Contratado",O164="Descartado"),"ENCERRADO",IF(I164="","SEM PRÓXIMA AÇÃO",IF(I164&lt;Dashboard!$B$3,"ATRASADA",IF(I164-Dashboard!$B$3&lt;=3,"PRÓXIMA","NO PRAZO")))))</f>
        <v/>
      </c>
      <c r="R164" s="6"/>
    </row>
    <row r="165" ht="15.75" customHeight="1">
      <c r="A165" s="6"/>
      <c r="B165" s="6"/>
      <c r="C165" s="6"/>
      <c r="D165" s="6"/>
      <c r="E165" s="6"/>
      <c r="F165" s="5"/>
      <c r="G165" s="6"/>
      <c r="H165" s="5"/>
      <c r="I165" s="5"/>
      <c r="J165" s="6"/>
      <c r="K165" s="7"/>
      <c r="L165" s="7"/>
      <c r="M165" s="7"/>
      <c r="N165" s="10" t="str">
        <f t="shared" si="1"/>
        <v/>
      </c>
      <c r="O165" s="6"/>
      <c r="P165" s="9" t="str">
        <f>IF(A165="","",Dashboard!$B$3-F165)</f>
        <v/>
      </c>
      <c r="Q165" s="9" t="str">
        <f>IF(A165="","",IF(OR(O165="Contratado",O165="Descartado"),"ENCERRADO",IF(I165="","SEM PRÓXIMA AÇÃO",IF(I165&lt;Dashboard!$B$3,"ATRASADA",IF(I165-Dashboard!$B$3&lt;=3,"PRÓXIMA","NO PRAZO")))))</f>
        <v/>
      </c>
      <c r="R165" s="6"/>
    </row>
    <row r="166" ht="15.75" customHeight="1">
      <c r="A166" s="6"/>
      <c r="B166" s="6"/>
      <c r="C166" s="6"/>
      <c r="D166" s="6"/>
      <c r="E166" s="6"/>
      <c r="F166" s="5"/>
      <c r="G166" s="6"/>
      <c r="H166" s="5"/>
      <c r="I166" s="5"/>
      <c r="J166" s="6"/>
      <c r="K166" s="7"/>
      <c r="L166" s="7"/>
      <c r="M166" s="7"/>
      <c r="N166" s="10" t="str">
        <f t="shared" si="1"/>
        <v/>
      </c>
      <c r="O166" s="6"/>
      <c r="P166" s="9" t="str">
        <f>IF(A166="","",Dashboard!$B$3-F166)</f>
        <v/>
      </c>
      <c r="Q166" s="9" t="str">
        <f>IF(A166="","",IF(OR(O166="Contratado",O166="Descartado"),"ENCERRADO",IF(I166="","SEM PRÓXIMA AÇÃO",IF(I166&lt;Dashboard!$B$3,"ATRASADA",IF(I166-Dashboard!$B$3&lt;=3,"PRÓXIMA","NO PRAZO")))))</f>
        <v/>
      </c>
      <c r="R166" s="6"/>
    </row>
    <row r="167" ht="15.75" customHeight="1">
      <c r="A167" s="6"/>
      <c r="B167" s="6"/>
      <c r="C167" s="6"/>
      <c r="D167" s="6"/>
      <c r="E167" s="6"/>
      <c r="F167" s="5"/>
      <c r="G167" s="6"/>
      <c r="H167" s="5"/>
      <c r="I167" s="5"/>
      <c r="J167" s="6"/>
      <c r="K167" s="7"/>
      <c r="L167" s="7"/>
      <c r="M167" s="7"/>
      <c r="N167" s="10" t="str">
        <f t="shared" si="1"/>
        <v/>
      </c>
      <c r="O167" s="6"/>
      <c r="P167" s="9" t="str">
        <f>IF(A167="","",Dashboard!$B$3-F167)</f>
        <v/>
      </c>
      <c r="Q167" s="9" t="str">
        <f>IF(A167="","",IF(OR(O167="Contratado",O167="Descartado"),"ENCERRADO",IF(I167="","SEM PRÓXIMA AÇÃO",IF(I167&lt;Dashboard!$B$3,"ATRASADA",IF(I167-Dashboard!$B$3&lt;=3,"PRÓXIMA","NO PRAZO")))))</f>
        <v/>
      </c>
      <c r="R167" s="6"/>
    </row>
    <row r="168" ht="15.75" customHeight="1">
      <c r="A168" s="6"/>
      <c r="B168" s="6"/>
      <c r="C168" s="6"/>
      <c r="D168" s="6"/>
      <c r="E168" s="6"/>
      <c r="F168" s="5"/>
      <c r="G168" s="6"/>
      <c r="H168" s="5"/>
      <c r="I168" s="5"/>
      <c r="J168" s="6"/>
      <c r="K168" s="7"/>
      <c r="L168" s="7"/>
      <c r="M168" s="7"/>
      <c r="N168" s="10" t="str">
        <f t="shared" si="1"/>
        <v/>
      </c>
      <c r="O168" s="6"/>
      <c r="P168" s="9" t="str">
        <f>IF(A168="","",Dashboard!$B$3-F168)</f>
        <v/>
      </c>
      <c r="Q168" s="9" t="str">
        <f>IF(A168="","",IF(OR(O168="Contratado",O168="Descartado"),"ENCERRADO",IF(I168="","SEM PRÓXIMA AÇÃO",IF(I168&lt;Dashboard!$B$3,"ATRASADA",IF(I168-Dashboard!$B$3&lt;=3,"PRÓXIMA","NO PRAZO")))))</f>
        <v/>
      </c>
      <c r="R168" s="6"/>
    </row>
    <row r="169" ht="15.75" customHeight="1">
      <c r="A169" s="6"/>
      <c r="B169" s="6"/>
      <c r="C169" s="6"/>
      <c r="D169" s="6"/>
      <c r="E169" s="6"/>
      <c r="F169" s="5"/>
      <c r="G169" s="6"/>
      <c r="H169" s="5"/>
      <c r="I169" s="5"/>
      <c r="J169" s="6"/>
      <c r="K169" s="7"/>
      <c r="L169" s="7"/>
      <c r="M169" s="7"/>
      <c r="N169" s="10" t="str">
        <f t="shared" si="1"/>
        <v/>
      </c>
      <c r="O169" s="6"/>
      <c r="P169" s="9" t="str">
        <f>IF(A169="","",Dashboard!$B$3-F169)</f>
        <v/>
      </c>
      <c r="Q169" s="9" t="str">
        <f>IF(A169="","",IF(OR(O169="Contratado",O169="Descartado"),"ENCERRADO",IF(I169="","SEM PRÓXIMA AÇÃO",IF(I169&lt;Dashboard!$B$3,"ATRASADA",IF(I169-Dashboard!$B$3&lt;=3,"PRÓXIMA","NO PRAZO")))))</f>
        <v/>
      </c>
      <c r="R169" s="6"/>
    </row>
    <row r="170" ht="15.75" customHeight="1">
      <c r="A170" s="6"/>
      <c r="B170" s="6"/>
      <c r="C170" s="6"/>
      <c r="D170" s="6"/>
      <c r="E170" s="6"/>
      <c r="F170" s="5"/>
      <c r="G170" s="6"/>
      <c r="H170" s="5"/>
      <c r="I170" s="5"/>
      <c r="J170" s="6"/>
      <c r="K170" s="7"/>
      <c r="L170" s="7"/>
      <c r="M170" s="7"/>
      <c r="N170" s="10" t="str">
        <f t="shared" si="1"/>
        <v/>
      </c>
      <c r="O170" s="6"/>
      <c r="P170" s="9" t="str">
        <f>IF(A170="","",Dashboard!$B$3-F170)</f>
        <v/>
      </c>
      <c r="Q170" s="9" t="str">
        <f>IF(A170="","",IF(OR(O170="Contratado",O170="Descartado"),"ENCERRADO",IF(I170="","SEM PRÓXIMA AÇÃO",IF(I170&lt;Dashboard!$B$3,"ATRASADA",IF(I170-Dashboard!$B$3&lt;=3,"PRÓXIMA","NO PRAZO")))))</f>
        <v/>
      </c>
      <c r="R170" s="6"/>
    </row>
    <row r="171" ht="15.75" customHeight="1">
      <c r="A171" s="6"/>
      <c r="B171" s="6"/>
      <c r="C171" s="6"/>
      <c r="D171" s="6"/>
      <c r="E171" s="6"/>
      <c r="F171" s="5"/>
      <c r="G171" s="6"/>
      <c r="H171" s="5"/>
      <c r="I171" s="5"/>
      <c r="J171" s="6"/>
      <c r="K171" s="7"/>
      <c r="L171" s="7"/>
      <c r="M171" s="7"/>
      <c r="N171" s="10" t="str">
        <f t="shared" si="1"/>
        <v/>
      </c>
      <c r="O171" s="6"/>
      <c r="P171" s="9" t="str">
        <f>IF(A171="","",Dashboard!$B$3-F171)</f>
        <v/>
      </c>
      <c r="Q171" s="9" t="str">
        <f>IF(A171="","",IF(OR(O171="Contratado",O171="Descartado"),"ENCERRADO",IF(I171="","SEM PRÓXIMA AÇÃO",IF(I171&lt;Dashboard!$B$3,"ATRASADA",IF(I171-Dashboard!$B$3&lt;=3,"PRÓXIMA","NO PRAZO")))))</f>
        <v/>
      </c>
      <c r="R171" s="6"/>
    </row>
    <row r="172" ht="15.75" customHeight="1">
      <c r="A172" s="6"/>
      <c r="B172" s="6"/>
      <c r="C172" s="6"/>
      <c r="D172" s="6"/>
      <c r="E172" s="6"/>
      <c r="F172" s="5"/>
      <c r="G172" s="6"/>
      <c r="H172" s="5"/>
      <c r="I172" s="5"/>
      <c r="J172" s="6"/>
      <c r="K172" s="7"/>
      <c r="L172" s="7"/>
      <c r="M172" s="7"/>
      <c r="N172" s="10" t="str">
        <f t="shared" si="1"/>
        <v/>
      </c>
      <c r="O172" s="6"/>
      <c r="P172" s="9" t="str">
        <f>IF(A172="","",Dashboard!$B$3-F172)</f>
        <v/>
      </c>
      <c r="Q172" s="9" t="str">
        <f>IF(A172="","",IF(OR(O172="Contratado",O172="Descartado"),"ENCERRADO",IF(I172="","SEM PRÓXIMA AÇÃO",IF(I172&lt;Dashboard!$B$3,"ATRASADA",IF(I172-Dashboard!$B$3&lt;=3,"PRÓXIMA","NO PRAZO")))))</f>
        <v/>
      </c>
      <c r="R172" s="6"/>
    </row>
    <row r="173" ht="15.75" customHeight="1">
      <c r="A173" s="6"/>
      <c r="B173" s="6"/>
      <c r="C173" s="6"/>
      <c r="D173" s="6"/>
      <c r="E173" s="6"/>
      <c r="F173" s="5"/>
      <c r="G173" s="6"/>
      <c r="H173" s="5"/>
      <c r="I173" s="5"/>
      <c r="J173" s="6"/>
      <c r="K173" s="7"/>
      <c r="L173" s="7"/>
      <c r="M173" s="7"/>
      <c r="N173" s="10" t="str">
        <f t="shared" si="1"/>
        <v/>
      </c>
      <c r="O173" s="6"/>
      <c r="P173" s="9" t="str">
        <f>IF(A173="","",Dashboard!$B$3-F173)</f>
        <v/>
      </c>
      <c r="Q173" s="9" t="str">
        <f>IF(A173="","",IF(OR(O173="Contratado",O173="Descartado"),"ENCERRADO",IF(I173="","SEM PRÓXIMA AÇÃO",IF(I173&lt;Dashboard!$B$3,"ATRASADA",IF(I173-Dashboard!$B$3&lt;=3,"PRÓXIMA","NO PRAZO")))))</f>
        <v/>
      </c>
      <c r="R173" s="6"/>
    </row>
    <row r="174" ht="15.75" customHeight="1">
      <c r="A174" s="6"/>
      <c r="B174" s="6"/>
      <c r="C174" s="6"/>
      <c r="D174" s="6"/>
      <c r="E174" s="6"/>
      <c r="F174" s="5"/>
      <c r="G174" s="6"/>
      <c r="H174" s="5"/>
      <c r="I174" s="5"/>
      <c r="J174" s="6"/>
      <c r="K174" s="7"/>
      <c r="L174" s="7"/>
      <c r="M174" s="7"/>
      <c r="N174" s="10" t="str">
        <f t="shared" si="1"/>
        <v/>
      </c>
      <c r="O174" s="6"/>
      <c r="P174" s="9" t="str">
        <f>IF(A174="","",Dashboard!$B$3-F174)</f>
        <v/>
      </c>
      <c r="Q174" s="9" t="str">
        <f>IF(A174="","",IF(OR(O174="Contratado",O174="Descartado"),"ENCERRADO",IF(I174="","SEM PRÓXIMA AÇÃO",IF(I174&lt;Dashboard!$B$3,"ATRASADA",IF(I174-Dashboard!$B$3&lt;=3,"PRÓXIMA","NO PRAZO")))))</f>
        <v/>
      </c>
      <c r="R174" s="6"/>
    </row>
    <row r="175" ht="15.75" customHeight="1">
      <c r="A175" s="6"/>
      <c r="B175" s="6"/>
      <c r="C175" s="6"/>
      <c r="D175" s="6"/>
      <c r="E175" s="6"/>
      <c r="F175" s="5"/>
      <c r="G175" s="6"/>
      <c r="H175" s="5"/>
      <c r="I175" s="5"/>
      <c r="J175" s="6"/>
      <c r="K175" s="7"/>
      <c r="L175" s="7"/>
      <c r="M175" s="7"/>
      <c r="N175" s="10" t="str">
        <f t="shared" si="1"/>
        <v/>
      </c>
      <c r="O175" s="6"/>
      <c r="P175" s="9" t="str">
        <f>IF(A175="","",Dashboard!$B$3-F175)</f>
        <v/>
      </c>
      <c r="Q175" s="9" t="str">
        <f>IF(A175="","",IF(OR(O175="Contratado",O175="Descartado"),"ENCERRADO",IF(I175="","SEM PRÓXIMA AÇÃO",IF(I175&lt;Dashboard!$B$3,"ATRASADA",IF(I175-Dashboard!$B$3&lt;=3,"PRÓXIMA","NO PRAZO")))))</f>
        <v/>
      </c>
      <c r="R175" s="6"/>
    </row>
    <row r="176" ht="15.75" customHeight="1">
      <c r="A176" s="6"/>
      <c r="B176" s="6"/>
      <c r="C176" s="6"/>
      <c r="D176" s="6"/>
      <c r="E176" s="6"/>
      <c r="F176" s="5"/>
      <c r="G176" s="6"/>
      <c r="H176" s="5"/>
      <c r="I176" s="5"/>
      <c r="J176" s="6"/>
      <c r="K176" s="7"/>
      <c r="L176" s="7"/>
      <c r="M176" s="7"/>
      <c r="N176" s="10" t="str">
        <f t="shared" si="1"/>
        <v/>
      </c>
      <c r="O176" s="6"/>
      <c r="P176" s="9" t="str">
        <f>IF(A176="","",Dashboard!$B$3-F176)</f>
        <v/>
      </c>
      <c r="Q176" s="9" t="str">
        <f>IF(A176="","",IF(OR(O176="Contratado",O176="Descartado"),"ENCERRADO",IF(I176="","SEM PRÓXIMA AÇÃO",IF(I176&lt;Dashboard!$B$3,"ATRASADA",IF(I176-Dashboard!$B$3&lt;=3,"PRÓXIMA","NO PRAZO")))))</f>
        <v/>
      </c>
      <c r="R176" s="6"/>
    </row>
    <row r="177" ht="15.75" customHeight="1">
      <c r="A177" s="6"/>
      <c r="B177" s="6"/>
      <c r="C177" s="6"/>
      <c r="D177" s="6"/>
      <c r="E177" s="6"/>
      <c r="F177" s="5"/>
      <c r="G177" s="6"/>
      <c r="H177" s="5"/>
      <c r="I177" s="5"/>
      <c r="J177" s="6"/>
      <c r="K177" s="7"/>
      <c r="L177" s="7"/>
      <c r="M177" s="7"/>
      <c r="N177" s="10" t="str">
        <f t="shared" si="1"/>
        <v/>
      </c>
      <c r="O177" s="6"/>
      <c r="P177" s="9" t="str">
        <f>IF(A177="","",Dashboard!$B$3-F177)</f>
        <v/>
      </c>
      <c r="Q177" s="9" t="str">
        <f>IF(A177="","",IF(OR(O177="Contratado",O177="Descartado"),"ENCERRADO",IF(I177="","SEM PRÓXIMA AÇÃO",IF(I177&lt;Dashboard!$B$3,"ATRASADA",IF(I177-Dashboard!$B$3&lt;=3,"PRÓXIMA","NO PRAZO")))))</f>
        <v/>
      </c>
      <c r="R177" s="6"/>
    </row>
    <row r="178" ht="15.75" customHeight="1">
      <c r="A178" s="6"/>
      <c r="B178" s="6"/>
      <c r="C178" s="6"/>
      <c r="D178" s="6"/>
      <c r="E178" s="6"/>
      <c r="F178" s="5"/>
      <c r="G178" s="6"/>
      <c r="H178" s="5"/>
      <c r="I178" s="5"/>
      <c r="J178" s="6"/>
      <c r="K178" s="7"/>
      <c r="L178" s="7"/>
      <c r="M178" s="7"/>
      <c r="N178" s="10" t="str">
        <f t="shared" si="1"/>
        <v/>
      </c>
      <c r="O178" s="6"/>
      <c r="P178" s="9" t="str">
        <f>IF(A178="","",Dashboard!$B$3-F178)</f>
        <v/>
      </c>
      <c r="Q178" s="9" t="str">
        <f>IF(A178="","",IF(OR(O178="Contratado",O178="Descartado"),"ENCERRADO",IF(I178="","SEM PRÓXIMA AÇÃO",IF(I178&lt;Dashboard!$B$3,"ATRASADA",IF(I178-Dashboard!$B$3&lt;=3,"PRÓXIMA","NO PRAZO")))))</f>
        <v/>
      </c>
      <c r="R178" s="6"/>
    </row>
    <row r="179" ht="15.75" customHeight="1">
      <c r="A179" s="6"/>
      <c r="B179" s="6"/>
      <c r="C179" s="6"/>
      <c r="D179" s="6"/>
      <c r="E179" s="6"/>
      <c r="F179" s="5"/>
      <c r="G179" s="6"/>
      <c r="H179" s="5"/>
      <c r="I179" s="5"/>
      <c r="J179" s="6"/>
      <c r="K179" s="7"/>
      <c r="L179" s="7"/>
      <c r="M179" s="7"/>
      <c r="N179" s="10" t="str">
        <f t="shared" si="1"/>
        <v/>
      </c>
      <c r="O179" s="6"/>
      <c r="P179" s="9" t="str">
        <f>IF(A179="","",Dashboard!$B$3-F179)</f>
        <v/>
      </c>
      <c r="Q179" s="9" t="str">
        <f>IF(A179="","",IF(OR(O179="Contratado",O179="Descartado"),"ENCERRADO",IF(I179="","SEM PRÓXIMA AÇÃO",IF(I179&lt;Dashboard!$B$3,"ATRASADA",IF(I179-Dashboard!$B$3&lt;=3,"PRÓXIMA","NO PRAZO")))))</f>
        <v/>
      </c>
      <c r="R179" s="6"/>
    </row>
    <row r="180" ht="15.75" customHeight="1">
      <c r="A180" s="6"/>
      <c r="B180" s="6"/>
      <c r="C180" s="6"/>
      <c r="D180" s="6"/>
      <c r="E180" s="6"/>
      <c r="F180" s="5"/>
      <c r="G180" s="6"/>
      <c r="H180" s="5"/>
      <c r="I180" s="5"/>
      <c r="J180" s="6"/>
      <c r="K180" s="7"/>
      <c r="L180" s="7"/>
      <c r="M180" s="7"/>
      <c r="N180" s="10" t="str">
        <f t="shared" si="1"/>
        <v/>
      </c>
      <c r="O180" s="6"/>
      <c r="P180" s="9" t="str">
        <f>IF(A180="","",Dashboard!$B$3-F180)</f>
        <v/>
      </c>
      <c r="Q180" s="9" t="str">
        <f>IF(A180="","",IF(OR(O180="Contratado",O180="Descartado"),"ENCERRADO",IF(I180="","SEM PRÓXIMA AÇÃO",IF(I180&lt;Dashboard!$B$3,"ATRASADA",IF(I180-Dashboard!$B$3&lt;=3,"PRÓXIMA","NO PRAZO")))))</f>
        <v/>
      </c>
      <c r="R180" s="6"/>
    </row>
    <row r="181" ht="15.75" customHeight="1">
      <c r="A181" s="6"/>
      <c r="B181" s="6"/>
      <c r="C181" s="6"/>
      <c r="D181" s="6"/>
      <c r="E181" s="6"/>
      <c r="F181" s="5"/>
      <c r="G181" s="6"/>
      <c r="H181" s="5"/>
      <c r="I181" s="5"/>
      <c r="J181" s="6"/>
      <c r="K181" s="7"/>
      <c r="L181" s="7"/>
      <c r="M181" s="7"/>
      <c r="N181" s="10" t="str">
        <f t="shared" si="1"/>
        <v/>
      </c>
      <c r="O181" s="6"/>
      <c r="P181" s="9" t="str">
        <f>IF(A181="","",Dashboard!$B$3-F181)</f>
        <v/>
      </c>
      <c r="Q181" s="9" t="str">
        <f>IF(A181="","",IF(OR(O181="Contratado",O181="Descartado"),"ENCERRADO",IF(I181="","SEM PRÓXIMA AÇÃO",IF(I181&lt;Dashboard!$B$3,"ATRASADA",IF(I181-Dashboard!$B$3&lt;=3,"PRÓXIMA","NO PRAZO")))))</f>
        <v/>
      </c>
      <c r="R181" s="6"/>
    </row>
    <row r="182" ht="15.75" customHeight="1">
      <c r="A182" s="6"/>
      <c r="B182" s="6"/>
      <c r="C182" s="6"/>
      <c r="D182" s="6"/>
      <c r="E182" s="6"/>
      <c r="F182" s="5"/>
      <c r="G182" s="6"/>
      <c r="H182" s="5"/>
      <c r="I182" s="5"/>
      <c r="J182" s="6"/>
      <c r="K182" s="7"/>
      <c r="L182" s="7"/>
      <c r="M182" s="7"/>
      <c r="N182" s="10" t="str">
        <f t="shared" si="1"/>
        <v/>
      </c>
      <c r="O182" s="6"/>
      <c r="P182" s="9" t="str">
        <f>IF(A182="","",Dashboard!$B$3-F182)</f>
        <v/>
      </c>
      <c r="Q182" s="9" t="str">
        <f>IF(A182="","",IF(OR(O182="Contratado",O182="Descartado"),"ENCERRADO",IF(I182="","SEM PRÓXIMA AÇÃO",IF(I182&lt;Dashboard!$B$3,"ATRASADA",IF(I182-Dashboard!$B$3&lt;=3,"PRÓXIMA","NO PRAZO")))))</f>
        <v/>
      </c>
      <c r="R182" s="6"/>
    </row>
    <row r="183" ht="15.75" customHeight="1">
      <c r="A183" s="6"/>
      <c r="B183" s="6"/>
      <c r="C183" s="6"/>
      <c r="D183" s="6"/>
      <c r="E183" s="6"/>
      <c r="F183" s="5"/>
      <c r="G183" s="6"/>
      <c r="H183" s="5"/>
      <c r="I183" s="5"/>
      <c r="J183" s="6"/>
      <c r="K183" s="7"/>
      <c r="L183" s="7"/>
      <c r="M183" s="7"/>
      <c r="N183" s="10" t="str">
        <f t="shared" si="1"/>
        <v/>
      </c>
      <c r="O183" s="6"/>
      <c r="P183" s="9" t="str">
        <f>IF(A183="","",Dashboard!$B$3-F183)</f>
        <v/>
      </c>
      <c r="Q183" s="9" t="str">
        <f>IF(A183="","",IF(OR(O183="Contratado",O183="Descartado"),"ENCERRADO",IF(I183="","SEM PRÓXIMA AÇÃO",IF(I183&lt;Dashboard!$B$3,"ATRASADA",IF(I183-Dashboard!$B$3&lt;=3,"PRÓXIMA","NO PRAZO")))))</f>
        <v/>
      </c>
      <c r="R183" s="6"/>
    </row>
    <row r="184" ht="15.75" customHeight="1">
      <c r="A184" s="6"/>
      <c r="B184" s="6"/>
      <c r="C184" s="6"/>
      <c r="D184" s="6"/>
      <c r="E184" s="6"/>
      <c r="F184" s="5"/>
      <c r="G184" s="6"/>
      <c r="H184" s="5"/>
      <c r="I184" s="5"/>
      <c r="J184" s="6"/>
      <c r="K184" s="7"/>
      <c r="L184" s="7"/>
      <c r="M184" s="7"/>
      <c r="N184" s="10" t="str">
        <f t="shared" si="1"/>
        <v/>
      </c>
      <c r="O184" s="6"/>
      <c r="P184" s="9" t="str">
        <f>IF(A184="","",Dashboard!$B$3-F184)</f>
        <v/>
      </c>
      <c r="Q184" s="9" t="str">
        <f>IF(A184="","",IF(OR(O184="Contratado",O184="Descartado"),"ENCERRADO",IF(I184="","SEM PRÓXIMA AÇÃO",IF(I184&lt;Dashboard!$B$3,"ATRASADA",IF(I184-Dashboard!$B$3&lt;=3,"PRÓXIMA","NO PRAZO")))))</f>
        <v/>
      </c>
      <c r="R184" s="6"/>
    </row>
    <row r="185" ht="15.75" customHeight="1">
      <c r="A185" s="6"/>
      <c r="B185" s="6"/>
      <c r="C185" s="6"/>
      <c r="D185" s="6"/>
      <c r="E185" s="6"/>
      <c r="F185" s="5"/>
      <c r="G185" s="6"/>
      <c r="H185" s="5"/>
      <c r="I185" s="5"/>
      <c r="J185" s="6"/>
      <c r="K185" s="7"/>
      <c r="L185" s="7"/>
      <c r="M185" s="7"/>
      <c r="N185" s="10" t="str">
        <f t="shared" si="1"/>
        <v/>
      </c>
      <c r="O185" s="6"/>
      <c r="P185" s="9" t="str">
        <f>IF(A185="","",Dashboard!$B$3-F185)</f>
        <v/>
      </c>
      <c r="Q185" s="9" t="str">
        <f>IF(A185="","",IF(OR(O185="Contratado",O185="Descartado"),"ENCERRADO",IF(I185="","SEM PRÓXIMA AÇÃO",IF(I185&lt;Dashboard!$B$3,"ATRASADA",IF(I185-Dashboard!$B$3&lt;=3,"PRÓXIMA","NO PRAZO")))))</f>
        <v/>
      </c>
      <c r="R185" s="6"/>
    </row>
    <row r="186" ht="15.75" customHeight="1">
      <c r="A186" s="6"/>
      <c r="B186" s="6"/>
      <c r="C186" s="6"/>
      <c r="D186" s="6"/>
      <c r="E186" s="6"/>
      <c r="F186" s="5"/>
      <c r="G186" s="6"/>
      <c r="H186" s="5"/>
      <c r="I186" s="5"/>
      <c r="J186" s="6"/>
      <c r="K186" s="7"/>
      <c r="L186" s="7"/>
      <c r="M186" s="7"/>
      <c r="N186" s="10" t="str">
        <f t="shared" si="1"/>
        <v/>
      </c>
      <c r="O186" s="6"/>
      <c r="P186" s="9" t="str">
        <f>IF(A186="","",Dashboard!$B$3-F186)</f>
        <v/>
      </c>
      <c r="Q186" s="9" t="str">
        <f>IF(A186="","",IF(OR(O186="Contratado",O186="Descartado"),"ENCERRADO",IF(I186="","SEM PRÓXIMA AÇÃO",IF(I186&lt;Dashboard!$B$3,"ATRASADA",IF(I186-Dashboard!$B$3&lt;=3,"PRÓXIMA","NO PRAZO")))))</f>
        <v/>
      </c>
      <c r="R186" s="6"/>
    </row>
    <row r="187" ht="15.75" customHeight="1">
      <c r="A187" s="6"/>
      <c r="B187" s="6"/>
      <c r="C187" s="6"/>
      <c r="D187" s="6"/>
      <c r="E187" s="6"/>
      <c r="F187" s="5"/>
      <c r="G187" s="6"/>
      <c r="H187" s="5"/>
      <c r="I187" s="5"/>
      <c r="J187" s="6"/>
      <c r="K187" s="7"/>
      <c r="L187" s="7"/>
      <c r="M187" s="7"/>
      <c r="N187" s="10" t="str">
        <f t="shared" si="1"/>
        <v/>
      </c>
      <c r="O187" s="6"/>
      <c r="P187" s="9" t="str">
        <f>IF(A187="","",Dashboard!$B$3-F187)</f>
        <v/>
      </c>
      <c r="Q187" s="9" t="str">
        <f>IF(A187="","",IF(OR(O187="Contratado",O187="Descartado"),"ENCERRADO",IF(I187="","SEM PRÓXIMA AÇÃO",IF(I187&lt;Dashboard!$B$3,"ATRASADA",IF(I187-Dashboard!$B$3&lt;=3,"PRÓXIMA","NO PRAZO")))))</f>
        <v/>
      </c>
      <c r="R187" s="6"/>
    </row>
    <row r="188" ht="15.75" customHeight="1">
      <c r="A188" s="6"/>
      <c r="B188" s="6"/>
      <c r="C188" s="6"/>
      <c r="D188" s="6"/>
      <c r="E188" s="6"/>
      <c r="F188" s="5"/>
      <c r="G188" s="6"/>
      <c r="H188" s="5"/>
      <c r="I188" s="5"/>
      <c r="J188" s="6"/>
      <c r="K188" s="7"/>
      <c r="L188" s="7"/>
      <c r="M188" s="7"/>
      <c r="N188" s="10" t="str">
        <f t="shared" si="1"/>
        <v/>
      </c>
      <c r="O188" s="6"/>
      <c r="P188" s="9" t="str">
        <f>IF(A188="","",Dashboard!$B$3-F188)</f>
        <v/>
      </c>
      <c r="Q188" s="9" t="str">
        <f>IF(A188="","",IF(OR(O188="Contratado",O188="Descartado"),"ENCERRADO",IF(I188="","SEM PRÓXIMA AÇÃO",IF(I188&lt;Dashboard!$B$3,"ATRASADA",IF(I188-Dashboard!$B$3&lt;=3,"PRÓXIMA","NO PRAZO")))))</f>
        <v/>
      </c>
      <c r="R188" s="6"/>
    </row>
    <row r="189" ht="15.75" customHeight="1">
      <c r="A189" s="6"/>
      <c r="B189" s="6"/>
      <c r="C189" s="6"/>
      <c r="D189" s="6"/>
      <c r="E189" s="6"/>
      <c r="F189" s="5"/>
      <c r="G189" s="6"/>
      <c r="H189" s="5"/>
      <c r="I189" s="5"/>
      <c r="J189" s="6"/>
      <c r="K189" s="7"/>
      <c r="L189" s="7"/>
      <c r="M189" s="7"/>
      <c r="N189" s="10" t="str">
        <f t="shared" si="1"/>
        <v/>
      </c>
      <c r="O189" s="6"/>
      <c r="P189" s="9" t="str">
        <f>IF(A189="","",Dashboard!$B$3-F189)</f>
        <v/>
      </c>
      <c r="Q189" s="9" t="str">
        <f>IF(A189="","",IF(OR(O189="Contratado",O189="Descartado"),"ENCERRADO",IF(I189="","SEM PRÓXIMA AÇÃO",IF(I189&lt;Dashboard!$B$3,"ATRASADA",IF(I189-Dashboard!$B$3&lt;=3,"PRÓXIMA","NO PRAZO")))))</f>
        <v/>
      </c>
      <c r="R189" s="6"/>
    </row>
    <row r="190" ht="15.75" customHeight="1">
      <c r="A190" s="6"/>
      <c r="B190" s="6"/>
      <c r="C190" s="6"/>
      <c r="D190" s="6"/>
      <c r="E190" s="6"/>
      <c r="F190" s="5"/>
      <c r="G190" s="6"/>
      <c r="H190" s="5"/>
      <c r="I190" s="5"/>
      <c r="J190" s="6"/>
      <c r="K190" s="7"/>
      <c r="L190" s="7"/>
      <c r="M190" s="7"/>
      <c r="N190" s="10" t="str">
        <f t="shared" si="1"/>
        <v/>
      </c>
      <c r="O190" s="6"/>
      <c r="P190" s="9" t="str">
        <f>IF(A190="","",Dashboard!$B$3-F190)</f>
        <v/>
      </c>
      <c r="Q190" s="9" t="str">
        <f>IF(A190="","",IF(OR(O190="Contratado",O190="Descartado"),"ENCERRADO",IF(I190="","SEM PRÓXIMA AÇÃO",IF(I190&lt;Dashboard!$B$3,"ATRASADA",IF(I190-Dashboard!$B$3&lt;=3,"PRÓXIMA","NO PRAZO")))))</f>
        <v/>
      </c>
      <c r="R190" s="6"/>
    </row>
    <row r="191" ht="15.75" customHeight="1">
      <c r="A191" s="6"/>
      <c r="B191" s="6"/>
      <c r="C191" s="6"/>
      <c r="D191" s="6"/>
      <c r="E191" s="6"/>
      <c r="F191" s="5"/>
      <c r="G191" s="6"/>
      <c r="H191" s="5"/>
      <c r="I191" s="5"/>
      <c r="J191" s="6"/>
      <c r="K191" s="7"/>
      <c r="L191" s="7"/>
      <c r="M191" s="7"/>
      <c r="N191" s="10" t="str">
        <f t="shared" si="1"/>
        <v/>
      </c>
      <c r="O191" s="6"/>
      <c r="P191" s="9" t="str">
        <f>IF(A191="","",Dashboard!$B$3-F191)</f>
        <v/>
      </c>
      <c r="Q191" s="9" t="str">
        <f>IF(A191="","",IF(OR(O191="Contratado",O191="Descartado"),"ENCERRADO",IF(I191="","SEM PRÓXIMA AÇÃO",IF(I191&lt;Dashboard!$B$3,"ATRASADA",IF(I191-Dashboard!$B$3&lt;=3,"PRÓXIMA","NO PRAZO")))))</f>
        <v/>
      </c>
      <c r="R191" s="6"/>
    </row>
    <row r="192" ht="15.75" customHeight="1">
      <c r="A192" s="6"/>
      <c r="B192" s="6"/>
      <c r="C192" s="6"/>
      <c r="D192" s="6"/>
      <c r="E192" s="6"/>
      <c r="F192" s="5"/>
      <c r="G192" s="6"/>
      <c r="H192" s="5"/>
      <c r="I192" s="5"/>
      <c r="J192" s="6"/>
      <c r="K192" s="7"/>
      <c r="L192" s="7"/>
      <c r="M192" s="7"/>
      <c r="N192" s="10" t="str">
        <f t="shared" si="1"/>
        <v/>
      </c>
      <c r="O192" s="6"/>
      <c r="P192" s="9" t="str">
        <f>IF(A192="","",Dashboard!$B$3-F192)</f>
        <v/>
      </c>
      <c r="Q192" s="9" t="str">
        <f>IF(A192="","",IF(OR(O192="Contratado",O192="Descartado"),"ENCERRADO",IF(I192="","SEM PRÓXIMA AÇÃO",IF(I192&lt;Dashboard!$B$3,"ATRASADA",IF(I192-Dashboard!$B$3&lt;=3,"PRÓXIMA","NO PRAZO")))))</f>
        <v/>
      </c>
      <c r="R192" s="6"/>
    </row>
    <row r="193" ht="15.75" customHeight="1">
      <c r="A193" s="6"/>
      <c r="B193" s="6"/>
      <c r="C193" s="6"/>
      <c r="D193" s="6"/>
      <c r="E193" s="6"/>
      <c r="F193" s="5"/>
      <c r="G193" s="6"/>
      <c r="H193" s="5"/>
      <c r="I193" s="5"/>
      <c r="J193" s="6"/>
      <c r="K193" s="7"/>
      <c r="L193" s="7"/>
      <c r="M193" s="7"/>
      <c r="N193" s="10" t="str">
        <f t="shared" si="1"/>
        <v/>
      </c>
      <c r="O193" s="6"/>
      <c r="P193" s="9" t="str">
        <f>IF(A193="","",Dashboard!$B$3-F193)</f>
        <v/>
      </c>
      <c r="Q193" s="9" t="str">
        <f>IF(A193="","",IF(OR(O193="Contratado",O193="Descartado"),"ENCERRADO",IF(I193="","SEM PRÓXIMA AÇÃO",IF(I193&lt;Dashboard!$B$3,"ATRASADA",IF(I193-Dashboard!$B$3&lt;=3,"PRÓXIMA","NO PRAZO")))))</f>
        <v/>
      </c>
      <c r="R193" s="6"/>
    </row>
    <row r="194" ht="15.75" customHeight="1">
      <c r="A194" s="6"/>
      <c r="B194" s="6"/>
      <c r="C194" s="6"/>
      <c r="D194" s="6"/>
      <c r="E194" s="6"/>
      <c r="F194" s="5"/>
      <c r="G194" s="6"/>
      <c r="H194" s="5"/>
      <c r="I194" s="5"/>
      <c r="J194" s="6"/>
      <c r="K194" s="7"/>
      <c r="L194" s="7"/>
      <c r="M194" s="7"/>
      <c r="N194" s="10" t="str">
        <f t="shared" si="1"/>
        <v/>
      </c>
      <c r="O194" s="6"/>
      <c r="P194" s="9" t="str">
        <f>IF(A194="","",Dashboard!$B$3-F194)</f>
        <v/>
      </c>
      <c r="Q194" s="9" t="str">
        <f>IF(A194="","",IF(OR(O194="Contratado",O194="Descartado"),"ENCERRADO",IF(I194="","SEM PRÓXIMA AÇÃO",IF(I194&lt;Dashboard!$B$3,"ATRASADA",IF(I194-Dashboard!$B$3&lt;=3,"PRÓXIMA","NO PRAZO")))))</f>
        <v/>
      </c>
      <c r="R194" s="6"/>
    </row>
    <row r="195" ht="15.75" customHeight="1">
      <c r="A195" s="6"/>
      <c r="B195" s="6"/>
      <c r="C195" s="6"/>
      <c r="D195" s="6"/>
      <c r="E195" s="6"/>
      <c r="F195" s="5"/>
      <c r="G195" s="6"/>
      <c r="H195" s="5"/>
      <c r="I195" s="5"/>
      <c r="J195" s="6"/>
      <c r="K195" s="7"/>
      <c r="L195" s="7"/>
      <c r="M195" s="7"/>
      <c r="N195" s="10" t="str">
        <f t="shared" si="1"/>
        <v/>
      </c>
      <c r="O195" s="6"/>
      <c r="P195" s="9" t="str">
        <f>IF(A195="","",Dashboard!$B$3-F195)</f>
        <v/>
      </c>
      <c r="Q195" s="9" t="str">
        <f>IF(A195="","",IF(OR(O195="Contratado",O195="Descartado"),"ENCERRADO",IF(I195="","SEM PRÓXIMA AÇÃO",IF(I195&lt;Dashboard!$B$3,"ATRASADA",IF(I195-Dashboard!$B$3&lt;=3,"PRÓXIMA","NO PRAZO")))))</f>
        <v/>
      </c>
      <c r="R195" s="6"/>
    </row>
    <row r="196" ht="15.75" customHeight="1">
      <c r="A196" s="6"/>
      <c r="B196" s="6"/>
      <c r="C196" s="6"/>
      <c r="D196" s="6"/>
      <c r="E196" s="6"/>
      <c r="F196" s="5"/>
      <c r="G196" s="6"/>
      <c r="H196" s="5"/>
      <c r="I196" s="5"/>
      <c r="J196" s="6"/>
      <c r="K196" s="7"/>
      <c r="L196" s="7"/>
      <c r="M196" s="7"/>
      <c r="N196" s="10" t="str">
        <f t="shared" si="1"/>
        <v/>
      </c>
      <c r="O196" s="6"/>
      <c r="P196" s="9" t="str">
        <f>IF(A196="","",Dashboard!$B$3-F196)</f>
        <v/>
      </c>
      <c r="Q196" s="9" t="str">
        <f>IF(A196="","",IF(OR(O196="Contratado",O196="Descartado"),"ENCERRADO",IF(I196="","SEM PRÓXIMA AÇÃO",IF(I196&lt;Dashboard!$B$3,"ATRASADA",IF(I196-Dashboard!$B$3&lt;=3,"PRÓXIMA","NO PRAZO")))))</f>
        <v/>
      </c>
      <c r="R196" s="6"/>
    </row>
    <row r="197" ht="15.75" customHeight="1">
      <c r="A197" s="6"/>
      <c r="B197" s="6"/>
      <c r="C197" s="6"/>
      <c r="D197" s="6"/>
      <c r="E197" s="6"/>
      <c r="F197" s="5"/>
      <c r="G197" s="6"/>
      <c r="H197" s="5"/>
      <c r="I197" s="5"/>
      <c r="J197" s="6"/>
      <c r="K197" s="7"/>
      <c r="L197" s="7"/>
      <c r="M197" s="7"/>
      <c r="N197" s="10" t="str">
        <f t="shared" si="1"/>
        <v/>
      </c>
      <c r="O197" s="6"/>
      <c r="P197" s="9" t="str">
        <f>IF(A197="","",Dashboard!$B$3-F197)</f>
        <v/>
      </c>
      <c r="Q197" s="9" t="str">
        <f>IF(A197="","",IF(OR(O197="Contratado",O197="Descartado"),"ENCERRADO",IF(I197="","SEM PRÓXIMA AÇÃO",IF(I197&lt;Dashboard!$B$3,"ATRASADA",IF(I197-Dashboard!$B$3&lt;=3,"PRÓXIMA","NO PRAZO")))))</f>
        <v/>
      </c>
      <c r="R197" s="6"/>
    </row>
    <row r="198" ht="15.75" customHeight="1">
      <c r="A198" s="6"/>
      <c r="B198" s="6"/>
      <c r="C198" s="6"/>
      <c r="D198" s="6"/>
      <c r="E198" s="6"/>
      <c r="F198" s="5"/>
      <c r="G198" s="6"/>
      <c r="H198" s="5"/>
      <c r="I198" s="5"/>
      <c r="J198" s="6"/>
      <c r="K198" s="7"/>
      <c r="L198" s="7"/>
      <c r="M198" s="7"/>
      <c r="N198" s="10" t="str">
        <f t="shared" si="1"/>
        <v/>
      </c>
      <c r="O198" s="6"/>
      <c r="P198" s="9" t="str">
        <f>IF(A198="","",Dashboard!$B$3-F198)</f>
        <v/>
      </c>
      <c r="Q198" s="9" t="str">
        <f>IF(A198="","",IF(OR(O198="Contratado",O198="Descartado"),"ENCERRADO",IF(I198="","SEM PRÓXIMA AÇÃO",IF(I198&lt;Dashboard!$B$3,"ATRASADA",IF(I198-Dashboard!$B$3&lt;=3,"PRÓXIMA","NO PRAZO")))))</f>
        <v/>
      </c>
      <c r="R198" s="6"/>
    </row>
    <row r="199" ht="15.75" customHeight="1">
      <c r="A199" s="6"/>
      <c r="B199" s="6"/>
      <c r="C199" s="6"/>
      <c r="D199" s="6"/>
      <c r="E199" s="6"/>
      <c r="F199" s="5"/>
      <c r="G199" s="6"/>
      <c r="H199" s="5"/>
      <c r="I199" s="5"/>
      <c r="J199" s="6"/>
      <c r="K199" s="7"/>
      <c r="L199" s="7"/>
      <c r="M199" s="7"/>
      <c r="N199" s="10" t="str">
        <f t="shared" si="1"/>
        <v/>
      </c>
      <c r="O199" s="6"/>
      <c r="P199" s="9" t="str">
        <f>IF(A199="","",Dashboard!$B$3-F199)</f>
        <v/>
      </c>
      <c r="Q199" s="9" t="str">
        <f>IF(A199="","",IF(OR(O199="Contratado",O199="Descartado"),"ENCERRADO",IF(I199="","SEM PRÓXIMA AÇÃO",IF(I199&lt;Dashboard!$B$3,"ATRASADA",IF(I199-Dashboard!$B$3&lt;=3,"PRÓXIMA","NO PRAZO")))))</f>
        <v/>
      </c>
      <c r="R199" s="6"/>
    </row>
    <row r="200" ht="15.75" customHeight="1">
      <c r="A200" s="6"/>
      <c r="B200" s="6"/>
      <c r="C200" s="6"/>
      <c r="D200" s="6"/>
      <c r="E200" s="6"/>
      <c r="F200" s="5"/>
      <c r="G200" s="6"/>
      <c r="H200" s="5"/>
      <c r="I200" s="5"/>
      <c r="J200" s="6"/>
      <c r="K200" s="7"/>
      <c r="L200" s="7"/>
      <c r="M200" s="7"/>
      <c r="N200" s="10" t="str">
        <f t="shared" si="1"/>
        <v/>
      </c>
      <c r="O200" s="6"/>
      <c r="P200" s="9" t="str">
        <f>IF(A200="","",Dashboard!$B$3-F200)</f>
        <v/>
      </c>
      <c r="Q200" s="9" t="str">
        <f>IF(A200="","",IF(OR(O200="Contratado",O200="Descartado"),"ENCERRADO",IF(I200="","SEM PRÓXIMA AÇÃO",IF(I200&lt;Dashboard!$B$3,"ATRASADA",IF(I200-Dashboard!$B$3&lt;=3,"PRÓXIMA","NO PRAZO")))))</f>
        <v/>
      </c>
      <c r="R200" s="6"/>
    </row>
    <row r="201" ht="15.75" customHeight="1">
      <c r="A201" s="6"/>
      <c r="B201" s="6"/>
      <c r="C201" s="6"/>
      <c r="D201" s="6"/>
      <c r="E201" s="6"/>
      <c r="F201" s="5"/>
      <c r="G201" s="6"/>
      <c r="H201" s="5"/>
      <c r="I201" s="5"/>
      <c r="J201" s="6"/>
      <c r="K201" s="7"/>
      <c r="L201" s="7"/>
      <c r="M201" s="7"/>
      <c r="N201" s="10" t="str">
        <f t="shared" si="1"/>
        <v/>
      </c>
      <c r="O201" s="6"/>
      <c r="P201" s="9" t="str">
        <f>IF(A201="","",Dashboard!$B$3-F201)</f>
        <v/>
      </c>
      <c r="Q201" s="9" t="str">
        <f>IF(A201="","",IF(OR(O201="Contratado",O201="Descartado"),"ENCERRADO",IF(I201="","SEM PRÓXIMA AÇÃO",IF(I201&lt;Dashboard!$B$3,"ATRASADA",IF(I201-Dashboard!$B$3&lt;=3,"PRÓXIMA","NO PRAZO")))))</f>
        <v/>
      </c>
      <c r="R201" s="6"/>
    </row>
    <row r="202" ht="15.75" customHeight="1">
      <c r="A202" s="6"/>
      <c r="B202" s="6"/>
      <c r="C202" s="6"/>
      <c r="D202" s="6"/>
      <c r="E202" s="6"/>
      <c r="F202" s="5"/>
      <c r="G202" s="6"/>
      <c r="H202" s="5"/>
      <c r="I202" s="5"/>
      <c r="J202" s="6"/>
      <c r="K202" s="7"/>
      <c r="L202" s="7"/>
      <c r="M202" s="7"/>
      <c r="N202" s="10" t="str">
        <f t="shared" si="1"/>
        <v/>
      </c>
      <c r="O202" s="6"/>
      <c r="P202" s="9" t="str">
        <f>IF(A202="","",Dashboard!$B$3-F202)</f>
        <v/>
      </c>
      <c r="Q202" s="9" t="str">
        <f>IF(A202="","",IF(OR(O202="Contratado",O202="Descartado"),"ENCERRADO",IF(I202="","SEM PRÓXIMA AÇÃO",IF(I202&lt;Dashboard!$B$3,"ATRASADA",IF(I202-Dashboard!$B$3&lt;=3,"PRÓXIMA","NO PRAZO")))))</f>
        <v/>
      </c>
      <c r="R202" s="6"/>
    </row>
    <row r="203" ht="15.75" customHeight="1">
      <c r="A203" s="6"/>
      <c r="B203" s="6"/>
      <c r="C203" s="6"/>
      <c r="D203" s="6"/>
      <c r="E203" s="6"/>
      <c r="F203" s="5"/>
      <c r="G203" s="6"/>
      <c r="H203" s="5"/>
      <c r="I203" s="5"/>
      <c r="J203" s="6"/>
      <c r="K203" s="7"/>
      <c r="L203" s="7"/>
      <c r="M203" s="7"/>
      <c r="N203" s="10" t="str">
        <f t="shared" si="1"/>
        <v/>
      </c>
      <c r="O203" s="6"/>
      <c r="P203" s="9" t="str">
        <f>IF(A203="","",Dashboard!$B$3-F203)</f>
        <v/>
      </c>
      <c r="Q203" s="9" t="str">
        <f>IF(A203="","",IF(OR(O203="Contratado",O203="Descartado"),"ENCERRADO",IF(I203="","SEM PRÓXIMA AÇÃO",IF(I203&lt;Dashboard!$B$3,"ATRASADA",IF(I203-Dashboard!$B$3&lt;=3,"PRÓXIMA","NO PRAZO")))))</f>
        <v/>
      </c>
      <c r="R203" s="6"/>
    </row>
    <row r="204" ht="15.75" customHeight="1">
      <c r="A204" s="6"/>
      <c r="B204" s="6"/>
      <c r="C204" s="6"/>
      <c r="D204" s="6"/>
      <c r="E204" s="6"/>
      <c r="F204" s="5"/>
      <c r="G204" s="6"/>
      <c r="H204" s="5"/>
      <c r="I204" s="5"/>
      <c r="J204" s="6"/>
      <c r="K204" s="7"/>
      <c r="L204" s="7"/>
      <c r="M204" s="7"/>
      <c r="N204" s="10" t="str">
        <f t="shared" si="1"/>
        <v/>
      </c>
      <c r="O204" s="6"/>
      <c r="P204" s="9" t="str">
        <f>IF(A204="","",Dashboard!$B$3-F204)</f>
        <v/>
      </c>
      <c r="Q204" s="9" t="str">
        <f>IF(A204="","",IF(OR(O204="Contratado",O204="Descartado"),"ENCERRADO",IF(I204="","SEM PRÓXIMA AÇÃO",IF(I204&lt;Dashboard!$B$3,"ATRASADA",IF(I204-Dashboard!$B$3&lt;=3,"PRÓXIMA","NO PRAZO")))))</f>
        <v/>
      </c>
      <c r="R204" s="6"/>
    </row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R1"/>
    <mergeCell ref="A2:R2"/>
  </mergeCells>
  <conditionalFormatting sqref="Q5:Q204">
    <cfRule type="containsText" dxfId="5" priority="1" operator="containsText" text="ATRASADA">
      <formula>NOT(ISERROR(SEARCH(("ATRASADA"),(Q5))))</formula>
    </cfRule>
  </conditionalFormatting>
  <conditionalFormatting sqref="Q5:Q204">
    <cfRule type="containsText" dxfId="5" priority="2" operator="containsText" text="SEM PRÓXIMA">
      <formula>NOT(ISERROR(SEARCH(("SEM PRÓXIMA"),(Q5))))</formula>
    </cfRule>
  </conditionalFormatting>
  <conditionalFormatting sqref="Q5:Q204">
    <cfRule type="containsText" dxfId="6" priority="3" operator="containsText" text="PRÓXIMA">
      <formula>NOT(ISERROR(SEARCH(("PRÓXIMA"),(Q5))))</formula>
    </cfRule>
  </conditionalFormatting>
  <conditionalFormatting sqref="Q5:Q204">
    <cfRule type="containsText" dxfId="7" priority="4" operator="containsText" text="NO PRAZO">
      <formula>NOT(ISERROR(SEARCH(("NO PRAZO"),(Q5))))</formula>
    </cfRule>
  </conditionalFormatting>
  <dataValidations>
    <dataValidation type="list" allowBlank="1" sqref="J5:J204">
      <formula1>"Paula Mendes,Lucas Prado"</formula1>
    </dataValidation>
    <dataValidation type="decimal" allowBlank="1" showInputMessage="1" showErrorMessage="1" prompt="Nota de 0 a 10. Deixe em branco enquanto não avaliado; zero é nota real." sqref="K5:M204">
      <formula1>0.0</formula1>
      <formula2>10.0</formula2>
    </dataValidation>
    <dataValidation type="list" allowBlank="1" sqref="O5:O204">
      <formula1>"Em processo,Contratado,Descartado,Desistiu"</formula1>
    </dataValidation>
    <dataValidation type="list" allowBlank="1" sqref="G5:G204">
      <formula1>"Inscrito,Triagem,Entrevista RH,Entrevista técnica,Teste,Finalista,Proposta,Contratado,Banco de talentos,Descartado"</formula1>
    </dataValidation>
    <dataValidation type="list" allowBlank="1" sqref="E5:E204">
      <formula1>"LinkedIn,Indicação,Site de vagas,Redes sociais,Banco de talentos,Consultoria,Outro"</formula1>
    </dataValidation>
  </dataValidations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3.0" ySplit="4.0" topLeftCell="D5" activePane="bottomRight" state="frozen"/>
      <selection activeCell="D1" sqref="D1" pane="topRight"/>
      <selection activeCell="A5" sqref="A5" pane="bottomLeft"/>
      <selection activeCell="D5" sqref="D5" pane="bottomRight"/>
    </sheetView>
  </sheetViews>
  <sheetFormatPr customHeight="1" defaultColWidth="12.63" defaultRowHeight="15.0"/>
  <cols>
    <col customWidth="1" min="1" max="1" width="13.0"/>
    <col customWidth="1" min="2" max="2" width="10.0"/>
    <col customWidth="1" min="3" max="3" width="14.0"/>
    <col customWidth="1" min="4" max="4" width="22.0"/>
    <col customWidth="1" min="5" max="5" width="12.0"/>
    <col customWidth="1" min="6" max="6" width="21.0"/>
    <col customWidth="1" min="7" max="8" width="14.0"/>
    <col customWidth="1" min="9" max="9" width="18.0"/>
    <col customWidth="1" min="10" max="10" width="17.0"/>
    <col customWidth="1" min="11" max="11" width="11.0"/>
    <col customWidth="1" min="12" max="12" width="17.0"/>
    <col customWidth="1" min="13" max="13" width="32.0"/>
    <col customWidth="1" min="14" max="26" width="8.63"/>
  </cols>
  <sheetData>
    <row r="1" ht="33.75" customHeight="1">
      <c r="A1" s="1" t="s">
        <v>1</v>
      </c>
    </row>
    <row r="2">
      <c r="A2" s="3" t="s">
        <v>3</v>
      </c>
    </row>
    <row r="4" ht="36.0" customHeight="1">
      <c r="A4" s="4" t="s">
        <v>5</v>
      </c>
      <c r="B4" s="4" t="s">
        <v>7</v>
      </c>
      <c r="C4" s="4" t="s">
        <v>9</v>
      </c>
      <c r="D4" s="4" t="s">
        <v>12</v>
      </c>
      <c r="E4" s="4" t="s">
        <v>15</v>
      </c>
      <c r="F4" s="4" t="s">
        <v>17</v>
      </c>
      <c r="G4" s="4" t="s">
        <v>19</v>
      </c>
      <c r="H4" s="4" t="s">
        <v>22</v>
      </c>
      <c r="I4" s="4" t="s">
        <v>24</v>
      </c>
      <c r="J4" s="4" t="s">
        <v>26</v>
      </c>
      <c r="K4" s="4" t="s">
        <v>28</v>
      </c>
      <c r="L4" s="4" t="s">
        <v>33</v>
      </c>
      <c r="M4" s="4" t="s">
        <v>36</v>
      </c>
    </row>
    <row r="5">
      <c r="A5" s="5">
        <v>46283.0</v>
      </c>
      <c r="B5" s="6" t="s">
        <v>42</v>
      </c>
      <c r="C5" s="6" t="s">
        <v>47</v>
      </c>
      <c r="D5" s="6" t="s">
        <v>48</v>
      </c>
      <c r="E5" s="6" t="s">
        <v>40</v>
      </c>
      <c r="F5" s="6" t="s">
        <v>46</v>
      </c>
      <c r="G5" s="6" t="s">
        <v>51</v>
      </c>
      <c r="H5" s="7">
        <v>9.0</v>
      </c>
      <c r="I5" s="8">
        <v>8.0</v>
      </c>
      <c r="J5" s="7">
        <v>8.5</v>
      </c>
      <c r="K5" s="10">
        <f t="shared" ref="K5:K104" si="1">IF(C5="","",IF(OR(COUNT(H5:J5)&lt;&gt;3,MIN(H5:J5)&lt;0,MAX(H5:J5)&gt;10),"",AVERAGE(H5:J5)))</f>
        <v>8.5</v>
      </c>
      <c r="L5" s="9" t="str">
        <f t="shared" ref="L5:L104" si="2">IF(C5="","",IF(K5="","REVISAR NOTAS",IF(K5&gt;=8.5,"8,5 A 10",IF(K5&gt;=7,"7 A &lt;8,5","0 A &lt;7"))))</f>
        <v>8,5 A 10</v>
      </c>
      <c r="M5" s="6" t="s">
        <v>59</v>
      </c>
    </row>
    <row r="6">
      <c r="A6" s="5">
        <v>46284.0</v>
      </c>
      <c r="B6" s="6" t="s">
        <v>60</v>
      </c>
      <c r="C6" s="6" t="s">
        <v>62</v>
      </c>
      <c r="D6" s="6" t="s">
        <v>63</v>
      </c>
      <c r="E6" s="6" t="s">
        <v>40</v>
      </c>
      <c r="F6" s="6" t="s">
        <v>54</v>
      </c>
      <c r="G6" s="6" t="s">
        <v>64</v>
      </c>
      <c r="H6" s="7">
        <v>7.5</v>
      </c>
      <c r="I6" s="7">
        <v>8.0</v>
      </c>
      <c r="J6" s="7">
        <v>9.0</v>
      </c>
      <c r="K6" s="10">
        <f t="shared" si="1"/>
        <v>8.166666667</v>
      </c>
      <c r="L6" s="9" t="str">
        <f t="shared" si="2"/>
        <v>7 A &lt;8,5</v>
      </c>
      <c r="M6" s="15" t="s">
        <v>77</v>
      </c>
    </row>
    <row r="7">
      <c r="A7" s="5">
        <v>46285.0</v>
      </c>
      <c r="B7" s="6" t="s">
        <v>78</v>
      </c>
      <c r="C7" s="6" t="s">
        <v>79</v>
      </c>
      <c r="D7" s="6" t="s">
        <v>80</v>
      </c>
      <c r="E7" s="6" t="s">
        <v>81</v>
      </c>
      <c r="F7" s="6" t="s">
        <v>82</v>
      </c>
      <c r="G7" s="6" t="s">
        <v>51</v>
      </c>
      <c r="H7" s="7">
        <v>9.5</v>
      </c>
      <c r="I7" s="7">
        <v>9.0</v>
      </c>
      <c r="J7" s="7">
        <v>8.5</v>
      </c>
      <c r="K7" s="10">
        <f t="shared" si="1"/>
        <v>9</v>
      </c>
      <c r="L7" s="9" t="str">
        <f t="shared" si="2"/>
        <v>8,5 A 10</v>
      </c>
      <c r="M7" s="6" t="s">
        <v>85</v>
      </c>
    </row>
    <row r="8">
      <c r="A8" s="5">
        <v>46282.0</v>
      </c>
      <c r="B8" s="6" t="s">
        <v>86</v>
      </c>
      <c r="C8" s="6" t="s">
        <v>88</v>
      </c>
      <c r="D8" s="6" t="s">
        <v>89</v>
      </c>
      <c r="E8" s="6" t="s">
        <v>81</v>
      </c>
      <c r="F8" s="6" t="s">
        <v>82</v>
      </c>
      <c r="G8" s="6" t="s">
        <v>51</v>
      </c>
      <c r="H8" s="7">
        <v>7.0</v>
      </c>
      <c r="I8" s="7">
        <v>8.0</v>
      </c>
      <c r="J8" s="7">
        <v>8.0</v>
      </c>
      <c r="K8" s="10">
        <f t="shared" si="1"/>
        <v>7.666666667</v>
      </c>
      <c r="L8" s="9" t="str">
        <f t="shared" si="2"/>
        <v>7 A &lt;8,5</v>
      </c>
      <c r="M8" s="6" t="s">
        <v>98</v>
      </c>
    </row>
    <row r="9">
      <c r="A9" s="5">
        <v>46287.0</v>
      </c>
      <c r="B9" s="6" t="s">
        <v>100</v>
      </c>
      <c r="C9" s="6" t="s">
        <v>101</v>
      </c>
      <c r="D9" s="6" t="s">
        <v>103</v>
      </c>
      <c r="E9" s="6" t="s">
        <v>104</v>
      </c>
      <c r="F9" s="6" t="s">
        <v>105</v>
      </c>
      <c r="G9" s="6" t="s">
        <v>106</v>
      </c>
      <c r="H9" s="7">
        <v>8.0</v>
      </c>
      <c r="I9" s="7">
        <v>9.0</v>
      </c>
      <c r="J9" s="7">
        <v>9.0</v>
      </c>
      <c r="K9" s="10">
        <f t="shared" si="1"/>
        <v>8.666666667</v>
      </c>
      <c r="L9" s="9" t="str">
        <f t="shared" si="2"/>
        <v>8,5 A 10</v>
      </c>
      <c r="M9" s="6" t="s">
        <v>112</v>
      </c>
    </row>
    <row r="10">
      <c r="A10" s="5">
        <v>46279.0</v>
      </c>
      <c r="B10" s="6" t="s">
        <v>113</v>
      </c>
      <c r="C10" s="6" t="s">
        <v>115</v>
      </c>
      <c r="D10" s="6" t="s">
        <v>116</v>
      </c>
      <c r="E10" s="6" t="s">
        <v>118</v>
      </c>
      <c r="F10" s="6" t="s">
        <v>46</v>
      </c>
      <c r="G10" s="6" t="s">
        <v>120</v>
      </c>
      <c r="H10" s="7">
        <v>9.0</v>
      </c>
      <c r="I10" s="7">
        <v>9.0</v>
      </c>
      <c r="J10" s="7">
        <v>9.5</v>
      </c>
      <c r="K10" s="10">
        <f t="shared" si="1"/>
        <v>9.166666667</v>
      </c>
      <c r="L10" s="9" t="str">
        <f t="shared" si="2"/>
        <v>8,5 A 10</v>
      </c>
      <c r="M10" s="6" t="s">
        <v>122</v>
      </c>
    </row>
    <row r="11">
      <c r="A11" s="5">
        <v>46270.0</v>
      </c>
      <c r="B11" s="6" t="s">
        <v>123</v>
      </c>
      <c r="C11" s="6" t="s">
        <v>125</v>
      </c>
      <c r="D11" s="6" t="s">
        <v>126</v>
      </c>
      <c r="E11" s="6" t="s">
        <v>118</v>
      </c>
      <c r="F11" s="6" t="s">
        <v>54</v>
      </c>
      <c r="G11" s="6" t="s">
        <v>64</v>
      </c>
      <c r="H11" s="7">
        <v>7.0</v>
      </c>
      <c r="I11" s="7">
        <v>7.0</v>
      </c>
      <c r="J11" s="7">
        <v>7.0</v>
      </c>
      <c r="K11" s="10">
        <f t="shared" si="1"/>
        <v>7</v>
      </c>
      <c r="L11" s="9" t="str">
        <f t="shared" si="2"/>
        <v>7 A &lt;8,5</v>
      </c>
      <c r="M11" s="6" t="s">
        <v>130</v>
      </c>
    </row>
    <row r="12">
      <c r="A12" s="5"/>
      <c r="B12" s="6"/>
      <c r="C12" s="6"/>
      <c r="D12" s="6"/>
      <c r="E12" s="6"/>
      <c r="F12" s="6"/>
      <c r="G12" s="6"/>
      <c r="H12" s="7"/>
      <c r="I12" s="7"/>
      <c r="J12" s="7"/>
      <c r="K12" s="10" t="str">
        <f t="shared" si="1"/>
        <v/>
      </c>
      <c r="L12" s="9" t="str">
        <f t="shared" si="2"/>
        <v/>
      </c>
      <c r="M12" s="6"/>
    </row>
    <row r="13">
      <c r="A13" s="5"/>
      <c r="B13" s="6"/>
      <c r="C13" s="6"/>
      <c r="D13" s="6"/>
      <c r="E13" s="6"/>
      <c r="F13" s="6"/>
      <c r="G13" s="6"/>
      <c r="H13" s="7"/>
      <c r="I13" s="7"/>
      <c r="J13" s="7"/>
      <c r="K13" s="10" t="str">
        <f t="shared" si="1"/>
        <v/>
      </c>
      <c r="L13" s="9" t="str">
        <f t="shared" si="2"/>
        <v/>
      </c>
      <c r="M13" s="6"/>
    </row>
    <row r="14">
      <c r="A14" s="5"/>
      <c r="B14" s="6"/>
      <c r="C14" s="6"/>
      <c r="D14" s="6"/>
      <c r="E14" s="6"/>
      <c r="F14" s="6"/>
      <c r="G14" s="6"/>
      <c r="H14" s="7"/>
      <c r="I14" s="7"/>
      <c r="J14" s="7"/>
      <c r="K14" s="10" t="str">
        <f t="shared" si="1"/>
        <v/>
      </c>
      <c r="L14" s="9" t="str">
        <f t="shared" si="2"/>
        <v/>
      </c>
      <c r="M14" s="6"/>
    </row>
    <row r="15">
      <c r="A15" s="5"/>
      <c r="B15" s="6"/>
      <c r="C15" s="6"/>
      <c r="D15" s="6"/>
      <c r="E15" s="6"/>
      <c r="F15" s="6"/>
      <c r="G15" s="6"/>
      <c r="H15" s="7"/>
      <c r="I15" s="7"/>
      <c r="J15" s="7"/>
      <c r="K15" s="10" t="str">
        <f t="shared" si="1"/>
        <v/>
      </c>
      <c r="L15" s="9" t="str">
        <f t="shared" si="2"/>
        <v/>
      </c>
      <c r="M15" s="6"/>
    </row>
    <row r="16">
      <c r="A16" s="5"/>
      <c r="B16" s="6"/>
      <c r="C16" s="6"/>
      <c r="D16" s="6"/>
      <c r="E16" s="6"/>
      <c r="F16" s="6"/>
      <c r="G16" s="6"/>
      <c r="H16" s="7"/>
      <c r="I16" s="7"/>
      <c r="J16" s="7"/>
      <c r="K16" s="10" t="str">
        <f t="shared" si="1"/>
        <v/>
      </c>
      <c r="L16" s="9" t="str">
        <f t="shared" si="2"/>
        <v/>
      </c>
      <c r="M16" s="6"/>
    </row>
    <row r="17">
      <c r="A17" s="5"/>
      <c r="B17" s="6"/>
      <c r="C17" s="6"/>
      <c r="D17" s="6"/>
      <c r="E17" s="6"/>
      <c r="F17" s="6"/>
      <c r="G17" s="6"/>
      <c r="H17" s="7"/>
      <c r="I17" s="7"/>
      <c r="J17" s="7"/>
      <c r="K17" s="10" t="str">
        <f t="shared" si="1"/>
        <v/>
      </c>
      <c r="L17" s="9" t="str">
        <f t="shared" si="2"/>
        <v/>
      </c>
      <c r="M17" s="6"/>
    </row>
    <row r="18">
      <c r="A18" s="5"/>
      <c r="B18" s="6"/>
      <c r="C18" s="6"/>
      <c r="D18" s="6"/>
      <c r="E18" s="6"/>
      <c r="F18" s="6"/>
      <c r="G18" s="6"/>
      <c r="H18" s="7"/>
      <c r="I18" s="7"/>
      <c r="J18" s="7"/>
      <c r="K18" s="10" t="str">
        <f t="shared" si="1"/>
        <v/>
      </c>
      <c r="L18" s="9" t="str">
        <f t="shared" si="2"/>
        <v/>
      </c>
      <c r="M18" s="6"/>
    </row>
    <row r="19">
      <c r="A19" s="5"/>
      <c r="B19" s="6"/>
      <c r="C19" s="6"/>
      <c r="D19" s="6"/>
      <c r="E19" s="6"/>
      <c r="F19" s="6"/>
      <c r="G19" s="6"/>
      <c r="H19" s="7"/>
      <c r="I19" s="7"/>
      <c r="J19" s="7"/>
      <c r="K19" s="10" t="str">
        <f t="shared" si="1"/>
        <v/>
      </c>
      <c r="L19" s="9" t="str">
        <f t="shared" si="2"/>
        <v/>
      </c>
      <c r="M19" s="6"/>
    </row>
    <row r="20">
      <c r="A20" s="5"/>
      <c r="B20" s="6"/>
      <c r="C20" s="6"/>
      <c r="D20" s="6"/>
      <c r="E20" s="6"/>
      <c r="F20" s="6"/>
      <c r="G20" s="6"/>
      <c r="H20" s="7"/>
      <c r="I20" s="7"/>
      <c r="J20" s="7"/>
      <c r="K20" s="10" t="str">
        <f t="shared" si="1"/>
        <v/>
      </c>
      <c r="L20" s="9" t="str">
        <f t="shared" si="2"/>
        <v/>
      </c>
      <c r="M20" s="6"/>
    </row>
    <row r="21" ht="15.75" customHeight="1">
      <c r="A21" s="5"/>
      <c r="B21" s="6"/>
      <c r="C21" s="6"/>
      <c r="D21" s="6"/>
      <c r="E21" s="6"/>
      <c r="F21" s="6"/>
      <c r="G21" s="6"/>
      <c r="H21" s="7"/>
      <c r="I21" s="7"/>
      <c r="J21" s="7"/>
      <c r="K21" s="10" t="str">
        <f t="shared" si="1"/>
        <v/>
      </c>
      <c r="L21" s="9" t="str">
        <f t="shared" si="2"/>
        <v/>
      </c>
      <c r="M21" s="6"/>
    </row>
    <row r="22" ht="15.75" customHeight="1">
      <c r="A22" s="5"/>
      <c r="B22" s="6"/>
      <c r="C22" s="6"/>
      <c r="D22" s="6"/>
      <c r="E22" s="6"/>
      <c r="F22" s="6"/>
      <c r="G22" s="6"/>
      <c r="H22" s="7"/>
      <c r="I22" s="7"/>
      <c r="J22" s="7"/>
      <c r="K22" s="10" t="str">
        <f t="shared" si="1"/>
        <v/>
      </c>
      <c r="L22" s="9" t="str">
        <f t="shared" si="2"/>
        <v/>
      </c>
      <c r="M22" s="6"/>
    </row>
    <row r="23" ht="15.75" customHeight="1">
      <c r="A23" s="5"/>
      <c r="B23" s="6"/>
      <c r="C23" s="6"/>
      <c r="D23" s="6"/>
      <c r="E23" s="6"/>
      <c r="F23" s="6"/>
      <c r="G23" s="6"/>
      <c r="H23" s="7"/>
      <c r="I23" s="7"/>
      <c r="J23" s="7"/>
      <c r="K23" s="10" t="str">
        <f t="shared" si="1"/>
        <v/>
      </c>
      <c r="L23" s="9" t="str">
        <f t="shared" si="2"/>
        <v/>
      </c>
      <c r="M23" s="6"/>
    </row>
    <row r="24" ht="15.75" customHeight="1">
      <c r="A24" s="5"/>
      <c r="B24" s="6"/>
      <c r="C24" s="6"/>
      <c r="D24" s="6"/>
      <c r="E24" s="6"/>
      <c r="F24" s="6"/>
      <c r="G24" s="6"/>
      <c r="H24" s="7"/>
      <c r="I24" s="7"/>
      <c r="J24" s="7"/>
      <c r="K24" s="10" t="str">
        <f t="shared" si="1"/>
        <v/>
      </c>
      <c r="L24" s="9" t="str">
        <f t="shared" si="2"/>
        <v/>
      </c>
      <c r="M24" s="6"/>
    </row>
    <row r="25" ht="15.75" customHeight="1">
      <c r="A25" s="5"/>
      <c r="B25" s="6"/>
      <c r="C25" s="6"/>
      <c r="D25" s="6"/>
      <c r="E25" s="6"/>
      <c r="F25" s="6"/>
      <c r="G25" s="6"/>
      <c r="H25" s="7"/>
      <c r="I25" s="7"/>
      <c r="J25" s="7"/>
      <c r="K25" s="10" t="str">
        <f t="shared" si="1"/>
        <v/>
      </c>
      <c r="L25" s="9" t="str">
        <f t="shared" si="2"/>
        <v/>
      </c>
      <c r="M25" s="6"/>
    </row>
    <row r="26" ht="15.75" customHeight="1">
      <c r="A26" s="5"/>
      <c r="B26" s="6"/>
      <c r="C26" s="6"/>
      <c r="D26" s="6"/>
      <c r="E26" s="6"/>
      <c r="F26" s="6"/>
      <c r="G26" s="6"/>
      <c r="H26" s="7"/>
      <c r="I26" s="7"/>
      <c r="J26" s="7"/>
      <c r="K26" s="10" t="str">
        <f t="shared" si="1"/>
        <v/>
      </c>
      <c r="L26" s="9" t="str">
        <f t="shared" si="2"/>
        <v/>
      </c>
      <c r="M26" s="6"/>
    </row>
    <row r="27" ht="15.75" customHeight="1">
      <c r="A27" s="5"/>
      <c r="B27" s="6"/>
      <c r="C27" s="6"/>
      <c r="D27" s="6"/>
      <c r="E27" s="6"/>
      <c r="F27" s="6"/>
      <c r="G27" s="6"/>
      <c r="H27" s="7"/>
      <c r="I27" s="7"/>
      <c r="J27" s="7"/>
      <c r="K27" s="10" t="str">
        <f t="shared" si="1"/>
        <v/>
      </c>
      <c r="L27" s="9" t="str">
        <f t="shared" si="2"/>
        <v/>
      </c>
      <c r="M27" s="6"/>
    </row>
    <row r="28" ht="15.75" customHeight="1">
      <c r="A28" s="5"/>
      <c r="B28" s="6"/>
      <c r="C28" s="6"/>
      <c r="D28" s="6"/>
      <c r="E28" s="6"/>
      <c r="F28" s="6"/>
      <c r="G28" s="6"/>
      <c r="H28" s="7"/>
      <c r="I28" s="7"/>
      <c r="J28" s="7"/>
      <c r="K28" s="10" t="str">
        <f t="shared" si="1"/>
        <v/>
      </c>
      <c r="L28" s="9" t="str">
        <f t="shared" si="2"/>
        <v/>
      </c>
      <c r="M28" s="6"/>
    </row>
    <row r="29" ht="15.75" customHeight="1">
      <c r="A29" s="5"/>
      <c r="B29" s="6"/>
      <c r="C29" s="6"/>
      <c r="D29" s="6"/>
      <c r="E29" s="6"/>
      <c r="F29" s="6"/>
      <c r="G29" s="6"/>
      <c r="H29" s="7"/>
      <c r="I29" s="7"/>
      <c r="J29" s="7"/>
      <c r="K29" s="10" t="str">
        <f t="shared" si="1"/>
        <v/>
      </c>
      <c r="L29" s="9" t="str">
        <f t="shared" si="2"/>
        <v/>
      </c>
      <c r="M29" s="6"/>
    </row>
    <row r="30" ht="15.75" customHeight="1">
      <c r="A30" s="5"/>
      <c r="B30" s="6"/>
      <c r="C30" s="6"/>
      <c r="D30" s="6"/>
      <c r="E30" s="6"/>
      <c r="F30" s="6"/>
      <c r="G30" s="6"/>
      <c r="H30" s="7"/>
      <c r="I30" s="7"/>
      <c r="J30" s="7"/>
      <c r="K30" s="10" t="str">
        <f t="shared" si="1"/>
        <v/>
      </c>
      <c r="L30" s="9" t="str">
        <f t="shared" si="2"/>
        <v/>
      </c>
      <c r="M30" s="6"/>
    </row>
    <row r="31" ht="15.75" customHeight="1">
      <c r="A31" s="5"/>
      <c r="B31" s="6"/>
      <c r="C31" s="6"/>
      <c r="D31" s="6"/>
      <c r="E31" s="6"/>
      <c r="F31" s="6"/>
      <c r="G31" s="6"/>
      <c r="H31" s="7"/>
      <c r="I31" s="7"/>
      <c r="J31" s="7"/>
      <c r="K31" s="10" t="str">
        <f t="shared" si="1"/>
        <v/>
      </c>
      <c r="L31" s="9" t="str">
        <f t="shared" si="2"/>
        <v/>
      </c>
      <c r="M31" s="6"/>
    </row>
    <row r="32" ht="15.75" customHeight="1">
      <c r="A32" s="5"/>
      <c r="B32" s="6"/>
      <c r="C32" s="6"/>
      <c r="D32" s="6"/>
      <c r="E32" s="6"/>
      <c r="F32" s="6"/>
      <c r="G32" s="6"/>
      <c r="H32" s="7"/>
      <c r="I32" s="7"/>
      <c r="J32" s="7"/>
      <c r="K32" s="10" t="str">
        <f t="shared" si="1"/>
        <v/>
      </c>
      <c r="L32" s="9" t="str">
        <f t="shared" si="2"/>
        <v/>
      </c>
      <c r="M32" s="6"/>
    </row>
    <row r="33" ht="15.75" customHeight="1">
      <c r="A33" s="5"/>
      <c r="B33" s="6"/>
      <c r="C33" s="6"/>
      <c r="D33" s="6"/>
      <c r="E33" s="6"/>
      <c r="F33" s="6"/>
      <c r="G33" s="6"/>
      <c r="H33" s="7"/>
      <c r="I33" s="7"/>
      <c r="J33" s="7"/>
      <c r="K33" s="10" t="str">
        <f t="shared" si="1"/>
        <v/>
      </c>
      <c r="L33" s="9" t="str">
        <f t="shared" si="2"/>
        <v/>
      </c>
      <c r="M33" s="6"/>
    </row>
    <row r="34" ht="15.75" customHeight="1">
      <c r="A34" s="5"/>
      <c r="B34" s="6"/>
      <c r="C34" s="6"/>
      <c r="D34" s="6"/>
      <c r="E34" s="6"/>
      <c r="F34" s="6"/>
      <c r="G34" s="6"/>
      <c r="H34" s="7"/>
      <c r="I34" s="7"/>
      <c r="J34" s="7"/>
      <c r="K34" s="10" t="str">
        <f t="shared" si="1"/>
        <v/>
      </c>
      <c r="L34" s="9" t="str">
        <f t="shared" si="2"/>
        <v/>
      </c>
      <c r="M34" s="6"/>
    </row>
    <row r="35" ht="15.75" customHeight="1">
      <c r="A35" s="5"/>
      <c r="B35" s="6"/>
      <c r="C35" s="6"/>
      <c r="D35" s="6"/>
      <c r="E35" s="6"/>
      <c r="F35" s="6"/>
      <c r="G35" s="6"/>
      <c r="H35" s="7"/>
      <c r="I35" s="7"/>
      <c r="J35" s="7"/>
      <c r="K35" s="10" t="str">
        <f t="shared" si="1"/>
        <v/>
      </c>
      <c r="L35" s="9" t="str">
        <f t="shared" si="2"/>
        <v/>
      </c>
      <c r="M35" s="6"/>
    </row>
    <row r="36" ht="15.75" customHeight="1">
      <c r="A36" s="5"/>
      <c r="B36" s="6"/>
      <c r="C36" s="6"/>
      <c r="D36" s="6"/>
      <c r="E36" s="6"/>
      <c r="F36" s="6"/>
      <c r="G36" s="6"/>
      <c r="H36" s="7"/>
      <c r="I36" s="7"/>
      <c r="J36" s="7"/>
      <c r="K36" s="10" t="str">
        <f t="shared" si="1"/>
        <v/>
      </c>
      <c r="L36" s="9" t="str">
        <f t="shared" si="2"/>
        <v/>
      </c>
      <c r="M36" s="6"/>
    </row>
    <row r="37" ht="15.75" customHeight="1">
      <c r="A37" s="5"/>
      <c r="B37" s="6"/>
      <c r="C37" s="6"/>
      <c r="D37" s="6"/>
      <c r="E37" s="6"/>
      <c r="F37" s="6"/>
      <c r="G37" s="6"/>
      <c r="H37" s="7"/>
      <c r="I37" s="7"/>
      <c r="J37" s="7"/>
      <c r="K37" s="10" t="str">
        <f t="shared" si="1"/>
        <v/>
      </c>
      <c r="L37" s="9" t="str">
        <f t="shared" si="2"/>
        <v/>
      </c>
      <c r="M37" s="6"/>
    </row>
    <row r="38" ht="15.75" customHeight="1">
      <c r="A38" s="5"/>
      <c r="B38" s="6"/>
      <c r="C38" s="6"/>
      <c r="D38" s="6"/>
      <c r="E38" s="6"/>
      <c r="F38" s="6"/>
      <c r="G38" s="6"/>
      <c r="H38" s="7"/>
      <c r="I38" s="7"/>
      <c r="J38" s="7"/>
      <c r="K38" s="10" t="str">
        <f t="shared" si="1"/>
        <v/>
      </c>
      <c r="L38" s="9" t="str">
        <f t="shared" si="2"/>
        <v/>
      </c>
      <c r="M38" s="6"/>
    </row>
    <row r="39" ht="15.75" customHeight="1">
      <c r="A39" s="5"/>
      <c r="B39" s="6"/>
      <c r="C39" s="6"/>
      <c r="D39" s="6"/>
      <c r="E39" s="6"/>
      <c r="F39" s="6"/>
      <c r="G39" s="6"/>
      <c r="H39" s="7"/>
      <c r="I39" s="7"/>
      <c r="J39" s="7"/>
      <c r="K39" s="10" t="str">
        <f t="shared" si="1"/>
        <v/>
      </c>
      <c r="L39" s="9" t="str">
        <f t="shared" si="2"/>
        <v/>
      </c>
      <c r="M39" s="6"/>
    </row>
    <row r="40" ht="15.75" customHeight="1">
      <c r="A40" s="5"/>
      <c r="B40" s="6"/>
      <c r="C40" s="6"/>
      <c r="D40" s="6"/>
      <c r="E40" s="6"/>
      <c r="F40" s="6"/>
      <c r="G40" s="6"/>
      <c r="H40" s="7"/>
      <c r="I40" s="7"/>
      <c r="J40" s="7"/>
      <c r="K40" s="10" t="str">
        <f t="shared" si="1"/>
        <v/>
      </c>
      <c r="L40" s="9" t="str">
        <f t="shared" si="2"/>
        <v/>
      </c>
      <c r="M40" s="6"/>
    </row>
    <row r="41" ht="15.75" customHeight="1">
      <c r="A41" s="5"/>
      <c r="B41" s="6"/>
      <c r="C41" s="6"/>
      <c r="D41" s="6"/>
      <c r="E41" s="6"/>
      <c r="F41" s="6"/>
      <c r="G41" s="6"/>
      <c r="H41" s="7"/>
      <c r="I41" s="7"/>
      <c r="J41" s="7"/>
      <c r="K41" s="10" t="str">
        <f t="shared" si="1"/>
        <v/>
      </c>
      <c r="L41" s="9" t="str">
        <f t="shared" si="2"/>
        <v/>
      </c>
      <c r="M41" s="6"/>
    </row>
    <row r="42" ht="15.75" customHeight="1">
      <c r="A42" s="5"/>
      <c r="B42" s="6"/>
      <c r="C42" s="6"/>
      <c r="D42" s="6"/>
      <c r="E42" s="6"/>
      <c r="F42" s="6"/>
      <c r="G42" s="6"/>
      <c r="H42" s="7"/>
      <c r="I42" s="7"/>
      <c r="J42" s="7"/>
      <c r="K42" s="10" t="str">
        <f t="shared" si="1"/>
        <v/>
      </c>
      <c r="L42" s="9" t="str">
        <f t="shared" si="2"/>
        <v/>
      </c>
      <c r="M42" s="6"/>
    </row>
    <row r="43" ht="15.75" customHeight="1">
      <c r="A43" s="5"/>
      <c r="B43" s="6"/>
      <c r="C43" s="6"/>
      <c r="D43" s="6"/>
      <c r="E43" s="6"/>
      <c r="F43" s="6"/>
      <c r="G43" s="6"/>
      <c r="H43" s="7"/>
      <c r="I43" s="7"/>
      <c r="J43" s="7"/>
      <c r="K43" s="10" t="str">
        <f t="shared" si="1"/>
        <v/>
      </c>
      <c r="L43" s="9" t="str">
        <f t="shared" si="2"/>
        <v/>
      </c>
      <c r="M43" s="6"/>
    </row>
    <row r="44" ht="15.75" customHeight="1">
      <c r="A44" s="5"/>
      <c r="B44" s="6"/>
      <c r="C44" s="6"/>
      <c r="D44" s="6"/>
      <c r="E44" s="6"/>
      <c r="F44" s="6"/>
      <c r="G44" s="6"/>
      <c r="H44" s="7"/>
      <c r="I44" s="7"/>
      <c r="J44" s="7"/>
      <c r="K44" s="10" t="str">
        <f t="shared" si="1"/>
        <v/>
      </c>
      <c r="L44" s="9" t="str">
        <f t="shared" si="2"/>
        <v/>
      </c>
      <c r="M44" s="6"/>
    </row>
    <row r="45" ht="15.75" customHeight="1">
      <c r="A45" s="5"/>
      <c r="B45" s="6"/>
      <c r="C45" s="6"/>
      <c r="D45" s="6"/>
      <c r="E45" s="6"/>
      <c r="F45" s="6"/>
      <c r="G45" s="6"/>
      <c r="H45" s="7"/>
      <c r="I45" s="7"/>
      <c r="J45" s="7"/>
      <c r="K45" s="10" t="str">
        <f t="shared" si="1"/>
        <v/>
      </c>
      <c r="L45" s="9" t="str">
        <f t="shared" si="2"/>
        <v/>
      </c>
      <c r="M45" s="6"/>
    </row>
    <row r="46" ht="15.75" customHeight="1">
      <c r="A46" s="5"/>
      <c r="B46" s="6"/>
      <c r="C46" s="6"/>
      <c r="D46" s="6"/>
      <c r="E46" s="6"/>
      <c r="F46" s="6"/>
      <c r="G46" s="6"/>
      <c r="H46" s="7"/>
      <c r="I46" s="7"/>
      <c r="J46" s="7"/>
      <c r="K46" s="10" t="str">
        <f t="shared" si="1"/>
        <v/>
      </c>
      <c r="L46" s="9" t="str">
        <f t="shared" si="2"/>
        <v/>
      </c>
      <c r="M46" s="6"/>
    </row>
    <row r="47" ht="15.75" customHeight="1">
      <c r="A47" s="5"/>
      <c r="B47" s="6"/>
      <c r="C47" s="6"/>
      <c r="D47" s="6"/>
      <c r="E47" s="6"/>
      <c r="F47" s="6"/>
      <c r="G47" s="6"/>
      <c r="H47" s="7"/>
      <c r="I47" s="7"/>
      <c r="J47" s="7"/>
      <c r="K47" s="10" t="str">
        <f t="shared" si="1"/>
        <v/>
      </c>
      <c r="L47" s="9" t="str">
        <f t="shared" si="2"/>
        <v/>
      </c>
      <c r="M47" s="6"/>
    </row>
    <row r="48" ht="15.75" customHeight="1">
      <c r="A48" s="5"/>
      <c r="B48" s="6"/>
      <c r="C48" s="6"/>
      <c r="D48" s="6"/>
      <c r="E48" s="6"/>
      <c r="F48" s="6"/>
      <c r="G48" s="6"/>
      <c r="H48" s="7"/>
      <c r="I48" s="7"/>
      <c r="J48" s="7"/>
      <c r="K48" s="10" t="str">
        <f t="shared" si="1"/>
        <v/>
      </c>
      <c r="L48" s="9" t="str">
        <f t="shared" si="2"/>
        <v/>
      </c>
      <c r="M48" s="6"/>
    </row>
    <row r="49" ht="15.75" customHeight="1">
      <c r="A49" s="5"/>
      <c r="B49" s="6"/>
      <c r="C49" s="6"/>
      <c r="D49" s="6"/>
      <c r="E49" s="6"/>
      <c r="F49" s="6"/>
      <c r="G49" s="6"/>
      <c r="H49" s="7"/>
      <c r="I49" s="7"/>
      <c r="J49" s="7"/>
      <c r="K49" s="10" t="str">
        <f t="shared" si="1"/>
        <v/>
      </c>
      <c r="L49" s="9" t="str">
        <f t="shared" si="2"/>
        <v/>
      </c>
      <c r="M49" s="6"/>
    </row>
    <row r="50" ht="15.75" customHeight="1">
      <c r="A50" s="5"/>
      <c r="B50" s="6"/>
      <c r="C50" s="6"/>
      <c r="D50" s="6"/>
      <c r="E50" s="6"/>
      <c r="F50" s="6"/>
      <c r="G50" s="6"/>
      <c r="H50" s="7"/>
      <c r="I50" s="7"/>
      <c r="J50" s="7"/>
      <c r="K50" s="10" t="str">
        <f t="shared" si="1"/>
        <v/>
      </c>
      <c r="L50" s="9" t="str">
        <f t="shared" si="2"/>
        <v/>
      </c>
      <c r="M50" s="6"/>
    </row>
    <row r="51" ht="15.75" customHeight="1">
      <c r="A51" s="5"/>
      <c r="B51" s="6"/>
      <c r="C51" s="6"/>
      <c r="D51" s="6"/>
      <c r="E51" s="6"/>
      <c r="F51" s="6"/>
      <c r="G51" s="6"/>
      <c r="H51" s="7"/>
      <c r="I51" s="7"/>
      <c r="J51" s="7"/>
      <c r="K51" s="10" t="str">
        <f t="shared" si="1"/>
        <v/>
      </c>
      <c r="L51" s="9" t="str">
        <f t="shared" si="2"/>
        <v/>
      </c>
      <c r="M51" s="6"/>
    </row>
    <row r="52" ht="15.75" customHeight="1">
      <c r="A52" s="5"/>
      <c r="B52" s="6"/>
      <c r="C52" s="6"/>
      <c r="D52" s="6"/>
      <c r="E52" s="6"/>
      <c r="F52" s="6"/>
      <c r="G52" s="6"/>
      <c r="H52" s="7"/>
      <c r="I52" s="7"/>
      <c r="J52" s="7"/>
      <c r="K52" s="10" t="str">
        <f t="shared" si="1"/>
        <v/>
      </c>
      <c r="L52" s="9" t="str">
        <f t="shared" si="2"/>
        <v/>
      </c>
      <c r="M52" s="6"/>
    </row>
    <row r="53" ht="15.75" customHeight="1">
      <c r="A53" s="5"/>
      <c r="B53" s="6"/>
      <c r="C53" s="6"/>
      <c r="D53" s="6"/>
      <c r="E53" s="6"/>
      <c r="F53" s="6"/>
      <c r="G53" s="6"/>
      <c r="H53" s="7"/>
      <c r="I53" s="7"/>
      <c r="J53" s="7"/>
      <c r="K53" s="10" t="str">
        <f t="shared" si="1"/>
        <v/>
      </c>
      <c r="L53" s="9" t="str">
        <f t="shared" si="2"/>
        <v/>
      </c>
      <c r="M53" s="6"/>
    </row>
    <row r="54" ht="15.75" customHeight="1">
      <c r="A54" s="5"/>
      <c r="B54" s="6"/>
      <c r="C54" s="6"/>
      <c r="D54" s="6"/>
      <c r="E54" s="6"/>
      <c r="F54" s="6"/>
      <c r="G54" s="6"/>
      <c r="H54" s="7"/>
      <c r="I54" s="7"/>
      <c r="J54" s="7"/>
      <c r="K54" s="10" t="str">
        <f t="shared" si="1"/>
        <v/>
      </c>
      <c r="L54" s="9" t="str">
        <f t="shared" si="2"/>
        <v/>
      </c>
      <c r="M54" s="6"/>
    </row>
    <row r="55" ht="15.75" customHeight="1">
      <c r="A55" s="5"/>
      <c r="B55" s="6"/>
      <c r="C55" s="6"/>
      <c r="D55" s="6"/>
      <c r="E55" s="6"/>
      <c r="F55" s="6"/>
      <c r="G55" s="6"/>
      <c r="H55" s="7"/>
      <c r="I55" s="7"/>
      <c r="J55" s="7"/>
      <c r="K55" s="10" t="str">
        <f t="shared" si="1"/>
        <v/>
      </c>
      <c r="L55" s="9" t="str">
        <f t="shared" si="2"/>
        <v/>
      </c>
      <c r="M55" s="6"/>
    </row>
    <row r="56" ht="15.75" customHeight="1">
      <c r="A56" s="5"/>
      <c r="B56" s="6"/>
      <c r="C56" s="6"/>
      <c r="D56" s="6"/>
      <c r="E56" s="6"/>
      <c r="F56" s="6"/>
      <c r="G56" s="6"/>
      <c r="H56" s="7"/>
      <c r="I56" s="7"/>
      <c r="J56" s="7"/>
      <c r="K56" s="10" t="str">
        <f t="shared" si="1"/>
        <v/>
      </c>
      <c r="L56" s="9" t="str">
        <f t="shared" si="2"/>
        <v/>
      </c>
      <c r="M56" s="6"/>
    </row>
    <row r="57" ht="15.75" customHeight="1">
      <c r="A57" s="5"/>
      <c r="B57" s="6"/>
      <c r="C57" s="6"/>
      <c r="D57" s="6"/>
      <c r="E57" s="6"/>
      <c r="F57" s="6"/>
      <c r="G57" s="6"/>
      <c r="H57" s="7"/>
      <c r="I57" s="7"/>
      <c r="J57" s="7"/>
      <c r="K57" s="10" t="str">
        <f t="shared" si="1"/>
        <v/>
      </c>
      <c r="L57" s="9" t="str">
        <f t="shared" si="2"/>
        <v/>
      </c>
      <c r="M57" s="6"/>
    </row>
    <row r="58" ht="15.75" customHeight="1">
      <c r="A58" s="5"/>
      <c r="B58" s="6"/>
      <c r="C58" s="6"/>
      <c r="D58" s="6"/>
      <c r="E58" s="6"/>
      <c r="F58" s="6"/>
      <c r="G58" s="6"/>
      <c r="H58" s="7"/>
      <c r="I58" s="7"/>
      <c r="J58" s="7"/>
      <c r="K58" s="10" t="str">
        <f t="shared" si="1"/>
        <v/>
      </c>
      <c r="L58" s="9" t="str">
        <f t="shared" si="2"/>
        <v/>
      </c>
      <c r="M58" s="6"/>
    </row>
    <row r="59" ht="15.75" customHeight="1">
      <c r="A59" s="5"/>
      <c r="B59" s="6"/>
      <c r="C59" s="6"/>
      <c r="D59" s="6"/>
      <c r="E59" s="6"/>
      <c r="F59" s="6"/>
      <c r="G59" s="6"/>
      <c r="H59" s="7"/>
      <c r="I59" s="7"/>
      <c r="J59" s="7"/>
      <c r="K59" s="10" t="str">
        <f t="shared" si="1"/>
        <v/>
      </c>
      <c r="L59" s="9" t="str">
        <f t="shared" si="2"/>
        <v/>
      </c>
      <c r="M59" s="6"/>
    </row>
    <row r="60" ht="15.75" customHeight="1">
      <c r="A60" s="5"/>
      <c r="B60" s="6"/>
      <c r="C60" s="6"/>
      <c r="D60" s="6"/>
      <c r="E60" s="6"/>
      <c r="F60" s="6"/>
      <c r="G60" s="6"/>
      <c r="H60" s="7"/>
      <c r="I60" s="7"/>
      <c r="J60" s="7"/>
      <c r="K60" s="10" t="str">
        <f t="shared" si="1"/>
        <v/>
      </c>
      <c r="L60" s="9" t="str">
        <f t="shared" si="2"/>
        <v/>
      </c>
      <c r="M60" s="6"/>
    </row>
    <row r="61" ht="15.75" customHeight="1">
      <c r="A61" s="5"/>
      <c r="B61" s="6"/>
      <c r="C61" s="6"/>
      <c r="D61" s="6"/>
      <c r="E61" s="6"/>
      <c r="F61" s="6"/>
      <c r="G61" s="6"/>
      <c r="H61" s="7"/>
      <c r="I61" s="7"/>
      <c r="J61" s="7"/>
      <c r="K61" s="10" t="str">
        <f t="shared" si="1"/>
        <v/>
      </c>
      <c r="L61" s="9" t="str">
        <f t="shared" si="2"/>
        <v/>
      </c>
      <c r="M61" s="6"/>
    </row>
    <row r="62" ht="15.75" customHeight="1">
      <c r="A62" s="5"/>
      <c r="B62" s="6"/>
      <c r="C62" s="6"/>
      <c r="D62" s="6"/>
      <c r="E62" s="6"/>
      <c r="F62" s="6"/>
      <c r="G62" s="6"/>
      <c r="H62" s="7"/>
      <c r="I62" s="7"/>
      <c r="J62" s="7"/>
      <c r="K62" s="10" t="str">
        <f t="shared" si="1"/>
        <v/>
      </c>
      <c r="L62" s="9" t="str">
        <f t="shared" si="2"/>
        <v/>
      </c>
      <c r="M62" s="6"/>
    </row>
    <row r="63" ht="15.75" customHeight="1">
      <c r="A63" s="5"/>
      <c r="B63" s="6"/>
      <c r="C63" s="6"/>
      <c r="D63" s="6"/>
      <c r="E63" s="6"/>
      <c r="F63" s="6"/>
      <c r="G63" s="6"/>
      <c r="H63" s="7"/>
      <c r="I63" s="7"/>
      <c r="J63" s="7"/>
      <c r="K63" s="10" t="str">
        <f t="shared" si="1"/>
        <v/>
      </c>
      <c r="L63" s="9" t="str">
        <f t="shared" si="2"/>
        <v/>
      </c>
      <c r="M63" s="6"/>
    </row>
    <row r="64" ht="15.75" customHeight="1">
      <c r="A64" s="5"/>
      <c r="B64" s="6"/>
      <c r="C64" s="6"/>
      <c r="D64" s="6"/>
      <c r="E64" s="6"/>
      <c r="F64" s="6"/>
      <c r="G64" s="6"/>
      <c r="H64" s="7"/>
      <c r="I64" s="7"/>
      <c r="J64" s="7"/>
      <c r="K64" s="10" t="str">
        <f t="shared" si="1"/>
        <v/>
      </c>
      <c r="L64" s="9" t="str">
        <f t="shared" si="2"/>
        <v/>
      </c>
      <c r="M64" s="6"/>
    </row>
    <row r="65" ht="15.75" customHeight="1">
      <c r="A65" s="5"/>
      <c r="B65" s="6"/>
      <c r="C65" s="6"/>
      <c r="D65" s="6"/>
      <c r="E65" s="6"/>
      <c r="F65" s="6"/>
      <c r="G65" s="6"/>
      <c r="H65" s="7"/>
      <c r="I65" s="7"/>
      <c r="J65" s="7"/>
      <c r="K65" s="10" t="str">
        <f t="shared" si="1"/>
        <v/>
      </c>
      <c r="L65" s="9" t="str">
        <f t="shared" si="2"/>
        <v/>
      </c>
      <c r="M65" s="6"/>
    </row>
    <row r="66" ht="15.75" customHeight="1">
      <c r="A66" s="5"/>
      <c r="B66" s="6"/>
      <c r="C66" s="6"/>
      <c r="D66" s="6"/>
      <c r="E66" s="6"/>
      <c r="F66" s="6"/>
      <c r="G66" s="6"/>
      <c r="H66" s="7"/>
      <c r="I66" s="7"/>
      <c r="J66" s="7"/>
      <c r="K66" s="10" t="str">
        <f t="shared" si="1"/>
        <v/>
      </c>
      <c r="L66" s="9" t="str">
        <f t="shared" si="2"/>
        <v/>
      </c>
      <c r="M66" s="6"/>
    </row>
    <row r="67" ht="15.75" customHeight="1">
      <c r="A67" s="5"/>
      <c r="B67" s="6"/>
      <c r="C67" s="6"/>
      <c r="D67" s="6"/>
      <c r="E67" s="6"/>
      <c r="F67" s="6"/>
      <c r="G67" s="6"/>
      <c r="H67" s="7"/>
      <c r="I67" s="7"/>
      <c r="J67" s="7"/>
      <c r="K67" s="10" t="str">
        <f t="shared" si="1"/>
        <v/>
      </c>
      <c r="L67" s="9" t="str">
        <f t="shared" si="2"/>
        <v/>
      </c>
      <c r="M67" s="6"/>
    </row>
    <row r="68" ht="15.75" customHeight="1">
      <c r="A68" s="5"/>
      <c r="B68" s="6"/>
      <c r="C68" s="6"/>
      <c r="D68" s="6"/>
      <c r="E68" s="6"/>
      <c r="F68" s="6"/>
      <c r="G68" s="6"/>
      <c r="H68" s="7"/>
      <c r="I68" s="7"/>
      <c r="J68" s="7"/>
      <c r="K68" s="10" t="str">
        <f t="shared" si="1"/>
        <v/>
      </c>
      <c r="L68" s="9" t="str">
        <f t="shared" si="2"/>
        <v/>
      </c>
      <c r="M68" s="6"/>
    </row>
    <row r="69" ht="15.75" customHeight="1">
      <c r="A69" s="5"/>
      <c r="B69" s="6"/>
      <c r="C69" s="6"/>
      <c r="D69" s="6"/>
      <c r="E69" s="6"/>
      <c r="F69" s="6"/>
      <c r="G69" s="6"/>
      <c r="H69" s="7"/>
      <c r="I69" s="7"/>
      <c r="J69" s="7"/>
      <c r="K69" s="10" t="str">
        <f t="shared" si="1"/>
        <v/>
      </c>
      <c r="L69" s="9" t="str">
        <f t="shared" si="2"/>
        <v/>
      </c>
      <c r="M69" s="6"/>
    </row>
    <row r="70" ht="15.75" customHeight="1">
      <c r="A70" s="5"/>
      <c r="B70" s="6"/>
      <c r="C70" s="6"/>
      <c r="D70" s="6"/>
      <c r="E70" s="6"/>
      <c r="F70" s="6"/>
      <c r="G70" s="6"/>
      <c r="H70" s="7"/>
      <c r="I70" s="7"/>
      <c r="J70" s="7"/>
      <c r="K70" s="10" t="str">
        <f t="shared" si="1"/>
        <v/>
      </c>
      <c r="L70" s="9" t="str">
        <f t="shared" si="2"/>
        <v/>
      </c>
      <c r="M70" s="6"/>
    </row>
    <row r="71" ht="15.75" customHeight="1">
      <c r="A71" s="5"/>
      <c r="B71" s="6"/>
      <c r="C71" s="6"/>
      <c r="D71" s="6"/>
      <c r="E71" s="6"/>
      <c r="F71" s="6"/>
      <c r="G71" s="6"/>
      <c r="H71" s="7"/>
      <c r="I71" s="7"/>
      <c r="J71" s="7"/>
      <c r="K71" s="10" t="str">
        <f t="shared" si="1"/>
        <v/>
      </c>
      <c r="L71" s="9" t="str">
        <f t="shared" si="2"/>
        <v/>
      </c>
      <c r="M71" s="6"/>
    </row>
    <row r="72" ht="15.75" customHeight="1">
      <c r="A72" s="5"/>
      <c r="B72" s="6"/>
      <c r="C72" s="6"/>
      <c r="D72" s="6"/>
      <c r="E72" s="6"/>
      <c r="F72" s="6"/>
      <c r="G72" s="6"/>
      <c r="H72" s="7"/>
      <c r="I72" s="7"/>
      <c r="J72" s="7"/>
      <c r="K72" s="10" t="str">
        <f t="shared" si="1"/>
        <v/>
      </c>
      <c r="L72" s="9" t="str">
        <f t="shared" si="2"/>
        <v/>
      </c>
      <c r="M72" s="6"/>
    </row>
    <row r="73" ht="15.75" customHeight="1">
      <c r="A73" s="5"/>
      <c r="B73" s="6"/>
      <c r="C73" s="6"/>
      <c r="D73" s="6"/>
      <c r="E73" s="6"/>
      <c r="F73" s="6"/>
      <c r="G73" s="6"/>
      <c r="H73" s="7"/>
      <c r="I73" s="7"/>
      <c r="J73" s="7"/>
      <c r="K73" s="10" t="str">
        <f t="shared" si="1"/>
        <v/>
      </c>
      <c r="L73" s="9" t="str">
        <f t="shared" si="2"/>
        <v/>
      </c>
      <c r="M73" s="6"/>
    </row>
    <row r="74" ht="15.75" customHeight="1">
      <c r="A74" s="5"/>
      <c r="B74" s="6"/>
      <c r="C74" s="6"/>
      <c r="D74" s="6"/>
      <c r="E74" s="6"/>
      <c r="F74" s="6"/>
      <c r="G74" s="6"/>
      <c r="H74" s="7"/>
      <c r="I74" s="7"/>
      <c r="J74" s="7"/>
      <c r="K74" s="10" t="str">
        <f t="shared" si="1"/>
        <v/>
      </c>
      <c r="L74" s="9" t="str">
        <f t="shared" si="2"/>
        <v/>
      </c>
      <c r="M74" s="6"/>
    </row>
    <row r="75" ht="15.75" customHeight="1">
      <c r="A75" s="5"/>
      <c r="B75" s="6"/>
      <c r="C75" s="6"/>
      <c r="D75" s="6"/>
      <c r="E75" s="6"/>
      <c r="F75" s="6"/>
      <c r="G75" s="6"/>
      <c r="H75" s="7"/>
      <c r="I75" s="7"/>
      <c r="J75" s="7"/>
      <c r="K75" s="10" t="str">
        <f t="shared" si="1"/>
        <v/>
      </c>
      <c r="L75" s="9" t="str">
        <f t="shared" si="2"/>
        <v/>
      </c>
      <c r="M75" s="6"/>
    </row>
    <row r="76" ht="15.75" customHeight="1">
      <c r="A76" s="5"/>
      <c r="B76" s="6"/>
      <c r="C76" s="6"/>
      <c r="D76" s="6"/>
      <c r="E76" s="6"/>
      <c r="F76" s="6"/>
      <c r="G76" s="6"/>
      <c r="H76" s="7"/>
      <c r="I76" s="7"/>
      <c r="J76" s="7"/>
      <c r="K76" s="10" t="str">
        <f t="shared" si="1"/>
        <v/>
      </c>
      <c r="L76" s="9" t="str">
        <f t="shared" si="2"/>
        <v/>
      </c>
      <c r="M76" s="6"/>
    </row>
    <row r="77" ht="15.75" customHeight="1">
      <c r="A77" s="5"/>
      <c r="B77" s="6"/>
      <c r="C77" s="6"/>
      <c r="D77" s="6"/>
      <c r="E77" s="6"/>
      <c r="F77" s="6"/>
      <c r="G77" s="6"/>
      <c r="H77" s="7"/>
      <c r="I77" s="7"/>
      <c r="J77" s="7"/>
      <c r="K77" s="10" t="str">
        <f t="shared" si="1"/>
        <v/>
      </c>
      <c r="L77" s="9" t="str">
        <f t="shared" si="2"/>
        <v/>
      </c>
      <c r="M77" s="6"/>
    </row>
    <row r="78" ht="15.75" customHeight="1">
      <c r="A78" s="5"/>
      <c r="B78" s="6"/>
      <c r="C78" s="6"/>
      <c r="D78" s="6"/>
      <c r="E78" s="6"/>
      <c r="F78" s="6"/>
      <c r="G78" s="6"/>
      <c r="H78" s="7"/>
      <c r="I78" s="7"/>
      <c r="J78" s="7"/>
      <c r="K78" s="10" t="str">
        <f t="shared" si="1"/>
        <v/>
      </c>
      <c r="L78" s="9" t="str">
        <f t="shared" si="2"/>
        <v/>
      </c>
      <c r="M78" s="6"/>
    </row>
    <row r="79" ht="15.75" customHeight="1">
      <c r="A79" s="5"/>
      <c r="B79" s="6"/>
      <c r="C79" s="6"/>
      <c r="D79" s="6"/>
      <c r="E79" s="6"/>
      <c r="F79" s="6"/>
      <c r="G79" s="6"/>
      <c r="H79" s="7"/>
      <c r="I79" s="7"/>
      <c r="J79" s="7"/>
      <c r="K79" s="10" t="str">
        <f t="shared" si="1"/>
        <v/>
      </c>
      <c r="L79" s="9" t="str">
        <f t="shared" si="2"/>
        <v/>
      </c>
      <c r="M79" s="6"/>
    </row>
    <row r="80" ht="15.75" customHeight="1">
      <c r="A80" s="5"/>
      <c r="B80" s="6"/>
      <c r="C80" s="6"/>
      <c r="D80" s="6"/>
      <c r="E80" s="6"/>
      <c r="F80" s="6"/>
      <c r="G80" s="6"/>
      <c r="H80" s="7"/>
      <c r="I80" s="7"/>
      <c r="J80" s="7"/>
      <c r="K80" s="10" t="str">
        <f t="shared" si="1"/>
        <v/>
      </c>
      <c r="L80" s="9" t="str">
        <f t="shared" si="2"/>
        <v/>
      </c>
      <c r="M80" s="6"/>
    </row>
    <row r="81" ht="15.75" customHeight="1">
      <c r="A81" s="5"/>
      <c r="B81" s="6"/>
      <c r="C81" s="6"/>
      <c r="D81" s="6"/>
      <c r="E81" s="6"/>
      <c r="F81" s="6"/>
      <c r="G81" s="6"/>
      <c r="H81" s="7"/>
      <c r="I81" s="7"/>
      <c r="J81" s="7"/>
      <c r="K81" s="10" t="str">
        <f t="shared" si="1"/>
        <v/>
      </c>
      <c r="L81" s="9" t="str">
        <f t="shared" si="2"/>
        <v/>
      </c>
      <c r="M81" s="6"/>
    </row>
    <row r="82" ht="15.75" customHeight="1">
      <c r="A82" s="5"/>
      <c r="B82" s="6"/>
      <c r="C82" s="6"/>
      <c r="D82" s="6"/>
      <c r="E82" s="6"/>
      <c r="F82" s="6"/>
      <c r="G82" s="6"/>
      <c r="H82" s="7"/>
      <c r="I82" s="7"/>
      <c r="J82" s="7"/>
      <c r="K82" s="10" t="str">
        <f t="shared" si="1"/>
        <v/>
      </c>
      <c r="L82" s="9" t="str">
        <f t="shared" si="2"/>
        <v/>
      </c>
      <c r="M82" s="6"/>
    </row>
    <row r="83" ht="15.75" customHeight="1">
      <c r="A83" s="5"/>
      <c r="B83" s="6"/>
      <c r="C83" s="6"/>
      <c r="D83" s="6"/>
      <c r="E83" s="6"/>
      <c r="F83" s="6"/>
      <c r="G83" s="6"/>
      <c r="H83" s="7"/>
      <c r="I83" s="7"/>
      <c r="J83" s="7"/>
      <c r="K83" s="10" t="str">
        <f t="shared" si="1"/>
        <v/>
      </c>
      <c r="L83" s="9" t="str">
        <f t="shared" si="2"/>
        <v/>
      </c>
      <c r="M83" s="6"/>
    </row>
    <row r="84" ht="15.75" customHeight="1">
      <c r="A84" s="5"/>
      <c r="B84" s="6"/>
      <c r="C84" s="6"/>
      <c r="D84" s="6"/>
      <c r="E84" s="6"/>
      <c r="F84" s="6"/>
      <c r="G84" s="6"/>
      <c r="H84" s="7"/>
      <c r="I84" s="7"/>
      <c r="J84" s="7"/>
      <c r="K84" s="10" t="str">
        <f t="shared" si="1"/>
        <v/>
      </c>
      <c r="L84" s="9" t="str">
        <f t="shared" si="2"/>
        <v/>
      </c>
      <c r="M84" s="6"/>
    </row>
    <row r="85" ht="15.75" customHeight="1">
      <c r="A85" s="5"/>
      <c r="B85" s="6"/>
      <c r="C85" s="6"/>
      <c r="D85" s="6"/>
      <c r="E85" s="6"/>
      <c r="F85" s="6"/>
      <c r="G85" s="6"/>
      <c r="H85" s="7"/>
      <c r="I85" s="7"/>
      <c r="J85" s="7"/>
      <c r="K85" s="10" t="str">
        <f t="shared" si="1"/>
        <v/>
      </c>
      <c r="L85" s="9" t="str">
        <f t="shared" si="2"/>
        <v/>
      </c>
      <c r="M85" s="6"/>
    </row>
    <row r="86" ht="15.75" customHeight="1">
      <c r="A86" s="5"/>
      <c r="B86" s="6"/>
      <c r="C86" s="6"/>
      <c r="D86" s="6"/>
      <c r="E86" s="6"/>
      <c r="F86" s="6"/>
      <c r="G86" s="6"/>
      <c r="H86" s="7"/>
      <c r="I86" s="7"/>
      <c r="J86" s="7"/>
      <c r="K86" s="10" t="str">
        <f t="shared" si="1"/>
        <v/>
      </c>
      <c r="L86" s="9" t="str">
        <f t="shared" si="2"/>
        <v/>
      </c>
      <c r="M86" s="6"/>
    </row>
    <row r="87" ht="15.75" customHeight="1">
      <c r="A87" s="5"/>
      <c r="B87" s="6"/>
      <c r="C87" s="6"/>
      <c r="D87" s="6"/>
      <c r="E87" s="6"/>
      <c r="F87" s="6"/>
      <c r="G87" s="6"/>
      <c r="H87" s="7"/>
      <c r="I87" s="7"/>
      <c r="J87" s="7"/>
      <c r="K87" s="10" t="str">
        <f t="shared" si="1"/>
        <v/>
      </c>
      <c r="L87" s="9" t="str">
        <f t="shared" si="2"/>
        <v/>
      </c>
      <c r="M87" s="6"/>
    </row>
    <row r="88" ht="15.75" customHeight="1">
      <c r="A88" s="5"/>
      <c r="B88" s="6"/>
      <c r="C88" s="6"/>
      <c r="D88" s="6"/>
      <c r="E88" s="6"/>
      <c r="F88" s="6"/>
      <c r="G88" s="6"/>
      <c r="H88" s="7"/>
      <c r="I88" s="7"/>
      <c r="J88" s="7"/>
      <c r="K88" s="10" t="str">
        <f t="shared" si="1"/>
        <v/>
      </c>
      <c r="L88" s="9" t="str">
        <f t="shared" si="2"/>
        <v/>
      </c>
      <c r="M88" s="6"/>
    </row>
    <row r="89" ht="15.75" customHeight="1">
      <c r="A89" s="5"/>
      <c r="B89" s="6"/>
      <c r="C89" s="6"/>
      <c r="D89" s="6"/>
      <c r="E89" s="6"/>
      <c r="F89" s="6"/>
      <c r="G89" s="6"/>
      <c r="H89" s="7"/>
      <c r="I89" s="7"/>
      <c r="J89" s="7"/>
      <c r="K89" s="10" t="str">
        <f t="shared" si="1"/>
        <v/>
      </c>
      <c r="L89" s="9" t="str">
        <f t="shared" si="2"/>
        <v/>
      </c>
      <c r="M89" s="6"/>
    </row>
    <row r="90" ht="15.75" customHeight="1">
      <c r="A90" s="5"/>
      <c r="B90" s="6"/>
      <c r="C90" s="6"/>
      <c r="D90" s="6"/>
      <c r="E90" s="6"/>
      <c r="F90" s="6"/>
      <c r="G90" s="6"/>
      <c r="H90" s="7"/>
      <c r="I90" s="7"/>
      <c r="J90" s="7"/>
      <c r="K90" s="10" t="str">
        <f t="shared" si="1"/>
        <v/>
      </c>
      <c r="L90" s="9" t="str">
        <f t="shared" si="2"/>
        <v/>
      </c>
      <c r="M90" s="6"/>
    </row>
    <row r="91" ht="15.75" customHeight="1">
      <c r="A91" s="5"/>
      <c r="B91" s="6"/>
      <c r="C91" s="6"/>
      <c r="D91" s="6"/>
      <c r="E91" s="6"/>
      <c r="F91" s="6"/>
      <c r="G91" s="6"/>
      <c r="H91" s="7"/>
      <c r="I91" s="7"/>
      <c r="J91" s="7"/>
      <c r="K91" s="10" t="str">
        <f t="shared" si="1"/>
        <v/>
      </c>
      <c r="L91" s="9" t="str">
        <f t="shared" si="2"/>
        <v/>
      </c>
      <c r="M91" s="6"/>
    </row>
    <row r="92" ht="15.75" customHeight="1">
      <c r="A92" s="5"/>
      <c r="B92" s="6"/>
      <c r="C92" s="6"/>
      <c r="D92" s="6"/>
      <c r="E92" s="6"/>
      <c r="F92" s="6"/>
      <c r="G92" s="6"/>
      <c r="H92" s="7"/>
      <c r="I92" s="7"/>
      <c r="J92" s="7"/>
      <c r="K92" s="10" t="str">
        <f t="shared" si="1"/>
        <v/>
      </c>
      <c r="L92" s="9" t="str">
        <f t="shared" si="2"/>
        <v/>
      </c>
      <c r="M92" s="6"/>
    </row>
    <row r="93" ht="15.75" customHeight="1">
      <c r="A93" s="5"/>
      <c r="B93" s="6"/>
      <c r="C93" s="6"/>
      <c r="D93" s="6"/>
      <c r="E93" s="6"/>
      <c r="F93" s="6"/>
      <c r="G93" s="6"/>
      <c r="H93" s="7"/>
      <c r="I93" s="7"/>
      <c r="J93" s="7"/>
      <c r="K93" s="10" t="str">
        <f t="shared" si="1"/>
        <v/>
      </c>
      <c r="L93" s="9" t="str">
        <f t="shared" si="2"/>
        <v/>
      </c>
      <c r="M93" s="6"/>
    </row>
    <row r="94" ht="15.75" customHeight="1">
      <c r="A94" s="5"/>
      <c r="B94" s="6"/>
      <c r="C94" s="6"/>
      <c r="D94" s="6"/>
      <c r="E94" s="6"/>
      <c r="F94" s="6"/>
      <c r="G94" s="6"/>
      <c r="H94" s="7"/>
      <c r="I94" s="7"/>
      <c r="J94" s="7"/>
      <c r="K94" s="10" t="str">
        <f t="shared" si="1"/>
        <v/>
      </c>
      <c r="L94" s="9" t="str">
        <f t="shared" si="2"/>
        <v/>
      </c>
      <c r="M94" s="6"/>
    </row>
    <row r="95" ht="15.75" customHeight="1">
      <c r="A95" s="5"/>
      <c r="B95" s="6"/>
      <c r="C95" s="6"/>
      <c r="D95" s="6"/>
      <c r="E95" s="6"/>
      <c r="F95" s="6"/>
      <c r="G95" s="6"/>
      <c r="H95" s="7"/>
      <c r="I95" s="7"/>
      <c r="J95" s="7"/>
      <c r="K95" s="10" t="str">
        <f t="shared" si="1"/>
        <v/>
      </c>
      <c r="L95" s="9" t="str">
        <f t="shared" si="2"/>
        <v/>
      </c>
      <c r="M95" s="6"/>
    </row>
    <row r="96" ht="15.75" customHeight="1">
      <c r="A96" s="5"/>
      <c r="B96" s="6"/>
      <c r="C96" s="6"/>
      <c r="D96" s="6"/>
      <c r="E96" s="6"/>
      <c r="F96" s="6"/>
      <c r="G96" s="6"/>
      <c r="H96" s="7"/>
      <c r="I96" s="7"/>
      <c r="J96" s="7"/>
      <c r="K96" s="10" t="str">
        <f t="shared" si="1"/>
        <v/>
      </c>
      <c r="L96" s="9" t="str">
        <f t="shared" si="2"/>
        <v/>
      </c>
      <c r="M96" s="6"/>
    </row>
    <row r="97" ht="15.75" customHeight="1">
      <c r="A97" s="5"/>
      <c r="B97" s="6"/>
      <c r="C97" s="6"/>
      <c r="D97" s="6"/>
      <c r="E97" s="6"/>
      <c r="F97" s="6"/>
      <c r="G97" s="6"/>
      <c r="H97" s="7"/>
      <c r="I97" s="7"/>
      <c r="J97" s="7"/>
      <c r="K97" s="10" t="str">
        <f t="shared" si="1"/>
        <v/>
      </c>
      <c r="L97" s="9" t="str">
        <f t="shared" si="2"/>
        <v/>
      </c>
      <c r="M97" s="6"/>
    </row>
    <row r="98" ht="15.75" customHeight="1">
      <c r="A98" s="5"/>
      <c r="B98" s="6"/>
      <c r="C98" s="6"/>
      <c r="D98" s="6"/>
      <c r="E98" s="6"/>
      <c r="F98" s="6"/>
      <c r="G98" s="6"/>
      <c r="H98" s="7"/>
      <c r="I98" s="7"/>
      <c r="J98" s="7"/>
      <c r="K98" s="10" t="str">
        <f t="shared" si="1"/>
        <v/>
      </c>
      <c r="L98" s="9" t="str">
        <f t="shared" si="2"/>
        <v/>
      </c>
      <c r="M98" s="6"/>
    </row>
    <row r="99" ht="15.75" customHeight="1">
      <c r="A99" s="5"/>
      <c r="B99" s="6"/>
      <c r="C99" s="6"/>
      <c r="D99" s="6"/>
      <c r="E99" s="6"/>
      <c r="F99" s="6"/>
      <c r="G99" s="6"/>
      <c r="H99" s="7"/>
      <c r="I99" s="7"/>
      <c r="J99" s="7"/>
      <c r="K99" s="10" t="str">
        <f t="shared" si="1"/>
        <v/>
      </c>
      <c r="L99" s="9" t="str">
        <f t="shared" si="2"/>
        <v/>
      </c>
      <c r="M99" s="6"/>
    </row>
    <row r="100" ht="15.75" customHeight="1">
      <c r="A100" s="5"/>
      <c r="B100" s="6"/>
      <c r="C100" s="6"/>
      <c r="D100" s="6"/>
      <c r="E100" s="6"/>
      <c r="F100" s="6"/>
      <c r="G100" s="6"/>
      <c r="H100" s="7"/>
      <c r="I100" s="7"/>
      <c r="J100" s="7"/>
      <c r="K100" s="10" t="str">
        <f t="shared" si="1"/>
        <v/>
      </c>
      <c r="L100" s="9" t="str">
        <f t="shared" si="2"/>
        <v/>
      </c>
      <c r="M100" s="6"/>
    </row>
    <row r="101" ht="15.75" customHeight="1">
      <c r="A101" s="5"/>
      <c r="B101" s="6"/>
      <c r="C101" s="6"/>
      <c r="D101" s="6"/>
      <c r="E101" s="6"/>
      <c r="F101" s="6"/>
      <c r="G101" s="6"/>
      <c r="H101" s="7"/>
      <c r="I101" s="7"/>
      <c r="J101" s="7"/>
      <c r="K101" s="10" t="str">
        <f t="shared" si="1"/>
        <v/>
      </c>
      <c r="L101" s="9" t="str">
        <f t="shared" si="2"/>
        <v/>
      </c>
      <c r="M101" s="6"/>
    </row>
    <row r="102" ht="15.75" customHeight="1">
      <c r="A102" s="5"/>
      <c r="B102" s="6"/>
      <c r="C102" s="6"/>
      <c r="D102" s="6"/>
      <c r="E102" s="6"/>
      <c r="F102" s="6"/>
      <c r="G102" s="6"/>
      <c r="H102" s="7"/>
      <c r="I102" s="7"/>
      <c r="J102" s="7"/>
      <c r="K102" s="10" t="str">
        <f t="shared" si="1"/>
        <v/>
      </c>
      <c r="L102" s="9" t="str">
        <f t="shared" si="2"/>
        <v/>
      </c>
      <c r="M102" s="6"/>
    </row>
    <row r="103" ht="15.75" customHeight="1">
      <c r="A103" s="5"/>
      <c r="B103" s="6"/>
      <c r="C103" s="6"/>
      <c r="D103" s="6"/>
      <c r="E103" s="6"/>
      <c r="F103" s="6"/>
      <c r="G103" s="6"/>
      <c r="H103" s="7"/>
      <c r="I103" s="7"/>
      <c r="J103" s="7"/>
      <c r="K103" s="10" t="str">
        <f t="shared" si="1"/>
        <v/>
      </c>
      <c r="L103" s="9" t="str">
        <f t="shared" si="2"/>
        <v/>
      </c>
      <c r="M103" s="6"/>
    </row>
    <row r="104" ht="15.75" customHeight="1">
      <c r="A104" s="5"/>
      <c r="B104" s="6"/>
      <c r="C104" s="6"/>
      <c r="D104" s="6"/>
      <c r="E104" s="6"/>
      <c r="F104" s="6"/>
      <c r="G104" s="6"/>
      <c r="H104" s="7"/>
      <c r="I104" s="7"/>
      <c r="J104" s="7"/>
      <c r="K104" s="10" t="str">
        <f t="shared" si="1"/>
        <v/>
      </c>
      <c r="L104" s="9" t="str">
        <f t="shared" si="2"/>
        <v/>
      </c>
      <c r="M104" s="6"/>
    </row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M1"/>
    <mergeCell ref="A2:M2"/>
  </mergeCells>
  <conditionalFormatting sqref="L5:L104">
    <cfRule type="containsText" dxfId="7" priority="1" operator="containsText" text="AVANÇAR">
      <formula>NOT(ISERROR(SEARCH(("AVANÇAR"),(L5))))</formula>
    </cfRule>
  </conditionalFormatting>
  <conditionalFormatting sqref="L5:L104">
    <cfRule type="containsText" dxfId="5" priority="2" operator="containsText" text="NÃO">
      <formula>NOT(ISERROR(SEARCH(("NÃO"),(L5))))</formula>
    </cfRule>
  </conditionalFormatting>
  <conditionalFormatting sqref="L5:L104">
    <cfRule type="containsText" dxfId="6" priority="3" operator="containsText" text="AVALIAR">
      <formula>NOT(ISERROR(SEARCH(("AVALIAR"),(L5))))</formula>
    </cfRule>
  </conditionalFormatting>
  <dataValidations>
    <dataValidation type="decimal" allowBlank="1" showInputMessage="1" showErrorMessage="1" prompt="Nota de 0 a 10. Deixe em branco enquanto não avaliado; zero é nota real." sqref="H5:J104">
      <formula1>0.0</formula1>
      <formula2>10.0</formula2>
    </dataValidation>
    <dataValidation type="list" allowBlank="1" sqref="G5:G104">
      <formula1>"RH,Técnica,Gestor,Teste,Final"</formula1>
    </dataValidation>
  </dataValidations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8.0"/>
    <col customWidth="1" min="2" max="2" width="19.0"/>
    <col customWidth="1" min="3" max="3" width="22.0"/>
    <col customWidth="1" min="4" max="5" width="20.0"/>
    <col customWidth="1" min="6" max="6" width="19.0"/>
    <col customWidth="1" min="7" max="7" width="20.0"/>
    <col customWidth="1" min="8" max="26" width="8.63"/>
  </cols>
  <sheetData>
    <row r="1" ht="33.75" customHeight="1">
      <c r="A1" s="1" t="s">
        <v>169</v>
      </c>
    </row>
    <row r="3" ht="36.0" customHeight="1">
      <c r="A3" s="24" t="s">
        <v>170</v>
      </c>
      <c r="B3" s="24" t="s">
        <v>171</v>
      </c>
      <c r="C3" s="24" t="s">
        <v>172</v>
      </c>
      <c r="D3" s="24" t="s">
        <v>173</v>
      </c>
      <c r="E3" s="24" t="s">
        <v>174</v>
      </c>
      <c r="F3" s="24" t="s">
        <v>175</v>
      </c>
      <c r="G3" s="24" t="s">
        <v>176</v>
      </c>
    </row>
    <row r="4">
      <c r="A4" s="28" t="s">
        <v>177</v>
      </c>
      <c r="B4" s="28" t="s">
        <v>178</v>
      </c>
      <c r="C4" s="28" t="s">
        <v>134</v>
      </c>
      <c r="D4" s="28" t="s">
        <v>66</v>
      </c>
      <c r="E4" s="28" t="s">
        <v>57</v>
      </c>
      <c r="F4" s="28" t="s">
        <v>64</v>
      </c>
      <c r="G4" s="28" t="s">
        <v>54</v>
      </c>
    </row>
    <row r="5">
      <c r="A5" s="28" t="s">
        <v>28</v>
      </c>
      <c r="B5" s="28" t="s">
        <v>52</v>
      </c>
      <c r="C5" s="28" t="s">
        <v>107</v>
      </c>
      <c r="D5" s="28" t="s">
        <v>131</v>
      </c>
      <c r="E5" s="28" t="s">
        <v>84</v>
      </c>
      <c r="F5" s="28" t="s">
        <v>51</v>
      </c>
      <c r="G5" s="28" t="s">
        <v>102</v>
      </c>
    </row>
    <row r="6">
      <c r="A6" s="28" t="s">
        <v>50</v>
      </c>
      <c r="B6" s="28" t="s">
        <v>144</v>
      </c>
      <c r="C6" s="28" t="s">
        <v>87</v>
      </c>
      <c r="D6" s="28" t="s">
        <v>132</v>
      </c>
      <c r="E6" s="28" t="s">
        <v>111</v>
      </c>
      <c r="F6" s="28" t="s">
        <v>106</v>
      </c>
    </row>
    <row r="7">
      <c r="A7" s="28" t="s">
        <v>99</v>
      </c>
      <c r="B7" s="28" t="s">
        <v>155</v>
      </c>
      <c r="C7" s="28" t="s">
        <v>114</v>
      </c>
      <c r="D7" s="28" t="s">
        <v>179</v>
      </c>
      <c r="E7" s="28" t="s">
        <v>156</v>
      </c>
      <c r="F7" s="28" t="s">
        <v>121</v>
      </c>
    </row>
    <row r="8">
      <c r="B8" s="28" t="s">
        <v>180</v>
      </c>
      <c r="C8" s="28" t="s">
        <v>121</v>
      </c>
      <c r="E8" s="28" t="s">
        <v>139</v>
      </c>
      <c r="F8" s="28" t="s">
        <v>120</v>
      </c>
    </row>
    <row r="9">
      <c r="C9" s="28" t="s">
        <v>58</v>
      </c>
      <c r="E9" s="28" t="s">
        <v>160</v>
      </c>
    </row>
    <row r="10">
      <c r="C10" s="28" t="s">
        <v>129</v>
      </c>
      <c r="E10" s="28" t="s">
        <v>181</v>
      </c>
    </row>
    <row r="11">
      <c r="C11" s="28" t="s">
        <v>131</v>
      </c>
    </row>
    <row r="12">
      <c r="C12" s="28" t="s">
        <v>139</v>
      </c>
    </row>
    <row r="13">
      <c r="C13" s="28" t="s">
        <v>132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G1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26.0"/>
    <col customWidth="1" min="2" max="2" width="82.0"/>
    <col customWidth="1" min="3" max="8" width="12.0"/>
    <col customWidth="1" min="9" max="26" width="8.63"/>
  </cols>
  <sheetData>
    <row r="1" ht="33.75" customHeight="1">
      <c r="A1" s="1" t="s">
        <v>187</v>
      </c>
    </row>
    <row r="3" ht="45.75" customHeight="1">
      <c r="A3" s="37" t="s">
        <v>188</v>
      </c>
    </row>
    <row r="5" ht="48.0" customHeight="1">
      <c r="A5" s="38" t="s">
        <v>189</v>
      </c>
      <c r="B5" s="39" t="s">
        <v>190</v>
      </c>
    </row>
    <row r="6" ht="48.0" customHeight="1">
      <c r="A6" s="38" t="s">
        <v>191</v>
      </c>
      <c r="B6" s="39" t="s">
        <v>192</v>
      </c>
    </row>
    <row r="7" ht="71.25" customHeight="1">
      <c r="A7" s="38" t="s">
        <v>193</v>
      </c>
      <c r="B7" s="40" t="s">
        <v>194</v>
      </c>
    </row>
    <row r="8" ht="48.0" customHeight="1">
      <c r="A8" s="38" t="s">
        <v>195</v>
      </c>
      <c r="B8" s="39" t="s">
        <v>196</v>
      </c>
    </row>
    <row r="9" ht="48.0" customHeight="1">
      <c r="A9" s="38" t="s">
        <v>197</v>
      </c>
      <c r="B9" s="39" t="s">
        <v>198</v>
      </c>
    </row>
    <row r="10" ht="48.0" customHeight="1">
      <c r="A10" s="38" t="s">
        <v>199</v>
      </c>
      <c r="B10" s="39" t="s">
        <v>200</v>
      </c>
    </row>
    <row r="11" ht="48.0" customHeight="1">
      <c r="A11" s="38" t="s">
        <v>201</v>
      </c>
      <c r="B11" s="39" t="s">
        <v>202</v>
      </c>
    </row>
    <row r="13" ht="60.0" customHeight="1">
      <c r="A13" s="41" t="s">
        <v>203</v>
      </c>
      <c r="B13" s="17"/>
      <c r="C13" s="17"/>
      <c r="D13" s="17"/>
      <c r="E13" s="17"/>
      <c r="F13" s="17"/>
      <c r="G13" s="17"/>
      <c r="H13" s="18"/>
    </row>
    <row r="14" ht="60.0" customHeight="1">
      <c r="A14" s="35"/>
      <c r="H14" s="36"/>
    </row>
    <row r="15" ht="60.0" customHeight="1">
      <c r="A15" s="42" t="s">
        <v>204</v>
      </c>
      <c r="H15" s="36"/>
    </row>
    <row r="16" ht="60.0" customHeight="1">
      <c r="A16" s="20"/>
      <c r="B16" s="21"/>
      <c r="C16" s="21"/>
      <c r="D16" s="21"/>
      <c r="E16" s="21"/>
      <c r="F16" s="21"/>
      <c r="G16" s="21"/>
      <c r="H16" s="22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H1"/>
    <mergeCell ref="A3:H3"/>
    <mergeCell ref="A13:H14"/>
    <mergeCell ref="A15:H16"/>
  </mergeCells>
  <printOptions/>
  <pageMargins bottom="0.75" footer="0.0" header="0.0" left="0.7" right="0.7" top="0.75"/>
  <pageSetup orientation="landscape"/>
  <drawing r:id="rId1"/>
</worksheet>
</file>