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95e2a1d59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4c1d1f0da3c04e5c"/>
    <x:sheet xmlns:r="http://schemas.openxmlformats.org/officeDocument/2006/relationships" name="Veiculos" sheetId="2" r:id="R40aa625a44de451e"/>
    <x:sheet xmlns:r="http://schemas.openxmlformats.org/officeDocument/2006/relationships" name="Abastecimentos" sheetId="3" r:id="Re13b4e0d2aae42d4"/>
    <x:sheet xmlns:r="http://schemas.openxmlformats.org/officeDocument/2006/relationships" name="Manutencoes" sheetId="4" r:id="R916bda79b59945aa"/>
    <x:sheet xmlns:r="http://schemas.openxmlformats.org/officeDocument/2006/relationships" name="Despesas" sheetId="5" r:id="R80c6a57154844f2e"/>
    <x:sheet xmlns:r="http://schemas.openxmlformats.org/officeDocument/2006/relationships" name="Listas" sheetId="6" r:id="R1754fc9c721c48d6"/>
    <x:sheet xmlns:r="http://schemas.openxmlformats.org/officeDocument/2006/relationships" name="Instrucoes" sheetId="7" r:id="Rf3b14f9f523d4c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.0"/>
    <x:numFmt numFmtId="201" formatCode="&quot;R$&quot; #,##0.00"/>
    <x:numFmt numFmtId="202" formatCode="0"/>
    <x:numFmt numFmtId="203" formatCode="dd/mm/yyyy hh:mm"/>
    <x:numFmt numFmtId="204" formatCode="#,##0"/>
    <x:numFmt numFmtId="205" formatCode="dd/mm/yyyy"/>
    <x:numFmt numFmtId="206" formatCode="#,##0.0"/>
  </x:numFmts>
  <x:fonts count="16">
    <x:font>
      <x:sz val="11"/>
      <x:name val="Carlito"/>
    </x:font>
    <x:font>
      <x:sz val="10"/>
      <x:color rgb="FF25352C"/>
      <x:name val="Arial"/>
    </x:font>
    <x:font>
      <x:b/>
      <x:sz val="16"/>
      <x:color rgb="FFFFFFFF"/>
      <x:name val="Arial"/>
    </x:font>
    <x:font>
      <x:i/>
      <x:sz val="10"/>
      <x:color rgb="FF245B91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b/>
      <x:sz val="10"/>
      <x:color rgb="FF5B4B00"/>
      <x:name val="Arial"/>
    </x:font>
    <x:font>
      <x:b/>
      <x:sz val="15"/>
      <x:color rgb="FF173D2B"/>
      <x:name val="Arial"/>
    </x:font>
    <x:font>
      <x:b/>
      <x:sz val="10"/>
      <x:color rgb="FF008000"/>
      <x:name val="Arial"/>
    </x:font>
    <x:font>
      <x:b/>
      <x:sz val="10"/>
      <x:color rgb="FF6F5200"/>
      <x:name val="Arial"/>
    </x:font>
    <x:font>
      <x:b/>
      <x:sz val="11"/>
      <x:color rgb="FFFFFFFF"/>
      <x:name val="Carlito"/>
    </x:font>
    <x:font>
      <x:sz val="11"/>
      <x:color rgb="FF203C46"/>
      <x:name val="Arial"/>
    </x:font>
    <x:font>
      <x:b/>
      <x:sz val="18"/>
      <x:color rgb="FFFFFFFF"/>
      <x:name val="Arial"/>
    </x:font>
    <x:font>
      <x:b/>
      <x:sz val="11"/>
      <x:color rgb="FFFFFFFF"/>
      <x:name val="Arial"/>
    </x:font>
    <x:font>
      <x:b/>
      <x:sz val="22"/>
      <x:color rgb="FF173E58"/>
      <x:name val="Arial"/>
    </x:font>
  </x:fonts>
  <x:fills count="13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  <x:fill>
      <x:patternFill patternType="solid">
        <x:fgColor rgb="FFFFF2D3"/>
      </x:patternFill>
    </x:fill>
    <x:fill>
      <x:patternFill patternType="solid">
        <x:fgColor rgb="FF173E58"/>
      </x:patternFill>
    </x:fill>
    <x:fill>
      <x:patternFill patternType="solid">
        <x:fgColor rgb="FFEDF3F7"/>
      </x:patternFill>
    </x:fill>
    <x:fill>
      <x:patternFill patternType="solid">
        <x:fgColor rgb="FFEAF1F5"/>
      </x:patternFill>
    </x:fill>
    <x:fill>
      <x:patternFill patternType="solid">
        <x:fgColor rgb="FFFFFFFF"/>
      </x:patternFill>
    </x:fill>
  </x:fills>
  <x:borders count="13">
    <x:border/>
    <x:border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bottom style="thin">
        <x:color rgb="FFCFD9D2"/>
      </x:bottom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top style="thin">
        <x:color rgb="FFCFD9D2"/>
      </x:top>
    </x:border>
    <x:border>
      <x:left style="thin">
        <x:color rgb="FFCFD9D2"/>
      </x:left>
    </x:border>
    <x:border>
      <x:right style="thin">
        <x:color rgb="FFCFD9D2"/>
      </x:right>
    </x:border>
  </x:borders>
  <x:cellStyleXfs count="1">
    <x:xf numFmtId="0" fontId="0" fillId="0" borderId="0"/>
  </x:cellStyleXfs>
  <x:cellXfs count="20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2" xfId="0" applyNumberFormat="1" applyFont="1" applyFill="1" applyBorder="1" applyAlignment="1">
      <x:alignment horizontal="center" wrapText="1"/>
    </x:xf>
    <x:xf numFmtId="0" fontId="4" fillId="4" borderId="3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201" fontId="5" fillId="5" borderId="0" xfId="0" applyNumberFormat="1" applyFont="1" applyFill="1" applyBorder="1"/>
    <x:xf numFmtId="202" fontId="5" fillId="5" borderId="0" xfId="0" applyNumberFormat="1" applyFont="1" applyFill="1" applyBorder="1"/>
    <x:xf numFmtId="203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202" fontId="5" fillId="5" borderId="0" xfId="0" applyNumberFormat="1" applyFont="1" applyFill="1" applyBorder="1" applyAlignment="1">
      <x:alignment vertical="center"/>
    </x:xf>
    <x:xf numFmtId="204" fontId="5" fillId="5" borderId="0" xfId="0" applyNumberFormat="1" applyFont="1" applyFill="1" applyBorder="1" applyAlignment="1">
      <x:alignment vertical="center"/>
    </x:xf>
    <x:xf numFmtId="205" fontId="5" fillId="5" borderId="0" xfId="0" applyNumberFormat="1" applyFont="1" applyFill="1" applyBorder="1" applyAlignment="1">
      <x:alignment vertical="center"/>
    </x:xf>
    <x:xf numFmtId="206" fontId="6" fillId="6" borderId="0" xfId="0" applyNumberFormat="1" applyFont="1" applyFill="1" applyBorder="1" applyAlignment="1">
      <x:alignment vertical="center"/>
    </x:xf>
    <x:xf numFmtId="201" fontId="6" fillId="6" borderId="0" xfId="0" applyNumberFormat="1" applyFont="1" applyFill="1" applyBorder="1" applyAlignment="1">
      <x:alignment vertical="center"/>
    </x:xf>
    <x:xf numFmtId="200" fontId="6" fillId="6" borderId="0" xfId="0" applyNumberFormat="1" applyFont="1" applyFill="1" applyBorder="1" applyAlignment="1">
      <x:alignment vertical="center"/>
    </x:xf>
    <x:xf numFmtId="202" fontId="6" fillId="6" borderId="0" xfId="0" applyNumberFormat="1" applyFont="1" applyFill="1" applyBorder="1" applyAlignment="1">
      <x:alignment vertical="center"/>
    </x:xf>
    <x:xf numFmtId="205" fontId="5" fillId="5" borderId="0" xfId="0" applyNumberFormat="1" applyFont="1" applyFill="1" applyBorder="1"/>
    <x:xf numFmtId="204" fontId="5" fillId="5" borderId="0" xfId="0" applyNumberFormat="1" applyFont="1" applyFill="1" applyBorder="1"/>
    <x:xf numFmtId="206" fontId="5" fillId="5" borderId="0" xfId="0" applyNumberFormat="1" applyFont="1" applyFill="1" applyBorder="1"/>
    <x:xf numFmtId="201" fontId="6" fillId="6" borderId="0" xfId="0" applyNumberFormat="1" applyFont="1" applyFill="1" applyBorder="1"/>
    <x:xf numFmtId="200" fontId="6" fillId="6" borderId="0" xfId="0" applyNumberFormat="1" applyFont="1" applyFill="1" applyBorder="1"/>
    <x:xf numFmtId="201" fontId="5" fillId="5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/>
    <x:xf numFmtId="203" fontId="1" fillId="5" borderId="0" xfId="0" applyNumberFormat="1" applyFont="1" applyFill="1" applyBorder="1"/>
    <x:xf numFmtId="0" fontId="7" fillId="5" borderId="0" xfId="0" applyNumberFormat="1" applyFont="1" applyFill="1" applyBorder="1"/>
    <x:xf numFmtId="203" fontId="7" fillId="5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4" xfId="0" applyNumberFormat="1" applyFont="1" applyFill="1" applyBorder="1"/>
    <x:xf numFmtId="0" fontId="8" fillId="7" borderId="5" xfId="0" applyNumberFormat="1" applyFont="1" applyFill="1" applyBorder="1"/>
    <x:xf numFmtId="0" fontId="8" fillId="7" borderId="6" xfId="0" applyNumberFormat="1" applyFont="1" applyFill="1" applyBorder="1"/>
    <x:xf numFmtId="0" fontId="8" fillId="7" borderId="7" xfId="0" applyNumberFormat="1" applyFont="1" applyFill="1" applyBorder="1"/>
    <x:xf numFmtId="202" fontId="8" fillId="7" borderId="4" xfId="0" applyNumberFormat="1" applyFont="1" applyFill="1" applyBorder="1"/>
    <x:xf numFmtId="202" fontId="8" fillId="7" borderId="5" xfId="0" applyNumberFormat="1" applyFont="1" applyFill="1" applyBorder="1"/>
    <x:xf numFmtId="202" fontId="8" fillId="7" borderId="6" xfId="0" applyNumberFormat="1" applyFont="1" applyFill="1" applyBorder="1"/>
    <x:xf numFmtId="202" fontId="8" fillId="7" borderId="7" xfId="0" applyNumberFormat="1" applyFont="1" applyFill="1" applyBorder="1"/>
    <x:xf numFmtId="202" fontId="8" fillId="7" borderId="4" xfId="0" applyNumberFormat="1" applyFont="1" applyFill="1" applyBorder="1" applyAlignment="1">
      <x:alignment horizontal="center"/>
    </x:xf>
    <x:xf numFmtId="202" fontId="8" fillId="7" borderId="5" xfId="0" applyNumberFormat="1" applyFont="1" applyFill="1" applyBorder="1" applyAlignment="1">
      <x:alignment horizontal="center"/>
    </x:xf>
    <x:xf numFmtId="202" fontId="8" fillId="7" borderId="6" xfId="0" applyNumberFormat="1" applyFont="1" applyFill="1" applyBorder="1" applyAlignment="1">
      <x:alignment horizontal="center"/>
    </x:xf>
    <x:xf numFmtId="202" fontId="8" fillId="7" borderId="7" xfId="0" applyNumberFormat="1" applyFont="1" applyFill="1" applyBorder="1" applyAlignment="1">
      <x:alignment horizontal="center"/>
    </x:xf>
    <x:xf numFmtId="202" fontId="8" fillId="7" borderId="4" xfId="0" applyNumberFormat="1" applyFont="1" applyFill="1" applyBorder="1" applyAlignment="1">
      <x:alignment horizontal="center" vertical="center"/>
    </x:xf>
    <x:xf numFmtId="202" fontId="8" fillId="7" borderId="5" xfId="0" applyNumberFormat="1" applyFont="1" applyFill="1" applyBorder="1" applyAlignment="1">
      <x:alignment horizontal="center" vertical="center"/>
    </x:xf>
    <x:xf numFmtId="202" fontId="8" fillId="7" borderId="6" xfId="0" applyNumberFormat="1" applyFont="1" applyFill="1" applyBorder="1" applyAlignment="1">
      <x:alignment horizontal="center" vertical="center"/>
    </x:xf>
    <x:xf numFmtId="202" fontId="8" fillId="7" borderId="7" xfId="0" applyNumberFormat="1" applyFont="1" applyFill="1" applyBorder="1" applyAlignment="1">
      <x:alignment horizontal="center" vertical="center"/>
    </x:xf>
    <x:xf numFmtId="204" fontId="8" fillId="7" borderId="4" xfId="0" applyNumberFormat="1" applyFont="1" applyFill="1" applyBorder="1"/>
    <x:xf numFmtId="204" fontId="8" fillId="7" borderId="5" xfId="0" applyNumberFormat="1" applyFont="1" applyFill="1" applyBorder="1"/>
    <x:xf numFmtId="204" fontId="8" fillId="7" borderId="6" xfId="0" applyNumberFormat="1" applyFont="1" applyFill="1" applyBorder="1"/>
    <x:xf numFmtId="204" fontId="8" fillId="7" borderId="7" xfId="0" applyNumberFormat="1" applyFont="1" applyFill="1" applyBorder="1"/>
    <x:xf numFmtId="204" fontId="8" fillId="7" borderId="4" xfId="0" applyNumberFormat="1" applyFont="1" applyFill="1" applyBorder="1" applyAlignment="1">
      <x:alignment horizontal="center"/>
    </x:xf>
    <x:xf numFmtId="204" fontId="8" fillId="7" borderId="5" xfId="0" applyNumberFormat="1" applyFont="1" applyFill="1" applyBorder="1" applyAlignment="1">
      <x:alignment horizontal="center"/>
    </x:xf>
    <x:xf numFmtId="204" fontId="8" fillId="7" borderId="6" xfId="0" applyNumberFormat="1" applyFont="1" applyFill="1" applyBorder="1" applyAlignment="1">
      <x:alignment horizontal="center"/>
    </x:xf>
    <x:xf numFmtId="204" fontId="8" fillId="7" borderId="7" xfId="0" applyNumberFormat="1" applyFont="1" applyFill="1" applyBorder="1" applyAlignment="1">
      <x:alignment horizontal="center"/>
    </x:xf>
    <x:xf numFmtId="204" fontId="8" fillId="7" borderId="4" xfId="0" applyNumberFormat="1" applyFont="1" applyFill="1" applyBorder="1" applyAlignment="1">
      <x:alignment horizontal="center" vertical="center"/>
    </x:xf>
    <x:xf numFmtId="204" fontId="8" fillId="7" borderId="5" xfId="0" applyNumberFormat="1" applyFont="1" applyFill="1" applyBorder="1" applyAlignment="1">
      <x:alignment horizontal="center" vertical="center"/>
    </x:xf>
    <x:xf numFmtId="204" fontId="8" fillId="7" borderId="6" xfId="0" applyNumberFormat="1" applyFont="1" applyFill="1" applyBorder="1" applyAlignment="1">
      <x:alignment horizontal="center" vertical="center"/>
    </x:xf>
    <x:xf numFmtId="204" fontId="8" fillId="7" borderId="7" xfId="0" applyNumberFormat="1" applyFont="1" applyFill="1" applyBorder="1" applyAlignment="1">
      <x:alignment horizontal="center" vertical="center"/>
    </x:xf>
    <x:xf numFmtId="201" fontId="8" fillId="7" borderId="4" xfId="0" applyNumberFormat="1" applyFont="1" applyFill="1" applyBorder="1"/>
    <x:xf numFmtId="201" fontId="8" fillId="7" borderId="5" xfId="0" applyNumberFormat="1" applyFont="1" applyFill="1" applyBorder="1"/>
    <x:xf numFmtId="201" fontId="8" fillId="7" borderId="6" xfId="0" applyNumberFormat="1" applyFont="1" applyFill="1" applyBorder="1"/>
    <x:xf numFmtId="201" fontId="8" fillId="7" borderId="7" xfId="0" applyNumberFormat="1" applyFont="1" applyFill="1" applyBorder="1"/>
    <x:xf numFmtId="201" fontId="8" fillId="7" borderId="4" xfId="0" applyNumberFormat="1" applyFont="1" applyFill="1" applyBorder="1" applyAlignment="1">
      <x:alignment horizontal="center"/>
    </x:xf>
    <x:xf numFmtId="201" fontId="8" fillId="7" borderId="5" xfId="0" applyNumberFormat="1" applyFont="1" applyFill="1" applyBorder="1" applyAlignment="1">
      <x:alignment horizontal="center"/>
    </x:xf>
    <x:xf numFmtId="201" fontId="8" fillId="7" borderId="6" xfId="0" applyNumberFormat="1" applyFont="1" applyFill="1" applyBorder="1" applyAlignment="1">
      <x:alignment horizontal="center"/>
    </x:xf>
    <x:xf numFmtId="201" fontId="8" fillId="7" borderId="7" xfId="0" applyNumberFormat="1" applyFont="1" applyFill="1" applyBorder="1" applyAlignment="1">
      <x:alignment horizontal="center"/>
    </x:xf>
    <x:xf numFmtId="201" fontId="8" fillId="7" borderId="4" xfId="0" applyNumberFormat="1" applyFont="1" applyFill="1" applyBorder="1" applyAlignment="1">
      <x:alignment horizontal="center" vertical="center"/>
    </x:xf>
    <x:xf numFmtId="201" fontId="8" fillId="7" borderId="5" xfId="0" applyNumberFormat="1" applyFont="1" applyFill="1" applyBorder="1" applyAlignment="1">
      <x:alignment horizontal="center" vertical="center"/>
    </x:xf>
    <x:xf numFmtId="201" fontId="8" fillId="7" borderId="6" xfId="0" applyNumberFormat="1" applyFont="1" applyFill="1" applyBorder="1" applyAlignment="1">
      <x:alignment horizontal="center" vertical="center"/>
    </x:xf>
    <x:xf numFmtId="201" fontId="8" fillId="7" borderId="7" xfId="0" applyNumberFormat="1" applyFont="1" applyFill="1" applyBorder="1" applyAlignment="1">
      <x:alignment horizontal="center" vertical="center"/>
    </x:xf>
    <x:xf numFmtId="200" fontId="8" fillId="7" borderId="4" xfId="0" applyNumberFormat="1" applyFont="1" applyFill="1" applyBorder="1"/>
    <x:xf numFmtId="200" fontId="8" fillId="7" borderId="5" xfId="0" applyNumberFormat="1" applyFont="1" applyFill="1" applyBorder="1"/>
    <x:xf numFmtId="200" fontId="8" fillId="7" borderId="6" xfId="0" applyNumberFormat="1" applyFont="1" applyFill="1" applyBorder="1"/>
    <x:xf numFmtId="200" fontId="8" fillId="7" borderId="7" xfId="0" applyNumberFormat="1" applyFont="1" applyFill="1" applyBorder="1"/>
    <x:xf numFmtId="200" fontId="8" fillId="7" borderId="4" xfId="0" applyNumberFormat="1" applyFont="1" applyFill="1" applyBorder="1" applyAlignment="1">
      <x:alignment horizontal="center"/>
    </x:xf>
    <x:xf numFmtId="200" fontId="8" fillId="7" borderId="5" xfId="0" applyNumberFormat="1" applyFont="1" applyFill="1" applyBorder="1" applyAlignment="1">
      <x:alignment horizontal="center"/>
    </x:xf>
    <x:xf numFmtId="200" fontId="8" fillId="7" borderId="6" xfId="0" applyNumberFormat="1" applyFont="1" applyFill="1" applyBorder="1" applyAlignment="1">
      <x:alignment horizontal="center"/>
    </x:xf>
    <x:xf numFmtId="200" fontId="8" fillId="7" borderId="7" xfId="0" applyNumberFormat="1" applyFont="1" applyFill="1" applyBorder="1" applyAlignment="1">
      <x:alignment horizontal="center"/>
    </x:xf>
    <x:xf numFmtId="200" fontId="8" fillId="7" borderId="4" xfId="0" applyNumberFormat="1" applyFont="1" applyFill="1" applyBorder="1" applyAlignment="1">
      <x:alignment horizontal="center" vertical="center"/>
    </x:xf>
    <x:xf numFmtId="200" fontId="8" fillId="7" borderId="5" xfId="0" applyNumberFormat="1" applyFont="1" applyFill="1" applyBorder="1" applyAlignment="1">
      <x:alignment horizontal="center" vertical="center"/>
    </x:xf>
    <x:xf numFmtId="200" fontId="8" fillId="7" borderId="6" xfId="0" applyNumberFormat="1" applyFont="1" applyFill="1" applyBorder="1" applyAlignment="1">
      <x:alignment horizontal="center" vertical="center"/>
    </x:xf>
    <x:xf numFmtId="200" fontId="8" fillId="7" borderId="7" xfId="0" applyNumberFormat="1" applyFont="1" applyFill="1" applyBorder="1" applyAlignment="1">
      <x:alignment horizontal="center" vertical="center"/>
    </x:xf>
    <x:xf numFmtId="0" fontId="1" fillId="6" borderId="8" xfId="0" applyNumberFormat="1" applyFont="1" applyFill="1" applyBorder="1"/>
    <x:xf numFmtId="0" fontId="1" fillId="6" borderId="9" xfId="0" applyNumberFormat="1" applyFont="1" applyFill="1" applyBorder="1"/>
    <x:xf numFmtId="0" fontId="1" fillId="6" borderId="10" xfId="0" applyNumberFormat="1" applyFont="1" applyFill="1" applyBorder="1"/>
    <x:xf numFmtId="201" fontId="1" fillId="6" borderId="8" xfId="0" applyNumberFormat="1" applyFont="1" applyFill="1" applyBorder="1"/>
    <x:xf numFmtId="201" fontId="1" fillId="6" borderId="9" xfId="0" applyNumberFormat="1" applyFont="1" applyFill="1" applyBorder="1"/>
    <x:xf numFmtId="201" fontId="1" fillId="6" borderId="10" xfId="0" applyNumberFormat="1" applyFont="1" applyFill="1" applyBorder="1"/>
    <x:xf numFmtId="0" fontId="9" fillId="6" borderId="8" xfId="0" applyNumberFormat="1" applyFont="1" applyFill="1" applyBorder="1"/>
    <x:xf numFmtId="0" fontId="9" fillId="6" borderId="9" xfId="0" applyNumberFormat="1" applyFont="1" applyFill="1" applyBorder="1"/>
    <x:xf numFmtId="0" fontId="9" fillId="6" borderId="10" xfId="0" applyNumberFormat="1" applyFont="1" applyFill="1" applyBorder="1"/>
    <x:xf numFmtId="0" fontId="9" fillId="6" borderId="8" xfId="0" applyNumberFormat="1" applyFont="1" applyFill="1" applyBorder="1" applyAlignment="1">
      <x:alignment horizontal="center"/>
    </x:xf>
    <x:xf numFmtId="0" fontId="9" fillId="6" borderId="9" xfId="0" applyNumberFormat="1" applyFont="1" applyFill="1" applyBorder="1" applyAlignment="1">
      <x:alignment horizontal="center"/>
    </x:xf>
    <x:xf numFmtId="0" fontId="9" fillId="6" borderId="10" xfId="0" applyNumberFormat="1" applyFont="1" applyFill="1" applyBorder="1" applyAlignment="1">
      <x:alignment horizontal="center"/>
    </x:xf>
    <x:xf numFmtId="201" fontId="1" fillId="0" borderId="0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203" fontId="7" fillId="5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1" fillId="6" borderId="8" xfId="0" applyNumberFormat="1" applyFont="1" applyFill="1" applyBorder="1" applyAlignment="1">
      <x:alignment vertical="center"/>
    </x:xf>
    <x:xf numFmtId="201" fontId="1" fillId="6" borderId="8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201" fontId="1" fillId="6" borderId="9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201" fontId="1" fillId="6" borderId="10" xfId="0" applyNumberFormat="1" applyFont="1" applyFill="1" applyBorder="1" applyAlignment="1">
      <x:alignment vertical="center"/>
    </x:xf>
    <x:xf numFmtId="0" fontId="9" fillId="6" borderId="8" xfId="0" applyNumberFormat="1" applyFont="1" applyFill="1" applyBorder="1" applyAlignment="1">
      <x:alignment horizontal="center" vertical="center"/>
    </x:xf>
    <x:xf numFmtId="0" fontId="9" fillId="6" borderId="9" xfId="0" applyNumberFormat="1" applyFont="1" applyFill="1" applyBorder="1" applyAlignment="1">
      <x:alignment horizontal="center" vertical="center"/>
    </x:xf>
    <x:xf numFmtId="0" fontId="9" fillId="6" borderId="10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6" borderId="8" xfId="0" applyNumberFormat="1" applyFont="1" applyFill="1" applyBorder="1" applyAlignment="1">
      <x:alignment wrapText="1"/>
    </x:xf>
    <x:xf numFmtId="0" fontId="1" fillId="6" borderId="9" xfId="0" applyNumberFormat="1" applyFont="1" applyFill="1" applyBorder="1" applyAlignment="1">
      <x:alignment wrapText="1"/>
    </x:xf>
    <x:xf numFmtId="0" fontId="1" fillId="6" borderId="10" xfId="0" applyNumberFormat="1" applyFont="1" applyFill="1" applyBorder="1" applyAlignment="1">
      <x:alignment wrapText="1"/>
    </x:xf>
    <x:xf numFmtId="0" fontId="1" fillId="6" borderId="8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4" xfId="0" applyNumberFormat="1" applyFont="1" applyFill="1" applyBorder="1"/>
    <x:xf numFmtId="0" fontId="10" fillId="5" borderId="10" xfId="0" applyNumberFormat="1" applyFont="1" applyFill="1" applyBorder="1"/>
    <x:xf numFmtId="0" fontId="10" fillId="5" borderId="5" xfId="0" applyNumberFormat="1" applyFont="1" applyFill="1" applyBorder="1"/>
    <x:xf numFmtId="0" fontId="10" fillId="5" borderId="11" xfId="0" applyNumberFormat="1" applyFont="1" applyFill="1" applyBorder="1"/>
    <x:xf numFmtId="0" fontId="10" fillId="5" borderId="12" xfId="0" applyNumberFormat="1" applyFont="1" applyFill="1" applyBorder="1"/>
    <x:xf numFmtId="0" fontId="10" fillId="5" borderId="6" xfId="0" applyNumberFormat="1" applyFont="1" applyFill="1" applyBorder="1"/>
    <x:xf numFmtId="0" fontId="10" fillId="5" borderId="8" xfId="0" applyNumberFormat="1" applyFont="1" applyFill="1" applyBorder="1"/>
    <x:xf numFmtId="0" fontId="10" fillId="5" borderId="7" xfId="0" applyNumberFormat="1" applyFont="1" applyFill="1" applyBorder="1"/>
    <x:xf numFmtId="0" fontId="10" fillId="5" borderId="4" xfId="0" applyNumberFormat="1" applyFont="1" applyFill="1" applyBorder="1" applyAlignment="1">
      <x:alignment wrapText="1"/>
    </x:xf>
    <x:xf numFmtId="0" fontId="10" fillId="5" borderId="10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wrapText="1"/>
    </x:xf>
    <x:xf numFmtId="0" fontId="10" fillId="5" borderId="11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0" fillId="5" borderId="12" xfId="0" applyNumberFormat="1" applyFont="1" applyFill="1" applyBorder="1" applyAlignment="1">
      <x:alignment wrapText="1"/>
    </x:xf>
    <x:xf numFmtId="0" fontId="10" fillId="5" borderId="6" xfId="0" applyNumberFormat="1" applyFont="1" applyFill="1" applyBorder="1" applyAlignment="1">
      <x:alignment wrapText="1"/>
    </x:xf>
    <x:xf numFmtId="0" fontId="10" fillId="5" borderId="8" xfId="0" applyNumberFormat="1" applyFont="1" applyFill="1" applyBorder="1" applyAlignment="1">
      <x:alignment wrapText="1"/>
    </x:xf>
    <x:xf numFmtId="0" fontId="10" fillId="5" borderId="7" xfId="0" applyNumberFormat="1" applyFont="1" applyFill="1" applyBorder="1" applyAlignment="1">
      <x:alignment wrapText="1"/>
    </x:xf>
    <x:xf numFmtId="0" fontId="10" fillId="5" borderId="4" xfId="0" applyNumberFormat="1" applyFont="1" applyFill="1" applyBorder="1" applyAlignment="1">
      <x:alignment vertical="center" wrapText="1"/>
    </x:xf>
    <x:xf numFmtId="0" fontId="10" fillId="5" borderId="10" xfId="0" applyNumberFormat="1" applyFont="1" applyFill="1" applyBorder="1" applyAlignment="1">
      <x:alignment vertical="center" wrapText="1"/>
    </x:xf>
    <x:xf numFmtId="0" fontId="10" fillId="5" borderId="5" xfId="0" applyNumberFormat="1" applyFont="1" applyFill="1" applyBorder="1" applyAlignment="1">
      <x:alignment vertical="center" wrapText="1"/>
    </x:xf>
    <x:xf numFmtId="0" fontId="10" fillId="5" borderId="1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12" xfId="0" applyNumberFormat="1" applyFont="1" applyFill="1" applyBorder="1" applyAlignment="1">
      <x:alignment vertical="center" wrapText="1"/>
    </x:xf>
    <x:xf numFmtId="0" fontId="10" fillId="5" borderId="6" xfId="0" applyNumberFormat="1" applyFont="1" applyFill="1" applyBorder="1" applyAlignment="1">
      <x:alignment vertical="center" wrapText="1"/>
    </x:xf>
    <x:xf numFmtId="0" fontId="10" fillId="5" borderId="8" xfId="0" applyNumberFormat="1" applyFont="1" applyFill="1" applyBorder="1" applyAlignment="1">
      <x:alignment vertical="center" wrapText="1"/>
    </x:xf>
    <x:xf numFmtId="0" fontId="10" fillId="5" borderId="7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/>
    <x:xf numFmtId="205" fontId="1" fillId="8" borderId="0" xfId="0" applyNumberFormat="1" applyFont="1" applyFill="1" applyBorder="1"/>
    <x:xf numFmtId="0" fontId="1" fillId="8" borderId="0" xfId="0" applyNumberFormat="1" applyFont="1" applyFill="1" applyBorder="1"/>
    <x:xf numFmtId="0" fontId="1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0" xfId="0" applyNumberFormat="1" applyFont="1" applyFill="1" applyBorder="1" applyAlignment="1">
      <x:alignment wrapText="1"/>
    </x:xf>
    <x:xf numFmtId="0" fontId="1" fillId="10" borderId="0" xfId="0" applyNumberFormat="1" applyFont="1" applyFill="1" applyBorder="1"/>
    <x:xf numFmtId="0" fontId="0" fillId="8" borderId="0" xfId="0" applyNumberFormat="1" applyFont="1" applyFill="1" applyBorder="1"/>
    <x:xf numFmtId="205" fontId="0" fillId="8" borderId="0" xfId="0" applyNumberFormat="1" applyFont="1" applyFill="1" applyBorder="1"/>
    <x:xf numFmtId="0" fontId="0" fillId="9" borderId="0" xfId="0" applyNumberFormat="1" applyFont="1" applyFill="1" applyBorder="1"/>
    <x:xf numFmtId="0" fontId="11" fillId="9" borderId="0" xfId="0" applyNumberFormat="1" applyFont="1" applyFill="1" applyBorder="1"/>
    <x:xf numFmtId="0" fontId="11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 wrapText="1"/>
    </x:xf>
    <x:xf numFmtId="0" fontId="1" fillId="1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/>
    <x:xf numFmtId="0" fontId="12" fillId="9" borderId="0" xfId="0" applyNumberFormat="1" applyFont="1" applyFill="1" applyBorder="1"/>
    <x:xf numFmtId="0" fontId="13" fillId="9" borderId="0" xfId="0" applyNumberFormat="1" applyFont="1" applyFill="1" applyBorder="1"/>
    <x:xf numFmtId="0" fontId="14" fillId="9" borderId="0" xfId="0" applyNumberFormat="1" applyFont="1" applyFill="1" applyBorder="1"/>
    <x:xf numFmtId="0" fontId="14" fillId="9" borderId="0" xfId="0" applyNumberFormat="1" applyFont="1" applyFill="1" applyBorder="1" applyAlignment="1">
      <x:alignment wrapText="1"/>
    </x:xf>
    <x:xf numFmtId="0" fontId="12" fillId="11" borderId="0" xfId="0" applyNumberFormat="1" applyFont="1" applyFill="1" applyBorder="1"/>
    <x:xf numFmtId="0" fontId="15" fillId="11" borderId="0" xfId="0" applyNumberFormat="1" applyFont="1" applyFill="1" applyBorder="1"/>
    <x:xf numFmtId="201" fontId="15" fillId="11" borderId="0" xfId="0" applyNumberFormat="1" applyFont="1" applyFill="1" applyBorder="1"/>
    <x:xf numFmtId="200" fontId="15" fillId="11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12" borderId="0" xfId="0" applyNumberFormat="1" applyFont="1" applyFill="1" applyBorder="1"/>
    <x:xf numFmtId="0" fontId="12" fillId="12" borderId="0" xfId="0" applyNumberFormat="1" applyFont="1" applyFill="1" applyBorder="1" applyAlignment="1">
      <x:alignment wrapText="1"/>
    </x:xf>
    <x:xf numFmtId="205" fontId="12" fillId="12" borderId="0" xfId="0" applyNumberFormat="1" applyFont="1" applyFill="1" applyBorder="1" applyAlignment="1">
      <x:alignment wrapText="1"/>
    </x:xf>
    <x:xf numFmtId="0" fontId="12" fillId="10" borderId="0" xfId="0" applyNumberFormat="1" applyFont="1" applyFill="1" applyBorder="1"/>
    <x:xf numFmtId="0" fontId="12" fillId="10" borderId="0" xfId="0" applyNumberFormat="1" applyFont="1" applyFill="1" applyBorder="1" applyAlignment="1">
      <x:alignment wrapText="1"/>
    </x:xf>
    <x:xf numFmtId="205" fontId="12" fillId="1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7"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6F5200"/>
      </x:font>
      <x:fill>
        <x:patternFill>
          <x:bgColor rgb="FFFFF4CC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6F5200"/>
      </x:font>
      <x:fill>
        <x:patternFill>
          <x:bgColor rgb="FFFFF4CC"/>
        </x:patternFill>
      </x:fill>
    </x:dxf>
    <x:dxf>
      <x:font>
        <x:color rgb="FF9E2520"/>
      </x:font>
      <x:fill>
        <x:patternFill patternType="solid">
          <x:bgColor rgb="FFFCE4E2"/>
        </x:patternFill>
      </x:fill>
    </x:dxf>
    <x:dxf>
      <x:font>
        <x:color rgb="FF9E2520"/>
      </x:font>
      <x:fill>
        <x:patternFill patternType="solid">
          <x:bgColor rgb="FFFCE4E2"/>
        </x:patternFill>
      </x:fill>
    </x:dxf>
    <x:dxf>
      <x:font>
        <x:color rgb="FF9E2520"/>
      </x:font>
      <x:fill>
        <x:patternFill patternType="solid">
          <x:bgColor rgb="FFFC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581f9d3744fb1" /><Relationship Type="http://schemas.openxmlformats.org/officeDocument/2006/relationships/theme" Target="/xl/theme/theme1.xml" Id="R262ec86fec4943df" /><Relationship Type="http://schemas.openxmlformats.org/officeDocument/2006/relationships/sharedStrings" Target="/xl/sharedStrings.xml" Id="Rbac0e68b8f5e4798" /><Relationship Type="http://schemas.openxmlformats.org/officeDocument/2006/relationships/worksheet" Target="/xl/worksheets/sheet1.xml" Id="R4c1d1f0da3c04e5c" /><Relationship Type="http://schemas.openxmlformats.org/officeDocument/2006/relationships/worksheet" Target="/xl/worksheets/sheet2.xml" Id="R40aa625a44de451e" /><Relationship Type="http://schemas.openxmlformats.org/officeDocument/2006/relationships/worksheet" Target="/xl/worksheets/sheet3.xml" Id="Re13b4e0d2aae42d4" /><Relationship Type="http://schemas.openxmlformats.org/officeDocument/2006/relationships/worksheet" Target="/xl/worksheets/sheet4.xml" Id="R916bda79b59945aa" /><Relationship Type="http://schemas.openxmlformats.org/officeDocument/2006/relationships/worksheet" Target="/xl/worksheets/sheet5.xml" Id="R80c6a57154844f2e" /><Relationship Type="http://schemas.openxmlformats.org/officeDocument/2006/relationships/worksheet" Target="/xl/worksheets/sheet6.xml" Id="R1754fc9c721c48d6" /><Relationship Type="http://schemas.openxmlformats.org/officeDocument/2006/relationships/worksheet" Target="/xl/worksheets/sheet7.xml" Id="Rf3b14f9f523d4c5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94b66d986444b1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Custos incluídos no período (R$)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R$</c:v>
          </c:tx>
          <c:spPr>
            <a:solidFill xmlns:a="http://schemas.openxmlformats.org/drawingml/2006/main">
              <a:srgbClr val="28748F"/>
            </a:solidFill>
          </c:spPr>
          <c:invertIfNegative val="0"/>
          <c:cat>
            <c:strRef>
              <c:f>'Dashboard'!$AA$2:$AA$4</c:f>
              <c:strCache>
                <c:ptCount val="0"/>
              </c:strCache>
            </c:strRef>
          </c:cat>
          <c:val>
            <c:numRef>
              <c:f>'Dashboard'!$AB$2:$AB$4</c:f>
              <c:numCache>
                <c:formatCode>"R$" 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&quot; #,##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10</xdr:row>
      <xdr:rowOff>0</xdr:rowOff>
    </xdr:from>
    <xdr:to>
      <xdr:col>14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94b66d986444b1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VeiculosTable" displayName="VeiculosTable" ref="A4:V104" headerRowCount="1" totalsRowCount="0" totalsRowShown="0">
  <x:autoFilter ref="A4:V104"/>
  <x:tableColumns count="22">
    <x:tableColumn id="1" name="ID"/>
    <x:tableColumn id="2" name="Placa"/>
    <x:tableColumn id="3" name="Modelo"/>
    <x:tableColumn id="4" name="Tipo"/>
    <x:tableColumn id="5" name="Ano"/>
    <x:tableColumn id="6" name="Responsável"/>
    <x:tableColumn id="7" name="Km atual"/>
    <x:tableColumn id="8" name="Status"/>
    <x:tableColumn id="9" name="Próx. manutenção (km)"/>
    <x:tableColumn id="10" name="Licenciamento"/>
    <x:tableColumn id="11" name="Seguro até"/>
    <x:tableColumn id="12" name="Km rodados"/>
    <x:tableColumn id="13" name="Litros"/>
    <x:tableColumn id="14" name="Combustível"/>
    <x:tableColumn id="15" name="Manutenção"/>
    <x:tableColumn id="16" name="Outros custos"/>
    <x:tableColumn id="17" name="Custo total"/>
    <x:tableColumn id="18" name="Consumo km/l"/>
    <x:tableColumn id="19" name="Custo por km"/>
    <x:tableColumn id="20" name="Dias licença"/>
    <x:tableColumn id="21" name="Dias seguro"/>
    <x:tableColumn id="22" name="Ação recomendada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AbastecimentosTable" displayName="AbastecimentosTable" ref="A4:L204" headerRowCount="1" totalsRowCount="0" totalsRowShown="0">
  <x:autoFilter ref="A4:L204"/>
  <x:tableColumns count="12">
    <x:tableColumn id="1" name="Data"/>
    <x:tableColumn id="2" name="Veículo ID"/>
    <x:tableColumn id="3" name="Hodômetro"/>
    <x:tableColumn id="4" name="Km rodados"/>
    <x:tableColumn id="5" name="Litros"/>
    <x:tableColumn id="6" name="Valor total"/>
    <x:tableColumn id="7" name="Preço/litro"/>
    <x:tableColumn id="8" name="Consumo km/l"/>
    <x:tableColumn id="9" name="Custo/km"/>
    <x:tableColumn id="10" name="Combustível"/>
    <x:tableColumn id="11" name="Posto"/>
    <x:tableColumn id="12" name="Observações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ManutencoesTable" displayName="ManutencoesTable" ref="A4:L204" headerRowCount="1" totalsRowCount="0" totalsRowShown="0">
  <x:autoFilter ref="A4:L204"/>
  <x:tableColumns count="12">
    <x:tableColumn id="1" name="OS"/>
    <x:tableColumn id="2" name="Data"/>
    <x:tableColumn id="3" name="Veículo ID"/>
    <x:tableColumn id="4" name="Tipo"/>
    <x:tableColumn id="5" name="Descrição"/>
    <x:tableColumn id="6" name="Km"/>
    <x:tableColumn id="7" name="Oficina"/>
    <x:tableColumn id="8" name="Custo"/>
    <x:tableColumn id="9" name="Próxima manutenção (km)"/>
    <x:tableColumn id="10" name="Status"/>
    <x:tableColumn id="11" name="Próximo vencimento"/>
    <x:tableColumn id="12" name="Observações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DespesasTable" displayName="DespesasTable" ref="A4:J204" headerRowCount="1" totalsRowCount="0" totalsRowShown="0">
  <x:autoFilter ref="A4:J204"/>
  <x:tableColumns count="10">
    <x:tableColumn id="1" name="Data"/>
    <x:tableColumn id="2" name="Veículo ID"/>
    <x:tableColumn id="3" name="Categoria"/>
    <x:tableColumn id="4" name="Descrição"/>
    <x:tableColumn id="5" name="Valor"/>
    <x:tableColumn id="6" name="Competência"/>
    <x:tableColumn id="7" name="Pago?"/>
    <x:tableColumn id="8" name="Vencimento"/>
    <x:tableColumn id="9" name="Documento"/>
    <x:tableColumn id="10" name="Observaçõe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d919403f8f7456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84e6f3c49d14dc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417820f0e514d8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9fe769e9450408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1da824e05ecf47e5" /></Relationships>
</file>

<file path=xl/worksheets/sheet1.xml><?xml version="1.0" encoding="utf-8"?>
<x:worksheet xmlns:x="http://schemas.openxmlformats.org/spreadsheetml/2006/main">
  <x:sheetPr>
    <x:tabColor rgb="FF173D2B"/>
  </x:sheetPr>
  <x:sheetViews>
    <x:sheetView showGridLines="0" workbookViewId="0"/>
  </x:sheetViews>
  <x:sheetFormatPr defaultRowHeight="15"/>
  <x:cols>
    <x:col min="1" max="1" width="24" hidden="0" customWidth="1"/>
    <x:col min="2" max="2" width="12" hidden="0" customWidth="1"/>
    <x:col min="3" max="3" width="2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24" customHeight="1">
      <x:c r="A1" s="186" t="str">
        <x:v>Frota: custos, consumo e prioridades</x:v>
      </x:c>
      <x:c r="B1" s="186"/>
      <x:c r="C1" s="186"/>
      <x:c r="D1" s="186"/>
      <x:c r="E1" s="186"/>
      <x:c r="F1" s="186"/>
      <x:c r="G1" s="186"/>
      <x:c r="H1" s="186"/>
      <x:c r="I1" s="186"/>
      <x:c r="J1" s="186"/>
      <x:c r="K1" s="186"/>
      <x:c r="L1" s="186"/>
      <x:c r="M1" s="186"/>
      <x:c r="N1" s="186"/>
      <x:c r="O1"/>
      <x:c r="P1"/>
      <x:c r="Q1"/>
      <x:c r="R1"/>
      <x:c r="S1"/>
      <x:c r="T1"/>
      <x:c r="U1"/>
      <x:c r="V1"/>
      <x:c r="W1"/>
      <x:c r="AA1" t="str">
        <x:v>Tipo de custo</x:v>
      </x:c>
      <x:c r="AB1" t="str">
        <x:v>R$</x:v>
      </x:c>
    </x:row>
    <x:row r="2" ht="24" customHeight="1">
      <x:c r="A2" s="186"/>
      <x:c r="B2" s="186"/>
      <x:c r="C2" s="186"/>
      <x:c r="D2" s="186"/>
      <x:c r="E2" s="186"/>
      <x:c r="F2" s="186"/>
      <x:c r="G2" s="186"/>
      <x:c r="H2" s="186"/>
      <x:c r="I2" s="186"/>
      <x:c r="J2" s="186"/>
      <x:c r="K2" s="186"/>
      <x:c r="L2" s="186"/>
      <x:c r="M2" s="186"/>
      <x:c r="N2" s="186"/>
      <x:c r="O2"/>
      <x:c r="P2"/>
      <x:c r="Q2"/>
      <x:c r="R2"/>
      <x:c r="S2"/>
      <x:c r="T2"/>
      <x:c r="U2"/>
      <x:c r="V2"/>
      <x:c r="W2"/>
      <x:c r="AA2" t="str">
        <x:v>Combustível</x:v>
      </x:c>
      <x:c r="AB2" t="n">
        <x:f>SUMIFS(Veiculos!$N$5:$N$104,Veiculos!$X$5:$X$104,1,Veiculos!$AG$5:$AG$104,1)</x:f>
        <x:v>5346</x:v>
      </x:c>
    </x:row>
    <x:row r="3" ht="24" customHeight="1">
      <x:c r="A3" s="184" t="str">
        <x:f>"Período: "&amp;TEXT(Listas!B13,"dd/mm/yyyy")&amp;" a "&amp;TEXT(Listas!B14,"dd/mm/yyyy")&amp;" | Responsável: "&amp;Listas!B15</x:f>
        <x:v>Período: 01/09/2026 a 30/09/2026 | Responsável: Todos</x:v>
      </x:c>
      <x:c r="B3" s="184"/>
      <x:c r="C3" s="184"/>
      <x:c r="D3" s="184"/>
      <x:c r="E3" s="184"/>
      <x:c r="F3" s="184"/>
      <x:c r="G3" s="184"/>
      <x:c r="H3" s="184"/>
      <x:c r="I3" s="184"/>
      <x:c r="J3" s="184"/>
      <x:c r="K3" s="184"/>
      <x:c r="L3" s="184"/>
      <x:c r="M3" s="184"/>
      <x:c r="N3" s="184"/>
      <x:c r="O3"/>
      <x:c r="P3"/>
      <x:c r="Q3"/>
      <x:c r="R3"/>
      <x:c r="S3"/>
      <x:c r="T3"/>
      <x:c r="U3"/>
      <x:c r="V3"/>
      <x:c r="W3"/>
      <x:c r="AA3" t="str">
        <x:v>Manutenção concluída</x:v>
      </x:c>
      <x:c r="AB3" t="n">
        <x:f>SUMIFS(Veiculos!$O$5:$O$104,Veiculos!$X$5:$X$104,1,Veiculos!$AG$5:$AG$104,1)</x:f>
        <x:v>4800</x:v>
      </x:c>
    </x:row>
    <x:row r="4" ht="24" customHeight="1">
      <x:c r="A4" s="184"/>
      <x:c r="B4" s="184"/>
      <x:c r="C4" s="184"/>
      <x:c r="D4" s="184"/>
      <x:c r="E4" s="184"/>
      <x:c r="F4" s="184"/>
      <x:c r="G4" s="184"/>
      <x:c r="H4" s="184"/>
      <x:c r="I4" s="184"/>
      <x:c r="J4" s="184"/>
      <x:c r="K4" s="184"/>
      <x:c r="L4" s="184"/>
      <x:c r="M4" s="184"/>
      <x:c r="N4" s="184"/>
      <x:c r="O4"/>
      <x:c r="P4"/>
      <x:c r="Q4"/>
      <x:c r="R4"/>
      <x:c r="S4"/>
      <x:c r="T4"/>
      <x:c r="U4"/>
      <x:c r="V4"/>
      <x:c r="W4"/>
      <x:c r="AA4" t="str">
        <x:v>Despesas pagas</x:v>
      </x:c>
      <x:c r="AB4" t="n">
        <x:f>SUMIFS(Veiculos!$P$5:$P$104,Veiculos!$X$5:$X$104,1,Veiculos!$AG$5:$AG$104,1)</x:f>
        <x:v>2600</x:v>
      </x:c>
    </x:row>
    <x:row r="5" ht="38" customHeight="1">
      <x:c r="A5" s="188" t="str">
        <x:v>KM VÁLIDOS</x:v>
      </x:c>
      <x:c r="B5" s="188"/>
      <x:c r="C5" s="188" t="str">
        <x:v>CUSTOS INCLUÍDOS</x:v>
      </x:c>
      <x:c r="D5" s="188"/>
      <x:c r="E5" s="188" t="str">
        <x:v>CUSTO R$/KM</x:v>
      </x:c>
      <x:c r="F5" s="188"/>
      <x:c r="G5" s="188" t="str">
        <x:v>CONSUMO KM/L</x:v>
      </x:c>
      <x:c r="H5" s="188"/>
      <x:c r="I5" s="188" t="str">
        <x:v>VEÍCULOS COM AÇÃO</x:v>
      </x:c>
      <x:c r="J5" s="188"/>
      <x:c r="K5" s="188"/>
      <x:c r="L5" s="188" t="str">
        <x:v>DADOS PENDENTES</x:v>
      </x:c>
      <x:c r="M5" s="188"/>
      <x:c r="N5" s="188"/>
      <x:c r="O5"/>
      <x:c r="P5"/>
      <x:c r="Q5"/>
      <x:c r="R5"/>
      <x:c r="S5"/>
      <x:c r="T5"/>
      <x:c r="U5"/>
      <x:c r="V5"/>
      <x:c r="W5"/>
    </x:row>
    <x:row r="6" ht="38" customHeight="1">
      <x:c r="A6" s="190" t="n">
        <x:f>SUMIFS(Veiculos!$L$5:$L$104,Veiculos!$X$5:$X$104,1,Veiculos!$AG$5:$AG$104,1)</x:f>
        <x:v>7900</x:v>
      </x:c>
      <x:c r="B6" s="190"/>
      <x:c r="C6" s="191" t="n">
        <x:f>SUMIFS(Veiculos!$Q$5:$Q$104,Veiculos!$X$5:$X$104,1,Veiculos!$AG$5:$AG$104,1)</x:f>
        <x:v>12746</x:v>
      </x:c>
      <x:c r="D6" s="191"/>
      <x:c r="E6" s="191" t="n">
        <x:f>IF(OR(L6&gt;0,A6=0),"n.a.",C6/A6)</x:f>
        <x:v>1.6134177215189873</x:v>
      </x:c>
      <x:c r="F6" s="191"/>
      <x:c r="G6" s="192" t="n">
        <x:f>IF(OR(L6&gt;0,SUMIFS(Veiculos!$M$5:$M$104,Veiculos!$X$5:$X$104,1,Veiculos!$AG$5:$AG$104,1)=0),"n.a.",A6/SUMIFS(Veiculos!$M$5:$M$104,Veiculos!$X$5:$X$104,1,Veiculos!$AG$5:$AG$104,1))</x:f>
        <x:v>9.37129300118624</x:v>
      </x:c>
      <x:c r="H6" s="192"/>
      <x:c r="I6" s="190" t="n">
        <x:f>COUNTIFS(Veiculos!$AE$5:$AE$104,"&gt;0")</x:f>
        <x:v>4</x:v>
      </x:c>
      <x:c r="J6" s="190"/>
      <x:c r="K6" s="190"/>
      <x:c r="L6" s="190" t="n">
        <x:f>SUMIFS(Veiculos!$AH$5:$AH$104,Veiculos!$X$5:$X$104,1)+COUNTIFS(Abastecimentos!$P$5:$P$204,1,Abastecimentos!$Q$5:$Q$204,1)+COUNTIFS(Manutencoes!$P$5:$P$204,1,Manutencoes!$Q$5:$Q$204,1)+COUNTIFS(Despesas!$N$5:$N$204,1,Despesas!$O$5:$O$204,1)</x:f>
        <x:v>0</x:v>
      </x:c>
      <x:c r="M6" s="190"/>
      <x:c r="N6" s="190"/>
      <x:c r="O6"/>
      <x:c r="P6"/>
      <x:c r="Q6"/>
      <x:c r="R6"/>
      <x:c r="S6"/>
      <x:c r="T6"/>
      <x:c r="U6"/>
      <x:c r="V6"/>
      <x:c r="W6"/>
    </x:row>
    <x:row r="7" ht="24" customHeight="1">
      <x:c r="A7" s="184"/>
      <x:c r="B7" s="184"/>
      <x:c r="C7" s="184"/>
      <x:c r="D7" s="184"/>
      <x:c r="E7" s="184"/>
      <x:c r="F7" s="184"/>
      <x:c r="G7" s="184"/>
      <x:c r="H7" s="184"/>
      <x:c r="I7" s="184"/>
      <x:c r="J7" s="184"/>
      <x:c r="K7" s="184"/>
      <x:c r="L7" s="184"/>
      <x:c r="M7" s="184"/>
      <x:c r="N7" s="184"/>
      <x:c r="O7"/>
      <x:c r="P7"/>
      <x:c r="Q7"/>
      <x:c r="R7"/>
      <x:c r="S7"/>
      <x:c r="T7"/>
      <x:c r="U7"/>
      <x:c r="V7"/>
      <x:c r="W7"/>
    </x:row>
    <x:row r="8" ht="30" customHeight="1">
      <x:c r="A8" s="193" t="str">
        <x:v>Custos: combustível, manutenção concluída e despesas pagas, pela data do registro. Dados inválidos são excluídos; com pendências os índices ficam n.a. Alertas usam o cadastro atual e a data de análise.</x:v>
      </x:c>
      <x:c r="B8" s="193"/>
      <x:c r="C8" s="193"/>
      <x:c r="D8" s="193"/>
      <x:c r="E8" s="193"/>
      <x:c r="F8" s="193"/>
      <x:c r="G8" s="193"/>
      <x:c r="H8" s="193"/>
      <x:c r="I8" s="193"/>
      <x:c r="J8" s="193"/>
      <x:c r="K8" s="193"/>
      <x:c r="L8" s="193"/>
      <x:c r="M8" s="193"/>
      <x:c r="N8" s="193"/>
      <x:c r="O8"/>
      <x:c r="P8"/>
      <x:c r="Q8"/>
      <x:c r="R8"/>
      <x:c r="S8"/>
      <x:c r="T8"/>
      <x:c r="U8"/>
      <x:c r="V8"/>
      <x:c r="W8"/>
    </x:row>
    <x:row r="9" ht="30" customHeight="1">
      <x:c r="A9" s="193"/>
      <x:c r="B9" s="193"/>
      <x:c r="C9" s="193"/>
      <x:c r="D9" s="193"/>
      <x:c r="E9" s="193"/>
      <x:c r="F9" s="193"/>
      <x:c r="G9" s="193"/>
      <x:c r="H9" s="193"/>
      <x:c r="I9" s="193"/>
      <x:c r="J9" s="193"/>
      <x:c r="K9" s="193"/>
      <x:c r="L9" s="193"/>
      <x:c r="M9" s="193"/>
      <x:c r="N9" s="193"/>
      <x:c r="O9"/>
      <x:c r="P9"/>
      <x:c r="Q9"/>
      <x:c r="R9"/>
      <x:c r="S9"/>
      <x:c r="T9"/>
      <x:c r="U9"/>
      <x:c r="V9"/>
      <x:c r="W9"/>
    </x:row>
    <x:row r="10" ht="24" customHeight="1">
      <x:c r="A10" s="184"/>
      <x:c r="B10" s="184"/>
      <x:c r="C10" s="184"/>
      <x:c r="D10" s="184"/>
      <x:c r="E10" s="184"/>
      <x:c r="F10" s="184"/>
      <x:c r="G10" s="184"/>
      <x:c r="H10" s="184"/>
      <x:c r="I10" s="184"/>
      <x:c r="J10" s="184"/>
      <x:c r="K10" s="184"/>
      <x:c r="L10" s="184"/>
      <x:c r="M10" s="184"/>
      <x:c r="N10" s="184"/>
      <x:c r="O10"/>
      <x:c r="P10"/>
      <x:c r="Q10"/>
      <x:c r="R10"/>
      <x:c r="S10"/>
      <x:c r="T10"/>
      <x:c r="U10"/>
      <x:c r="V10"/>
      <x:c r="W10"/>
    </x:row>
    <x:row r="11" ht="32" customHeight="1">
      <x:c r="A11" s="188" t="str">
        <x:v>Alertas independentes</x:v>
      </x:c>
      <x:c r="B11" s="188" t="str">
        <x:v>Veículos</x:v>
      </x:c>
      <x:c r="C11" s="188" t="str">
        <x:v>Regra</x:v>
      </x:c>
      <x:c r="D11" s="184"/>
      <x:c r="E11" s="184"/>
      <x:c r="F11" s="184"/>
      <x:c r="G11" s="184"/>
      <x:c r="H11" s="184"/>
      <x:c r="I11" s="184"/>
      <x:c r="J11" s="184"/>
      <x:c r="K11" s="184"/>
      <x:c r="L11" s="184"/>
      <x:c r="M11" s="184"/>
      <x:c r="N11" s="184"/>
      <x:c r="O11"/>
      <x:c r="P11"/>
      <x:c r="Q11"/>
      <x:c r="R11"/>
      <x:c r="S11"/>
      <x:c r="T11"/>
      <x:c r="U11"/>
      <x:c r="V11"/>
      <x:c r="W11"/>
    </x:row>
    <x:row r="12" ht="24" customHeight="1">
      <x:c r="A12" s="184" t="str">
        <x:v>Documento vencido</x:v>
      </x:c>
      <x:c r="B12" s="184" t="n">
        <x:f>SUM(Veiculos!$Y$5:$Y$104)</x:f>
        <x:v>3</x:v>
      </x:c>
      <x:c r="C12" s="184" t="str">
        <x:v>Data anterior à análise</x:v>
      </x:c>
      <x:c r="D12" s="184"/>
      <x:c r="E12" s="184"/>
      <x:c r="F12" s="184"/>
      <x:c r="G12" s="184"/>
      <x:c r="H12" s="184"/>
      <x:c r="I12" s="184"/>
      <x:c r="J12" s="184"/>
      <x:c r="K12" s="184"/>
      <x:c r="L12" s="184"/>
      <x:c r="M12" s="184"/>
      <x:c r="N12" s="184"/>
      <x:c r="O12"/>
      <x:c r="P12"/>
      <x:c r="Q12"/>
      <x:c r="R12"/>
      <x:c r="S12"/>
      <x:c r="T12"/>
      <x:c r="U12"/>
      <x:c r="V12"/>
      <x:c r="W12"/>
    </x:row>
    <x:row r="13" ht="24" customHeight="1">
      <x:c r="A13" s="184" t="str">
        <x:v>Manutenção por km</x:v>
      </x:c>
      <x:c r="B13" s="184" t="n">
        <x:f>SUM(Veiculos!$Z$5:$Z$104)</x:f>
        <x:v>1</x:v>
      </x:c>
      <x:c r="C13" s="184" t="str">
        <x:v>Atual &gt;= limite cadastrado</x:v>
      </x:c>
      <x:c r="D13" s="184"/>
      <x:c r="E13" s="184"/>
      <x:c r="F13" s="184"/>
      <x:c r="G13" s="184"/>
      <x:c r="H13" s="184"/>
      <x:c r="I13" s="184"/>
      <x:c r="J13" s="184"/>
      <x:c r="K13" s="184"/>
      <x:c r="L13" s="184"/>
      <x:c r="M13" s="184"/>
      <x:c r="N13" s="184"/>
      <x:c r="O13"/>
      <x:c r="P13"/>
      <x:c r="Q13"/>
      <x:c r="R13"/>
      <x:c r="S13"/>
      <x:c r="T13"/>
      <x:c r="U13"/>
      <x:c r="V13"/>
      <x:c r="W13"/>
    </x:row>
    <x:row r="14" ht="24" customHeight="1">
      <x:c r="A14" s="184" t="str">
        <x:v>Vencimento próximo</x:v>
      </x:c>
      <x:c r="B14" s="184" t="n">
        <x:f>SUM(Veiculos!$AA$5:$AA$104)</x:f>
        <x:v>1</x:v>
      </x:c>
      <x:c r="C14" s="184" t="str">
        <x:v>Dentro da antecedência</x:v>
      </x:c>
      <x:c r="D14" s="184"/>
      <x:c r="E14" s="184"/>
      <x:c r="F14" s="184"/>
      <x:c r="G14" s="184"/>
      <x:c r="H14" s="184"/>
      <x:c r="I14" s="184"/>
      <x:c r="J14" s="184"/>
      <x:c r="K14" s="184"/>
      <x:c r="L14" s="184"/>
      <x:c r="M14" s="184"/>
      <x:c r="N14" s="184"/>
      <x:c r="O14"/>
      <x:c r="P14"/>
      <x:c r="Q14"/>
      <x:c r="R14"/>
      <x:c r="S14"/>
      <x:c r="T14"/>
      <x:c r="U14"/>
      <x:c r="V14"/>
      <x:c r="W14"/>
    </x:row>
    <x:row r="15" ht="24" customHeight="1">
      <x:c r="A15" s="184" t="str">
        <x:v>Consumo baixo</x:v>
      </x:c>
      <x:c r="B15" s="184" t="n">
        <x:f>SUM(Veiculos!$AB$5:$AB$104)</x:f>
        <x:v>2</x:v>
      </x:c>
      <x:c r="C15" s="184" t="str">
        <x:v>Abaixo da meta editável</x:v>
      </x:c>
      <x:c r="D15" s="184"/>
      <x:c r="E15" s="184"/>
      <x:c r="F15" s="184"/>
      <x:c r="G15" s="184"/>
      <x:c r="H15" s="184"/>
      <x:c r="I15" s="184"/>
      <x:c r="J15" s="184"/>
      <x:c r="K15" s="184"/>
      <x:c r="L15" s="184"/>
      <x:c r="M15" s="184"/>
      <x:c r="N15" s="184"/>
      <x:c r="O15"/>
      <x:c r="P15"/>
      <x:c r="Q15"/>
      <x:c r="R15"/>
      <x:c r="S15"/>
      <x:c r="T15"/>
      <x:c r="U15"/>
      <x:c r="V15"/>
      <x:c r="W15"/>
    </x:row>
    <x:row r="16" ht="24" customHeight="1">
      <x:c r="A16" s="184" t="str">
        <x:v>Custo alto</x:v>
      </x:c>
      <x:c r="B16" s="184" t="n">
        <x:f>SUM(Veiculos!$AC$5:$AC$104)</x:f>
        <x:v>2</x:v>
      </x:c>
      <x:c r="C16" s="184" t="str">
        <x:v>Acima do teto editável</x:v>
      </x:c>
      <x:c r="D16" s="184"/>
      <x:c r="E16" s="184"/>
      <x:c r="F16" s="184"/>
      <x:c r="G16" s="184"/>
      <x:c r="H16" s="184"/>
      <x:c r="I16" s="184"/>
      <x:c r="J16" s="184"/>
      <x:c r="K16" s="184"/>
      <x:c r="L16" s="184"/>
      <x:c r="M16" s="184"/>
      <x:c r="N16" s="184"/>
      <x:c r="O16"/>
      <x:c r="P16"/>
      <x:c r="Q16"/>
      <x:c r="R16"/>
      <x:c r="S16"/>
      <x:c r="T16"/>
      <x:c r="U16"/>
      <x:c r="V16"/>
      <x:c r="W16"/>
    </x:row>
    <x:row r="17" ht="24" customHeight="1">
      <x:c r="A17" s="184" t="str">
        <x:v>Cadastros no contexto</x:v>
      </x:c>
      <x:c r="B17" s="184" t="n">
        <x:f>SUM(Veiculos!$X$5:$X$104)</x:f>
        <x:v>5</x:v>
      </x:c>
      <x:c r="C17" s="184" t="str">
        <x:v>Ativo ou Em manutenção</x:v>
      </x:c>
      <x:c r="D17" s="184"/>
      <x:c r="E17" s="184"/>
      <x:c r="F17" s="184"/>
      <x:c r="G17" s="184"/>
      <x:c r="H17" s="184"/>
      <x:c r="I17" s="184"/>
      <x:c r="J17" s="184"/>
      <x:c r="K17" s="184"/>
      <x:c r="L17" s="184"/>
      <x:c r="M17" s="184"/>
      <x:c r="N17" s="184"/>
      <x:c r="O17"/>
      <x:c r="P17"/>
      <x:c r="Q17"/>
      <x:c r="R17"/>
      <x:c r="S17"/>
      <x:c r="T17"/>
      <x:c r="U17"/>
      <x:c r="V17"/>
      <x:c r="W17"/>
    </x:row>
    <x:row r="18" ht="24" customHeight="1">
      <x:c r="A18" s="184"/>
      <x:c r="B18" s="184"/>
      <x:c r="C18" s="184"/>
      <x:c r="D18" s="184"/>
      <x:c r="E18" s="184"/>
      <x:c r="F18" s="184"/>
      <x:c r="G18" s="184"/>
      <x:c r="H18" s="184"/>
      <x:c r="I18" s="184"/>
      <x:c r="J18" s="184"/>
      <x:c r="K18" s="184"/>
      <x:c r="L18" s="184"/>
      <x:c r="M18" s="184"/>
      <x:c r="N18" s="184"/>
      <x:c r="O18"/>
      <x:c r="P18"/>
      <x:c r="Q18"/>
      <x:c r="R18"/>
      <x:c r="S18"/>
      <x:c r="T18"/>
      <x:c r="U18"/>
      <x:c r="V18"/>
      <x:c r="W18"/>
    </x:row>
    <x:row r="19" ht="24" customHeight="1">
      <x:c r="A19" s="184"/>
      <x:c r="B19" s="184"/>
      <x:c r="C19" s="184"/>
      <x:c r="D19" s="184"/>
      <x:c r="E19" s="184"/>
      <x:c r="F19" s="184"/>
      <x:c r="G19" s="184"/>
      <x:c r="H19" s="184"/>
      <x:c r="I19" s="184"/>
      <x:c r="J19" s="184"/>
      <x:c r="K19" s="184"/>
      <x:c r="L19" s="184"/>
      <x:c r="M19" s="184"/>
      <x:c r="N19" s="184"/>
      <x:c r="O19"/>
      <x:c r="P19"/>
      <x:c r="Q19"/>
      <x:c r="R19"/>
      <x:c r="S19"/>
      <x:c r="T19"/>
      <x:c r="U19"/>
      <x:c r="V19"/>
      <x:c r="W19"/>
    </x:row>
    <x:row r="20" ht="30" customHeight="1">
      <x:c r="A20" s="193" t="str">
        <x:v>Cada veículo pode ter vários alertas. Os números não são somados como veículos distintos. Metas em Listas B6:B8; cadastros inativos ficam fora do painel.</x:v>
      </x:c>
      <x:c r="B20" s="193"/>
      <x:c r="C20" s="193"/>
      <x:c r="D20" s="193"/>
      <x:c r="E20" s="184"/>
      <x:c r="F20" s="184"/>
      <x:c r="G20" s="184"/>
      <x:c r="H20" s="184"/>
      <x:c r="I20" s="184"/>
      <x:c r="J20" s="184"/>
      <x:c r="K20" s="184"/>
      <x:c r="L20" s="184"/>
      <x:c r="M20" s="184"/>
      <x:c r="N20" s="184"/>
      <x:c r="O20"/>
      <x:c r="P20"/>
      <x:c r="Q20"/>
      <x:c r="R20"/>
      <x:c r="S20"/>
      <x:c r="T20"/>
      <x:c r="U20"/>
      <x:c r="V20"/>
      <x:c r="W20"/>
    </x:row>
    <x:row r="21" ht="30" customHeight="1">
      <x:c r="A21" s="193"/>
      <x:c r="B21" s="193"/>
      <x:c r="C21" s="193"/>
      <x:c r="D21" s="193"/>
      <x:c r="E21" s="184"/>
      <x:c r="F21" s="184"/>
      <x:c r="G21" s="184"/>
      <x:c r="H21" s="184"/>
      <x:c r="I21" s="184"/>
      <x:c r="J21" s="184"/>
      <x:c r="K21" s="184"/>
      <x:c r="L21" s="184"/>
      <x:c r="M21" s="184"/>
      <x:c r="N21" s="184"/>
      <x:c r="O21"/>
      <x:c r="P21"/>
      <x:c r="Q21"/>
      <x:c r="R21"/>
      <x:c r="S21"/>
      <x:c r="T21"/>
      <x:c r="U21"/>
      <x:c r="V21"/>
      <x:c r="W21"/>
    </x:row>
    <x:row r="22" ht="30" customHeight="1">
      <x:c r="A22" s="193"/>
      <x:c r="B22" s="193"/>
      <x:c r="C22" s="193"/>
      <x:c r="D22" s="193"/>
      <x:c r="E22" s="184"/>
      <x:c r="F22" s="184"/>
      <x:c r="G22" s="184"/>
      <x:c r="H22" s="184"/>
      <x:c r="I22" s="184"/>
      <x:c r="J22" s="184"/>
      <x:c r="K22" s="184"/>
      <x:c r="L22" s="184"/>
      <x:c r="M22" s="184"/>
      <x:c r="N22" s="184"/>
      <x:c r="O22"/>
      <x:c r="P22"/>
      <x:c r="Q22"/>
      <x:c r="R22"/>
      <x:c r="S22"/>
      <x:c r="T22"/>
      <x:c r="U22"/>
      <x:c r="V22"/>
      <x:c r="W22"/>
    </x:row>
    <x:row r="23" ht="24" customHeight="1">
      <x:c r="A23" s="184"/>
      <x:c r="B23" s="184"/>
      <x:c r="C23" s="184"/>
      <x:c r="D23" s="184"/>
      <x:c r="E23" s="184"/>
      <x:c r="F23" s="184"/>
      <x:c r="G23" s="184"/>
      <x:c r="H23" s="184"/>
      <x:c r="I23" s="184"/>
      <x:c r="J23" s="184"/>
      <x:c r="K23" s="184"/>
      <x:c r="L23" s="184"/>
      <x:c r="M23" s="184"/>
      <x:c r="N23" s="184"/>
      <x:c r="O23"/>
      <x:c r="P23"/>
      <x:c r="Q23"/>
      <x:c r="R23"/>
      <x:c r="S23"/>
      <x:c r="T23"/>
      <x:c r="U23"/>
      <x:c r="V23"/>
      <x:c r="W23"/>
    </x:row>
    <x:row r="24" ht="32" customHeight="1">
      <x:c r="A24" s="188" t="str">
        <x:v>Prioridades: dez primeiros veículos com ação</x:v>
      </x:c>
      <x:c r="B24" s="188"/>
      <x:c r="C24" s="188"/>
      <x:c r="D24" s="188"/>
      <x:c r="E24" s="188"/>
      <x:c r="F24" s="188"/>
      <x:c r="G24" s="188"/>
      <x:c r="H24" s="188"/>
      <x:c r="I24" s="188"/>
      <x:c r="J24" s="188"/>
      <x:c r="K24" s="188"/>
      <x:c r="L24" s="188"/>
      <x:c r="M24" s="188"/>
      <x:c r="N24" s="188"/>
      <x:c r="O24"/>
      <x:c r="P24"/>
      <x:c r="Q24"/>
      <x:c r="R24"/>
      <x:c r="S24"/>
      <x:c r="T24"/>
      <x:c r="U24"/>
      <x:c r="V24"/>
      <x:c r="W24"/>
    </x:row>
    <x:row r="25" ht="32" customHeight="1">
      <x:c r="A25" s="188" t="str">
        <x:v>ID e placa</x:v>
      </x:c>
      <x:c r="B25" s="188"/>
      <x:c r="C25" s="188" t="str">
        <x:v>Motivos</x:v>
      </x:c>
      <x:c r="D25" s="188"/>
      <x:c r="E25" s="188"/>
      <x:c r="F25" s="188"/>
      <x:c r="G25" s="188"/>
      <x:c r="H25" s="188" t="str">
        <x:v>Responsável</x:v>
      </x:c>
      <x:c r="I25" s="188"/>
      <x:c r="J25" s="188" t="str">
        <x:v>Próxima ação</x:v>
      </x:c>
      <x:c r="K25" s="188"/>
      <x:c r="L25" s="188"/>
      <x:c r="M25" s="188" t="str">
        <x:v>Prazo da ação</x:v>
      </x:c>
      <x:c r="N25" s="188"/>
      <x:c r="O25"/>
      <x:c r="P25"/>
      <x:c r="Q25"/>
      <x:c r="R25"/>
      <x:c r="S25"/>
      <x:c r="T25"/>
      <x:c r="U25"/>
      <x:c r="V25"/>
      <x:c r="W25"/>
    </x:row>
    <x:row r="26" ht="52" customHeight="1">
      <x:c r="A26" s="195" t="str">
        <x:f>IF(P26="","",INDEX(Veiculos!$A$5:$A$104,P26)&amp;" "&amp;INDEX(Veiculos!$B$5:$B$104,P26))</x:f>
        <x:v>FR-001 ABC1D23</x:v>
      </x:c>
      <x:c r="B26" s="195"/>
      <x:c r="C26" s="195" t="str">
        <x:f>IF(P26="","",IF(INDEX(Veiculos!$V$5:$V$104,P26)="","",INDEX(Veiculos!$V$5:$V$104,P26)))</x:f>
        <x:v>Documento vencido. </x:v>
      </x:c>
      <x:c r="D26" s="195"/>
      <x:c r="E26" s="195"/>
      <x:c r="F26" s="195"/>
      <x:c r="G26" s="195"/>
      <x:c r="H26" s="195" t="str">
        <x:f>IF(P26="","",IF(INDEX(Veiculos!$F$5:$F$104,P26)="","",INDEX(Veiculos!$F$5:$F$104,P26)))</x:f>
        <x:v>Ana Lima</x:v>
      </x:c>
      <x:c r="I26" s="195"/>
      <x:c r="J26" s="195" t="str">
        <x:f>IF(P26="","",IF(INDEX(Veiculos!$AJ$5:$AJ$104,P26)="","",INDEX(Veiculos!$AJ$5:$AJ$104,P26)))</x:f>
      </x:c>
      <x:c r="K26" s="195"/>
      <x:c r="L26" s="195"/>
      <x:c r="M26" s="196" t="str">
        <x:f>IF(P26="","",IF(INDEX(Veiculos!$AK$5:$AK$104,P26)="","",INDEX(Veiculos!$AK$5:$AK$104,P26)))</x:f>
      </x:c>
      <x:c r="N26" s="196"/>
      <x:c r="O26"/>
      <x:c r="P26" t="n">
        <x:f>IFERROR(MATCH(1,Veiculos!$AF$5:$AF$104,0),"")</x:f>
        <x:v>1</x:v>
      </x:c>
      <x:c r="Q26"/>
      <x:c r="R26"/>
      <x:c r="S26"/>
      <x:c r="T26"/>
      <x:c r="U26"/>
      <x:c r="V26"/>
      <x:c r="W26"/>
    </x:row>
    <x:row r="27" ht="52" customHeight="1">
      <x:c r="A27" s="198" t="str">
        <x:f>IF(P27="","",INDEX(Veiculos!$A$5:$A$104,P27)&amp;" "&amp;INDEX(Veiculos!$B$5:$B$104,P27))</x:f>
        <x:v>FR-002 DEF4G56</x:v>
      </x:c>
      <x:c r="B27" s="198"/>
      <x:c r="C27" s="198" t="str">
        <x:f>IF(P27="","",IF(INDEX(Veiculos!$V$5:$V$104,P27)="","",INDEX(Veiculos!$V$5:$V$104,P27)))</x:f>
        <x:v>Documento vencido. Manutenção por km. Consumo baixo. Custo alto. </x:v>
      </x:c>
      <x:c r="D27" s="198"/>
      <x:c r="E27" s="198"/>
      <x:c r="F27" s="198"/>
      <x:c r="G27" s="198"/>
      <x:c r="H27" s="198" t="str">
        <x:f>IF(P27="","",IF(INDEX(Veiculos!$F$5:$F$104,P27)="","",INDEX(Veiculos!$F$5:$F$104,P27)))</x:f>
        <x:v>Bruno Reis</x:v>
      </x:c>
      <x:c r="I27" s="198"/>
      <x:c r="J27" s="198" t="str">
        <x:f>IF(P27="","",IF(INDEX(Veiculos!$AJ$5:$AJ$104,P27)="","",INDEX(Veiculos!$AJ$5:$AJ$104,P27)))</x:f>
      </x:c>
      <x:c r="K27" s="198"/>
      <x:c r="L27" s="198"/>
      <x:c r="M27" s="199" t="str">
        <x:f>IF(P27="","",IF(INDEX(Veiculos!$AK$5:$AK$104,P27)="","",INDEX(Veiculos!$AK$5:$AK$104,P27)))</x:f>
      </x:c>
      <x:c r="N27" s="199"/>
      <x:c r="O27"/>
      <x:c r="P27" t="n">
        <x:f>IFERROR(MATCH(2,Veiculos!$AF$5:$AF$104,0),"")</x:f>
        <x:v>2</x:v>
      </x:c>
      <x:c r="Q27"/>
      <x:c r="R27"/>
      <x:c r="S27"/>
      <x:c r="T27"/>
      <x:c r="U27"/>
      <x:c r="V27"/>
      <x:c r="W27"/>
    </x:row>
    <x:row r="28" ht="52" customHeight="1">
      <x:c r="A28" s="195" t="str">
        <x:f>IF(P28="","",INDEX(Veiculos!$A$5:$A$104,P28)&amp;" "&amp;INDEX(Veiculos!$B$5:$B$104,P28))</x:f>
        <x:v>FR-003 GHI7J89</x:v>
      </x:c>
      <x:c r="B28" s="195"/>
      <x:c r="C28" s="195" t="str">
        <x:f>IF(P28="","",IF(INDEX(Veiculos!$V$5:$V$104,P28)="","",INDEX(Veiculos!$V$5:$V$104,P28)))</x:f>
        <x:v>Documento vencido. </x:v>
      </x:c>
      <x:c r="D28" s="195"/>
      <x:c r="E28" s="195"/>
      <x:c r="F28" s="195"/>
      <x:c r="G28" s="195"/>
      <x:c r="H28" s="195" t="str">
        <x:f>IF(P28="","",IF(INDEX(Veiculos!$F$5:$F$104,P28)="","",INDEX(Veiculos!$F$5:$F$104,P28)))</x:f>
        <x:v>Carla Souza</x:v>
      </x:c>
      <x:c r="I28" s="195"/>
      <x:c r="J28" s="195" t="str">
        <x:f>IF(P28="","",IF(INDEX(Veiculos!$AJ$5:$AJ$104,P28)="","",INDEX(Veiculos!$AJ$5:$AJ$104,P28)))</x:f>
      </x:c>
      <x:c r="K28" s="195"/>
      <x:c r="L28" s="195"/>
      <x:c r="M28" s="196" t="str">
        <x:f>IF(P28="","",IF(INDEX(Veiculos!$AK$5:$AK$104,P28)="","",INDEX(Veiculos!$AK$5:$AK$104,P28)))</x:f>
      </x:c>
      <x:c r="N28" s="196"/>
      <x:c r="O28"/>
      <x:c r="P28" t="n">
        <x:f>IFERROR(MATCH(3,Veiculos!$AF$5:$AF$104,0),"")</x:f>
        <x:v>3</x:v>
      </x:c>
      <x:c r="Q28"/>
      <x:c r="R28"/>
      <x:c r="S28"/>
      <x:c r="T28"/>
      <x:c r="U28"/>
      <x:c r="V28"/>
      <x:c r="W28"/>
    </x:row>
    <x:row r="29" ht="52" customHeight="1">
      <x:c r="A29" s="198" t="str">
        <x:f>IF(P29="","",INDEX(Veiculos!$A$5:$A$104,P29)&amp;" "&amp;INDEX(Veiculos!$B$5:$B$104,P29))</x:f>
        <x:v>FR-004 JKL0M12</x:v>
      </x:c>
      <x:c r="B29" s="198"/>
      <x:c r="C29" s="198" t="str">
        <x:f>IF(P29="","",IF(INDEX(Veiculos!$V$5:$V$104,P29)="","",INDEX(Veiculos!$V$5:$V$104,P29)))</x:f>
        <x:v>Vencimento próximo. Consumo baixo. Custo alto. </x:v>
      </x:c>
      <x:c r="D29" s="198"/>
      <x:c r="E29" s="198"/>
      <x:c r="F29" s="198"/>
      <x:c r="G29" s="198"/>
      <x:c r="H29" s="198" t="str">
        <x:f>IF(P29="","",IF(INDEX(Veiculos!$F$5:$F$104,P29)="","",INDEX(Veiculos!$F$5:$F$104,P29)))</x:f>
        <x:v>Diego Martins</x:v>
      </x:c>
      <x:c r="I29" s="198"/>
      <x:c r="J29" s="198" t="str">
        <x:f>IF(P29="","",IF(INDEX(Veiculos!$AJ$5:$AJ$104,P29)="","",INDEX(Veiculos!$AJ$5:$AJ$104,P29)))</x:f>
      </x:c>
      <x:c r="K29" s="198"/>
      <x:c r="L29" s="198"/>
      <x:c r="M29" s="199" t="str">
        <x:f>IF(P29="","",IF(INDEX(Veiculos!$AK$5:$AK$104,P29)="","",INDEX(Veiculos!$AK$5:$AK$104,P29)))</x:f>
      </x:c>
      <x:c r="N29" s="199"/>
      <x:c r="O29"/>
      <x:c r="P29" t="n">
        <x:f>IFERROR(MATCH(4,Veiculos!$AF$5:$AF$104,0),"")</x:f>
        <x:v>4</x:v>
      </x:c>
      <x:c r="Q29"/>
      <x:c r="R29"/>
      <x:c r="S29"/>
      <x:c r="T29"/>
      <x:c r="U29"/>
      <x:c r="V29"/>
      <x:c r="W29"/>
    </x:row>
    <x:row r="30" ht="52" customHeight="1">
      <x:c r="A30" s="195" t="str">
        <x:f>IF(P30="","",INDEX(Veiculos!$A$5:$A$104,P30)&amp;" "&amp;INDEX(Veiculos!$B$5:$B$104,P30))</x:f>
      </x:c>
      <x:c r="B30" s="195"/>
      <x:c r="C30" s="195" t="str">
        <x:f>IF(P30="","",IF(INDEX(Veiculos!$V$5:$V$104,P30)="","",INDEX(Veiculos!$V$5:$V$104,P30)))</x:f>
      </x:c>
      <x:c r="D30" s="195"/>
      <x:c r="E30" s="195"/>
      <x:c r="F30" s="195"/>
      <x:c r="G30" s="195"/>
      <x:c r="H30" s="195" t="str">
        <x:f>IF(P30="","",IF(INDEX(Veiculos!$F$5:$F$104,P30)="","",INDEX(Veiculos!$F$5:$F$104,P30)))</x:f>
      </x:c>
      <x:c r="I30" s="195"/>
      <x:c r="J30" s="195" t="str">
        <x:f>IF(P30="","",IF(INDEX(Veiculos!$AJ$5:$AJ$104,P30)="","",INDEX(Veiculos!$AJ$5:$AJ$104,P30)))</x:f>
      </x:c>
      <x:c r="K30" s="195"/>
      <x:c r="L30" s="195"/>
      <x:c r="M30" s="196" t="str">
        <x:f>IF(P30="","",IF(INDEX(Veiculos!$AK$5:$AK$104,P30)="","",INDEX(Veiculos!$AK$5:$AK$104,P30)))</x:f>
      </x:c>
      <x:c r="N30" s="196"/>
      <x:c r="O30"/>
      <x:c r="P30" t="str">
        <x:f>IFERROR(MATCH(5,Veiculos!$AF$5:$AF$104,0),"")</x:f>
      </x:c>
      <x:c r="Q30"/>
      <x:c r="R30"/>
      <x:c r="S30"/>
      <x:c r="T30"/>
      <x:c r="U30"/>
      <x:c r="V30"/>
      <x:c r="W30"/>
    </x:row>
    <x:row r="31" ht="52" customHeight="1">
      <x:c r="A31" s="198" t="str">
        <x:f>IF(P31="","",INDEX(Veiculos!$A$5:$A$104,P31)&amp;" "&amp;INDEX(Veiculos!$B$5:$B$104,P31))</x:f>
      </x:c>
      <x:c r="B31" s="198"/>
      <x:c r="C31" s="198" t="str">
        <x:f>IF(P31="","",IF(INDEX(Veiculos!$V$5:$V$104,P31)="","",INDEX(Veiculos!$V$5:$V$104,P31)))</x:f>
      </x:c>
      <x:c r="D31" s="198"/>
      <x:c r="E31" s="198"/>
      <x:c r="F31" s="198"/>
      <x:c r="G31" s="198"/>
      <x:c r="H31" s="198" t="str">
        <x:f>IF(P31="","",IF(INDEX(Veiculos!$F$5:$F$104,P31)="","",INDEX(Veiculos!$F$5:$F$104,P31)))</x:f>
      </x:c>
      <x:c r="I31" s="198"/>
      <x:c r="J31" s="198" t="str">
        <x:f>IF(P31="","",IF(INDEX(Veiculos!$AJ$5:$AJ$104,P31)="","",INDEX(Veiculos!$AJ$5:$AJ$104,P31)))</x:f>
      </x:c>
      <x:c r="K31" s="198"/>
      <x:c r="L31" s="198"/>
      <x:c r="M31" s="199" t="str">
        <x:f>IF(P31="","",IF(INDEX(Veiculos!$AK$5:$AK$104,P31)="","",INDEX(Veiculos!$AK$5:$AK$104,P31)))</x:f>
      </x:c>
      <x:c r="N31" s="199"/>
      <x:c r="O31"/>
      <x:c r="P31" t="str">
        <x:f>IFERROR(MATCH(6,Veiculos!$AF$5:$AF$104,0),"")</x:f>
      </x:c>
      <x:c r="Q31"/>
      <x:c r="R31"/>
      <x:c r="S31"/>
      <x:c r="T31"/>
      <x:c r="U31"/>
      <x:c r="V31"/>
      <x:c r="W31"/>
    </x:row>
    <x:row r="32" ht="52" customHeight="1">
      <x:c r="A32" s="195" t="str">
        <x:f>IF(P32="","",INDEX(Veiculos!$A$5:$A$104,P32)&amp;" "&amp;INDEX(Veiculos!$B$5:$B$104,P32))</x:f>
      </x:c>
      <x:c r="B32" s="195"/>
      <x:c r="C32" s="195" t="str">
        <x:f>IF(P32="","",IF(INDEX(Veiculos!$V$5:$V$104,P32)="","",INDEX(Veiculos!$V$5:$V$104,P32)))</x:f>
      </x:c>
      <x:c r="D32" s="195"/>
      <x:c r="E32" s="195"/>
      <x:c r="F32" s="195"/>
      <x:c r="G32" s="195"/>
      <x:c r="H32" s="195" t="str">
        <x:f>IF(P32="","",IF(INDEX(Veiculos!$F$5:$F$104,P32)="","",INDEX(Veiculos!$F$5:$F$104,P32)))</x:f>
      </x:c>
      <x:c r="I32" s="195"/>
      <x:c r="J32" s="195" t="str">
        <x:f>IF(P32="","",IF(INDEX(Veiculos!$AJ$5:$AJ$104,P32)="","",INDEX(Veiculos!$AJ$5:$AJ$104,P32)))</x:f>
      </x:c>
      <x:c r="K32" s="195"/>
      <x:c r="L32" s="195"/>
      <x:c r="M32" s="196" t="str">
        <x:f>IF(P32="","",IF(INDEX(Veiculos!$AK$5:$AK$104,P32)="","",INDEX(Veiculos!$AK$5:$AK$104,P32)))</x:f>
      </x:c>
      <x:c r="N32" s="196"/>
      <x:c r="O32"/>
      <x:c r="P32" t="str">
        <x:f>IFERROR(MATCH(7,Veiculos!$AF$5:$AF$104,0),"")</x:f>
      </x:c>
      <x:c r="Q32"/>
      <x:c r="R32"/>
      <x:c r="S32"/>
      <x:c r="T32"/>
      <x:c r="U32"/>
      <x:c r="V32"/>
      <x:c r="W32"/>
    </x:row>
    <x:row r="33" ht="52" customHeight="1">
      <x:c r="A33" s="198" t="str">
        <x:f>IF(P33="","",INDEX(Veiculos!$A$5:$A$104,P33)&amp;" "&amp;INDEX(Veiculos!$B$5:$B$104,P33))</x:f>
      </x:c>
      <x:c r="B33" s="198"/>
      <x:c r="C33" s="198" t="str">
        <x:f>IF(P33="","",IF(INDEX(Veiculos!$V$5:$V$104,P33)="","",INDEX(Veiculos!$V$5:$V$104,P33)))</x:f>
      </x:c>
      <x:c r="D33" s="198"/>
      <x:c r="E33" s="198"/>
      <x:c r="F33" s="198"/>
      <x:c r="G33" s="198"/>
      <x:c r="H33" s="198" t="str">
        <x:f>IF(P33="","",IF(INDEX(Veiculos!$F$5:$F$104,P33)="","",INDEX(Veiculos!$F$5:$F$104,P33)))</x:f>
      </x:c>
      <x:c r="I33" s="198"/>
      <x:c r="J33" s="198" t="str">
        <x:f>IF(P33="","",IF(INDEX(Veiculos!$AJ$5:$AJ$104,P33)="","",INDEX(Veiculos!$AJ$5:$AJ$104,P33)))</x:f>
      </x:c>
      <x:c r="K33" s="198"/>
      <x:c r="L33" s="198"/>
      <x:c r="M33" s="199" t="str">
        <x:f>IF(P33="","",IF(INDEX(Veiculos!$AK$5:$AK$104,P33)="","",INDEX(Veiculos!$AK$5:$AK$104,P33)))</x:f>
      </x:c>
      <x:c r="N33" s="199"/>
      <x:c r="O33"/>
      <x:c r="P33" t="str">
        <x:f>IFERROR(MATCH(8,Veiculos!$AF$5:$AF$104,0),"")</x:f>
      </x:c>
      <x:c r="Q33"/>
      <x:c r="R33"/>
      <x:c r="S33"/>
      <x:c r="T33"/>
      <x:c r="U33"/>
      <x:c r="V33"/>
      <x:c r="W33"/>
    </x:row>
    <x:row r="34" ht="52" customHeight="1">
      <x:c r="A34" s="195" t="str">
        <x:f>IF(P34="","",INDEX(Veiculos!$A$5:$A$104,P34)&amp;" "&amp;INDEX(Veiculos!$B$5:$B$104,P34))</x:f>
      </x:c>
      <x:c r="B34" s="195"/>
      <x:c r="C34" s="195" t="str">
        <x:f>IF(P34="","",IF(INDEX(Veiculos!$V$5:$V$104,P34)="","",INDEX(Veiculos!$V$5:$V$104,P34)))</x:f>
      </x:c>
      <x:c r="D34" s="195"/>
      <x:c r="E34" s="195"/>
      <x:c r="F34" s="195"/>
      <x:c r="G34" s="195"/>
      <x:c r="H34" s="195" t="str">
        <x:f>IF(P34="","",IF(INDEX(Veiculos!$F$5:$F$104,P34)="","",INDEX(Veiculos!$F$5:$F$104,P34)))</x:f>
      </x:c>
      <x:c r="I34" s="195"/>
      <x:c r="J34" s="195" t="str">
        <x:f>IF(P34="","",IF(INDEX(Veiculos!$AJ$5:$AJ$104,P34)="","",INDEX(Veiculos!$AJ$5:$AJ$104,P34)))</x:f>
      </x:c>
      <x:c r="K34" s="195"/>
      <x:c r="L34" s="195"/>
      <x:c r="M34" s="196" t="str">
        <x:f>IF(P34="","",IF(INDEX(Veiculos!$AK$5:$AK$104,P34)="","",INDEX(Veiculos!$AK$5:$AK$104,P34)))</x:f>
      </x:c>
      <x:c r="N34" s="196"/>
      <x:c r="O34"/>
      <x:c r="P34" t="str">
        <x:f>IFERROR(MATCH(9,Veiculos!$AF$5:$AF$104,0),"")</x:f>
      </x:c>
      <x:c r="Q34"/>
      <x:c r="R34"/>
      <x:c r="S34"/>
      <x:c r="T34"/>
      <x:c r="U34"/>
      <x:c r="V34"/>
      <x:c r="W34"/>
    </x:row>
    <x:row r="35" ht="52" customHeight="1">
      <x:c r="A35" s="198" t="str">
        <x:f>IF(P35="","",INDEX(Veiculos!$A$5:$A$104,P35)&amp;" "&amp;INDEX(Veiculos!$B$5:$B$104,P35))</x:f>
      </x:c>
      <x:c r="B35" s="198"/>
      <x:c r="C35" s="198" t="str">
        <x:f>IF(P35="","",IF(INDEX(Veiculos!$V$5:$V$104,P35)="","",INDEX(Veiculos!$V$5:$V$104,P35)))</x:f>
      </x:c>
      <x:c r="D35" s="198"/>
      <x:c r="E35" s="198"/>
      <x:c r="F35" s="198"/>
      <x:c r="G35" s="198"/>
      <x:c r="H35" s="198" t="str">
        <x:f>IF(P35="","",IF(INDEX(Veiculos!$F$5:$F$104,P35)="","",INDEX(Veiculos!$F$5:$F$104,P35)))</x:f>
      </x:c>
      <x:c r="I35" s="198"/>
      <x:c r="J35" s="198" t="str">
        <x:f>IF(P35="","",IF(INDEX(Veiculos!$AJ$5:$AJ$104,P35)="","",INDEX(Veiculos!$AJ$5:$AJ$104,P35)))</x:f>
      </x:c>
      <x:c r="K35" s="198"/>
      <x:c r="L35" s="198"/>
      <x:c r="M35" s="199" t="str">
        <x:f>IF(P35="","",IF(INDEX(Veiculos!$AK$5:$AK$104,P35)="","",INDEX(Veiculos!$AK$5:$AK$104,P35)))</x:f>
      </x:c>
      <x:c r="N35" s="199"/>
      <x:c r="O35"/>
      <x:c r="P35" t="str">
        <x:f>IFERROR(MATCH(10,Veiculos!$AF$5:$AF$104,0),"")</x:f>
      </x:c>
      <x:c r="Q35"/>
      <x:c r="R35"/>
      <x:c r="S35"/>
      <x:c r="T35"/>
      <x:c r="U35"/>
      <x:c r="V35"/>
      <x:c r="W35"/>
    </x:row>
    <x:row r="36" ht="24" customHeight="1">
      <x:c r="A36" s="184"/>
      <x:c r="B36" s="184"/>
      <x:c r="C36" s="184"/>
      <x:c r="D36" s="184"/>
      <x:c r="E36" s="184"/>
      <x:c r="F36" s="184"/>
      <x:c r="G36" s="184"/>
      <x:c r="H36" s="184"/>
      <x:c r="I36" s="184"/>
      <x:c r="J36" s="184"/>
      <x:c r="K36" s="184"/>
      <x:c r="L36" s="184"/>
      <x:c r="M36" s="184"/>
      <x:c r="N36" s="184"/>
      <x:c r="O36"/>
      <x:c r="P36"/>
      <x:c r="Q36"/>
      <x:c r="R36"/>
      <x:c r="S36"/>
      <x:c r="T36"/>
      <x:c r="U36"/>
      <x:c r="V36"/>
      <x:c r="W36"/>
    </x:row>
    <x:row r="37" ht="24" customHeight="1">
      <x:c r="A37" s="193" t="str">
        <x:v>Preencha próxima ação e prazo em Veiculos AJ/AK. Pendências detalhadas estão nas bases. Há100 veículos e200 linhas por base. Controle do período em Listas B13:B15. Importação testada no Google Planilhas; Excel nativo não testado.</x:v>
      </x:c>
      <x:c r="B37" s="193"/>
      <x:c r="C37" s="193"/>
      <x:c r="D37" s="193"/>
      <x:c r="E37" s="193"/>
      <x:c r="F37" s="193"/>
      <x:c r="G37" s="193"/>
      <x:c r="H37" s="193"/>
      <x:c r="I37" s="193"/>
      <x:c r="J37" s="193"/>
      <x:c r="K37" s="193"/>
      <x:c r="L37" s="193"/>
      <x:c r="M37" s="193"/>
      <x:c r="N37" s="193"/>
      <x:c r="O37"/>
      <x:c r="P37"/>
      <x:c r="Q37"/>
      <x:c r="R37"/>
      <x:c r="S37"/>
      <x:c r="T37"/>
      <x:c r="U37"/>
      <x:c r="V37"/>
      <x:c r="W37"/>
    </x:row>
    <x:row r="38" ht="24" customHeight="1">
      <x:c r="A38" s="193"/>
      <x:c r="B38" s="193"/>
      <x:c r="C38" s="193"/>
      <x:c r="D38" s="193"/>
      <x:c r="E38" s="193"/>
      <x:c r="F38" s="193"/>
      <x:c r="G38" s="193"/>
      <x:c r="H38" s="193"/>
      <x:c r="I38" s="193"/>
      <x:c r="J38" s="193"/>
      <x:c r="K38" s="193"/>
      <x:c r="L38" s="193"/>
      <x:c r="M38" s="193"/>
      <x:c r="N38" s="193"/>
      <x:c r="O38"/>
      <x:c r="P38"/>
      <x:c r="Q38"/>
      <x:c r="R38"/>
      <x:c r="S38"/>
      <x:c r="T38"/>
      <x:c r="U38"/>
      <x:c r="V38"/>
      <x:c r="W38"/>
    </x:row>
    <x:row r="39" ht="24" customHeight="1">
      <x:c r="A39" s="193"/>
      <x:c r="B39" s="193"/>
      <x:c r="C39" s="193"/>
      <x:c r="D39" s="193"/>
      <x:c r="E39" s="193"/>
      <x:c r="F39" s="193"/>
      <x:c r="G39" s="193"/>
      <x:c r="H39" s="193"/>
      <x:c r="I39" s="193"/>
      <x:c r="J39" s="193"/>
      <x:c r="K39" s="193"/>
      <x:c r="L39" s="193"/>
      <x:c r="M39" s="193"/>
      <x:c r="N39" s="193"/>
      <x:c r="O39"/>
      <x:c r="P39"/>
      <x:c r="Q39"/>
      <x:c r="R39"/>
      <x:c r="S39"/>
      <x:c r="T39"/>
      <x:c r="U39"/>
      <x:c r="V39"/>
      <x:c r="W39"/>
    </x:row>
    <x:row r="40" ht="24" customHeight="1">
      <x:c r="A40" s="184"/>
      <x:c r="B40" s="184"/>
      <x:c r="C40" s="184"/>
      <x:c r="D40" s="184"/>
      <x:c r="E40" s="184"/>
      <x:c r="F40" s="184"/>
      <x:c r="G40" s="184"/>
      <x:c r="H40" s="184"/>
      <x:c r="I40" s="184"/>
      <x:c r="J40" s="184"/>
      <x:c r="K40" s="184"/>
      <x:c r="L40" s="184"/>
      <x:c r="M40" s="184"/>
      <x:c r="N40" s="184"/>
      <x:c r="O40"/>
      <x:c r="P40"/>
      <x:c r="Q40"/>
      <x:c r="R40"/>
      <x:c r="S40"/>
      <x:c r="T40"/>
      <x:c r="U40"/>
      <x:c r="V40"/>
      <x:c r="W40"/>
    </x:row>
    <x:row r="4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</x:row>
    <x:row r="42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</x:row>
    <x:row r="43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</x:row>
    <x:row r="44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</x:row>
    <x:row r="45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</x:row>
    <x:row r="46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</x:row>
    <x:row r="47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</x:row>
    <x:row r="48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</x:row>
    <x:row r="49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</x:row>
    <x:row r="50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</x:row>
    <x:row r="5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</x:row>
    <x:row r="52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</x:row>
    <x:row r="53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</x:row>
    <x:row r="54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</x:row>
    <x:row r="8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</x:row>
    <x:row r="20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  <x:c r="W201"/>
    </x:row>
    <x:row r="202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  <x:c r="W202"/>
    </x:row>
    <x:row r="203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  <x:c r="W203"/>
    </x:row>
    <x:row r="204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  <x:c r="W204"/>
    </x:row>
    <x:row r="205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  <x:c r="W205"/>
    </x:row>
    <x:row r="206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  <x:c r="W206"/>
    </x:row>
    <x:row r="207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  <x:c r="W207"/>
    </x:row>
    <x:row r="208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  <x:c r="W208"/>
    </x:row>
    <x:row r="209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</x:row>
    <x:row r="210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  <x:c r="W210"/>
    </x:row>
    <x:row r="21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  <x:c r="W211"/>
    </x:row>
    <x:row r="212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</x:row>
    <x:row r="213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  <x:c r="W213"/>
    </x:row>
    <x:row r="214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  <x:c r="W214"/>
    </x:row>
    <x:row r="215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  <x:c r="W215"/>
    </x:row>
    <x:row r="216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</x:row>
    <x:row r="217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  <x:c r="W217"/>
    </x:row>
    <x:row r="218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  <x:c r="W218"/>
    </x:row>
    <x:row r="219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  <x:c r="W219"/>
    </x:row>
    <x:row r="220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  <x:c r="W220"/>
    </x:row>
    <x:row r="22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  <x:c r="W221"/>
    </x:row>
    <x:row r="222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  <x:c r="W222"/>
    </x:row>
    <x:row r="223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  <x:c r="W223"/>
    </x:row>
    <x:row r="224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  <x:c r="W224"/>
    </x:row>
    <x:row r="225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</x:row>
    <x:row r="226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  <x:c r="W226"/>
    </x:row>
    <x:row r="227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  <x:c r="W227"/>
    </x:row>
    <x:row r="228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  <x:c r="W228"/>
    </x:row>
    <x:row r="229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  <x:c r="W229"/>
    </x:row>
    <x:row r="230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  <x:c r="W230"/>
    </x:row>
    <x:row r="23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  <x:c r="W231"/>
    </x:row>
    <x:row r="232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  <x:c r="W232"/>
    </x:row>
    <x:row r="233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  <x:c r="W233"/>
    </x:row>
    <x:row r="234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  <x:c r="W234"/>
    </x:row>
    <x:row r="235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  <x:c r="W235"/>
    </x:row>
    <x:row r="236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  <x:c r="W236"/>
    </x:row>
    <x:row r="237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  <x:c r="W237"/>
    </x:row>
    <x:row r="238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</x:row>
    <x:row r="239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  <x:c r="W239"/>
    </x:row>
    <x:row r="240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  <x:c r="W240"/>
    </x:row>
  </x:sheetData>
  <x:mergeCells>
    <x:mergeCell ref="A1:N2"/>
    <x:mergeCell ref="A3:N3"/>
    <x:mergeCell ref="A5:B5"/>
    <x:mergeCell ref="A6:B6"/>
    <x:mergeCell ref="C5:D5"/>
    <x:mergeCell ref="C6:D6"/>
    <x:mergeCell ref="E5:F5"/>
    <x:mergeCell ref="E6:F6"/>
    <x:mergeCell ref="G5:H5"/>
    <x:mergeCell ref="G6:H6"/>
    <x:mergeCell ref="I5:K5"/>
    <x:mergeCell ref="I6:K6"/>
    <x:mergeCell ref="L5:N5"/>
    <x:mergeCell ref="L6:N6"/>
    <x:mergeCell ref="A8:N9"/>
    <x:mergeCell ref="A20:D22"/>
    <x:mergeCell ref="A24:N24"/>
    <x:mergeCell ref="A25:B25"/>
    <x:mergeCell ref="C25:G25"/>
    <x:mergeCell ref="H25:I25"/>
    <x:mergeCell ref="J25:L25"/>
    <x:mergeCell ref="M25:N25"/>
    <x:mergeCell ref="C26:G26"/>
    <x:mergeCell ref="H26:I26"/>
    <x:mergeCell ref="J26:L26"/>
    <x:mergeCell ref="M26:N26"/>
    <x:mergeCell ref="A26:B26"/>
    <x:mergeCell ref="C27:G27"/>
    <x:mergeCell ref="H27:I27"/>
    <x:mergeCell ref="J27:L27"/>
    <x:mergeCell ref="M27:N27"/>
    <x:mergeCell ref="A27:B27"/>
    <x:mergeCell ref="C28:G28"/>
    <x:mergeCell ref="H28:I28"/>
    <x:mergeCell ref="J28:L28"/>
    <x:mergeCell ref="M28:N28"/>
    <x:mergeCell ref="A28:B28"/>
    <x:mergeCell ref="C29:G29"/>
    <x:mergeCell ref="H29:I29"/>
    <x:mergeCell ref="J29:L29"/>
    <x:mergeCell ref="M29:N29"/>
    <x:mergeCell ref="A29:B29"/>
    <x:mergeCell ref="C30:G30"/>
    <x:mergeCell ref="H30:I30"/>
    <x:mergeCell ref="J30:L30"/>
    <x:mergeCell ref="M30:N30"/>
    <x:mergeCell ref="A30:B30"/>
    <x:mergeCell ref="C31:G31"/>
    <x:mergeCell ref="H31:I31"/>
    <x:mergeCell ref="J31:L31"/>
    <x:mergeCell ref="M31:N31"/>
    <x:mergeCell ref="A31:B31"/>
    <x:mergeCell ref="C32:G32"/>
    <x:mergeCell ref="H32:I32"/>
    <x:mergeCell ref="J32:L32"/>
    <x:mergeCell ref="M32:N32"/>
    <x:mergeCell ref="A32:B32"/>
    <x:mergeCell ref="C33:G33"/>
    <x:mergeCell ref="H33:I33"/>
    <x:mergeCell ref="J33:L33"/>
    <x:mergeCell ref="M33:N33"/>
    <x:mergeCell ref="A33:B33"/>
    <x:mergeCell ref="C34:G34"/>
    <x:mergeCell ref="H34:I34"/>
    <x:mergeCell ref="J34:L34"/>
    <x:mergeCell ref="M34:N34"/>
    <x:mergeCell ref="A34:B34"/>
    <x:mergeCell ref="C35:G35"/>
    <x:mergeCell ref="H35:I35"/>
    <x:mergeCell ref="J35:L35"/>
    <x:mergeCell ref="M35:N35"/>
    <x:mergeCell ref="A35:B35"/>
    <x:mergeCell ref="A37:N39"/>
  </x:mergeCells>
  <x:pageMargins left="0.7" right="0.7" top="0.75" bottom="0.75" header="0.3" footer="0.3"/>
  <x:drawing xmlns:r="http://schemas.openxmlformats.org/officeDocument/2006/relationships" r:id="R5d919403f8f74566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16" hidden="0" customWidth="1"/>
    <x:col min="5" max="5" width="9" hidden="0" customWidth="1"/>
    <x:col min="6" max="6" width="20" hidden="0" customWidth="1"/>
    <x:col min="7" max="7" width="14" hidden="0" customWidth="1"/>
    <x:col min="8" max="8" width="17" hidden="0" customWidth="1"/>
    <x:col min="9" max="9" width="21" hidden="0" customWidth="1"/>
    <x:col min="10" max="10" width="17" hidden="0" customWidth="1"/>
    <x:col min="11" max="11" width="17" hidden="0" customWidth="1"/>
    <x:col min="12" max="12" width="14" hidden="0" customWidth="1"/>
    <x:col min="13" max="13" width="12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5" hidden="0" customWidth="1"/>
    <x:col min="19" max="19" width="15" hidden="0" customWidth="1"/>
    <x:col min="20" max="20" width="13" hidden="0" customWidth="1"/>
    <x:col min="21" max="21" width="13" hidden="0" customWidth="1"/>
    <x:col min="22" max="22" width="27" hidden="0" customWidth="1"/>
    <x:col min="23" max="23" width="24" hidden="0" customWidth="1"/>
    <x:col min="24" max="24" width="24" hidden="0" customWidth="1"/>
    <x:col min="25" max="25" width="24" hidden="0" customWidth="1"/>
    <x:col min="26" max="26" width="24" hidden="0" customWidth="1"/>
    <x:col min="27" max="27" width="24" hidden="0" customWidth="1"/>
    <x:col min="28" max="28" width="24" hidden="0" customWidth="1"/>
    <x:col min="29" max="29" width="24" hidden="0" customWidth="1"/>
    <x:col min="30" max="30" width="24" hidden="0" customWidth="1"/>
    <x:col min="31" max="31" width="24" hidden="0" customWidth="1"/>
    <x:col min="32" max="32" width="24" hidden="0" customWidth="1"/>
    <x:col min="33" max="33" width="24" hidden="0" customWidth="1"/>
    <x:col min="34" max="34" width="24" hidden="0" customWidth="1"/>
    <x:col min="35" max="35" width="24" hidden="0" customWidth="1"/>
    <x:col min="36" max="36" width="24" hidden="0" customWidth="1"/>
    <x:col min="37" max="37" width="24" hidden="0" customWidth="1"/>
  </x:cols>
  <x:sheetData>
    <x:row r="1" ht="34" customHeight="1">
      <x:c r="A1" s="4" t="str">
        <x:v>CONTROLE CONSOLIDADO DA FROTA</x:v>
      </x:c>
      <x:c r="B1" s="4" t="str">
        <x:v>CONTROLE CONSOLIDADO DA FROTA</x:v>
      </x:c>
      <x:c r="C1" s="4" t="str">
        <x:v>CONTROLE CONSOLIDADO DA FROTA</x:v>
      </x:c>
      <x:c r="D1" s="4" t="str">
        <x:v>CONTROLE CONSOLIDADO DA FROTA</x:v>
      </x:c>
      <x:c r="E1" s="4" t="str">
        <x:v>CONTROLE CONSOLIDADO DA FROTA</x:v>
      </x:c>
      <x:c r="F1" s="4" t="str">
        <x:v>CONTROLE CONSOLIDADO DA FROTA</x:v>
      </x:c>
      <x:c r="G1" s="4" t="str">
        <x:v>CONTROLE CONSOLIDADO DA FROTA</x:v>
      </x:c>
      <x:c r="H1" s="4" t="str">
        <x:v>CONTROLE CONSOLIDADO DA FROTA</x:v>
      </x:c>
      <x:c r="I1" s="4" t="str">
        <x:v>CONTROLE CONSOLIDADO DA FROTA</x:v>
      </x:c>
      <x:c r="J1" s="4" t="str">
        <x:v>CONTROLE CONSOLIDADO DA FROTA</x:v>
      </x:c>
      <x:c r="K1" s="4" t="str">
        <x:v>CONTROLE CONSOLIDADO DA FROTA</x:v>
      </x:c>
      <x:c r="L1" s="4" t="str">
        <x:v>CONTROLE CONSOLIDADO DA FROTA</x:v>
      </x:c>
      <x:c r="M1" s="4" t="str">
        <x:v>CONTROLE CONSOLIDADO DA FROTA</x:v>
      </x:c>
      <x:c r="N1" s="4" t="str">
        <x:v>CONTROLE CONSOLIDADO DA FROTA</x:v>
      </x:c>
      <x:c r="O1" s="4" t="str">
        <x:v>CONTROLE CONSOLIDADO DA FROTA</x:v>
      </x:c>
      <x:c r="P1" s="4" t="str">
        <x:v>CONTROLE CONSOLIDADO DA FROTA</x:v>
      </x:c>
      <x:c r="Q1" s="4" t="str">
        <x:v>CONTROLE CONSOLIDADO DA FROTA</x:v>
      </x:c>
      <x:c r="R1" s="4" t="str">
        <x:v>CONTROLE CONSOLIDADO DA FROTA</x:v>
      </x:c>
      <x:c r="S1" s="4" t="str">
        <x:v>CONTROLE CONSOLIDADO DA FROTA</x:v>
      </x:c>
      <x:c r="T1" s="4" t="str">
        <x:v>CONTROLE CONSOLIDADO DA FROTA</x:v>
      </x:c>
      <x:c r="U1" s="4" t="str">
        <x:v>CONTROLE CONSOLIDADO DA FROTA</x:v>
      </x:c>
      <x:c r="V1" s="4" t="str">
        <x:v>CONTROLE CONSOLIDADO DA FROTA</x:v>
      </x:c>
      <x:c r="W1" s="1"/>
    </x:row>
    <x:row r="2" ht="28" customHeight="1">
      <x:c r="A2" s="8" t="str">
        <x:v>Preencha as células amarelas. Custos, consumo, vencimentos e ação recomendada são calculados automaticamente.</x:v>
      </x:c>
      <x:c r="B2" s="8" t="str">
        <x:v>Preencha as células amarelas. Custos, consumo, vencimentos e ação recomendada são calculados automaticamente.</x:v>
      </x:c>
      <x:c r="C2" s="8" t="str">
        <x:v>Preencha as células amarelas. Custos, consumo, vencimentos e ação recomendada são calculados automaticamente.</x:v>
      </x:c>
      <x:c r="D2" s="8" t="str">
        <x:v>Preencha as células amarelas. Custos, consumo, vencimentos e ação recomendada são calculados automaticamente.</x:v>
      </x:c>
      <x:c r="E2" s="8" t="str">
        <x:v>Preencha as células amarelas. Custos, consumo, vencimentos e ação recomendada são calculados automaticamente.</x:v>
      </x:c>
      <x:c r="F2" s="8" t="str">
        <x:v>Preencha as células amarelas. Custos, consumo, vencimentos e ação recomendada são calculados automaticamente.</x:v>
      </x:c>
      <x:c r="G2" s="8" t="str">
        <x:v>Preencha as células amarelas. Custos, consumo, vencimentos e ação recomendada são calculados automaticamente.</x:v>
      </x:c>
      <x:c r="H2" s="8" t="str">
        <x:v>Preencha as células amarelas. Custos, consumo, vencimentos e ação recomendada são calculados automaticamente.</x:v>
      </x:c>
      <x:c r="I2" s="8" t="str">
        <x:v>Preencha as células amarelas. Custos, consumo, vencimentos e ação recomendada são calculados automaticamente.</x:v>
      </x:c>
      <x:c r="J2" s="8" t="str">
        <x:v>Preencha as células amarelas. Custos, consumo, vencimentos e ação recomendada são calculados automaticamente.</x:v>
      </x:c>
      <x:c r="K2" s="8" t="str">
        <x:v>Preencha as células amarelas. Custos, consumo, vencimentos e ação recomendada são calculados automaticamente.</x:v>
      </x:c>
      <x:c r="L2" s="8" t="str">
        <x:v>Preencha as células amarelas. Custos, consumo, vencimentos e ação recomendada são calculados automaticamente.</x:v>
      </x:c>
      <x:c r="M2" s="8" t="str">
        <x:v>Preencha as células amarelas. Custos, consumo, vencimentos e ação recomendada são calculados automaticamente.</x:v>
      </x:c>
      <x:c r="N2" s="8" t="str">
        <x:v>Preencha as células amarelas. Custos, consumo, vencimentos e ação recomendada são calculados automaticamente.</x:v>
      </x:c>
      <x:c r="O2" s="8" t="str">
        <x:v>Preencha as células amarelas. Custos, consumo, vencimentos e ação recomendada são calculados automaticamente.</x:v>
      </x:c>
      <x:c r="P2" s="8" t="str">
        <x:v>Preencha as células amarelas. Custos, consumo, vencimentos e ação recomendada são calculados automaticamente.</x:v>
      </x:c>
      <x:c r="Q2" s="8" t="str">
        <x:v>Preencha as células amarelas. Custos, consumo, vencimentos e ação recomendada são calculados automaticamente.</x:v>
      </x:c>
      <x:c r="R2" s="8" t="str">
        <x:v>Preencha as células amarelas. Custos, consumo, vencimentos e ação recomendada são calculados automaticamente.</x:v>
      </x:c>
      <x:c r="S2" s="8" t="str">
        <x:v>Preencha as células amarelas. Custos, consumo, vencimentos e ação recomendada são calculados automaticamente.</x:v>
      </x:c>
      <x:c r="T2" s="8" t="str">
        <x:v>Preencha as células amarelas. Custos, consumo, vencimentos e ação recomendada são calculados automaticamente.</x:v>
      </x:c>
      <x:c r="U2" s="8" t="str">
        <x:v>Preencha as células amarelas. Custos, consumo, vencimentos e ação recomendada são calculados automaticamente.</x:v>
      </x:c>
      <x:c r="V2" s="8" t="str">
        <x:v>Preencha as células amarelas. Custos, consumo, vencimentos e ação recomendada são calculados automaticamente.</x:v>
      </x:c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50" customHeight="1">
      <x:c r="A4" s="22" t="str">
        <x:v>ID</x:v>
      </x:c>
      <x:c r="B4" s="23" t="str">
        <x:v>Placa</x:v>
      </x:c>
      <x:c r="C4" s="23" t="str">
        <x:v>Modelo</x:v>
      </x:c>
      <x:c r="D4" s="23" t="str">
        <x:v>Tipo</x:v>
      </x:c>
      <x:c r="E4" s="23" t="str">
        <x:v>Ano</x:v>
      </x:c>
      <x:c r="F4" s="23" t="str">
        <x:v>Responsável</x:v>
      </x:c>
      <x:c r="G4" s="23" t="str">
        <x:v>Km atual</x:v>
      </x:c>
      <x:c r="H4" s="23" t="str">
        <x:v>Status</x:v>
      </x:c>
      <x:c r="I4" s="23" t="str">
        <x:v>Próx. manutenção (km)</x:v>
      </x:c>
      <x:c r="J4" s="23" t="str">
        <x:v>Licenciamento</x:v>
      </x:c>
      <x:c r="K4" s="23" t="str">
        <x:v>Seguro até</x:v>
      </x:c>
      <x:c r="L4" s="23" t="str">
        <x:v>Km rodados</x:v>
      </x:c>
      <x:c r="M4" s="23" t="str">
        <x:v>Litros</x:v>
      </x:c>
      <x:c r="N4" s="23" t="str">
        <x:v>Combustível</x:v>
      </x:c>
      <x:c r="O4" s="23" t="str">
        <x:v>Manutenção</x:v>
      </x:c>
      <x:c r="P4" s="23" t="str">
        <x:v>Outros custos</x:v>
      </x:c>
      <x:c r="Q4" s="23" t="str">
        <x:v>Custo total</x:v>
      </x:c>
      <x:c r="R4" s="23" t="str">
        <x:v>Consumo km/l</x:v>
      </x:c>
      <x:c r="S4" s="23" t="str">
        <x:v>Custo por km</x:v>
      </x:c>
      <x:c r="T4" s="23" t="str">
        <x:v>Dias licença</x:v>
      </x:c>
      <x:c r="U4" s="23" t="str">
        <x:v>Dias seguro</x:v>
      </x:c>
      <x:c r="V4" s="24" t="str">
        <x:v>Ação recomendada</x:v>
      </x:c>
      <x:c r="W4" s="174" t="str">
        <x:v>Pendência cadastro</x:v>
      </x:c>
      <x:c r="X4" s="180" t="str">
        <x:v>No contexto</x:v>
      </x:c>
      <x:c r="Y4" s="180" t="str">
        <x:v>Documento vencido</x:v>
      </x:c>
      <x:c r="Z4" s="180" t="str">
        <x:v>Manutenção por km</x:v>
      </x:c>
      <x:c r="AA4" s="180" t="str">
        <x:v>Vencimento próximo</x:v>
      </x:c>
      <x:c r="AB4" s="180" t="str">
        <x:v>Consumo baixo</x:v>
      </x:c>
      <x:c r="AC4" s="180" t="str">
        <x:v>Custo alto</x:v>
      </x:c>
      <x:c r="AD4" s="180" t="str">
        <x:v>Pendências de lançamentos</x:v>
      </x:c>
      <x:c r="AE4" s="180" t="str">
        <x:v>Prioridade</x:v>
      </x:c>
      <x:c r="AF4" s="180" t="str">
        <x:v>Ordem de ação</x:v>
      </x:c>
      <x:c r="AG4" s="180" t="str">
        <x:v>Cadastro válido</x:v>
      </x:c>
      <x:c r="AH4" s="180" t="str">
        <x:v>Aviso cadastro</x:v>
      </x:c>
      <x:c r="AI4" s="180" t="str">
        <x:v>Aviso documentos</x:v>
      </x:c>
      <x:c r="AJ4" s="180" t="str">
        <x:v>Próxima ação (entrada)</x:v>
      </x:c>
      <x:c r="AK4" s="180" t="str">
        <x:v>Prazo da ação (entrada)</x:v>
      </x:c>
    </x:row>
    <x:row r="5">
      <x:c r="A5" s="31" t="str">
        <x:v>FR-001</x:v>
      </x:c>
      <x:c r="B5" s="31" t="str">
        <x:v>ABC1D23</x:v>
      </x:c>
      <x:c r="C5" s="31" t="str">
        <x:v>Fiat Strada</x:v>
      </x:c>
      <x:c r="D5" s="31" t="str">
        <x:v>Pickup</x:v>
      </x:c>
      <x:c r="E5" s="35" t="n">
        <x:v>2022</x:v>
      </x:c>
      <x:c r="F5" s="31" t="str">
        <x:v>Ana Lima</x:v>
      </x:c>
      <x:c r="G5" s="36" t="n">
        <x:v>78500</x:v>
      </x:c>
      <x:c r="H5" s="36" t="str">
        <x:v>Ativo</x:v>
      </x:c>
      <x:c r="I5" s="36" t="n">
        <x:v>79000</x:v>
      </x:c>
      <x:c r="J5" s="37" t="n">
        <x:v>46477</x:v>
      </x:c>
      <x:c r="K5" s="37" t="n">
        <x:v>46305</x:v>
      </x:c>
      <x:c r="L5" s="38" t="n">
        <x:f>IF(A5="","",SUMIFS(Abastecimentos!$D$5:$D$204,Abastecimentos!$B$5:$B$204,A5,Abastecimentos!$N$5:$N$204,1,Abastecimentos!$O$5:$O$204,1))</x:f>
        <x:v>1400</x:v>
      </x:c>
      <x:c r="M5" s="38" t="n">
        <x:f>IF(A5="","",SUMIFS(Abastecimentos!$E$5:$E$204,Abastecimentos!$B$5:$B$204,A5,Abastecimentos!$N$5:$N$204,1,Abastecimentos!$O$5:$O$204,1))</x:f>
        <x:v>148</x:v>
      </x:c>
      <x:c r="N5" s="39" t="n">
        <x:f>IF(A5="","",SUMIFS(Abastecimentos!$F$5:$F$204,Abastecimentos!$B$5:$B$204,A5,Abastecimentos!$N$5:$N$204,1,Abastecimentos!$O$5:$O$204,1))</x:f>
        <x:v>929</x:v>
      </x:c>
      <x:c r="O5" s="39" t="n">
        <x:f>IF(A5="","",SUMIFS(Manutencoes!$H$5:$H$204,Manutencoes!$C$5:$C$204,A5,Manutencoes!$N$5:$N$204,1,Manutencoes!$O$5:$O$204,1,Manutencoes!$J$5:$J$204,"Concluída"))</x:f>
        <x:v>800</x:v>
      </x:c>
      <x:c r="P5" s="39" t="n">
        <x:f>IF(A5="","",SUMIFS(Despesas!$E$5:$E$204,Despesas!$B$5:$B$204,A5,Despesas!$L$5:$L$204,1,Despesas!$M$5:$M$204,1,Despesas!$G$5:$G$204,"Sim"))</x:f>
        <x:v>650</x:v>
      </x:c>
      <x:c r="Q5" s="39" t="n">
        <x:f>IF(A5="","",SUM(N5:P5))</x:f>
        <x:v>2379</x:v>
      </x:c>
      <x:c r="R5" s="40" t="n">
        <x:f>IF(A5="","",IF(OR(AG5=0,AD5&gt;0,M5=0),"n.a.",L5/M5))</x:f>
        <x:v>9.45945945945946</x:v>
      </x:c>
      <x:c r="S5" s="39" t="n">
        <x:f>IF(A5="","",IF(OR(AG5=0,AD5&gt;0,L5=0),"n.a.",Q5/L5))</x:f>
        <x:v>1.6992857142857143</x:v>
      </x:c>
      <x:c r="T5" s="41" t="n">
        <x:f>IF(A5="","",IF(AG5=0,"n.a.",INT(J5-Listas!B9)))</x:f>
        <x:v>170</x:v>
      </x:c>
      <x:c r="U5" s="41" t="n">
        <x:f>IF(A5="","",IF(AG5=0,"n.a.",INT(K5-Listas!B9)))</x:f>
        <x:v>-2</x:v>
      </x:c>
      <x:c r="V5" s="182" t="str">
        <x:f>IF(COUNTA(A5:K5)=0,"",IF(W5&lt;&gt;"",W5,IF(H5="Inativo","INATIVO",IF(AD5&gt;0,"Corrigir lançamentos. ","")&amp;IF(Y5=1,"Documento vencido. ","")&amp;IF(Z5=1,"Manutenção por km. ","")&amp;IF(AA5=1,"Vencimento próximo. ","")&amp;IF(AB5=1,"Consumo baixo. ","")&amp;IF(AC5=1,"Custo alto. ","")&amp;IF(SUM(Y5:AC5)+AD5=0,"Acompanhar rotina",""))))</x:f>
        <x:v>Documento vencido. </x:v>
      </x:c>
      <x:c r="W5" s="183" t="str">
        <x:f>IF(COUNTA(A5:K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inválidos",IF(OR(A5="",COUNTIFS($A$5:$A$104,A5)&lt;&gt;1),"ID ausente ou duplicado",IF(OR(B5="",C5="",F5=""),"Placa, modelo ou responsável ausente",IF(AND(H5&lt;&gt;"Ativo",H5&lt;&gt;"Em manutenção",H5&lt;&gt;"Inativo"),"Status inválido",IF(OR(NOT(ISNUMBER(G5)),G5&lt;0,NOT(ISNUMBER(I5)),I5&lt;0),"Hodômetro ou limite inválido",IF(OR(NOT(ISNUMBER(J5)),J5&lt;=0,NOT(ISNUMBER(K5)),K5&lt;=0),"Datas de documento ausentes ou inválidas","")))))))</x:f>
      </x:c>
      <x:c r="X5" s="181" t="n">
        <x:f>IF(AND(COUNTA(A5:K5)&gt;0,OR(Listas!B15="Todos",F5=Listas!B15),H5&lt;&gt;"Inativo"),1,0)</x:f>
        <x:v>1</x:v>
      </x:c>
      <x:c r="Y5" s="181" t="n">
        <x:f>IF(AND(X5=1,AG5=1,OR(T5&lt;0,U5&lt;0)),1,0)</x:f>
        <x:v>1</x:v>
      </x:c>
      <x:c r="Z5" s="181" t="n">
        <x:f>IF(AND(X5=1,AG5=1,G5&gt;=I5),1,0)</x:f>
        <x:v>0</x:v>
      </x:c>
      <x:c r="AA5" s="181" t="n">
        <x:f>IF(AND(X5=1,AG5=1,OR(AND(T5&gt;=0,T5&lt;=Listas!B8),AND(U5&gt;=0,U5&lt;=Listas!B8))),1,0)</x:f>
        <x:v>0</x:v>
      </x:c>
      <x:c r="AB5" s="181" t="n">
        <x:f>IF(AND(X5=1,AG5=1,AND(ISNUMBER(R5),R5&lt;Listas!B6)),1,0)</x:f>
        <x:v>0</x:v>
      </x:c>
      <x:c r="AC5" s="181" t="n">
        <x:f>IF(AND(X5=1,AG5=1,AND(ISNUMBER(S5),S5&gt;Listas!B7)),1,0)</x:f>
        <x:v>0</x:v>
      </x:c>
      <x:c r="AD5" s="181" t="n">
        <x:f>IF(A5="",0,COUNTIFS(Abastecimentos!$B$5:$B$204,A5,Abastecimentos!$Q$5:$Q$204,1)+COUNTIFS(Manutencoes!$C$5:$C$204,A5,Manutencoes!$Q$5:$Q$204,1)+COUNTIFS(Despesas!$B$5:$B$204,A5,Despesas!$O$5:$O$204,1))</x:f>
        <x:v>0</x:v>
      </x:c>
      <x:c r="AE5" s="181" t="n">
        <x:f>IF(X5=0,0,IF(OR(W5&lt;&gt;"",AD5&gt;0),1,IF(Y5=1,2,IF(Z5=1,3,IF(SUM(AA5:AC5)&gt;0,4,0)))))</x:f>
        <x:v>2</x:v>
      </x:c>
      <x:c r="AF5" s="181" t="n">
        <x:f>IF(AE5=0,"",COUNTIFS($AE$5:$AE$104,"&gt;0",$AE$5:$AE$104,"&lt;"&amp;AE5)+COUNTIFS($AE$5:AE5,AE5))</x:f>
        <x:v>1</x:v>
      </x:c>
      <x:c r="AG5" s="181" t="n">
        <x:f>IF(AND(A5&lt;&gt;"",W5=""),1,0)</x:f>
        <x:v>1</x:v>
      </x:c>
      <x:c r="AH5" s="181" t="n">
        <x:f>IF(W5&lt;&gt;"",1,0)</x:f>
        <x:v>0</x:v>
      </x:c>
      <x:c r="AI5" s="181"/>
      <x:c r="AJ5" s="176"/>
      <x:c r="AK5" s="177"/>
    </x:row>
    <x:row r="6">
      <x:c r="A6" s="31" t="str">
        <x:v>FR-002</x:v>
      </x:c>
      <x:c r="B6" s="31" t="str">
        <x:v>DEF4G56</x:v>
      </x:c>
      <x:c r="C6" s="31" t="str">
        <x:v>Mercedes Sprinter</x:v>
      </x:c>
      <x:c r="D6" s="31" t="str">
        <x:v>Van</x:v>
      </x:c>
      <x:c r="E6" s="35" t="n">
        <x:v>2021</x:v>
      </x:c>
      <x:c r="F6" s="31" t="str">
        <x:v>Bruno Reis</x:v>
      </x:c>
      <x:c r="G6" s="36" t="n">
        <x:v>132000</x:v>
      </x:c>
      <x:c r="H6" s="36" t="str">
        <x:v>Ativo</x:v>
      </x:c>
      <x:c r="I6" s="36" t="n">
        <x:v>131500</x:v>
      </x:c>
      <x:c r="J6" s="37" t="n">
        <x:v>46285</x:v>
      </x:c>
      <x:c r="K6" s="37" t="n">
        <x:v>46433</x:v>
      </x:c>
      <x:c r="L6" s="38" t="n">
        <x:f>IF(A6="","",SUMIFS(Abastecimentos!$D$5:$D$204,Abastecimentos!$B$5:$B$204,A6,Abastecimentos!$N$5:$N$204,1,Abastecimentos!$O$5:$O$204,1))</x:f>
        <x:v>1740</x:v>
      </x:c>
      <x:c r="M6" s="38" t="n">
        <x:f>IF(A6="","",SUMIFS(Abastecimentos!$E$5:$E$204,Abastecimentos!$B$5:$B$204,A6,Abastecimentos!$N$5:$N$204,1,Abastecimentos!$O$5:$O$204,1))</x:f>
        <x:v>236</x:v>
      </x:c>
      <x:c r="N6" s="39" t="n">
        <x:f>IF(A6="","",SUMIFS(Abastecimentos!$F$5:$F$204,Abastecimentos!$B$5:$B$204,A6,Abastecimentos!$N$5:$N$204,1,Abastecimentos!$O$5:$O$204,1))</x:f>
        <x:v>1510</x:v>
      </x:c>
      <x:c r="O6" s="39" t="n">
        <x:f>IF(A6="","",SUMIFS(Manutencoes!$H$5:$H$204,Manutencoes!$C$5:$C$204,A6,Manutencoes!$N$5:$N$204,1,Manutencoes!$O$5:$O$204,1,Manutencoes!$J$5:$J$204,"Concluída"))</x:f>
        <x:v>2200</x:v>
      </x:c>
      <x:c r="P6" s="39" t="n">
        <x:f>IF(A6="","",SUMIFS(Despesas!$E$5:$E$204,Despesas!$B$5:$B$204,A6,Despesas!$L$5:$L$204,1,Despesas!$M$5:$M$204,1,Despesas!$G$5:$G$204,"Sim"))</x:f>
        <x:v>900</x:v>
      </x:c>
      <x:c r="Q6" s="39" t="n">
        <x:f>IF(A6="","",SUM(N6:P6))</x:f>
        <x:v>4610</x:v>
      </x:c>
      <x:c r="R6" s="40" t="n">
        <x:f>IF(A6="","",IF(OR(AG6=0,AD6&gt;0,M6=0),"n.a.",L6/M6))</x:f>
        <x:v>7.372881355932203</x:v>
      </x:c>
      <x:c r="S6" s="39" t="n">
        <x:f>IF(A6="","",IF(OR(AG6=0,AD6&gt;0,L6=0),"n.a.",Q6/L6))</x:f>
        <x:v>2.6494252873563218</x:v>
      </x:c>
      <x:c r="T6" s="41" t="n">
        <x:f>IF(A6="","",IF(AG6=0,"n.a.",INT(J6-Listas!B9)))</x:f>
        <x:v>-22</x:v>
      </x:c>
      <x:c r="U6" s="41" t="n">
        <x:f>IF(A6="","",IF(AG6=0,"n.a.",INT(K6-Listas!B9)))</x:f>
        <x:v>126</x:v>
      </x:c>
      <x:c r="V6" s="182" t="str">
        <x:f>IF(COUNTA(A6:K6)=0,"",IF(W6&lt;&gt;"",W6,IF(H6="Inativo","INATIVO",IF(AD6&gt;0,"Corrigir lançamentos. ","")&amp;IF(Y6=1,"Documento vencido. ","")&amp;IF(Z6=1,"Manutenção por km. ","")&amp;IF(AA6=1,"Vencimento próximo. ","")&amp;IF(AB6=1,"Consumo baixo. ","")&amp;IF(AC6=1,"Custo alto. ","")&amp;IF(SUM(Y6:AC6)+AD6=0,"Acompanhar rotina",""))))</x:f>
        <x:v>Documento vencido. Manutenção por km. Consumo baixo. Custo alto. </x:v>
      </x:c>
      <x:c r="W6" s="183" t="str">
        <x:f>IF(COUNTA(A6:K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inválidos",IF(OR(A6="",COUNTIFS($A$5:$A$104,A6)&lt;&gt;1),"ID ausente ou duplicado",IF(OR(B6="",C6="",F6=""),"Placa, modelo ou responsável ausente",IF(AND(H6&lt;&gt;"Ativo",H6&lt;&gt;"Em manutenção",H6&lt;&gt;"Inativo"),"Status inválido",IF(OR(NOT(ISNUMBER(G6)),G6&lt;0,NOT(ISNUMBER(I6)),I6&lt;0),"Hodômetro ou limite inválido",IF(OR(NOT(ISNUMBER(J6)),J6&lt;=0,NOT(ISNUMBER(K6)),K6&lt;=0),"Datas de documento ausentes ou inválidas","")))))))</x:f>
      </x:c>
      <x:c r="X6" s="181" t="n">
        <x:f>IF(AND(COUNTA(A6:K6)&gt;0,OR(Listas!B15="Todos",F6=Listas!B15),H6&lt;&gt;"Inativo"),1,0)</x:f>
        <x:v>1</x:v>
      </x:c>
      <x:c r="Y6" s="181" t="n">
        <x:f>IF(AND(X6=1,AG6=1,OR(T6&lt;0,U6&lt;0)),1,0)</x:f>
        <x:v>1</x:v>
      </x:c>
      <x:c r="Z6" s="181" t="n">
        <x:f>IF(AND(X6=1,AG6=1,G6&gt;=I6),1,0)</x:f>
        <x:v>1</x:v>
      </x:c>
      <x:c r="AA6" s="181" t="n">
        <x:f>IF(AND(X6=1,AG6=1,OR(AND(T6&gt;=0,T6&lt;=Listas!B8),AND(U6&gt;=0,U6&lt;=Listas!B8))),1,0)</x:f>
        <x:v>0</x:v>
      </x:c>
      <x:c r="AB6" s="181" t="n">
        <x:f>IF(AND(X6=1,AG6=1,AND(ISNUMBER(R6),R6&lt;Listas!B6)),1,0)</x:f>
        <x:v>1</x:v>
      </x:c>
      <x:c r="AC6" s="181" t="n">
        <x:f>IF(AND(X6=1,AG6=1,AND(ISNUMBER(S6),S6&gt;Listas!B7)),1,0)</x:f>
        <x:v>1</x:v>
      </x:c>
      <x:c r="AD6" s="181" t="n">
        <x:f>IF(A6="",0,COUNTIFS(Abastecimentos!$B$5:$B$204,A6,Abastecimentos!$Q$5:$Q$204,1)+COUNTIFS(Manutencoes!$C$5:$C$204,A6,Manutencoes!$Q$5:$Q$204,1)+COUNTIFS(Despesas!$B$5:$B$204,A6,Despesas!$O$5:$O$204,1))</x:f>
        <x:v>0</x:v>
      </x:c>
      <x:c r="AE6" s="181" t="n">
        <x:f>IF(X6=0,0,IF(OR(W6&lt;&gt;"",AD6&gt;0),1,IF(Y6=1,2,IF(Z6=1,3,IF(SUM(AA6:AC6)&gt;0,4,0)))))</x:f>
        <x:v>2</x:v>
      </x:c>
      <x:c r="AF6" s="181" t="n">
        <x:f>IF(AE6=0,"",COUNTIFS($AE$5:$AE$104,"&gt;0",$AE$5:$AE$104,"&lt;"&amp;AE6)+COUNTIFS($AE$5:AE6,AE6))</x:f>
        <x:v>2</x:v>
      </x:c>
      <x:c r="AG6" s="181" t="n">
        <x:f>IF(AND(A6&lt;&gt;"",W6=""),1,0)</x:f>
        <x:v>1</x:v>
      </x:c>
      <x:c r="AH6" s="181" t="n">
        <x:f>IF(W6&lt;&gt;"",1,0)</x:f>
        <x:v>0</x:v>
      </x:c>
      <x:c r="AI6" s="181"/>
      <x:c r="AJ6" s="176"/>
      <x:c r="AK6" s="177"/>
    </x:row>
    <x:row r="7">
      <x:c r="A7" s="31" t="str">
        <x:v>FR-003</x:v>
      </x:c>
      <x:c r="B7" s="31" t="str">
        <x:v>GHI7J89</x:v>
      </x:c>
      <x:c r="C7" s="31" t="str">
        <x:v>Toyota Corolla</x:v>
      </x:c>
      <x:c r="D7" s="31" t="str">
        <x:v>Sedan</x:v>
      </x:c>
      <x:c r="E7" s="35" t="n">
        <x:v>2023</x:v>
      </x:c>
      <x:c r="F7" s="31" t="str">
        <x:v>Carla Souza</x:v>
      </x:c>
      <x:c r="G7" s="36" t="n">
        <x:v>42000</x:v>
      </x:c>
      <x:c r="H7" s="36" t="str">
        <x:v>Ativo</x:v>
      </x:c>
      <x:c r="I7" s="36" t="n">
        <x:v>45000</x:v>
      </x:c>
      <x:c r="J7" s="37" t="n">
        <x:v>46418</x:v>
      </x:c>
      <x:c r="K7" s="37" t="n">
        <x:v>46295</x:v>
      </x:c>
      <x:c r="L7" s="38" t="n">
        <x:f>IF(A7="","",SUMIFS(Abastecimentos!$D$5:$D$204,Abastecimentos!$B$5:$B$204,A7,Abastecimentos!$N$5:$N$204,1,Abastecimentos!$O$5:$O$204,1))</x:f>
        <x:v>1600</x:v>
      </x:c>
      <x:c r="M7" s="38" t="n">
        <x:f>IF(A7="","",SUMIFS(Abastecimentos!$E$5:$E$204,Abastecimentos!$B$5:$B$204,A7,Abastecimentos!$N$5:$N$204,1,Abastecimentos!$O$5:$O$204,1))</x:f>
        <x:v>127</x:v>
      </x:c>
      <x:c r="N7" s="39" t="n">
        <x:f>IF(A7="","",SUMIFS(Abastecimentos!$F$5:$F$204,Abastecimentos!$B$5:$B$204,A7,Abastecimentos!$N$5:$N$204,1,Abastecimentos!$O$5:$O$204,1))</x:f>
        <x:v>787</x:v>
      </x:c>
      <x:c r="O7" s="39" t="n">
        <x:f>IF(A7="","",SUMIFS(Manutencoes!$H$5:$H$204,Manutencoes!$C$5:$C$204,A7,Manutencoes!$N$5:$N$204,1,Manutencoes!$O$5:$O$204,1,Manutencoes!$J$5:$J$204,"Concluída"))</x:f>
        <x:v>350</x:v>
      </x:c>
      <x:c r="P7" s="39" t="n">
        <x:f>IF(A7="","",SUMIFS(Despesas!$E$5:$E$204,Despesas!$B$5:$B$204,A7,Despesas!$L$5:$L$204,1,Despesas!$M$5:$M$204,1,Despesas!$G$5:$G$204,"Sim"))</x:f>
        <x:v>420</x:v>
      </x:c>
      <x:c r="Q7" s="39" t="n">
        <x:f>IF(A7="","",SUM(N7:P7))</x:f>
        <x:v>1557</x:v>
      </x:c>
      <x:c r="R7" s="40" t="n">
        <x:f>IF(A7="","",IF(OR(AG7=0,AD7&gt;0,M7=0),"n.a.",L7/M7))</x:f>
        <x:v>12.598425196850394</x:v>
      </x:c>
      <x:c r="S7" s="39" t="n">
        <x:f>IF(A7="","",IF(OR(AG7=0,AD7&gt;0,L7=0),"n.a.",Q7/L7))</x:f>
        <x:v>0.973125</x:v>
      </x:c>
      <x:c r="T7" s="41" t="n">
        <x:f>IF(A7="","",IF(AG7=0,"n.a.",INT(J7-Listas!B9)))</x:f>
        <x:v>111</x:v>
      </x:c>
      <x:c r="U7" s="41" t="n">
        <x:f>IF(A7="","",IF(AG7=0,"n.a.",INT(K7-Listas!B9)))</x:f>
        <x:v>-12</x:v>
      </x:c>
      <x:c r="V7" s="182" t="str">
        <x:f>IF(COUNTA(A7:K7)=0,"",IF(W7&lt;&gt;"",W7,IF(H7="Inativo","INATIVO",IF(AD7&gt;0,"Corrigir lançamentos. ","")&amp;IF(Y7=1,"Documento vencido. ","")&amp;IF(Z7=1,"Manutenção por km. ","")&amp;IF(AA7=1,"Vencimento próximo. ","")&amp;IF(AB7=1,"Consumo baixo. ","")&amp;IF(AC7=1,"Custo alto. ","")&amp;IF(SUM(Y7:AC7)+AD7=0,"Acompanhar rotina",""))))</x:f>
        <x:v>Documento vencido. </x:v>
      </x:c>
      <x:c r="W7" s="183" t="str">
        <x:f>IF(COUNTA(A7:K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inválidos",IF(OR(A7="",COUNTIFS($A$5:$A$104,A7)&lt;&gt;1),"ID ausente ou duplicado",IF(OR(B7="",C7="",F7=""),"Placa, modelo ou responsável ausente",IF(AND(H7&lt;&gt;"Ativo",H7&lt;&gt;"Em manutenção",H7&lt;&gt;"Inativo"),"Status inválido",IF(OR(NOT(ISNUMBER(G7)),G7&lt;0,NOT(ISNUMBER(I7)),I7&lt;0),"Hodômetro ou limite inválido",IF(OR(NOT(ISNUMBER(J7)),J7&lt;=0,NOT(ISNUMBER(K7)),K7&lt;=0),"Datas de documento ausentes ou inválidas","")))))))</x:f>
      </x:c>
      <x:c r="X7" s="181" t="n">
        <x:f>IF(AND(COUNTA(A7:K7)&gt;0,OR(Listas!B15="Todos",F7=Listas!B15),H7&lt;&gt;"Inativo"),1,0)</x:f>
        <x:v>1</x:v>
      </x:c>
      <x:c r="Y7" s="181" t="n">
        <x:f>IF(AND(X7=1,AG7=1,OR(T7&lt;0,U7&lt;0)),1,0)</x:f>
        <x:v>1</x:v>
      </x:c>
      <x:c r="Z7" s="181" t="n">
        <x:f>IF(AND(X7=1,AG7=1,G7&gt;=I7),1,0)</x:f>
        <x:v>0</x:v>
      </x:c>
      <x:c r="AA7" s="181" t="n">
        <x:f>IF(AND(X7=1,AG7=1,OR(AND(T7&gt;=0,T7&lt;=Listas!B8),AND(U7&gt;=0,U7&lt;=Listas!B8))),1,0)</x:f>
        <x:v>0</x:v>
      </x:c>
      <x:c r="AB7" s="181" t="n">
        <x:f>IF(AND(X7=1,AG7=1,AND(ISNUMBER(R7),R7&lt;Listas!B6)),1,0)</x:f>
        <x:v>0</x:v>
      </x:c>
      <x:c r="AC7" s="181" t="n">
        <x:f>IF(AND(X7=1,AG7=1,AND(ISNUMBER(S7),S7&gt;Listas!B7)),1,0)</x:f>
        <x:v>0</x:v>
      </x:c>
      <x:c r="AD7" s="181" t="n">
        <x:f>IF(A7="",0,COUNTIFS(Abastecimentos!$B$5:$B$204,A7,Abastecimentos!$Q$5:$Q$204,1)+COUNTIFS(Manutencoes!$C$5:$C$204,A7,Manutencoes!$Q$5:$Q$204,1)+COUNTIFS(Despesas!$B$5:$B$204,A7,Despesas!$O$5:$O$204,1))</x:f>
        <x:v>0</x:v>
      </x:c>
      <x:c r="AE7" s="181" t="n">
        <x:f>IF(X7=0,0,IF(OR(W7&lt;&gt;"",AD7&gt;0),1,IF(Y7=1,2,IF(Z7=1,3,IF(SUM(AA7:AC7)&gt;0,4,0)))))</x:f>
        <x:v>2</x:v>
      </x:c>
      <x:c r="AF7" s="181" t="n">
        <x:f>IF(AE7=0,"",COUNTIFS($AE$5:$AE$104,"&gt;0",$AE$5:$AE$104,"&lt;"&amp;AE7)+COUNTIFS($AE$5:AE7,AE7))</x:f>
        <x:v>3</x:v>
      </x:c>
      <x:c r="AG7" s="181" t="n">
        <x:f>IF(AND(A7&lt;&gt;"",W7=""),1,0)</x:f>
        <x:v>1</x:v>
      </x:c>
      <x:c r="AH7" s="181" t="n">
        <x:f>IF(W7&lt;&gt;"",1,0)</x:f>
        <x:v>0</x:v>
      </x:c>
      <x:c r="AI7" s="181"/>
      <x:c r="AJ7" s="176"/>
      <x:c r="AK7" s="177"/>
    </x:row>
    <x:row r="8">
      <x:c r="A8" s="31" t="str">
        <x:v>FR-004</x:v>
      </x:c>
      <x:c r="B8" s="31" t="str">
        <x:v>JKL0M12</x:v>
      </x:c>
      <x:c r="C8" s="31" t="str">
        <x:v>Hyundai HR</x:v>
      </x:c>
      <x:c r="D8" s="31" t="str">
        <x:v>Utilitário</x:v>
      </x:c>
      <x:c r="E8" s="35" t="n">
        <x:v>2020</x:v>
      </x:c>
      <x:c r="F8" s="31" t="str">
        <x:v>Diego Martins</x:v>
      </x:c>
      <x:c r="G8" s="36" t="n">
        <x:v>180500</x:v>
      </x:c>
      <x:c r="H8" s="36" t="str">
        <x:v>Ativo</x:v>
      </x:c>
      <x:c r="I8" s="36" t="n">
        <x:v>181000</x:v>
      </x:c>
      <x:c r="J8" s="37" t="n">
        <x:v>46310</x:v>
      </x:c>
      <x:c r="K8" s="37" t="n">
        <x:v>46497</x:v>
      </x:c>
      <x:c r="L8" s="38" t="n">
        <x:f>IF(A8="","",SUMIFS(Abastecimentos!$D$5:$D$204,Abastecimentos!$B$5:$B$204,A8,Abastecimentos!$N$5:$N$204,1,Abastecimentos!$O$5:$O$204,1))</x:f>
        <x:v>1460</x:v>
      </x:c>
      <x:c r="M8" s="38" t="n">
        <x:f>IF(A8="","",SUMIFS(Abastecimentos!$E$5:$E$204,Abastecimentos!$B$5:$B$204,A8,Abastecimentos!$N$5:$N$204,1,Abastecimentos!$O$5:$O$204,1))</x:f>
        <x:v>215</x:v>
      </x:c>
      <x:c r="N8" s="39" t="n">
        <x:f>IF(A8="","",SUMIFS(Abastecimentos!$F$5:$F$204,Abastecimentos!$B$5:$B$204,A8,Abastecimentos!$N$5:$N$204,1,Abastecimentos!$O$5:$O$204,1))</x:f>
        <x:v>1405</x:v>
      </x:c>
      <x:c r="O8" s="39" t="n">
        <x:f>IF(A8="","",SUMIFS(Manutencoes!$H$5:$H$204,Manutencoes!$C$5:$C$204,A8,Manutencoes!$N$5:$N$204,1,Manutencoes!$O$5:$O$204,1,Manutencoes!$J$5:$J$204,"Concluída"))</x:f>
        <x:v>1200</x:v>
      </x:c>
      <x:c r="P8" s="39" t="n">
        <x:f>IF(A8="","",SUMIFS(Despesas!$E$5:$E$204,Despesas!$B$5:$B$204,A8,Despesas!$L$5:$L$204,1,Despesas!$M$5:$M$204,1,Despesas!$G$5:$G$204,"Sim"))</x:f>
        <x:v>280</x:v>
      </x:c>
      <x:c r="Q8" s="39" t="n">
        <x:f>IF(A8="","",SUM(N8:P8))</x:f>
        <x:v>2885</x:v>
      </x:c>
      <x:c r="R8" s="40" t="n">
        <x:f>IF(A8="","",IF(OR(AG8=0,AD8&gt;0,M8=0),"n.a.",L8/M8))</x:f>
        <x:v>6.790697674418604</x:v>
      </x:c>
      <x:c r="S8" s="39" t="n">
        <x:f>IF(A8="","",IF(OR(AG8=0,AD8&gt;0,L8=0),"n.a.",Q8/L8))</x:f>
        <x:v>1.976027397260274</x:v>
      </x:c>
      <x:c r="T8" s="41" t="n">
        <x:f>IF(A8="","",IF(AG8=0,"n.a.",INT(J8-Listas!B9)))</x:f>
        <x:v>3</x:v>
      </x:c>
      <x:c r="U8" s="41" t="n">
        <x:f>IF(A8="","",IF(AG8=0,"n.a.",INT(K8-Listas!B9)))</x:f>
        <x:v>190</x:v>
      </x:c>
      <x:c r="V8" s="182" t="str">
        <x:f>IF(COUNTA(A8:K8)=0,"",IF(W8&lt;&gt;"",W8,IF(H8="Inativo","INATIVO",IF(AD8&gt;0,"Corrigir lançamentos. ","")&amp;IF(Y8=1,"Documento vencido. ","")&amp;IF(Z8=1,"Manutenção por km. ","")&amp;IF(AA8=1,"Vencimento próximo. ","")&amp;IF(AB8=1,"Consumo baixo. ","")&amp;IF(AC8=1,"Custo alto. ","")&amp;IF(SUM(Y8:AC8)+AD8=0,"Acompanhar rotina",""))))</x:f>
        <x:v>Vencimento próximo. Consumo baixo. Custo alto. </x:v>
      </x:c>
      <x:c r="W8" s="183" t="str">
        <x:f>IF(COUNTA(A8:K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inválidos",IF(OR(A8="",COUNTIFS($A$5:$A$104,A8)&lt;&gt;1),"ID ausente ou duplicado",IF(OR(B8="",C8="",F8=""),"Placa, modelo ou responsável ausente",IF(AND(H8&lt;&gt;"Ativo",H8&lt;&gt;"Em manutenção",H8&lt;&gt;"Inativo"),"Status inválido",IF(OR(NOT(ISNUMBER(G8)),G8&lt;0,NOT(ISNUMBER(I8)),I8&lt;0),"Hodômetro ou limite inválido",IF(OR(NOT(ISNUMBER(J8)),J8&lt;=0,NOT(ISNUMBER(K8)),K8&lt;=0),"Datas de documento ausentes ou inválidas","")))))))</x:f>
      </x:c>
      <x:c r="X8" s="181" t="n">
        <x:f>IF(AND(COUNTA(A8:K8)&gt;0,OR(Listas!B15="Todos",F8=Listas!B15),H8&lt;&gt;"Inativo"),1,0)</x:f>
        <x:v>1</x:v>
      </x:c>
      <x:c r="Y8" s="181" t="n">
        <x:f>IF(AND(X8=1,AG8=1,OR(T8&lt;0,U8&lt;0)),1,0)</x:f>
        <x:v>0</x:v>
      </x:c>
      <x:c r="Z8" s="181" t="n">
        <x:f>IF(AND(X8=1,AG8=1,G8&gt;=I8),1,0)</x:f>
        <x:v>0</x:v>
      </x:c>
      <x:c r="AA8" s="181" t="n">
        <x:f>IF(AND(X8=1,AG8=1,OR(AND(T8&gt;=0,T8&lt;=Listas!B8),AND(U8&gt;=0,U8&lt;=Listas!B8))),1,0)</x:f>
        <x:v>1</x:v>
      </x:c>
      <x:c r="AB8" s="181" t="n">
        <x:f>IF(AND(X8=1,AG8=1,AND(ISNUMBER(R8),R8&lt;Listas!B6)),1,0)</x:f>
        <x:v>1</x:v>
      </x:c>
      <x:c r="AC8" s="181" t="n">
        <x:f>IF(AND(X8=1,AG8=1,AND(ISNUMBER(S8),S8&gt;Listas!B7)),1,0)</x:f>
        <x:v>1</x:v>
      </x:c>
      <x:c r="AD8" s="181" t="n">
        <x:f>IF(A8="",0,COUNTIFS(Abastecimentos!$B$5:$B$204,A8,Abastecimentos!$Q$5:$Q$204,1)+COUNTIFS(Manutencoes!$C$5:$C$204,A8,Manutencoes!$Q$5:$Q$204,1)+COUNTIFS(Despesas!$B$5:$B$204,A8,Despesas!$O$5:$O$204,1))</x:f>
        <x:v>0</x:v>
      </x:c>
      <x:c r="AE8" s="181" t="n">
        <x:f>IF(X8=0,0,IF(OR(W8&lt;&gt;"",AD8&gt;0),1,IF(Y8=1,2,IF(Z8=1,3,IF(SUM(AA8:AC8)&gt;0,4,0)))))</x:f>
        <x:v>4</x:v>
      </x:c>
      <x:c r="AF8" s="181" t="n">
        <x:f>IF(AE8=0,"",COUNTIFS($AE$5:$AE$104,"&gt;0",$AE$5:$AE$104,"&lt;"&amp;AE8)+COUNTIFS($AE$5:AE8,AE8))</x:f>
        <x:v>4</x:v>
      </x:c>
      <x:c r="AG8" s="181" t="n">
        <x:f>IF(AND(A8&lt;&gt;"",W8=""),1,0)</x:f>
        <x:v>1</x:v>
      </x:c>
      <x:c r="AH8" s="181" t="n">
        <x:f>IF(W8&lt;&gt;"",1,0)</x:f>
        <x:v>0</x:v>
      </x:c>
      <x:c r="AI8" s="181"/>
      <x:c r="AJ8" s="176"/>
      <x:c r="AK8" s="177"/>
    </x:row>
    <x:row r="9">
      <x:c r="A9" s="31" t="str">
        <x:v>FR-005</x:v>
      </x:c>
      <x:c r="B9" s="31" t="str">
        <x:v>MNO3P45</x:v>
      </x:c>
      <x:c r="C9" s="31" t="str">
        <x:v>Chevrolet Onix</x:v>
      </x:c>
      <x:c r="D9" s="31" t="str">
        <x:v>Hatch</x:v>
      </x:c>
      <x:c r="E9" s="35" t="n">
        <x:v>2024</x:v>
      </x:c>
      <x:c r="F9" s="31" t="str">
        <x:v>Elisa Prado</x:v>
      </x:c>
      <x:c r="G9" s="36" t="n">
        <x:v>22000</x:v>
      </x:c>
      <x:c r="H9" s="36" t="str">
        <x:v>Ativo</x:v>
      </x:c>
      <x:c r="I9" s="36" t="n">
        <x:v>25000</x:v>
      </x:c>
      <x:c r="J9" s="37" t="n">
        <x:v>46538</x:v>
      </x:c>
      <x:c r="K9" s="37" t="n">
        <x:v>46447</x:v>
      </x:c>
      <x:c r="L9" s="38" t="n">
        <x:f>IF(A9="","",SUMIFS(Abastecimentos!$D$5:$D$204,Abastecimentos!$B$5:$B$204,A9,Abastecimentos!$N$5:$N$204,1,Abastecimentos!$O$5:$O$204,1))</x:f>
        <x:v>1700</x:v>
      </x:c>
      <x:c r="M9" s="38" t="n">
        <x:f>IF(A9="","",SUMIFS(Abastecimentos!$E$5:$E$204,Abastecimentos!$B$5:$B$204,A9,Abastecimentos!$N$5:$N$204,1,Abastecimentos!$O$5:$O$204,1))</x:f>
        <x:v>117</x:v>
      </x:c>
      <x:c r="N9" s="39" t="n">
        <x:f>IF(A9="","",SUMIFS(Abastecimentos!$F$5:$F$204,Abastecimentos!$B$5:$B$204,A9,Abastecimentos!$N$5:$N$204,1,Abastecimentos!$O$5:$O$204,1))</x:f>
        <x:v>715</x:v>
      </x:c>
      <x:c r="O9" s="39" t="n">
        <x:f>IF(A9="","",SUMIFS(Manutencoes!$H$5:$H$204,Manutencoes!$C$5:$C$204,A9,Manutencoes!$N$5:$N$204,1,Manutencoes!$O$5:$O$204,1,Manutencoes!$J$5:$J$204,"Concluída"))</x:f>
        <x:v>250</x:v>
      </x:c>
      <x:c r="P9" s="39" t="n">
        <x:f>IF(A9="","",SUMIFS(Despesas!$E$5:$E$204,Despesas!$B$5:$B$204,A9,Despesas!$L$5:$L$204,1,Despesas!$M$5:$M$204,1,Despesas!$G$5:$G$204,"Sim"))</x:f>
        <x:v>350</x:v>
      </x:c>
      <x:c r="Q9" s="39" t="n">
        <x:f>IF(A9="","",SUM(N9:P9))</x:f>
        <x:v>1315</x:v>
      </x:c>
      <x:c r="R9" s="40" t="n">
        <x:f>IF(A9="","",IF(OR(AG9=0,AD9&gt;0,M9=0),"n.a.",L9/M9))</x:f>
        <x:v>14.52991452991453</x:v>
      </x:c>
      <x:c r="S9" s="39" t="n">
        <x:f>IF(A9="","",IF(OR(AG9=0,AD9&gt;0,L9=0),"n.a.",Q9/L9))</x:f>
        <x:v>0.7735294117647059</x:v>
      </x:c>
      <x:c r="T9" s="41" t="n">
        <x:f>IF(A9="","",IF(AG9=0,"n.a.",INT(J9-Listas!B9)))</x:f>
        <x:v>231</x:v>
      </x:c>
      <x:c r="U9" s="41" t="n">
        <x:f>IF(A9="","",IF(AG9=0,"n.a.",INT(K9-Listas!B9)))</x:f>
        <x:v>140</x:v>
      </x:c>
      <x:c r="V9" s="182" t="str">
        <x:f>IF(COUNTA(A9:K9)=0,"",IF(W9&lt;&gt;"",W9,IF(H9="Inativo","INATIVO",IF(AD9&gt;0,"Corrigir lançamentos. ","")&amp;IF(Y9=1,"Documento vencido. ","")&amp;IF(Z9=1,"Manutenção por km. ","")&amp;IF(AA9=1,"Vencimento próximo. ","")&amp;IF(AB9=1,"Consumo baixo. ","")&amp;IF(AC9=1,"Custo alto. ","")&amp;IF(SUM(Y9:AC9)+AD9=0,"Acompanhar rotina",""))))</x:f>
        <x:v>Acompanhar rotina</x:v>
      </x:c>
      <x:c r="W9" s="183" t="str">
        <x:f>IF(COUNTA(A9:K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inválidos",IF(OR(A9="",COUNTIFS($A$5:$A$104,A9)&lt;&gt;1),"ID ausente ou duplicado",IF(OR(B9="",C9="",F9=""),"Placa, modelo ou responsável ausente",IF(AND(H9&lt;&gt;"Ativo",H9&lt;&gt;"Em manutenção",H9&lt;&gt;"Inativo"),"Status inválido",IF(OR(NOT(ISNUMBER(G9)),G9&lt;0,NOT(ISNUMBER(I9)),I9&lt;0),"Hodômetro ou limite inválido",IF(OR(NOT(ISNUMBER(J9)),J9&lt;=0,NOT(ISNUMBER(K9)),K9&lt;=0),"Datas de documento ausentes ou inválidas","")))))))</x:f>
      </x:c>
      <x:c r="X9" s="181" t="n">
        <x:f>IF(AND(COUNTA(A9:K9)&gt;0,OR(Listas!B15="Todos",F9=Listas!B15),H9&lt;&gt;"Inativo"),1,0)</x:f>
        <x:v>1</x:v>
      </x:c>
      <x:c r="Y9" s="181" t="n">
        <x:f>IF(AND(X9=1,AG9=1,OR(T9&lt;0,U9&lt;0)),1,0)</x:f>
        <x:v>0</x:v>
      </x:c>
      <x:c r="Z9" s="181" t="n">
        <x:f>IF(AND(X9=1,AG9=1,G9&gt;=I9),1,0)</x:f>
        <x:v>0</x:v>
      </x:c>
      <x:c r="AA9" s="181" t="n">
        <x:f>IF(AND(X9=1,AG9=1,OR(AND(T9&gt;=0,T9&lt;=Listas!B8),AND(U9&gt;=0,U9&lt;=Listas!B8))),1,0)</x:f>
        <x:v>0</x:v>
      </x:c>
      <x:c r="AB9" s="181" t="n">
        <x:f>IF(AND(X9=1,AG9=1,AND(ISNUMBER(R9),R9&lt;Listas!B6)),1,0)</x:f>
        <x:v>0</x:v>
      </x:c>
      <x:c r="AC9" s="181" t="n">
        <x:f>IF(AND(X9=1,AG9=1,AND(ISNUMBER(S9),S9&gt;Listas!B7)),1,0)</x:f>
        <x:v>0</x:v>
      </x:c>
      <x:c r="AD9" s="181" t="n">
        <x:f>IF(A9="",0,COUNTIFS(Abastecimentos!$B$5:$B$204,A9,Abastecimentos!$Q$5:$Q$204,1)+COUNTIFS(Manutencoes!$C$5:$C$204,A9,Manutencoes!$Q$5:$Q$204,1)+COUNTIFS(Despesas!$B$5:$B$204,A9,Despesas!$O$5:$O$204,1))</x:f>
        <x:v>0</x:v>
      </x:c>
      <x:c r="AE9" s="181" t="n">
        <x:f>IF(X9=0,0,IF(OR(W9&lt;&gt;"",AD9&gt;0),1,IF(Y9=1,2,IF(Z9=1,3,IF(SUM(AA9:AC9)&gt;0,4,0)))))</x:f>
        <x:v>0</x:v>
      </x:c>
      <x:c r="AF9" s="181" t="str">
        <x:f>IF(AE9=0,"",COUNTIFS($AE$5:$AE$104,"&gt;0",$AE$5:$AE$104,"&lt;"&amp;AE9)+COUNTIFS($AE$5:AE9,AE9))</x:f>
      </x:c>
      <x:c r="AG9" s="181" t="n">
        <x:f>IF(AND(A9&lt;&gt;"",W9=""),1,0)</x:f>
        <x:v>1</x:v>
      </x:c>
      <x:c r="AH9" s="181" t="n">
        <x:f>IF(W9&lt;&gt;"",1,0)</x:f>
        <x:v>0</x:v>
      </x:c>
      <x:c r="AI9" s="181"/>
      <x:c r="AJ9" s="176"/>
      <x:c r="AK9" s="177"/>
    </x:row>
    <x:row r="10">
      <x:c r="A10" s="31" t="str">
        <x:v>FR-006</x:v>
      </x:c>
      <x:c r="B10" s="31" t="str">
        <x:v>QRS6T78</x:v>
      </x:c>
      <x:c r="C10" s="31" t="str">
        <x:v>VW Saveiro</x:v>
      </x:c>
      <x:c r="D10" s="31" t="str">
        <x:v>Pickup</x:v>
      </x:c>
      <x:c r="E10" s="35" t="n">
        <x:v>2019</x:v>
      </x:c>
      <x:c r="F10" s="31" t="str">
        <x:v>Fábio Nunes</x:v>
      </x:c>
      <x:c r="G10" s="36" t="n">
        <x:v>205000</x:v>
      </x:c>
      <x:c r="H10" s="36" t="str">
        <x:v>Inativo</x:v>
      </x:c>
      <x:c r="I10" s="36" t="n">
        <x:v>205000</x:v>
      </x:c>
      <x:c r="J10" s="37" t="n">
        <x:v>46387</x:v>
      </x:c>
      <x:c r="K10" s="37" t="n">
        <x:v>46376</x:v>
      </x:c>
      <x:c r="L10" s="38" t="n">
        <x:f>IF(A10="","",SUMIFS(Abastecimentos!$D$5:$D$204,Abastecimentos!$B$5:$B$204,A10,Abastecimentos!$N$5:$N$204,1,Abastecimentos!$O$5:$O$204,1))</x:f>
        <x:v>0</x:v>
      </x:c>
      <x:c r="M10" s="38" t="n">
        <x:f>IF(A10="","",SUMIFS(Abastecimentos!$E$5:$E$204,Abastecimentos!$B$5:$B$204,A10,Abastecimentos!$N$5:$N$204,1,Abastecimentos!$O$5:$O$204,1))</x:f>
        <x:v>0</x:v>
      </x:c>
      <x:c r="N10" s="39" t="n">
        <x:f>IF(A10="","",SUMIFS(Abastecimentos!$F$5:$F$204,Abastecimentos!$B$5:$B$204,A10,Abastecimentos!$N$5:$N$204,1,Abastecimentos!$O$5:$O$204,1))</x:f>
        <x:v>0</x:v>
      </x:c>
      <x:c r="O10" s="39" t="n">
        <x:f>IF(A10="","",SUMIFS(Manutencoes!$H$5:$H$204,Manutencoes!$C$5:$C$204,A10,Manutencoes!$N$5:$N$204,1,Manutencoes!$O$5:$O$204,1,Manutencoes!$J$5:$J$204,"Concluída"))</x:f>
        <x:v>0</x:v>
      </x:c>
      <x:c r="P10" s="39" t="n">
        <x:f>IF(A10="","",SUMIFS(Despesas!$E$5:$E$204,Despesas!$B$5:$B$204,A10,Despesas!$L$5:$L$204,1,Despesas!$M$5:$M$204,1,Despesas!$G$5:$G$204,"Sim"))</x:f>
        <x:v>0</x:v>
      </x:c>
      <x:c r="Q10" s="39" t="n">
        <x:f>IF(A10="","",SUM(N10:P10))</x:f>
        <x:v>0</x:v>
      </x:c>
      <x:c r="R10" s="40" t="str">
        <x:f>IF(A10="","",IF(OR(AG10=0,AD10&gt;0,M10=0),"n.a.",L10/M10))</x:f>
        <x:v>n.a.</x:v>
      </x:c>
      <x:c r="S10" s="39" t="str">
        <x:f>IF(A10="","",IF(OR(AG10=0,AD10&gt;0,L10=0),"n.a.",Q10/L10))</x:f>
        <x:v>n.a.</x:v>
      </x:c>
      <x:c r="T10" s="41" t="n">
        <x:f>IF(A10="","",IF(AG10=0,"n.a.",INT(J10-Listas!B9)))</x:f>
        <x:v>80</x:v>
      </x:c>
      <x:c r="U10" s="41" t="n">
        <x:f>IF(A10="","",IF(AG10=0,"n.a.",INT(K10-Listas!B9)))</x:f>
        <x:v>69</x:v>
      </x:c>
      <x:c r="V10" s="182" t="str">
        <x:f>IF(COUNTA(A10:K10)=0,"",IF(W10&lt;&gt;"",W10,IF(H10="Inativo","INATIVO",IF(AD10&gt;0,"Corrigir lançamentos. ","")&amp;IF(Y10=1,"Documento vencido. ","")&amp;IF(Z10=1,"Manutenção por km. ","")&amp;IF(AA10=1,"Vencimento próximo. ","")&amp;IF(AB10=1,"Consumo baixo. ","")&amp;IF(AC10=1,"Custo alto. ","")&amp;IF(SUM(Y10:AC10)+AD10=0,"Acompanhar rotina",""))))</x:f>
        <x:v>INATIVO</x:v>
      </x:c>
      <x:c r="W10" s="183" t="str">
        <x:f>IF(COUNTA(A10:K10)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inválidos",IF(OR(A10="",COUNTIFS($A$5:$A$104,A10)&lt;&gt;1),"ID ausente ou duplicado",IF(OR(B10="",C10="",F10=""),"Placa, modelo ou responsável ausente",IF(AND(H10&lt;&gt;"Ativo",H10&lt;&gt;"Em manutenção",H10&lt;&gt;"Inativo"),"Status inválido",IF(OR(NOT(ISNUMBER(G10)),G10&lt;0,NOT(ISNUMBER(I10)),I10&lt;0),"Hodômetro ou limite inválido",IF(OR(NOT(ISNUMBER(J10)),J10&lt;=0,NOT(ISNUMBER(K10)),K10&lt;=0),"Datas de documento ausentes ou inválidas","")))))))</x:f>
      </x:c>
      <x:c r="X10" s="181" t="n">
        <x:f>IF(AND(COUNTA(A10:K10)&gt;0,OR(Listas!B15="Todos",F10=Listas!B15),H10&lt;&gt;"Inativo"),1,0)</x:f>
        <x:v>0</x:v>
      </x:c>
      <x:c r="Y10" s="181" t="n">
        <x:f>IF(AND(X10=1,AG10=1,OR(T10&lt;0,U10&lt;0)),1,0)</x:f>
        <x:v>0</x:v>
      </x:c>
      <x:c r="Z10" s="181" t="n">
        <x:f>IF(AND(X10=1,AG10=1,G10&gt;=I10),1,0)</x:f>
        <x:v>0</x:v>
      </x:c>
      <x:c r="AA10" s="181" t="n">
        <x:f>IF(AND(X10=1,AG10=1,OR(AND(T10&gt;=0,T10&lt;=Listas!B8),AND(U10&gt;=0,U10&lt;=Listas!B8))),1,0)</x:f>
        <x:v>0</x:v>
      </x:c>
      <x:c r="AB10" s="181" t="n">
        <x:f>IF(AND(X10=1,AG10=1,AND(ISNUMBER(R10),R10&lt;Listas!B6)),1,0)</x:f>
        <x:v>0</x:v>
      </x:c>
      <x:c r="AC10" s="181" t="n">
        <x:f>IF(AND(X10=1,AG10=1,AND(ISNUMBER(S10),S10&gt;Listas!B7)),1,0)</x:f>
        <x:v>0</x:v>
      </x:c>
      <x:c r="AD10" s="181" t="n">
        <x:f>IF(A10="",0,COUNTIFS(Abastecimentos!$B$5:$B$204,A10,Abastecimentos!$Q$5:$Q$204,1)+COUNTIFS(Manutencoes!$C$5:$C$204,A10,Manutencoes!$Q$5:$Q$204,1)+COUNTIFS(Despesas!$B$5:$B$204,A10,Despesas!$O$5:$O$204,1))</x:f>
        <x:v>0</x:v>
      </x:c>
      <x:c r="AE10" s="181" t="n">
        <x:f>IF(X10=0,0,IF(OR(W10&lt;&gt;"",AD10&gt;0),1,IF(Y10=1,2,IF(Z10=1,3,IF(SUM(AA10:AC10)&gt;0,4,0)))))</x:f>
        <x:v>0</x:v>
      </x:c>
      <x:c r="AF10" s="181" t="str">
        <x:f>IF(AE10=0,"",COUNTIFS($AE$5:$AE$104,"&gt;0",$AE$5:$AE$104,"&lt;"&amp;AE10)+COUNTIFS($AE$5:AE10,AE10))</x:f>
      </x:c>
      <x:c r="AG10" s="181" t="n">
        <x:f>IF(AND(A10&lt;&gt;"",W10=""),1,0)</x:f>
        <x:v>1</x:v>
      </x:c>
      <x:c r="AH10" s="181" t="n">
        <x:f>IF(W10&lt;&gt;"",1,0)</x:f>
        <x:v>0</x:v>
      </x:c>
      <x:c r="AI10" s="181"/>
      <x:c r="AJ10" s="176"/>
      <x:c r="AK10" s="177"/>
    </x:row>
    <x:row r="11">
      <x:c r="A11" s="31"/>
      <x:c r="B11" s="31"/>
      <x:c r="C11" s="31"/>
      <x:c r="D11" s="31"/>
      <x:c r="E11" s="35"/>
      <x:c r="F11" s="31"/>
      <x:c r="G11" s="36"/>
      <x:c r="H11" s="36"/>
      <x:c r="I11" s="36"/>
      <x:c r="J11" s="37"/>
      <x:c r="K11" s="37"/>
      <x:c r="L11" s="38" t="str">
        <x:f>IF(A11="","",SUMIFS(Abastecimentos!$D$5:$D$204,Abastecimentos!$B$5:$B$204,A11,Abastecimentos!$N$5:$N$204,1,Abastecimentos!$O$5:$O$204,1))</x:f>
      </x:c>
      <x:c r="M11" s="38" t="str">
        <x:f>IF(A11="","",SUMIFS(Abastecimentos!$E$5:$E$204,Abastecimentos!$B$5:$B$204,A11,Abastecimentos!$N$5:$N$204,1,Abastecimentos!$O$5:$O$204,1))</x:f>
      </x:c>
      <x:c r="N11" s="39" t="str">
        <x:f>IF(A11="","",SUMIFS(Abastecimentos!$F$5:$F$204,Abastecimentos!$B$5:$B$204,A11,Abastecimentos!$N$5:$N$204,1,Abastecimentos!$O$5:$O$204,1))</x:f>
      </x:c>
      <x:c r="O11" s="39" t="str">
        <x:f>IF(A11="","",SUMIFS(Manutencoes!$H$5:$H$204,Manutencoes!$C$5:$C$204,A11,Manutencoes!$N$5:$N$204,1,Manutencoes!$O$5:$O$204,1,Manutencoes!$J$5:$J$204,"Concluída"))</x:f>
      </x:c>
      <x:c r="P11" s="39" t="str">
        <x:f>IF(A11="","",SUMIFS(Despesas!$E$5:$E$204,Despesas!$B$5:$B$204,A11,Despesas!$L$5:$L$204,1,Despesas!$M$5:$M$204,1,Despesas!$G$5:$G$204,"Sim"))</x:f>
      </x:c>
      <x:c r="Q11" s="39" t="str">
        <x:f>IF(A11="","",SUM(N11:P11))</x:f>
      </x:c>
      <x:c r="R11" s="40" t="str">
        <x:f>IF(A11="","",IF(OR(AG11=0,AD11&gt;0,M11=0),"n.a.",L11/M11))</x:f>
      </x:c>
      <x:c r="S11" s="39" t="str">
        <x:f>IF(A11="","",IF(OR(AG11=0,AD11&gt;0,L11=0),"n.a.",Q11/L11))</x:f>
      </x:c>
      <x:c r="T11" s="41" t="str">
        <x:f>IF(A11="","",IF(AG11=0,"n.a.",INT(J11-Listas!B9)))</x:f>
      </x:c>
      <x:c r="U11" s="41" t="str">
        <x:f>IF(A11="","",IF(AG11=0,"n.a.",INT(K11-Listas!B9)))</x:f>
      </x:c>
      <x:c r="V11" s="182" t="str">
        <x:f>IF(COUNTA(A11:K11)=0,"",IF(W11&lt;&gt;"",W11,IF(H11="Inativo","INATIVO",IF(AD11&gt;0,"Corrigir lançamentos. ","")&amp;IF(Y11=1,"Documento vencido. ","")&amp;IF(Z11=1,"Manutenção por km. ","")&amp;IF(AA11=1,"Vencimento próximo. ","")&amp;IF(AB11=1,"Consumo baixo. ","")&amp;IF(AC11=1,"Custo alto. ","")&amp;IF(SUM(Y11:AC11)+AD11=0,"Acompanhar rotina",""))))</x:f>
      </x:c>
      <x:c r="W11" s="183" t="str">
        <x:f>IF(COUNTA(A11:K11)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inválidos",IF(OR(A11="",COUNTIFS($A$5:$A$104,A11)&lt;&gt;1),"ID ausente ou duplicado",IF(OR(B11="",C11="",F11=""),"Placa, modelo ou responsável ausente",IF(AND(H11&lt;&gt;"Ativo",H11&lt;&gt;"Em manutenção",H11&lt;&gt;"Inativo"),"Status inválido",IF(OR(NOT(ISNUMBER(G11)),G11&lt;0,NOT(ISNUMBER(I11)),I11&lt;0),"Hodômetro ou limite inválido",IF(OR(NOT(ISNUMBER(J11)),J11&lt;=0,NOT(ISNUMBER(K11)),K11&lt;=0),"Datas de documento ausentes ou inválidas","")))))))</x:f>
      </x:c>
      <x:c r="X11" s="181" t="n">
        <x:f>IF(AND(COUNTA(A11:K11)&gt;0,OR(Listas!B15="Todos",F11=Listas!B15),H11&lt;&gt;"Inativo"),1,0)</x:f>
        <x:v>0</x:v>
      </x:c>
      <x:c r="Y11" s="181" t="n">
        <x:f>IF(AND(X11=1,AG11=1,OR(T11&lt;0,U11&lt;0)),1,0)</x:f>
        <x:v>0</x:v>
      </x:c>
      <x:c r="Z11" s="181" t="n">
        <x:f>IF(AND(X11=1,AG11=1,G11&gt;=I11),1,0)</x:f>
        <x:v>0</x:v>
      </x:c>
      <x:c r="AA11" s="181" t="n">
        <x:f>IF(AND(X11=1,AG11=1,OR(AND(T11&gt;=0,T11&lt;=Listas!B8),AND(U11&gt;=0,U11&lt;=Listas!B8))),1,0)</x:f>
        <x:v>0</x:v>
      </x:c>
      <x:c r="AB11" s="181" t="n">
        <x:f>IF(AND(X11=1,AG11=1,AND(ISNUMBER(R11),R11&lt;Listas!B6)),1,0)</x:f>
        <x:v>0</x:v>
      </x:c>
      <x:c r="AC11" s="181" t="n">
        <x:f>IF(AND(X11=1,AG11=1,AND(ISNUMBER(S11),S11&gt;Listas!B7)),1,0)</x:f>
        <x:v>0</x:v>
      </x:c>
      <x:c r="AD11" s="181" t="n">
        <x:f>IF(A11="",0,COUNTIFS(Abastecimentos!$B$5:$B$204,A11,Abastecimentos!$Q$5:$Q$204,1)+COUNTIFS(Manutencoes!$C$5:$C$204,A11,Manutencoes!$Q$5:$Q$204,1)+COUNTIFS(Despesas!$B$5:$B$204,A11,Despesas!$O$5:$O$204,1))</x:f>
        <x:v>0</x:v>
      </x:c>
      <x:c r="AE11" s="181" t="n">
        <x:f>IF(X11=0,0,IF(OR(W11&lt;&gt;"",AD11&gt;0),1,IF(Y11=1,2,IF(Z11=1,3,IF(SUM(AA11:AC11)&gt;0,4,0)))))</x:f>
        <x:v>0</x:v>
      </x:c>
      <x:c r="AF11" s="181" t="str">
        <x:f>IF(AE11=0,"",COUNTIFS($AE$5:$AE$104,"&gt;0",$AE$5:$AE$104,"&lt;"&amp;AE11)+COUNTIFS($AE$5:AE11,AE11))</x:f>
      </x:c>
      <x:c r="AG11" s="181" t="n">
        <x:f>IF(AND(A11&lt;&gt;"",W11=""),1,0)</x:f>
        <x:v>0</x:v>
      </x:c>
      <x:c r="AH11" s="181" t="n">
        <x:f>IF(W11&lt;&gt;"",1,0)</x:f>
        <x:v>0</x:v>
      </x:c>
      <x:c r="AI11" s="181"/>
      <x:c r="AJ11" s="176"/>
      <x:c r="AK11" s="177"/>
    </x:row>
    <x:row r="12">
      <x:c r="A12" s="31"/>
      <x:c r="B12" s="31"/>
      <x:c r="C12" s="31"/>
      <x:c r="D12" s="31"/>
      <x:c r="E12" s="35"/>
      <x:c r="F12" s="31"/>
      <x:c r="G12" s="36"/>
      <x:c r="H12" s="36"/>
      <x:c r="I12" s="36"/>
      <x:c r="J12" s="37"/>
      <x:c r="K12" s="37"/>
      <x:c r="L12" s="38" t="str">
        <x:f>IF(A12="","",SUMIFS(Abastecimentos!$D$5:$D$204,Abastecimentos!$B$5:$B$204,A12,Abastecimentos!$N$5:$N$204,1,Abastecimentos!$O$5:$O$204,1))</x:f>
      </x:c>
      <x:c r="M12" s="38" t="str">
        <x:f>IF(A12="","",SUMIFS(Abastecimentos!$E$5:$E$204,Abastecimentos!$B$5:$B$204,A12,Abastecimentos!$N$5:$N$204,1,Abastecimentos!$O$5:$O$204,1))</x:f>
      </x:c>
      <x:c r="N12" s="39" t="str">
        <x:f>IF(A12="","",SUMIFS(Abastecimentos!$F$5:$F$204,Abastecimentos!$B$5:$B$204,A12,Abastecimentos!$N$5:$N$204,1,Abastecimentos!$O$5:$O$204,1))</x:f>
      </x:c>
      <x:c r="O12" s="39" t="str">
        <x:f>IF(A12="","",SUMIFS(Manutencoes!$H$5:$H$204,Manutencoes!$C$5:$C$204,A12,Manutencoes!$N$5:$N$204,1,Manutencoes!$O$5:$O$204,1,Manutencoes!$J$5:$J$204,"Concluída"))</x:f>
      </x:c>
      <x:c r="P12" s="39" t="str">
        <x:f>IF(A12="","",SUMIFS(Despesas!$E$5:$E$204,Despesas!$B$5:$B$204,A12,Despesas!$L$5:$L$204,1,Despesas!$M$5:$M$204,1,Despesas!$G$5:$G$204,"Sim"))</x:f>
      </x:c>
      <x:c r="Q12" s="39" t="str">
        <x:f>IF(A12="","",SUM(N12:P12))</x:f>
      </x:c>
      <x:c r="R12" s="40" t="str">
        <x:f>IF(A12="","",IF(OR(AG12=0,AD12&gt;0,M12=0),"n.a.",L12/M12))</x:f>
      </x:c>
      <x:c r="S12" s="39" t="str">
        <x:f>IF(A12="","",IF(OR(AG12=0,AD12&gt;0,L12=0),"n.a.",Q12/L12))</x:f>
      </x:c>
      <x:c r="T12" s="41" t="str">
        <x:f>IF(A12="","",IF(AG12=0,"n.a.",INT(J12-Listas!B9)))</x:f>
      </x:c>
      <x:c r="U12" s="41" t="str">
        <x:f>IF(A12="","",IF(AG12=0,"n.a.",INT(K12-Listas!B9)))</x:f>
      </x:c>
      <x:c r="V12" s="182" t="str">
        <x:f>IF(COUNTA(A12:K12)=0,"",IF(W12&lt;&gt;"",W12,IF(H12="Inativo","INATIVO",IF(AD12&gt;0,"Corrigir lançamentos. ","")&amp;IF(Y12=1,"Documento vencido. ","")&amp;IF(Z12=1,"Manutenção por km. ","")&amp;IF(AA12=1,"Vencimento próximo. ","")&amp;IF(AB12=1,"Consumo baixo. ","")&amp;IF(AC12=1,"Custo alto. ","")&amp;IF(SUM(Y12:AC12)+AD12=0,"Acompanhar rotina",""))))</x:f>
      </x:c>
      <x:c r="W12" s="183" t="str">
        <x:f>IF(COUNTA(A12:K12)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inválidos",IF(OR(A12="",COUNTIFS($A$5:$A$104,A12)&lt;&gt;1),"ID ausente ou duplicado",IF(OR(B12="",C12="",F12=""),"Placa, modelo ou responsável ausente",IF(AND(H12&lt;&gt;"Ativo",H12&lt;&gt;"Em manutenção",H12&lt;&gt;"Inativo"),"Status inválido",IF(OR(NOT(ISNUMBER(G12)),G12&lt;0,NOT(ISNUMBER(I12)),I12&lt;0),"Hodômetro ou limite inválido",IF(OR(NOT(ISNUMBER(J12)),J12&lt;=0,NOT(ISNUMBER(K12)),K12&lt;=0),"Datas de documento ausentes ou inválidas","")))))))</x:f>
      </x:c>
      <x:c r="X12" s="181" t="n">
        <x:f>IF(AND(COUNTA(A12:K12)&gt;0,OR(Listas!B15="Todos",F12=Listas!B15),H12&lt;&gt;"Inativo"),1,0)</x:f>
        <x:v>0</x:v>
      </x:c>
      <x:c r="Y12" s="181" t="n">
        <x:f>IF(AND(X12=1,AG12=1,OR(T12&lt;0,U12&lt;0)),1,0)</x:f>
        <x:v>0</x:v>
      </x:c>
      <x:c r="Z12" s="181" t="n">
        <x:f>IF(AND(X12=1,AG12=1,G12&gt;=I12),1,0)</x:f>
        <x:v>0</x:v>
      </x:c>
      <x:c r="AA12" s="181" t="n">
        <x:f>IF(AND(X12=1,AG12=1,OR(AND(T12&gt;=0,T12&lt;=Listas!B8),AND(U12&gt;=0,U12&lt;=Listas!B8))),1,0)</x:f>
        <x:v>0</x:v>
      </x:c>
      <x:c r="AB12" s="181" t="n">
        <x:f>IF(AND(X12=1,AG12=1,AND(ISNUMBER(R12),R12&lt;Listas!B6)),1,0)</x:f>
        <x:v>0</x:v>
      </x:c>
      <x:c r="AC12" s="181" t="n">
        <x:f>IF(AND(X12=1,AG12=1,AND(ISNUMBER(S12),S12&gt;Listas!B7)),1,0)</x:f>
        <x:v>0</x:v>
      </x:c>
      <x:c r="AD12" s="181" t="n">
        <x:f>IF(A12="",0,COUNTIFS(Abastecimentos!$B$5:$B$204,A12,Abastecimentos!$Q$5:$Q$204,1)+COUNTIFS(Manutencoes!$C$5:$C$204,A12,Manutencoes!$Q$5:$Q$204,1)+COUNTIFS(Despesas!$B$5:$B$204,A12,Despesas!$O$5:$O$204,1))</x:f>
        <x:v>0</x:v>
      </x:c>
      <x:c r="AE12" s="181" t="n">
        <x:f>IF(X12=0,0,IF(OR(W12&lt;&gt;"",AD12&gt;0),1,IF(Y12=1,2,IF(Z12=1,3,IF(SUM(AA12:AC12)&gt;0,4,0)))))</x:f>
        <x:v>0</x:v>
      </x:c>
      <x:c r="AF12" s="181" t="str">
        <x:f>IF(AE12=0,"",COUNTIFS($AE$5:$AE$104,"&gt;0",$AE$5:$AE$104,"&lt;"&amp;AE12)+COUNTIFS($AE$5:AE12,AE12))</x:f>
      </x:c>
      <x:c r="AG12" s="181" t="n">
        <x:f>IF(AND(A12&lt;&gt;"",W12=""),1,0)</x:f>
        <x:v>0</x:v>
      </x:c>
      <x:c r="AH12" s="181" t="n">
        <x:f>IF(W12&lt;&gt;"",1,0)</x:f>
        <x:v>0</x:v>
      </x:c>
      <x:c r="AI12" s="181"/>
      <x:c r="AJ12" s="176"/>
      <x:c r="AK12" s="177"/>
    </x:row>
    <x:row r="13">
      <x:c r="A13" s="31"/>
      <x:c r="B13" s="31"/>
      <x:c r="C13" s="31"/>
      <x:c r="D13" s="31"/>
      <x:c r="E13" s="35"/>
      <x:c r="F13" s="31"/>
      <x:c r="G13" s="36"/>
      <x:c r="H13" s="36"/>
      <x:c r="I13" s="36"/>
      <x:c r="J13" s="37"/>
      <x:c r="K13" s="37"/>
      <x:c r="L13" s="38" t="str">
        <x:f>IF(A13="","",SUMIFS(Abastecimentos!$D$5:$D$204,Abastecimentos!$B$5:$B$204,A13,Abastecimentos!$N$5:$N$204,1,Abastecimentos!$O$5:$O$204,1))</x:f>
      </x:c>
      <x:c r="M13" s="38" t="str">
        <x:f>IF(A13="","",SUMIFS(Abastecimentos!$E$5:$E$204,Abastecimentos!$B$5:$B$204,A13,Abastecimentos!$N$5:$N$204,1,Abastecimentos!$O$5:$O$204,1))</x:f>
      </x:c>
      <x:c r="N13" s="39" t="str">
        <x:f>IF(A13="","",SUMIFS(Abastecimentos!$F$5:$F$204,Abastecimentos!$B$5:$B$204,A13,Abastecimentos!$N$5:$N$204,1,Abastecimentos!$O$5:$O$204,1))</x:f>
      </x:c>
      <x:c r="O13" s="39" t="str">
        <x:f>IF(A13="","",SUMIFS(Manutencoes!$H$5:$H$204,Manutencoes!$C$5:$C$204,A13,Manutencoes!$N$5:$N$204,1,Manutencoes!$O$5:$O$204,1,Manutencoes!$J$5:$J$204,"Concluída"))</x:f>
      </x:c>
      <x:c r="P13" s="39" t="str">
        <x:f>IF(A13="","",SUMIFS(Despesas!$E$5:$E$204,Despesas!$B$5:$B$204,A13,Despesas!$L$5:$L$204,1,Despesas!$M$5:$M$204,1,Despesas!$G$5:$G$204,"Sim"))</x:f>
      </x:c>
      <x:c r="Q13" s="39" t="str">
        <x:f>IF(A13="","",SUM(N13:P13))</x:f>
      </x:c>
      <x:c r="R13" s="40" t="str">
        <x:f>IF(A13="","",IF(OR(AG13=0,AD13&gt;0,M13=0),"n.a.",L13/M13))</x:f>
      </x:c>
      <x:c r="S13" s="39" t="str">
        <x:f>IF(A13="","",IF(OR(AG13=0,AD13&gt;0,L13=0),"n.a.",Q13/L13))</x:f>
      </x:c>
      <x:c r="T13" s="41" t="str">
        <x:f>IF(A13="","",IF(AG13=0,"n.a.",INT(J13-Listas!B9)))</x:f>
      </x:c>
      <x:c r="U13" s="41" t="str">
        <x:f>IF(A13="","",IF(AG13=0,"n.a.",INT(K13-Listas!B9)))</x:f>
      </x:c>
      <x:c r="V13" s="182" t="str">
        <x:f>IF(COUNTA(A13:K13)=0,"",IF(W13&lt;&gt;"",W13,IF(H13="Inativo","INATIVO",IF(AD13&gt;0,"Corrigir lançamentos. ","")&amp;IF(Y13=1,"Documento vencido. ","")&amp;IF(Z13=1,"Manutenção por km. ","")&amp;IF(AA13=1,"Vencimento próximo. ","")&amp;IF(AB13=1,"Consumo baixo. ","")&amp;IF(AC13=1,"Custo alto. ","")&amp;IF(SUM(Y13:AC13)+AD13=0,"Acompanhar rotina",""))))</x:f>
      </x:c>
      <x:c r="W13" s="183" t="str">
        <x:f>IF(COUNTA(A13:K13)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inválidos",IF(OR(A13="",COUNTIFS($A$5:$A$104,A13)&lt;&gt;1),"ID ausente ou duplicado",IF(OR(B13="",C13="",F13=""),"Placa, modelo ou responsável ausente",IF(AND(H13&lt;&gt;"Ativo",H13&lt;&gt;"Em manutenção",H13&lt;&gt;"Inativo"),"Status inválido",IF(OR(NOT(ISNUMBER(G13)),G13&lt;0,NOT(ISNUMBER(I13)),I13&lt;0),"Hodômetro ou limite inválido",IF(OR(NOT(ISNUMBER(J13)),J13&lt;=0,NOT(ISNUMBER(K13)),K13&lt;=0),"Datas de documento ausentes ou inválidas","")))))))</x:f>
      </x:c>
      <x:c r="X13" s="181" t="n">
        <x:f>IF(AND(COUNTA(A13:K13)&gt;0,OR(Listas!B15="Todos",F13=Listas!B15),H13&lt;&gt;"Inativo"),1,0)</x:f>
        <x:v>0</x:v>
      </x:c>
      <x:c r="Y13" s="181" t="n">
        <x:f>IF(AND(X13=1,AG13=1,OR(T13&lt;0,U13&lt;0)),1,0)</x:f>
        <x:v>0</x:v>
      </x:c>
      <x:c r="Z13" s="181" t="n">
        <x:f>IF(AND(X13=1,AG13=1,G13&gt;=I13),1,0)</x:f>
        <x:v>0</x:v>
      </x:c>
      <x:c r="AA13" s="181" t="n">
        <x:f>IF(AND(X13=1,AG13=1,OR(AND(T13&gt;=0,T13&lt;=Listas!B8),AND(U13&gt;=0,U13&lt;=Listas!B8))),1,0)</x:f>
        <x:v>0</x:v>
      </x:c>
      <x:c r="AB13" s="181" t="n">
        <x:f>IF(AND(X13=1,AG13=1,AND(ISNUMBER(R13),R13&lt;Listas!B6)),1,0)</x:f>
        <x:v>0</x:v>
      </x:c>
      <x:c r="AC13" s="181" t="n">
        <x:f>IF(AND(X13=1,AG13=1,AND(ISNUMBER(S13),S13&gt;Listas!B7)),1,0)</x:f>
        <x:v>0</x:v>
      </x:c>
      <x:c r="AD13" s="181" t="n">
        <x:f>IF(A13="",0,COUNTIFS(Abastecimentos!$B$5:$B$204,A13,Abastecimentos!$Q$5:$Q$204,1)+COUNTIFS(Manutencoes!$C$5:$C$204,A13,Manutencoes!$Q$5:$Q$204,1)+COUNTIFS(Despesas!$B$5:$B$204,A13,Despesas!$O$5:$O$204,1))</x:f>
        <x:v>0</x:v>
      </x:c>
      <x:c r="AE13" s="181" t="n">
        <x:f>IF(X13=0,0,IF(OR(W13&lt;&gt;"",AD13&gt;0),1,IF(Y13=1,2,IF(Z13=1,3,IF(SUM(AA13:AC13)&gt;0,4,0)))))</x:f>
        <x:v>0</x:v>
      </x:c>
      <x:c r="AF13" s="181" t="str">
        <x:f>IF(AE13=0,"",COUNTIFS($AE$5:$AE$104,"&gt;0",$AE$5:$AE$104,"&lt;"&amp;AE13)+COUNTIFS($AE$5:AE13,AE13))</x:f>
      </x:c>
      <x:c r="AG13" s="181" t="n">
        <x:f>IF(AND(A13&lt;&gt;"",W13=""),1,0)</x:f>
        <x:v>0</x:v>
      </x:c>
      <x:c r="AH13" s="181" t="n">
        <x:f>IF(W13&lt;&gt;"",1,0)</x:f>
        <x:v>0</x:v>
      </x:c>
      <x:c r="AI13" s="181"/>
      <x:c r="AJ13" s="176"/>
      <x:c r="AK13" s="177"/>
    </x:row>
    <x:row r="14">
      <x:c r="A14" s="31"/>
      <x:c r="B14" s="31"/>
      <x:c r="C14" s="31"/>
      <x:c r="D14" s="31"/>
      <x:c r="E14" s="35"/>
      <x:c r="F14" s="31"/>
      <x:c r="G14" s="36"/>
      <x:c r="H14" s="36"/>
      <x:c r="I14" s="36"/>
      <x:c r="J14" s="37"/>
      <x:c r="K14" s="37"/>
      <x:c r="L14" s="38" t="str">
        <x:f>IF(A14="","",SUMIFS(Abastecimentos!$D$5:$D$204,Abastecimentos!$B$5:$B$204,A14,Abastecimentos!$N$5:$N$204,1,Abastecimentos!$O$5:$O$204,1))</x:f>
      </x:c>
      <x:c r="M14" s="38" t="str">
        <x:f>IF(A14="","",SUMIFS(Abastecimentos!$E$5:$E$204,Abastecimentos!$B$5:$B$204,A14,Abastecimentos!$N$5:$N$204,1,Abastecimentos!$O$5:$O$204,1))</x:f>
      </x:c>
      <x:c r="N14" s="39" t="str">
        <x:f>IF(A14="","",SUMIFS(Abastecimentos!$F$5:$F$204,Abastecimentos!$B$5:$B$204,A14,Abastecimentos!$N$5:$N$204,1,Abastecimentos!$O$5:$O$204,1))</x:f>
      </x:c>
      <x:c r="O14" s="39" t="str">
        <x:f>IF(A14="","",SUMIFS(Manutencoes!$H$5:$H$204,Manutencoes!$C$5:$C$204,A14,Manutencoes!$N$5:$N$204,1,Manutencoes!$O$5:$O$204,1,Manutencoes!$J$5:$J$204,"Concluída"))</x:f>
      </x:c>
      <x:c r="P14" s="39" t="str">
        <x:f>IF(A14="","",SUMIFS(Despesas!$E$5:$E$204,Despesas!$B$5:$B$204,A14,Despesas!$L$5:$L$204,1,Despesas!$M$5:$M$204,1,Despesas!$G$5:$G$204,"Sim"))</x:f>
      </x:c>
      <x:c r="Q14" s="39" t="str">
        <x:f>IF(A14="","",SUM(N14:P14))</x:f>
      </x:c>
      <x:c r="R14" s="40" t="str">
        <x:f>IF(A14="","",IF(OR(AG14=0,AD14&gt;0,M14=0),"n.a.",L14/M14))</x:f>
      </x:c>
      <x:c r="S14" s="39" t="str">
        <x:f>IF(A14="","",IF(OR(AG14=0,AD14&gt;0,L14=0),"n.a.",Q14/L14))</x:f>
      </x:c>
      <x:c r="T14" s="41" t="str">
        <x:f>IF(A14="","",IF(AG14=0,"n.a.",INT(J14-Listas!B9)))</x:f>
      </x:c>
      <x:c r="U14" s="41" t="str">
        <x:f>IF(A14="","",IF(AG14=0,"n.a.",INT(K14-Listas!B9)))</x:f>
      </x:c>
      <x:c r="V14" s="182" t="str">
        <x:f>IF(COUNTA(A14:K14)=0,"",IF(W14&lt;&gt;"",W14,IF(H14="Inativo","INATIVO",IF(AD14&gt;0,"Corrigir lançamentos. ","")&amp;IF(Y14=1,"Documento vencido. ","")&amp;IF(Z14=1,"Manutenção por km. ","")&amp;IF(AA14=1,"Vencimento próximo. ","")&amp;IF(AB14=1,"Consumo baixo. ","")&amp;IF(AC14=1,"Custo alto. ","")&amp;IF(SUM(Y14:AC14)+AD14=0,"Acompanhar rotina",""))))</x:f>
      </x:c>
      <x:c r="W14" s="183" t="str">
        <x:f>IF(COUNTA(A14:K14)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inválidos",IF(OR(A14="",COUNTIFS($A$5:$A$104,A14)&lt;&gt;1),"ID ausente ou duplicado",IF(OR(B14="",C14="",F14=""),"Placa, modelo ou responsável ausente",IF(AND(H14&lt;&gt;"Ativo",H14&lt;&gt;"Em manutenção",H14&lt;&gt;"Inativo"),"Status inválido",IF(OR(NOT(ISNUMBER(G14)),G14&lt;0,NOT(ISNUMBER(I14)),I14&lt;0),"Hodômetro ou limite inválido",IF(OR(NOT(ISNUMBER(J14)),J14&lt;=0,NOT(ISNUMBER(K14)),K14&lt;=0),"Datas de documento ausentes ou inválidas","")))))))</x:f>
      </x:c>
      <x:c r="X14" s="181" t="n">
        <x:f>IF(AND(COUNTA(A14:K14)&gt;0,OR(Listas!B15="Todos",F14=Listas!B15),H14&lt;&gt;"Inativo"),1,0)</x:f>
        <x:v>0</x:v>
      </x:c>
      <x:c r="Y14" s="181" t="n">
        <x:f>IF(AND(X14=1,AG14=1,OR(T14&lt;0,U14&lt;0)),1,0)</x:f>
        <x:v>0</x:v>
      </x:c>
      <x:c r="Z14" s="181" t="n">
        <x:f>IF(AND(X14=1,AG14=1,G14&gt;=I14),1,0)</x:f>
        <x:v>0</x:v>
      </x:c>
      <x:c r="AA14" s="181" t="n">
        <x:f>IF(AND(X14=1,AG14=1,OR(AND(T14&gt;=0,T14&lt;=Listas!B8),AND(U14&gt;=0,U14&lt;=Listas!B8))),1,0)</x:f>
        <x:v>0</x:v>
      </x:c>
      <x:c r="AB14" s="181" t="n">
        <x:f>IF(AND(X14=1,AG14=1,AND(ISNUMBER(R14),R14&lt;Listas!B6)),1,0)</x:f>
        <x:v>0</x:v>
      </x:c>
      <x:c r="AC14" s="181" t="n">
        <x:f>IF(AND(X14=1,AG14=1,AND(ISNUMBER(S14),S14&gt;Listas!B7)),1,0)</x:f>
        <x:v>0</x:v>
      </x:c>
      <x:c r="AD14" s="181" t="n">
        <x:f>IF(A14="",0,COUNTIFS(Abastecimentos!$B$5:$B$204,A14,Abastecimentos!$Q$5:$Q$204,1)+COUNTIFS(Manutencoes!$C$5:$C$204,A14,Manutencoes!$Q$5:$Q$204,1)+COUNTIFS(Despesas!$B$5:$B$204,A14,Despesas!$O$5:$O$204,1))</x:f>
        <x:v>0</x:v>
      </x:c>
      <x:c r="AE14" s="181" t="n">
        <x:f>IF(X14=0,0,IF(OR(W14&lt;&gt;"",AD14&gt;0),1,IF(Y14=1,2,IF(Z14=1,3,IF(SUM(AA14:AC14)&gt;0,4,0)))))</x:f>
        <x:v>0</x:v>
      </x:c>
      <x:c r="AF14" s="181" t="str">
        <x:f>IF(AE14=0,"",COUNTIFS($AE$5:$AE$104,"&gt;0",$AE$5:$AE$104,"&lt;"&amp;AE14)+COUNTIFS($AE$5:AE14,AE14))</x:f>
      </x:c>
      <x:c r="AG14" s="181" t="n">
        <x:f>IF(AND(A14&lt;&gt;"",W14=""),1,0)</x:f>
        <x:v>0</x:v>
      </x:c>
      <x:c r="AH14" s="181" t="n">
        <x:f>IF(W14&lt;&gt;"",1,0)</x:f>
        <x:v>0</x:v>
      </x:c>
      <x:c r="AI14" s="181"/>
      <x:c r="AJ14" s="176"/>
      <x:c r="AK14" s="177"/>
    </x:row>
    <x:row r="15">
      <x:c r="A15" s="31"/>
      <x:c r="B15" s="31"/>
      <x:c r="C15" s="31"/>
      <x:c r="D15" s="31"/>
      <x:c r="E15" s="35"/>
      <x:c r="F15" s="31"/>
      <x:c r="G15" s="36"/>
      <x:c r="H15" s="36"/>
      <x:c r="I15" s="36"/>
      <x:c r="J15" s="37"/>
      <x:c r="K15" s="37"/>
      <x:c r="L15" s="38" t="str">
        <x:f>IF(A15="","",SUMIFS(Abastecimentos!$D$5:$D$204,Abastecimentos!$B$5:$B$204,A15,Abastecimentos!$N$5:$N$204,1,Abastecimentos!$O$5:$O$204,1))</x:f>
      </x:c>
      <x:c r="M15" s="38" t="str">
        <x:f>IF(A15="","",SUMIFS(Abastecimentos!$E$5:$E$204,Abastecimentos!$B$5:$B$204,A15,Abastecimentos!$N$5:$N$204,1,Abastecimentos!$O$5:$O$204,1))</x:f>
      </x:c>
      <x:c r="N15" s="39" t="str">
        <x:f>IF(A15="","",SUMIFS(Abastecimentos!$F$5:$F$204,Abastecimentos!$B$5:$B$204,A15,Abastecimentos!$N$5:$N$204,1,Abastecimentos!$O$5:$O$204,1))</x:f>
      </x:c>
      <x:c r="O15" s="39" t="str">
        <x:f>IF(A15="","",SUMIFS(Manutencoes!$H$5:$H$204,Manutencoes!$C$5:$C$204,A15,Manutencoes!$N$5:$N$204,1,Manutencoes!$O$5:$O$204,1,Manutencoes!$J$5:$J$204,"Concluída"))</x:f>
      </x:c>
      <x:c r="P15" s="39" t="str">
        <x:f>IF(A15="","",SUMIFS(Despesas!$E$5:$E$204,Despesas!$B$5:$B$204,A15,Despesas!$L$5:$L$204,1,Despesas!$M$5:$M$204,1,Despesas!$G$5:$G$204,"Sim"))</x:f>
      </x:c>
      <x:c r="Q15" s="39" t="str">
        <x:f>IF(A15="","",SUM(N15:P15))</x:f>
      </x:c>
      <x:c r="R15" s="40" t="str">
        <x:f>IF(A15="","",IF(OR(AG15=0,AD15&gt;0,M15=0),"n.a.",L15/M15))</x:f>
      </x:c>
      <x:c r="S15" s="39" t="str">
        <x:f>IF(A15="","",IF(OR(AG15=0,AD15&gt;0,L15=0),"n.a.",Q15/L15))</x:f>
      </x:c>
      <x:c r="T15" s="41" t="str">
        <x:f>IF(A15="","",IF(AG15=0,"n.a.",INT(J15-Listas!B9)))</x:f>
      </x:c>
      <x:c r="U15" s="41" t="str">
        <x:f>IF(A15="","",IF(AG15=0,"n.a.",INT(K15-Listas!B9)))</x:f>
      </x:c>
      <x:c r="V15" s="182" t="str">
        <x:f>IF(COUNTA(A15:K15)=0,"",IF(W15&lt;&gt;"",W15,IF(H15="Inativo","INATIVO",IF(AD15&gt;0,"Corrigir lançamentos. ","")&amp;IF(Y15=1,"Documento vencido. ","")&amp;IF(Z15=1,"Manutenção por km. ","")&amp;IF(AA15=1,"Vencimento próximo. ","")&amp;IF(AB15=1,"Consumo baixo. ","")&amp;IF(AC15=1,"Custo alto. ","")&amp;IF(SUM(Y15:AC15)+AD15=0,"Acompanhar rotina",""))))</x:f>
      </x:c>
      <x:c r="W15" s="183" t="str">
        <x:f>IF(COUNTA(A15:K15)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inválidos",IF(OR(A15="",COUNTIFS($A$5:$A$104,A15)&lt;&gt;1),"ID ausente ou duplicado",IF(OR(B15="",C15="",F15=""),"Placa, modelo ou responsável ausente",IF(AND(H15&lt;&gt;"Ativo",H15&lt;&gt;"Em manutenção",H15&lt;&gt;"Inativo"),"Status inválido",IF(OR(NOT(ISNUMBER(G15)),G15&lt;0,NOT(ISNUMBER(I15)),I15&lt;0),"Hodômetro ou limite inválido",IF(OR(NOT(ISNUMBER(J15)),J15&lt;=0,NOT(ISNUMBER(K15)),K15&lt;=0),"Datas de documento ausentes ou inválidas","")))))))</x:f>
      </x:c>
      <x:c r="X15" s="181" t="n">
        <x:f>IF(AND(COUNTA(A15:K15)&gt;0,OR(Listas!B15="Todos",F15=Listas!B15),H15&lt;&gt;"Inativo"),1,0)</x:f>
        <x:v>0</x:v>
      </x:c>
      <x:c r="Y15" s="181" t="n">
        <x:f>IF(AND(X15=1,AG15=1,OR(T15&lt;0,U15&lt;0)),1,0)</x:f>
        <x:v>0</x:v>
      </x:c>
      <x:c r="Z15" s="181" t="n">
        <x:f>IF(AND(X15=1,AG15=1,G15&gt;=I15),1,0)</x:f>
        <x:v>0</x:v>
      </x:c>
      <x:c r="AA15" s="181" t="n">
        <x:f>IF(AND(X15=1,AG15=1,OR(AND(T15&gt;=0,T15&lt;=Listas!B8),AND(U15&gt;=0,U15&lt;=Listas!B8))),1,0)</x:f>
        <x:v>0</x:v>
      </x:c>
      <x:c r="AB15" s="181" t="n">
        <x:f>IF(AND(X15=1,AG15=1,AND(ISNUMBER(R15),R15&lt;Listas!B6)),1,0)</x:f>
        <x:v>0</x:v>
      </x:c>
      <x:c r="AC15" s="181" t="n">
        <x:f>IF(AND(X15=1,AG15=1,AND(ISNUMBER(S15),S15&gt;Listas!B7)),1,0)</x:f>
        <x:v>0</x:v>
      </x:c>
      <x:c r="AD15" s="181" t="n">
        <x:f>IF(A15="",0,COUNTIFS(Abastecimentos!$B$5:$B$204,A15,Abastecimentos!$Q$5:$Q$204,1)+COUNTIFS(Manutencoes!$C$5:$C$204,A15,Manutencoes!$Q$5:$Q$204,1)+COUNTIFS(Despesas!$B$5:$B$204,A15,Despesas!$O$5:$O$204,1))</x:f>
        <x:v>0</x:v>
      </x:c>
      <x:c r="AE15" s="181" t="n">
        <x:f>IF(X15=0,0,IF(OR(W15&lt;&gt;"",AD15&gt;0),1,IF(Y15=1,2,IF(Z15=1,3,IF(SUM(AA15:AC15)&gt;0,4,0)))))</x:f>
        <x:v>0</x:v>
      </x:c>
      <x:c r="AF15" s="181" t="str">
        <x:f>IF(AE15=0,"",COUNTIFS($AE$5:$AE$104,"&gt;0",$AE$5:$AE$104,"&lt;"&amp;AE15)+COUNTIFS($AE$5:AE15,AE15))</x:f>
      </x:c>
      <x:c r="AG15" s="181" t="n">
        <x:f>IF(AND(A15&lt;&gt;"",W15=""),1,0)</x:f>
        <x:v>0</x:v>
      </x:c>
      <x:c r="AH15" s="181" t="n">
        <x:f>IF(W15&lt;&gt;"",1,0)</x:f>
        <x:v>0</x:v>
      </x:c>
      <x:c r="AI15" s="181"/>
      <x:c r="AJ15" s="176"/>
      <x:c r="AK15" s="177"/>
    </x:row>
    <x:row r="16">
      <x:c r="A16" s="31"/>
      <x:c r="B16" s="31"/>
      <x:c r="C16" s="31"/>
      <x:c r="D16" s="31"/>
      <x:c r="E16" s="35"/>
      <x:c r="F16" s="31"/>
      <x:c r="G16" s="36"/>
      <x:c r="H16" s="36"/>
      <x:c r="I16" s="36"/>
      <x:c r="J16" s="37"/>
      <x:c r="K16" s="37"/>
      <x:c r="L16" s="38" t="str">
        <x:f>IF(A16="","",SUMIFS(Abastecimentos!$D$5:$D$204,Abastecimentos!$B$5:$B$204,A16,Abastecimentos!$N$5:$N$204,1,Abastecimentos!$O$5:$O$204,1))</x:f>
      </x:c>
      <x:c r="M16" s="38" t="str">
        <x:f>IF(A16="","",SUMIFS(Abastecimentos!$E$5:$E$204,Abastecimentos!$B$5:$B$204,A16,Abastecimentos!$N$5:$N$204,1,Abastecimentos!$O$5:$O$204,1))</x:f>
      </x:c>
      <x:c r="N16" s="39" t="str">
        <x:f>IF(A16="","",SUMIFS(Abastecimentos!$F$5:$F$204,Abastecimentos!$B$5:$B$204,A16,Abastecimentos!$N$5:$N$204,1,Abastecimentos!$O$5:$O$204,1))</x:f>
      </x:c>
      <x:c r="O16" s="39" t="str">
        <x:f>IF(A16="","",SUMIFS(Manutencoes!$H$5:$H$204,Manutencoes!$C$5:$C$204,A16,Manutencoes!$N$5:$N$204,1,Manutencoes!$O$5:$O$204,1,Manutencoes!$J$5:$J$204,"Concluída"))</x:f>
      </x:c>
      <x:c r="P16" s="39" t="str">
        <x:f>IF(A16="","",SUMIFS(Despesas!$E$5:$E$204,Despesas!$B$5:$B$204,A16,Despesas!$L$5:$L$204,1,Despesas!$M$5:$M$204,1,Despesas!$G$5:$G$204,"Sim"))</x:f>
      </x:c>
      <x:c r="Q16" s="39" t="str">
        <x:f>IF(A16="","",SUM(N16:P16))</x:f>
      </x:c>
      <x:c r="R16" s="40" t="str">
        <x:f>IF(A16="","",IF(OR(AG16=0,AD16&gt;0,M16=0),"n.a.",L16/M16))</x:f>
      </x:c>
      <x:c r="S16" s="39" t="str">
        <x:f>IF(A16="","",IF(OR(AG16=0,AD16&gt;0,L16=0),"n.a.",Q16/L16))</x:f>
      </x:c>
      <x:c r="T16" s="41" t="str">
        <x:f>IF(A16="","",IF(AG16=0,"n.a.",INT(J16-Listas!B9)))</x:f>
      </x:c>
      <x:c r="U16" s="41" t="str">
        <x:f>IF(A16="","",IF(AG16=0,"n.a.",INT(K16-Listas!B9)))</x:f>
      </x:c>
      <x:c r="V16" s="182" t="str">
        <x:f>IF(COUNTA(A16:K16)=0,"",IF(W16&lt;&gt;"",W16,IF(H16="Inativo","INATIVO",IF(AD16&gt;0,"Corrigir lançamentos. ","")&amp;IF(Y16=1,"Documento vencido. ","")&amp;IF(Z16=1,"Manutenção por km. ","")&amp;IF(AA16=1,"Vencimento próximo. ","")&amp;IF(AB16=1,"Consumo baixo. ","")&amp;IF(AC16=1,"Custo alto. ","")&amp;IF(SUM(Y16:AC16)+AD16=0,"Acompanhar rotina",""))))</x:f>
      </x:c>
      <x:c r="W16" s="183" t="str">
        <x:f>IF(COUNTA(A16:K16)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inválidos",IF(OR(A16="",COUNTIFS($A$5:$A$104,A16)&lt;&gt;1),"ID ausente ou duplicado",IF(OR(B16="",C16="",F16=""),"Placa, modelo ou responsável ausente",IF(AND(H16&lt;&gt;"Ativo",H16&lt;&gt;"Em manutenção",H16&lt;&gt;"Inativo"),"Status inválido",IF(OR(NOT(ISNUMBER(G16)),G16&lt;0,NOT(ISNUMBER(I16)),I16&lt;0),"Hodômetro ou limite inválido",IF(OR(NOT(ISNUMBER(J16)),J16&lt;=0,NOT(ISNUMBER(K16)),K16&lt;=0),"Datas de documento ausentes ou inválidas","")))))))</x:f>
      </x:c>
      <x:c r="X16" s="181" t="n">
        <x:f>IF(AND(COUNTA(A16:K16)&gt;0,OR(Listas!B15="Todos",F16=Listas!B15),H16&lt;&gt;"Inativo"),1,0)</x:f>
        <x:v>0</x:v>
      </x:c>
      <x:c r="Y16" s="181" t="n">
        <x:f>IF(AND(X16=1,AG16=1,OR(T16&lt;0,U16&lt;0)),1,0)</x:f>
        <x:v>0</x:v>
      </x:c>
      <x:c r="Z16" s="181" t="n">
        <x:f>IF(AND(X16=1,AG16=1,G16&gt;=I16),1,0)</x:f>
        <x:v>0</x:v>
      </x:c>
      <x:c r="AA16" s="181" t="n">
        <x:f>IF(AND(X16=1,AG16=1,OR(AND(T16&gt;=0,T16&lt;=Listas!B8),AND(U16&gt;=0,U16&lt;=Listas!B8))),1,0)</x:f>
        <x:v>0</x:v>
      </x:c>
      <x:c r="AB16" s="181" t="n">
        <x:f>IF(AND(X16=1,AG16=1,AND(ISNUMBER(R16),R16&lt;Listas!B6)),1,0)</x:f>
        <x:v>0</x:v>
      </x:c>
      <x:c r="AC16" s="181" t="n">
        <x:f>IF(AND(X16=1,AG16=1,AND(ISNUMBER(S16),S16&gt;Listas!B7)),1,0)</x:f>
        <x:v>0</x:v>
      </x:c>
      <x:c r="AD16" s="181" t="n">
        <x:f>IF(A16="",0,COUNTIFS(Abastecimentos!$B$5:$B$204,A16,Abastecimentos!$Q$5:$Q$204,1)+COUNTIFS(Manutencoes!$C$5:$C$204,A16,Manutencoes!$Q$5:$Q$204,1)+COUNTIFS(Despesas!$B$5:$B$204,A16,Despesas!$O$5:$O$204,1))</x:f>
        <x:v>0</x:v>
      </x:c>
      <x:c r="AE16" s="181" t="n">
        <x:f>IF(X16=0,0,IF(OR(W16&lt;&gt;"",AD16&gt;0),1,IF(Y16=1,2,IF(Z16=1,3,IF(SUM(AA16:AC16)&gt;0,4,0)))))</x:f>
        <x:v>0</x:v>
      </x:c>
      <x:c r="AF16" s="181" t="str">
        <x:f>IF(AE16=0,"",COUNTIFS($AE$5:$AE$104,"&gt;0",$AE$5:$AE$104,"&lt;"&amp;AE16)+COUNTIFS($AE$5:AE16,AE16))</x:f>
      </x:c>
      <x:c r="AG16" s="181" t="n">
        <x:f>IF(AND(A16&lt;&gt;"",W16=""),1,0)</x:f>
        <x:v>0</x:v>
      </x:c>
      <x:c r="AH16" s="181" t="n">
        <x:f>IF(W16&lt;&gt;"",1,0)</x:f>
        <x:v>0</x:v>
      </x:c>
      <x:c r="AI16" s="181"/>
      <x:c r="AJ16" s="176"/>
      <x:c r="AK16" s="177"/>
    </x:row>
    <x:row r="17">
      <x:c r="A17" s="31"/>
      <x:c r="B17" s="31"/>
      <x:c r="C17" s="31"/>
      <x:c r="D17" s="31"/>
      <x:c r="E17" s="35"/>
      <x:c r="F17" s="31"/>
      <x:c r="G17" s="36"/>
      <x:c r="H17" s="36"/>
      <x:c r="I17" s="36"/>
      <x:c r="J17" s="37"/>
      <x:c r="K17" s="37"/>
      <x:c r="L17" s="38" t="str">
        <x:f>IF(A17="","",SUMIFS(Abastecimentos!$D$5:$D$204,Abastecimentos!$B$5:$B$204,A17,Abastecimentos!$N$5:$N$204,1,Abastecimentos!$O$5:$O$204,1))</x:f>
      </x:c>
      <x:c r="M17" s="38" t="str">
        <x:f>IF(A17="","",SUMIFS(Abastecimentos!$E$5:$E$204,Abastecimentos!$B$5:$B$204,A17,Abastecimentos!$N$5:$N$204,1,Abastecimentos!$O$5:$O$204,1))</x:f>
      </x:c>
      <x:c r="N17" s="39" t="str">
        <x:f>IF(A17="","",SUMIFS(Abastecimentos!$F$5:$F$204,Abastecimentos!$B$5:$B$204,A17,Abastecimentos!$N$5:$N$204,1,Abastecimentos!$O$5:$O$204,1))</x:f>
      </x:c>
      <x:c r="O17" s="39" t="str">
        <x:f>IF(A17="","",SUMIFS(Manutencoes!$H$5:$H$204,Manutencoes!$C$5:$C$204,A17,Manutencoes!$N$5:$N$204,1,Manutencoes!$O$5:$O$204,1,Manutencoes!$J$5:$J$204,"Concluída"))</x:f>
      </x:c>
      <x:c r="P17" s="39" t="str">
        <x:f>IF(A17="","",SUMIFS(Despesas!$E$5:$E$204,Despesas!$B$5:$B$204,A17,Despesas!$L$5:$L$204,1,Despesas!$M$5:$M$204,1,Despesas!$G$5:$G$204,"Sim"))</x:f>
      </x:c>
      <x:c r="Q17" s="39" t="str">
        <x:f>IF(A17="","",SUM(N17:P17))</x:f>
      </x:c>
      <x:c r="R17" s="40" t="str">
        <x:f>IF(A17="","",IF(OR(AG17=0,AD17&gt;0,M17=0),"n.a.",L17/M17))</x:f>
      </x:c>
      <x:c r="S17" s="39" t="str">
        <x:f>IF(A17="","",IF(OR(AG17=0,AD17&gt;0,L17=0),"n.a.",Q17/L17))</x:f>
      </x:c>
      <x:c r="T17" s="41" t="str">
        <x:f>IF(A17="","",IF(AG17=0,"n.a.",INT(J17-Listas!B9)))</x:f>
      </x:c>
      <x:c r="U17" s="41" t="str">
        <x:f>IF(A17="","",IF(AG17=0,"n.a.",INT(K17-Listas!B9)))</x:f>
      </x:c>
      <x:c r="V17" s="182" t="str">
        <x:f>IF(COUNTA(A17:K17)=0,"",IF(W17&lt;&gt;"",W17,IF(H17="Inativo","INATIVO",IF(AD17&gt;0,"Corrigir lançamentos. ","")&amp;IF(Y17=1,"Documento vencido. ","")&amp;IF(Z17=1,"Manutenção por km. ","")&amp;IF(AA17=1,"Vencimento próximo. ","")&amp;IF(AB17=1,"Consumo baixo. ","")&amp;IF(AC17=1,"Custo alto. ","")&amp;IF(SUM(Y17:AC17)+AD17=0,"Acompanhar rotina",""))))</x:f>
      </x:c>
      <x:c r="W17" s="183" t="str">
        <x:f>IF(COUNTA(A17:K17)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inválidos",IF(OR(A17="",COUNTIFS($A$5:$A$104,A17)&lt;&gt;1),"ID ausente ou duplicado",IF(OR(B17="",C17="",F17=""),"Placa, modelo ou responsável ausente",IF(AND(H17&lt;&gt;"Ativo",H17&lt;&gt;"Em manutenção",H17&lt;&gt;"Inativo"),"Status inválido",IF(OR(NOT(ISNUMBER(G17)),G17&lt;0,NOT(ISNUMBER(I17)),I17&lt;0),"Hodômetro ou limite inválido",IF(OR(NOT(ISNUMBER(J17)),J17&lt;=0,NOT(ISNUMBER(K17)),K17&lt;=0),"Datas de documento ausentes ou inválidas","")))))))</x:f>
      </x:c>
      <x:c r="X17" s="181" t="n">
        <x:f>IF(AND(COUNTA(A17:K17)&gt;0,OR(Listas!B15="Todos",F17=Listas!B15),H17&lt;&gt;"Inativo"),1,0)</x:f>
        <x:v>0</x:v>
      </x:c>
      <x:c r="Y17" s="181" t="n">
        <x:f>IF(AND(X17=1,AG17=1,OR(T17&lt;0,U17&lt;0)),1,0)</x:f>
        <x:v>0</x:v>
      </x:c>
      <x:c r="Z17" s="181" t="n">
        <x:f>IF(AND(X17=1,AG17=1,G17&gt;=I17),1,0)</x:f>
        <x:v>0</x:v>
      </x:c>
      <x:c r="AA17" s="181" t="n">
        <x:f>IF(AND(X17=1,AG17=1,OR(AND(T17&gt;=0,T17&lt;=Listas!B8),AND(U17&gt;=0,U17&lt;=Listas!B8))),1,0)</x:f>
        <x:v>0</x:v>
      </x:c>
      <x:c r="AB17" s="181" t="n">
        <x:f>IF(AND(X17=1,AG17=1,AND(ISNUMBER(R17),R17&lt;Listas!B6)),1,0)</x:f>
        <x:v>0</x:v>
      </x:c>
      <x:c r="AC17" s="181" t="n">
        <x:f>IF(AND(X17=1,AG17=1,AND(ISNUMBER(S17),S17&gt;Listas!B7)),1,0)</x:f>
        <x:v>0</x:v>
      </x:c>
      <x:c r="AD17" s="181" t="n">
        <x:f>IF(A17="",0,COUNTIFS(Abastecimentos!$B$5:$B$204,A17,Abastecimentos!$Q$5:$Q$204,1)+COUNTIFS(Manutencoes!$C$5:$C$204,A17,Manutencoes!$Q$5:$Q$204,1)+COUNTIFS(Despesas!$B$5:$B$204,A17,Despesas!$O$5:$O$204,1))</x:f>
        <x:v>0</x:v>
      </x:c>
      <x:c r="AE17" s="181" t="n">
        <x:f>IF(X17=0,0,IF(OR(W17&lt;&gt;"",AD17&gt;0),1,IF(Y17=1,2,IF(Z17=1,3,IF(SUM(AA17:AC17)&gt;0,4,0)))))</x:f>
        <x:v>0</x:v>
      </x:c>
      <x:c r="AF17" s="181" t="str">
        <x:f>IF(AE17=0,"",COUNTIFS($AE$5:$AE$104,"&gt;0",$AE$5:$AE$104,"&lt;"&amp;AE17)+COUNTIFS($AE$5:AE17,AE17))</x:f>
      </x:c>
      <x:c r="AG17" s="181" t="n">
        <x:f>IF(AND(A17&lt;&gt;"",W17=""),1,0)</x:f>
        <x:v>0</x:v>
      </x:c>
      <x:c r="AH17" s="181" t="n">
        <x:f>IF(W17&lt;&gt;"",1,0)</x:f>
        <x:v>0</x:v>
      </x:c>
      <x:c r="AI17" s="181"/>
      <x:c r="AJ17" s="176"/>
      <x:c r="AK17" s="177"/>
    </x:row>
    <x:row r="18">
      <x:c r="A18" s="31"/>
      <x:c r="B18" s="31"/>
      <x:c r="C18" s="31"/>
      <x:c r="D18" s="31"/>
      <x:c r="E18" s="35"/>
      <x:c r="F18" s="31"/>
      <x:c r="G18" s="36"/>
      <x:c r="H18" s="36"/>
      <x:c r="I18" s="36"/>
      <x:c r="J18" s="37"/>
      <x:c r="K18" s="37"/>
      <x:c r="L18" s="38" t="str">
        <x:f>IF(A18="","",SUMIFS(Abastecimentos!$D$5:$D$204,Abastecimentos!$B$5:$B$204,A18,Abastecimentos!$N$5:$N$204,1,Abastecimentos!$O$5:$O$204,1))</x:f>
      </x:c>
      <x:c r="M18" s="38" t="str">
        <x:f>IF(A18="","",SUMIFS(Abastecimentos!$E$5:$E$204,Abastecimentos!$B$5:$B$204,A18,Abastecimentos!$N$5:$N$204,1,Abastecimentos!$O$5:$O$204,1))</x:f>
      </x:c>
      <x:c r="N18" s="39" t="str">
        <x:f>IF(A18="","",SUMIFS(Abastecimentos!$F$5:$F$204,Abastecimentos!$B$5:$B$204,A18,Abastecimentos!$N$5:$N$204,1,Abastecimentos!$O$5:$O$204,1))</x:f>
      </x:c>
      <x:c r="O18" s="39" t="str">
        <x:f>IF(A18="","",SUMIFS(Manutencoes!$H$5:$H$204,Manutencoes!$C$5:$C$204,A18,Manutencoes!$N$5:$N$204,1,Manutencoes!$O$5:$O$204,1,Manutencoes!$J$5:$J$204,"Concluída"))</x:f>
      </x:c>
      <x:c r="P18" s="39" t="str">
        <x:f>IF(A18="","",SUMIFS(Despesas!$E$5:$E$204,Despesas!$B$5:$B$204,A18,Despesas!$L$5:$L$204,1,Despesas!$M$5:$M$204,1,Despesas!$G$5:$G$204,"Sim"))</x:f>
      </x:c>
      <x:c r="Q18" s="39" t="str">
        <x:f>IF(A18="","",SUM(N18:P18))</x:f>
      </x:c>
      <x:c r="R18" s="40" t="str">
        <x:f>IF(A18="","",IF(OR(AG18=0,AD18&gt;0,M18=0),"n.a.",L18/M18))</x:f>
      </x:c>
      <x:c r="S18" s="39" t="str">
        <x:f>IF(A18="","",IF(OR(AG18=0,AD18&gt;0,L18=0),"n.a.",Q18/L18))</x:f>
      </x:c>
      <x:c r="T18" s="41" t="str">
        <x:f>IF(A18="","",IF(AG18=0,"n.a.",INT(J18-Listas!B9)))</x:f>
      </x:c>
      <x:c r="U18" s="41" t="str">
        <x:f>IF(A18="","",IF(AG18=0,"n.a.",INT(K18-Listas!B9)))</x:f>
      </x:c>
      <x:c r="V18" s="182" t="str">
        <x:f>IF(COUNTA(A18:K18)=0,"",IF(W18&lt;&gt;"",W18,IF(H18="Inativo","INATIVO",IF(AD18&gt;0,"Corrigir lançamentos. ","")&amp;IF(Y18=1,"Documento vencido. ","")&amp;IF(Z18=1,"Manutenção por km. ","")&amp;IF(AA18=1,"Vencimento próximo. ","")&amp;IF(AB18=1,"Consumo baixo. ","")&amp;IF(AC18=1,"Custo alto. ","")&amp;IF(SUM(Y18:AC18)+AD18=0,"Acompanhar rotina",""))))</x:f>
      </x:c>
      <x:c r="W18" s="183" t="str">
        <x:f>IF(COUNTA(A18:K18)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inválidos",IF(OR(A18="",COUNTIFS($A$5:$A$104,A18)&lt;&gt;1),"ID ausente ou duplicado",IF(OR(B18="",C18="",F18=""),"Placa, modelo ou responsável ausente",IF(AND(H18&lt;&gt;"Ativo",H18&lt;&gt;"Em manutenção",H18&lt;&gt;"Inativo"),"Status inválido",IF(OR(NOT(ISNUMBER(G18)),G18&lt;0,NOT(ISNUMBER(I18)),I18&lt;0),"Hodômetro ou limite inválido",IF(OR(NOT(ISNUMBER(J18)),J18&lt;=0,NOT(ISNUMBER(K18)),K18&lt;=0),"Datas de documento ausentes ou inválidas","")))))))</x:f>
      </x:c>
      <x:c r="X18" s="181" t="n">
        <x:f>IF(AND(COUNTA(A18:K18)&gt;0,OR(Listas!B15="Todos",F18=Listas!B15),H18&lt;&gt;"Inativo"),1,0)</x:f>
        <x:v>0</x:v>
      </x:c>
      <x:c r="Y18" s="181" t="n">
        <x:f>IF(AND(X18=1,AG18=1,OR(T18&lt;0,U18&lt;0)),1,0)</x:f>
        <x:v>0</x:v>
      </x:c>
      <x:c r="Z18" s="181" t="n">
        <x:f>IF(AND(X18=1,AG18=1,G18&gt;=I18),1,0)</x:f>
        <x:v>0</x:v>
      </x:c>
      <x:c r="AA18" s="181" t="n">
        <x:f>IF(AND(X18=1,AG18=1,OR(AND(T18&gt;=0,T18&lt;=Listas!B8),AND(U18&gt;=0,U18&lt;=Listas!B8))),1,0)</x:f>
        <x:v>0</x:v>
      </x:c>
      <x:c r="AB18" s="181" t="n">
        <x:f>IF(AND(X18=1,AG18=1,AND(ISNUMBER(R18),R18&lt;Listas!B6)),1,0)</x:f>
        <x:v>0</x:v>
      </x:c>
      <x:c r="AC18" s="181" t="n">
        <x:f>IF(AND(X18=1,AG18=1,AND(ISNUMBER(S18),S18&gt;Listas!B7)),1,0)</x:f>
        <x:v>0</x:v>
      </x:c>
      <x:c r="AD18" s="181" t="n">
        <x:f>IF(A18="",0,COUNTIFS(Abastecimentos!$B$5:$B$204,A18,Abastecimentos!$Q$5:$Q$204,1)+COUNTIFS(Manutencoes!$C$5:$C$204,A18,Manutencoes!$Q$5:$Q$204,1)+COUNTIFS(Despesas!$B$5:$B$204,A18,Despesas!$O$5:$O$204,1))</x:f>
        <x:v>0</x:v>
      </x:c>
      <x:c r="AE18" s="181" t="n">
        <x:f>IF(X18=0,0,IF(OR(W18&lt;&gt;"",AD18&gt;0),1,IF(Y18=1,2,IF(Z18=1,3,IF(SUM(AA18:AC18)&gt;0,4,0)))))</x:f>
        <x:v>0</x:v>
      </x:c>
      <x:c r="AF18" s="181" t="str">
        <x:f>IF(AE18=0,"",COUNTIFS($AE$5:$AE$104,"&gt;0",$AE$5:$AE$104,"&lt;"&amp;AE18)+COUNTIFS($AE$5:AE18,AE18))</x:f>
      </x:c>
      <x:c r="AG18" s="181" t="n">
        <x:f>IF(AND(A18&lt;&gt;"",W18=""),1,0)</x:f>
        <x:v>0</x:v>
      </x:c>
      <x:c r="AH18" s="181" t="n">
        <x:f>IF(W18&lt;&gt;"",1,0)</x:f>
        <x:v>0</x:v>
      </x:c>
      <x:c r="AI18" s="181"/>
      <x:c r="AJ18" s="176"/>
      <x:c r="AK18" s="177"/>
    </x:row>
    <x:row r="19">
      <x:c r="A19" s="31"/>
      <x:c r="B19" s="31"/>
      <x:c r="C19" s="31"/>
      <x:c r="D19" s="31"/>
      <x:c r="E19" s="35"/>
      <x:c r="F19" s="31"/>
      <x:c r="G19" s="36"/>
      <x:c r="H19" s="36"/>
      <x:c r="I19" s="36"/>
      <x:c r="J19" s="37"/>
      <x:c r="K19" s="37"/>
      <x:c r="L19" s="38" t="str">
        <x:f>IF(A19="","",SUMIFS(Abastecimentos!$D$5:$D$204,Abastecimentos!$B$5:$B$204,A19,Abastecimentos!$N$5:$N$204,1,Abastecimentos!$O$5:$O$204,1))</x:f>
      </x:c>
      <x:c r="M19" s="38" t="str">
        <x:f>IF(A19="","",SUMIFS(Abastecimentos!$E$5:$E$204,Abastecimentos!$B$5:$B$204,A19,Abastecimentos!$N$5:$N$204,1,Abastecimentos!$O$5:$O$204,1))</x:f>
      </x:c>
      <x:c r="N19" s="39" t="str">
        <x:f>IF(A19="","",SUMIFS(Abastecimentos!$F$5:$F$204,Abastecimentos!$B$5:$B$204,A19,Abastecimentos!$N$5:$N$204,1,Abastecimentos!$O$5:$O$204,1))</x:f>
      </x:c>
      <x:c r="O19" s="39" t="str">
        <x:f>IF(A19="","",SUMIFS(Manutencoes!$H$5:$H$204,Manutencoes!$C$5:$C$204,A19,Manutencoes!$N$5:$N$204,1,Manutencoes!$O$5:$O$204,1,Manutencoes!$J$5:$J$204,"Concluída"))</x:f>
      </x:c>
      <x:c r="P19" s="39" t="str">
        <x:f>IF(A19="","",SUMIFS(Despesas!$E$5:$E$204,Despesas!$B$5:$B$204,A19,Despesas!$L$5:$L$204,1,Despesas!$M$5:$M$204,1,Despesas!$G$5:$G$204,"Sim"))</x:f>
      </x:c>
      <x:c r="Q19" s="39" t="str">
        <x:f>IF(A19="","",SUM(N19:P19))</x:f>
      </x:c>
      <x:c r="R19" s="40" t="str">
        <x:f>IF(A19="","",IF(OR(AG19=0,AD19&gt;0,M19=0),"n.a.",L19/M19))</x:f>
      </x:c>
      <x:c r="S19" s="39" t="str">
        <x:f>IF(A19="","",IF(OR(AG19=0,AD19&gt;0,L19=0),"n.a.",Q19/L19))</x:f>
      </x:c>
      <x:c r="T19" s="41" t="str">
        <x:f>IF(A19="","",IF(AG19=0,"n.a.",INT(J19-Listas!B9)))</x:f>
      </x:c>
      <x:c r="U19" s="41" t="str">
        <x:f>IF(A19="","",IF(AG19=0,"n.a.",INT(K19-Listas!B9)))</x:f>
      </x:c>
      <x:c r="V19" s="182" t="str">
        <x:f>IF(COUNTA(A19:K19)=0,"",IF(W19&lt;&gt;"",W19,IF(H19="Inativo","INATIVO",IF(AD19&gt;0,"Corrigir lançamentos. ","")&amp;IF(Y19=1,"Documento vencido. ","")&amp;IF(Z19=1,"Manutenção por km. ","")&amp;IF(AA19=1,"Vencimento próximo. ","")&amp;IF(AB19=1,"Consumo baixo. ","")&amp;IF(AC19=1,"Custo alto. ","")&amp;IF(SUM(Y19:AC19)+AD19=0,"Acompanhar rotina",""))))</x:f>
      </x:c>
      <x:c r="W19" s="183" t="str">
        <x:f>IF(COUNTA(A19:K19)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inválidos",IF(OR(A19="",COUNTIFS($A$5:$A$104,A19)&lt;&gt;1),"ID ausente ou duplicado",IF(OR(B19="",C19="",F19=""),"Placa, modelo ou responsável ausente",IF(AND(H19&lt;&gt;"Ativo",H19&lt;&gt;"Em manutenção",H19&lt;&gt;"Inativo"),"Status inválido",IF(OR(NOT(ISNUMBER(G19)),G19&lt;0,NOT(ISNUMBER(I19)),I19&lt;0),"Hodômetro ou limite inválido",IF(OR(NOT(ISNUMBER(J19)),J19&lt;=0,NOT(ISNUMBER(K19)),K19&lt;=0),"Datas de documento ausentes ou inválidas","")))))))</x:f>
      </x:c>
      <x:c r="X19" s="181" t="n">
        <x:f>IF(AND(COUNTA(A19:K19)&gt;0,OR(Listas!B15="Todos",F19=Listas!B15),H19&lt;&gt;"Inativo"),1,0)</x:f>
        <x:v>0</x:v>
      </x:c>
      <x:c r="Y19" s="181" t="n">
        <x:f>IF(AND(X19=1,AG19=1,OR(T19&lt;0,U19&lt;0)),1,0)</x:f>
        <x:v>0</x:v>
      </x:c>
      <x:c r="Z19" s="181" t="n">
        <x:f>IF(AND(X19=1,AG19=1,G19&gt;=I19),1,0)</x:f>
        <x:v>0</x:v>
      </x:c>
      <x:c r="AA19" s="181" t="n">
        <x:f>IF(AND(X19=1,AG19=1,OR(AND(T19&gt;=0,T19&lt;=Listas!B8),AND(U19&gt;=0,U19&lt;=Listas!B8))),1,0)</x:f>
        <x:v>0</x:v>
      </x:c>
      <x:c r="AB19" s="181" t="n">
        <x:f>IF(AND(X19=1,AG19=1,AND(ISNUMBER(R19),R19&lt;Listas!B6)),1,0)</x:f>
        <x:v>0</x:v>
      </x:c>
      <x:c r="AC19" s="181" t="n">
        <x:f>IF(AND(X19=1,AG19=1,AND(ISNUMBER(S19),S19&gt;Listas!B7)),1,0)</x:f>
        <x:v>0</x:v>
      </x:c>
      <x:c r="AD19" s="181" t="n">
        <x:f>IF(A19="",0,COUNTIFS(Abastecimentos!$B$5:$B$204,A19,Abastecimentos!$Q$5:$Q$204,1)+COUNTIFS(Manutencoes!$C$5:$C$204,A19,Manutencoes!$Q$5:$Q$204,1)+COUNTIFS(Despesas!$B$5:$B$204,A19,Despesas!$O$5:$O$204,1))</x:f>
        <x:v>0</x:v>
      </x:c>
      <x:c r="AE19" s="181" t="n">
        <x:f>IF(X19=0,0,IF(OR(W19&lt;&gt;"",AD19&gt;0),1,IF(Y19=1,2,IF(Z19=1,3,IF(SUM(AA19:AC19)&gt;0,4,0)))))</x:f>
        <x:v>0</x:v>
      </x:c>
      <x:c r="AF19" s="181" t="str">
        <x:f>IF(AE19=0,"",COUNTIFS($AE$5:$AE$104,"&gt;0",$AE$5:$AE$104,"&lt;"&amp;AE19)+COUNTIFS($AE$5:AE19,AE19))</x:f>
      </x:c>
      <x:c r="AG19" s="181" t="n">
        <x:f>IF(AND(A19&lt;&gt;"",W19=""),1,0)</x:f>
        <x:v>0</x:v>
      </x:c>
      <x:c r="AH19" s="181" t="n">
        <x:f>IF(W19&lt;&gt;"",1,0)</x:f>
        <x:v>0</x:v>
      </x:c>
      <x:c r="AI19" s="181"/>
      <x:c r="AJ19" s="176"/>
      <x:c r="AK19" s="177"/>
    </x:row>
    <x:row r="20">
      <x:c r="A20" s="31"/>
      <x:c r="B20" s="31"/>
      <x:c r="C20" s="31"/>
      <x:c r="D20" s="31"/>
      <x:c r="E20" s="35"/>
      <x:c r="F20" s="31"/>
      <x:c r="G20" s="36"/>
      <x:c r="H20" s="36"/>
      <x:c r="I20" s="36"/>
      <x:c r="J20" s="37"/>
      <x:c r="K20" s="37"/>
      <x:c r="L20" s="38" t="str">
        <x:f>IF(A20="","",SUMIFS(Abastecimentos!$D$5:$D$204,Abastecimentos!$B$5:$B$204,A20,Abastecimentos!$N$5:$N$204,1,Abastecimentos!$O$5:$O$204,1))</x:f>
      </x:c>
      <x:c r="M20" s="38" t="str">
        <x:f>IF(A20="","",SUMIFS(Abastecimentos!$E$5:$E$204,Abastecimentos!$B$5:$B$204,A20,Abastecimentos!$N$5:$N$204,1,Abastecimentos!$O$5:$O$204,1))</x:f>
      </x:c>
      <x:c r="N20" s="39" t="str">
        <x:f>IF(A20="","",SUMIFS(Abastecimentos!$F$5:$F$204,Abastecimentos!$B$5:$B$204,A20,Abastecimentos!$N$5:$N$204,1,Abastecimentos!$O$5:$O$204,1))</x:f>
      </x:c>
      <x:c r="O20" s="39" t="str">
        <x:f>IF(A20="","",SUMIFS(Manutencoes!$H$5:$H$204,Manutencoes!$C$5:$C$204,A20,Manutencoes!$N$5:$N$204,1,Manutencoes!$O$5:$O$204,1,Manutencoes!$J$5:$J$204,"Concluída"))</x:f>
      </x:c>
      <x:c r="P20" s="39" t="str">
        <x:f>IF(A20="","",SUMIFS(Despesas!$E$5:$E$204,Despesas!$B$5:$B$204,A20,Despesas!$L$5:$L$204,1,Despesas!$M$5:$M$204,1,Despesas!$G$5:$G$204,"Sim"))</x:f>
      </x:c>
      <x:c r="Q20" s="39" t="str">
        <x:f>IF(A20="","",SUM(N20:P20))</x:f>
      </x:c>
      <x:c r="R20" s="40" t="str">
        <x:f>IF(A20="","",IF(OR(AG20=0,AD20&gt;0,M20=0),"n.a.",L20/M20))</x:f>
      </x:c>
      <x:c r="S20" s="39" t="str">
        <x:f>IF(A20="","",IF(OR(AG20=0,AD20&gt;0,L20=0),"n.a.",Q20/L20))</x:f>
      </x:c>
      <x:c r="T20" s="41" t="str">
        <x:f>IF(A20="","",IF(AG20=0,"n.a.",INT(J20-Listas!B9)))</x:f>
      </x:c>
      <x:c r="U20" s="41" t="str">
        <x:f>IF(A20="","",IF(AG20=0,"n.a.",INT(K20-Listas!B9)))</x:f>
      </x:c>
      <x:c r="V20" s="182" t="str">
        <x:f>IF(COUNTA(A20:K20)=0,"",IF(W20&lt;&gt;"",W20,IF(H20="Inativo","INATIVO",IF(AD20&gt;0,"Corrigir lançamentos. ","")&amp;IF(Y20=1,"Documento vencido. ","")&amp;IF(Z20=1,"Manutenção por km. ","")&amp;IF(AA20=1,"Vencimento próximo. ","")&amp;IF(AB20=1,"Consumo baixo. ","")&amp;IF(AC20=1,"Custo alto. ","")&amp;IF(SUM(Y20:AC20)+AD20=0,"Acompanhar rotina",""))))</x:f>
      </x:c>
      <x:c r="W20" s="183" t="str">
        <x:f>IF(COUNTA(A20:K20)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inválidos",IF(OR(A20="",COUNTIFS($A$5:$A$104,A20)&lt;&gt;1),"ID ausente ou duplicado",IF(OR(B20="",C20="",F20=""),"Placa, modelo ou responsável ausente",IF(AND(H20&lt;&gt;"Ativo",H20&lt;&gt;"Em manutenção",H20&lt;&gt;"Inativo"),"Status inválido",IF(OR(NOT(ISNUMBER(G20)),G20&lt;0,NOT(ISNUMBER(I20)),I20&lt;0),"Hodômetro ou limite inválido",IF(OR(NOT(ISNUMBER(J20)),J20&lt;=0,NOT(ISNUMBER(K20)),K20&lt;=0),"Datas de documento ausentes ou inválidas","")))))))</x:f>
      </x:c>
      <x:c r="X20" s="181" t="n">
        <x:f>IF(AND(COUNTA(A20:K20)&gt;0,OR(Listas!B15="Todos",F20=Listas!B15),H20&lt;&gt;"Inativo"),1,0)</x:f>
        <x:v>0</x:v>
      </x:c>
      <x:c r="Y20" s="181" t="n">
        <x:f>IF(AND(X20=1,AG20=1,OR(T20&lt;0,U20&lt;0)),1,0)</x:f>
        <x:v>0</x:v>
      </x:c>
      <x:c r="Z20" s="181" t="n">
        <x:f>IF(AND(X20=1,AG20=1,G20&gt;=I20),1,0)</x:f>
        <x:v>0</x:v>
      </x:c>
      <x:c r="AA20" s="181" t="n">
        <x:f>IF(AND(X20=1,AG20=1,OR(AND(T20&gt;=0,T20&lt;=Listas!B8),AND(U20&gt;=0,U20&lt;=Listas!B8))),1,0)</x:f>
        <x:v>0</x:v>
      </x:c>
      <x:c r="AB20" s="181" t="n">
        <x:f>IF(AND(X20=1,AG20=1,AND(ISNUMBER(R20),R20&lt;Listas!B6)),1,0)</x:f>
        <x:v>0</x:v>
      </x:c>
      <x:c r="AC20" s="181" t="n">
        <x:f>IF(AND(X20=1,AG20=1,AND(ISNUMBER(S20),S20&gt;Listas!B7)),1,0)</x:f>
        <x:v>0</x:v>
      </x:c>
      <x:c r="AD20" s="181" t="n">
        <x:f>IF(A20="",0,COUNTIFS(Abastecimentos!$B$5:$B$204,A20,Abastecimentos!$Q$5:$Q$204,1)+COUNTIFS(Manutencoes!$C$5:$C$204,A20,Manutencoes!$Q$5:$Q$204,1)+COUNTIFS(Despesas!$B$5:$B$204,A20,Despesas!$O$5:$O$204,1))</x:f>
        <x:v>0</x:v>
      </x:c>
      <x:c r="AE20" s="181" t="n">
        <x:f>IF(X20=0,0,IF(OR(W20&lt;&gt;"",AD20&gt;0),1,IF(Y20=1,2,IF(Z20=1,3,IF(SUM(AA20:AC20)&gt;0,4,0)))))</x:f>
        <x:v>0</x:v>
      </x:c>
      <x:c r="AF20" s="181" t="str">
        <x:f>IF(AE20=0,"",COUNTIFS($AE$5:$AE$104,"&gt;0",$AE$5:$AE$104,"&lt;"&amp;AE20)+COUNTIFS($AE$5:AE20,AE20))</x:f>
      </x:c>
      <x:c r="AG20" s="181" t="n">
        <x:f>IF(AND(A20&lt;&gt;"",W20=""),1,0)</x:f>
        <x:v>0</x:v>
      </x:c>
      <x:c r="AH20" s="181" t="n">
        <x:f>IF(W20&lt;&gt;"",1,0)</x:f>
        <x:v>0</x:v>
      </x:c>
      <x:c r="AI20" s="181"/>
      <x:c r="AJ20" s="176"/>
      <x:c r="AK20" s="177"/>
    </x:row>
    <x:row r="21">
      <x:c r="A21" s="31"/>
      <x:c r="B21" s="31"/>
      <x:c r="C21" s="31"/>
      <x:c r="D21" s="31"/>
      <x:c r="E21" s="35"/>
      <x:c r="F21" s="31"/>
      <x:c r="G21" s="36"/>
      <x:c r="H21" s="36"/>
      <x:c r="I21" s="36"/>
      <x:c r="J21" s="37"/>
      <x:c r="K21" s="37"/>
      <x:c r="L21" s="38" t="str">
        <x:f>IF(A21="","",SUMIFS(Abastecimentos!$D$5:$D$204,Abastecimentos!$B$5:$B$204,A21,Abastecimentos!$N$5:$N$204,1,Abastecimentos!$O$5:$O$204,1))</x:f>
      </x:c>
      <x:c r="M21" s="38" t="str">
        <x:f>IF(A21="","",SUMIFS(Abastecimentos!$E$5:$E$204,Abastecimentos!$B$5:$B$204,A21,Abastecimentos!$N$5:$N$204,1,Abastecimentos!$O$5:$O$204,1))</x:f>
      </x:c>
      <x:c r="N21" s="39" t="str">
        <x:f>IF(A21="","",SUMIFS(Abastecimentos!$F$5:$F$204,Abastecimentos!$B$5:$B$204,A21,Abastecimentos!$N$5:$N$204,1,Abastecimentos!$O$5:$O$204,1))</x:f>
      </x:c>
      <x:c r="O21" s="39" t="str">
        <x:f>IF(A21="","",SUMIFS(Manutencoes!$H$5:$H$204,Manutencoes!$C$5:$C$204,A21,Manutencoes!$N$5:$N$204,1,Manutencoes!$O$5:$O$204,1,Manutencoes!$J$5:$J$204,"Concluída"))</x:f>
      </x:c>
      <x:c r="P21" s="39" t="str">
        <x:f>IF(A21="","",SUMIFS(Despesas!$E$5:$E$204,Despesas!$B$5:$B$204,A21,Despesas!$L$5:$L$204,1,Despesas!$M$5:$M$204,1,Despesas!$G$5:$G$204,"Sim"))</x:f>
      </x:c>
      <x:c r="Q21" s="39" t="str">
        <x:f>IF(A21="","",SUM(N21:P21))</x:f>
      </x:c>
      <x:c r="R21" s="40" t="str">
        <x:f>IF(A21="","",IF(OR(AG21=0,AD21&gt;0,M21=0),"n.a.",L21/M21))</x:f>
      </x:c>
      <x:c r="S21" s="39" t="str">
        <x:f>IF(A21="","",IF(OR(AG21=0,AD21&gt;0,L21=0),"n.a.",Q21/L21))</x:f>
      </x:c>
      <x:c r="T21" s="41" t="str">
        <x:f>IF(A21="","",IF(AG21=0,"n.a.",INT(J21-Listas!B9)))</x:f>
      </x:c>
      <x:c r="U21" s="41" t="str">
        <x:f>IF(A21="","",IF(AG21=0,"n.a.",INT(K21-Listas!B9)))</x:f>
      </x:c>
      <x:c r="V21" s="182" t="str">
        <x:f>IF(COUNTA(A21:K21)=0,"",IF(W21&lt;&gt;"",W21,IF(H21="Inativo","INATIVO",IF(AD21&gt;0,"Corrigir lançamentos. ","")&amp;IF(Y21=1,"Documento vencido. ","")&amp;IF(Z21=1,"Manutenção por km. ","")&amp;IF(AA21=1,"Vencimento próximo. ","")&amp;IF(AB21=1,"Consumo baixo. ","")&amp;IF(AC21=1,"Custo alto. ","")&amp;IF(SUM(Y21:AC21)+AD21=0,"Acompanhar rotina",""))))</x:f>
      </x:c>
      <x:c r="W21" s="183" t="str">
        <x:f>IF(COUNTA(A21:K21)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inválidos",IF(OR(A21="",COUNTIFS($A$5:$A$104,A21)&lt;&gt;1),"ID ausente ou duplicado",IF(OR(B21="",C21="",F21=""),"Placa, modelo ou responsável ausente",IF(AND(H21&lt;&gt;"Ativo",H21&lt;&gt;"Em manutenção",H21&lt;&gt;"Inativo"),"Status inválido",IF(OR(NOT(ISNUMBER(G21)),G21&lt;0,NOT(ISNUMBER(I21)),I21&lt;0),"Hodômetro ou limite inválido",IF(OR(NOT(ISNUMBER(J21)),J21&lt;=0,NOT(ISNUMBER(K21)),K21&lt;=0),"Datas de documento ausentes ou inválidas","")))))))</x:f>
      </x:c>
      <x:c r="X21" s="181" t="n">
        <x:f>IF(AND(COUNTA(A21:K21)&gt;0,OR(Listas!B15="Todos",F21=Listas!B15),H21&lt;&gt;"Inativo"),1,0)</x:f>
        <x:v>0</x:v>
      </x:c>
      <x:c r="Y21" s="181" t="n">
        <x:f>IF(AND(X21=1,AG21=1,OR(T21&lt;0,U21&lt;0)),1,0)</x:f>
        <x:v>0</x:v>
      </x:c>
      <x:c r="Z21" s="181" t="n">
        <x:f>IF(AND(X21=1,AG21=1,G21&gt;=I21),1,0)</x:f>
        <x:v>0</x:v>
      </x:c>
      <x:c r="AA21" s="181" t="n">
        <x:f>IF(AND(X21=1,AG21=1,OR(AND(T21&gt;=0,T21&lt;=Listas!B8),AND(U21&gt;=0,U21&lt;=Listas!B8))),1,0)</x:f>
        <x:v>0</x:v>
      </x:c>
      <x:c r="AB21" s="181" t="n">
        <x:f>IF(AND(X21=1,AG21=1,AND(ISNUMBER(R21),R21&lt;Listas!B6)),1,0)</x:f>
        <x:v>0</x:v>
      </x:c>
      <x:c r="AC21" s="181" t="n">
        <x:f>IF(AND(X21=1,AG21=1,AND(ISNUMBER(S21),S21&gt;Listas!B7)),1,0)</x:f>
        <x:v>0</x:v>
      </x:c>
      <x:c r="AD21" s="181" t="n">
        <x:f>IF(A21="",0,COUNTIFS(Abastecimentos!$B$5:$B$204,A21,Abastecimentos!$Q$5:$Q$204,1)+COUNTIFS(Manutencoes!$C$5:$C$204,A21,Manutencoes!$Q$5:$Q$204,1)+COUNTIFS(Despesas!$B$5:$B$204,A21,Despesas!$O$5:$O$204,1))</x:f>
        <x:v>0</x:v>
      </x:c>
      <x:c r="AE21" s="181" t="n">
        <x:f>IF(X21=0,0,IF(OR(W21&lt;&gt;"",AD21&gt;0),1,IF(Y21=1,2,IF(Z21=1,3,IF(SUM(AA21:AC21)&gt;0,4,0)))))</x:f>
        <x:v>0</x:v>
      </x:c>
      <x:c r="AF21" s="181" t="str">
        <x:f>IF(AE21=0,"",COUNTIFS($AE$5:$AE$104,"&gt;0",$AE$5:$AE$104,"&lt;"&amp;AE21)+COUNTIFS($AE$5:AE21,AE21))</x:f>
      </x:c>
      <x:c r="AG21" s="181" t="n">
        <x:f>IF(AND(A21&lt;&gt;"",W21=""),1,0)</x:f>
        <x:v>0</x:v>
      </x:c>
      <x:c r="AH21" s="181" t="n">
        <x:f>IF(W21&lt;&gt;"",1,0)</x:f>
        <x:v>0</x:v>
      </x:c>
      <x:c r="AI21" s="181"/>
      <x:c r="AJ21" s="176"/>
      <x:c r="AK21" s="177"/>
    </x:row>
    <x:row r="22">
      <x:c r="A22" s="31"/>
      <x:c r="B22" s="31"/>
      <x:c r="C22" s="31"/>
      <x:c r="D22" s="31"/>
      <x:c r="E22" s="35"/>
      <x:c r="F22" s="31"/>
      <x:c r="G22" s="36"/>
      <x:c r="H22" s="36"/>
      <x:c r="I22" s="36"/>
      <x:c r="J22" s="37"/>
      <x:c r="K22" s="37"/>
      <x:c r="L22" s="38" t="str">
        <x:f>IF(A22="","",SUMIFS(Abastecimentos!$D$5:$D$204,Abastecimentos!$B$5:$B$204,A22,Abastecimentos!$N$5:$N$204,1,Abastecimentos!$O$5:$O$204,1))</x:f>
      </x:c>
      <x:c r="M22" s="38" t="str">
        <x:f>IF(A22="","",SUMIFS(Abastecimentos!$E$5:$E$204,Abastecimentos!$B$5:$B$204,A22,Abastecimentos!$N$5:$N$204,1,Abastecimentos!$O$5:$O$204,1))</x:f>
      </x:c>
      <x:c r="N22" s="39" t="str">
        <x:f>IF(A22="","",SUMIFS(Abastecimentos!$F$5:$F$204,Abastecimentos!$B$5:$B$204,A22,Abastecimentos!$N$5:$N$204,1,Abastecimentos!$O$5:$O$204,1))</x:f>
      </x:c>
      <x:c r="O22" s="39" t="str">
        <x:f>IF(A22="","",SUMIFS(Manutencoes!$H$5:$H$204,Manutencoes!$C$5:$C$204,A22,Manutencoes!$N$5:$N$204,1,Manutencoes!$O$5:$O$204,1,Manutencoes!$J$5:$J$204,"Concluída"))</x:f>
      </x:c>
      <x:c r="P22" s="39" t="str">
        <x:f>IF(A22="","",SUMIFS(Despesas!$E$5:$E$204,Despesas!$B$5:$B$204,A22,Despesas!$L$5:$L$204,1,Despesas!$M$5:$M$204,1,Despesas!$G$5:$G$204,"Sim"))</x:f>
      </x:c>
      <x:c r="Q22" s="39" t="str">
        <x:f>IF(A22="","",SUM(N22:P22))</x:f>
      </x:c>
      <x:c r="R22" s="40" t="str">
        <x:f>IF(A22="","",IF(OR(AG22=0,AD22&gt;0,M22=0),"n.a.",L22/M22))</x:f>
      </x:c>
      <x:c r="S22" s="39" t="str">
        <x:f>IF(A22="","",IF(OR(AG22=0,AD22&gt;0,L22=0),"n.a.",Q22/L22))</x:f>
      </x:c>
      <x:c r="T22" s="41" t="str">
        <x:f>IF(A22="","",IF(AG22=0,"n.a.",INT(J22-Listas!B9)))</x:f>
      </x:c>
      <x:c r="U22" s="41" t="str">
        <x:f>IF(A22="","",IF(AG22=0,"n.a.",INT(K22-Listas!B9)))</x:f>
      </x:c>
      <x:c r="V22" s="182" t="str">
        <x:f>IF(COUNTA(A22:K22)=0,"",IF(W22&lt;&gt;"",W22,IF(H22="Inativo","INATIVO",IF(AD22&gt;0,"Corrigir lançamentos. ","")&amp;IF(Y22=1,"Documento vencido. ","")&amp;IF(Z22=1,"Manutenção por km. ","")&amp;IF(AA22=1,"Vencimento próximo. ","")&amp;IF(AB22=1,"Consumo baixo. ","")&amp;IF(AC22=1,"Custo alto. ","")&amp;IF(SUM(Y22:AC22)+AD22=0,"Acompanhar rotina",""))))</x:f>
      </x:c>
      <x:c r="W22" s="183" t="str">
        <x:f>IF(COUNTA(A22:K22)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inválidos",IF(OR(A22="",COUNTIFS($A$5:$A$104,A22)&lt;&gt;1),"ID ausente ou duplicado",IF(OR(B22="",C22="",F22=""),"Placa, modelo ou responsável ausente",IF(AND(H22&lt;&gt;"Ativo",H22&lt;&gt;"Em manutenção",H22&lt;&gt;"Inativo"),"Status inválido",IF(OR(NOT(ISNUMBER(G22)),G22&lt;0,NOT(ISNUMBER(I22)),I22&lt;0),"Hodômetro ou limite inválido",IF(OR(NOT(ISNUMBER(J22)),J22&lt;=0,NOT(ISNUMBER(K22)),K22&lt;=0),"Datas de documento ausentes ou inválidas","")))))))</x:f>
      </x:c>
      <x:c r="X22" s="181" t="n">
        <x:f>IF(AND(COUNTA(A22:K22)&gt;0,OR(Listas!B15="Todos",F22=Listas!B15),H22&lt;&gt;"Inativo"),1,0)</x:f>
        <x:v>0</x:v>
      </x:c>
      <x:c r="Y22" s="181" t="n">
        <x:f>IF(AND(X22=1,AG22=1,OR(T22&lt;0,U22&lt;0)),1,0)</x:f>
        <x:v>0</x:v>
      </x:c>
      <x:c r="Z22" s="181" t="n">
        <x:f>IF(AND(X22=1,AG22=1,G22&gt;=I22),1,0)</x:f>
        <x:v>0</x:v>
      </x:c>
      <x:c r="AA22" s="181" t="n">
        <x:f>IF(AND(X22=1,AG22=1,OR(AND(T22&gt;=0,T22&lt;=Listas!B8),AND(U22&gt;=0,U22&lt;=Listas!B8))),1,0)</x:f>
        <x:v>0</x:v>
      </x:c>
      <x:c r="AB22" s="181" t="n">
        <x:f>IF(AND(X22=1,AG22=1,AND(ISNUMBER(R22),R22&lt;Listas!B6)),1,0)</x:f>
        <x:v>0</x:v>
      </x:c>
      <x:c r="AC22" s="181" t="n">
        <x:f>IF(AND(X22=1,AG22=1,AND(ISNUMBER(S22),S22&gt;Listas!B7)),1,0)</x:f>
        <x:v>0</x:v>
      </x:c>
      <x:c r="AD22" s="181" t="n">
        <x:f>IF(A22="",0,COUNTIFS(Abastecimentos!$B$5:$B$204,A22,Abastecimentos!$Q$5:$Q$204,1)+COUNTIFS(Manutencoes!$C$5:$C$204,A22,Manutencoes!$Q$5:$Q$204,1)+COUNTIFS(Despesas!$B$5:$B$204,A22,Despesas!$O$5:$O$204,1))</x:f>
        <x:v>0</x:v>
      </x:c>
      <x:c r="AE22" s="181" t="n">
        <x:f>IF(X22=0,0,IF(OR(W22&lt;&gt;"",AD22&gt;0),1,IF(Y22=1,2,IF(Z22=1,3,IF(SUM(AA22:AC22)&gt;0,4,0)))))</x:f>
        <x:v>0</x:v>
      </x:c>
      <x:c r="AF22" s="181" t="str">
        <x:f>IF(AE22=0,"",COUNTIFS($AE$5:$AE$104,"&gt;0",$AE$5:$AE$104,"&lt;"&amp;AE22)+COUNTIFS($AE$5:AE22,AE22))</x:f>
      </x:c>
      <x:c r="AG22" s="181" t="n">
        <x:f>IF(AND(A22&lt;&gt;"",W22=""),1,0)</x:f>
        <x:v>0</x:v>
      </x:c>
      <x:c r="AH22" s="181" t="n">
        <x:f>IF(W22&lt;&gt;"",1,0)</x:f>
        <x:v>0</x:v>
      </x:c>
      <x:c r="AI22" s="181"/>
      <x:c r="AJ22" s="176"/>
      <x:c r="AK22" s="177"/>
    </x:row>
    <x:row r="23">
      <x:c r="A23" s="31"/>
      <x:c r="B23" s="31"/>
      <x:c r="C23" s="31"/>
      <x:c r="D23" s="31"/>
      <x:c r="E23" s="35"/>
      <x:c r="F23" s="31"/>
      <x:c r="G23" s="36"/>
      <x:c r="H23" s="36"/>
      <x:c r="I23" s="36"/>
      <x:c r="J23" s="37"/>
      <x:c r="K23" s="37"/>
      <x:c r="L23" s="38" t="str">
        <x:f>IF(A23="","",SUMIFS(Abastecimentos!$D$5:$D$204,Abastecimentos!$B$5:$B$204,A23,Abastecimentos!$N$5:$N$204,1,Abastecimentos!$O$5:$O$204,1))</x:f>
      </x:c>
      <x:c r="M23" s="38" t="str">
        <x:f>IF(A23="","",SUMIFS(Abastecimentos!$E$5:$E$204,Abastecimentos!$B$5:$B$204,A23,Abastecimentos!$N$5:$N$204,1,Abastecimentos!$O$5:$O$204,1))</x:f>
      </x:c>
      <x:c r="N23" s="39" t="str">
        <x:f>IF(A23="","",SUMIFS(Abastecimentos!$F$5:$F$204,Abastecimentos!$B$5:$B$204,A23,Abastecimentos!$N$5:$N$204,1,Abastecimentos!$O$5:$O$204,1))</x:f>
      </x:c>
      <x:c r="O23" s="39" t="str">
        <x:f>IF(A23="","",SUMIFS(Manutencoes!$H$5:$H$204,Manutencoes!$C$5:$C$204,A23,Manutencoes!$N$5:$N$204,1,Manutencoes!$O$5:$O$204,1,Manutencoes!$J$5:$J$204,"Concluída"))</x:f>
      </x:c>
      <x:c r="P23" s="39" t="str">
        <x:f>IF(A23="","",SUMIFS(Despesas!$E$5:$E$204,Despesas!$B$5:$B$204,A23,Despesas!$L$5:$L$204,1,Despesas!$M$5:$M$204,1,Despesas!$G$5:$G$204,"Sim"))</x:f>
      </x:c>
      <x:c r="Q23" s="39" t="str">
        <x:f>IF(A23="","",SUM(N23:P23))</x:f>
      </x:c>
      <x:c r="R23" s="40" t="str">
        <x:f>IF(A23="","",IF(OR(AG23=0,AD23&gt;0,M23=0),"n.a.",L23/M23))</x:f>
      </x:c>
      <x:c r="S23" s="39" t="str">
        <x:f>IF(A23="","",IF(OR(AG23=0,AD23&gt;0,L23=0),"n.a.",Q23/L23))</x:f>
      </x:c>
      <x:c r="T23" s="41" t="str">
        <x:f>IF(A23="","",IF(AG23=0,"n.a.",INT(J23-Listas!B9)))</x:f>
      </x:c>
      <x:c r="U23" s="41" t="str">
        <x:f>IF(A23="","",IF(AG23=0,"n.a.",INT(K23-Listas!B9)))</x:f>
      </x:c>
      <x:c r="V23" s="182" t="str">
        <x:f>IF(COUNTA(A23:K23)=0,"",IF(W23&lt;&gt;"",W23,IF(H23="Inativo","INATIVO",IF(AD23&gt;0,"Corrigir lançamentos. ","")&amp;IF(Y23=1,"Documento vencido. ","")&amp;IF(Z23=1,"Manutenção por km. ","")&amp;IF(AA23=1,"Vencimento próximo. ","")&amp;IF(AB23=1,"Consumo baixo. ","")&amp;IF(AC23=1,"Custo alto. ","")&amp;IF(SUM(Y23:AC23)+AD23=0,"Acompanhar rotina",""))))</x:f>
      </x:c>
      <x:c r="W23" s="183" t="str">
        <x:f>IF(COUNTA(A23:K23)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inválidos",IF(OR(A23="",COUNTIFS($A$5:$A$104,A23)&lt;&gt;1),"ID ausente ou duplicado",IF(OR(B23="",C23="",F23=""),"Placa, modelo ou responsável ausente",IF(AND(H23&lt;&gt;"Ativo",H23&lt;&gt;"Em manutenção",H23&lt;&gt;"Inativo"),"Status inválido",IF(OR(NOT(ISNUMBER(G23)),G23&lt;0,NOT(ISNUMBER(I23)),I23&lt;0),"Hodômetro ou limite inválido",IF(OR(NOT(ISNUMBER(J23)),J23&lt;=0,NOT(ISNUMBER(K23)),K23&lt;=0),"Datas de documento ausentes ou inválidas","")))))))</x:f>
      </x:c>
      <x:c r="X23" s="181" t="n">
        <x:f>IF(AND(COUNTA(A23:K23)&gt;0,OR(Listas!B15="Todos",F23=Listas!B15),H23&lt;&gt;"Inativo"),1,0)</x:f>
        <x:v>0</x:v>
      </x:c>
      <x:c r="Y23" s="181" t="n">
        <x:f>IF(AND(X23=1,AG23=1,OR(T23&lt;0,U23&lt;0)),1,0)</x:f>
        <x:v>0</x:v>
      </x:c>
      <x:c r="Z23" s="181" t="n">
        <x:f>IF(AND(X23=1,AG23=1,G23&gt;=I23),1,0)</x:f>
        <x:v>0</x:v>
      </x:c>
      <x:c r="AA23" s="181" t="n">
        <x:f>IF(AND(X23=1,AG23=1,OR(AND(T23&gt;=0,T23&lt;=Listas!B8),AND(U23&gt;=0,U23&lt;=Listas!B8))),1,0)</x:f>
        <x:v>0</x:v>
      </x:c>
      <x:c r="AB23" s="181" t="n">
        <x:f>IF(AND(X23=1,AG23=1,AND(ISNUMBER(R23),R23&lt;Listas!B6)),1,0)</x:f>
        <x:v>0</x:v>
      </x:c>
      <x:c r="AC23" s="181" t="n">
        <x:f>IF(AND(X23=1,AG23=1,AND(ISNUMBER(S23),S23&gt;Listas!B7)),1,0)</x:f>
        <x:v>0</x:v>
      </x:c>
      <x:c r="AD23" s="181" t="n">
        <x:f>IF(A23="",0,COUNTIFS(Abastecimentos!$B$5:$B$204,A23,Abastecimentos!$Q$5:$Q$204,1)+COUNTIFS(Manutencoes!$C$5:$C$204,A23,Manutencoes!$Q$5:$Q$204,1)+COUNTIFS(Despesas!$B$5:$B$204,A23,Despesas!$O$5:$O$204,1))</x:f>
        <x:v>0</x:v>
      </x:c>
      <x:c r="AE23" s="181" t="n">
        <x:f>IF(X23=0,0,IF(OR(W23&lt;&gt;"",AD23&gt;0),1,IF(Y23=1,2,IF(Z23=1,3,IF(SUM(AA23:AC23)&gt;0,4,0)))))</x:f>
        <x:v>0</x:v>
      </x:c>
      <x:c r="AF23" s="181" t="str">
        <x:f>IF(AE23=0,"",COUNTIFS($AE$5:$AE$104,"&gt;0",$AE$5:$AE$104,"&lt;"&amp;AE23)+COUNTIFS($AE$5:AE23,AE23))</x:f>
      </x:c>
      <x:c r="AG23" s="181" t="n">
        <x:f>IF(AND(A23&lt;&gt;"",W23=""),1,0)</x:f>
        <x:v>0</x:v>
      </x:c>
      <x:c r="AH23" s="181" t="n">
        <x:f>IF(W23&lt;&gt;"",1,0)</x:f>
        <x:v>0</x:v>
      </x:c>
      <x:c r="AI23" s="181"/>
      <x:c r="AJ23" s="176"/>
      <x:c r="AK23" s="177"/>
    </x:row>
    <x:row r="24">
      <x:c r="A24" s="31"/>
      <x:c r="B24" s="31"/>
      <x:c r="C24" s="31"/>
      <x:c r="D24" s="31"/>
      <x:c r="E24" s="35"/>
      <x:c r="F24" s="31"/>
      <x:c r="G24" s="36"/>
      <x:c r="H24" s="36"/>
      <x:c r="I24" s="36"/>
      <x:c r="J24" s="37"/>
      <x:c r="K24" s="37"/>
      <x:c r="L24" s="38" t="str">
        <x:f>IF(A24="","",SUMIFS(Abastecimentos!$D$5:$D$204,Abastecimentos!$B$5:$B$204,A24,Abastecimentos!$N$5:$N$204,1,Abastecimentos!$O$5:$O$204,1))</x:f>
      </x:c>
      <x:c r="M24" s="38" t="str">
        <x:f>IF(A24="","",SUMIFS(Abastecimentos!$E$5:$E$204,Abastecimentos!$B$5:$B$204,A24,Abastecimentos!$N$5:$N$204,1,Abastecimentos!$O$5:$O$204,1))</x:f>
      </x:c>
      <x:c r="N24" s="39" t="str">
        <x:f>IF(A24="","",SUMIFS(Abastecimentos!$F$5:$F$204,Abastecimentos!$B$5:$B$204,A24,Abastecimentos!$N$5:$N$204,1,Abastecimentos!$O$5:$O$204,1))</x:f>
      </x:c>
      <x:c r="O24" s="39" t="str">
        <x:f>IF(A24="","",SUMIFS(Manutencoes!$H$5:$H$204,Manutencoes!$C$5:$C$204,A24,Manutencoes!$N$5:$N$204,1,Manutencoes!$O$5:$O$204,1,Manutencoes!$J$5:$J$204,"Concluída"))</x:f>
      </x:c>
      <x:c r="P24" s="39" t="str">
        <x:f>IF(A24="","",SUMIFS(Despesas!$E$5:$E$204,Despesas!$B$5:$B$204,A24,Despesas!$L$5:$L$204,1,Despesas!$M$5:$M$204,1,Despesas!$G$5:$G$204,"Sim"))</x:f>
      </x:c>
      <x:c r="Q24" s="39" t="str">
        <x:f>IF(A24="","",SUM(N24:P24))</x:f>
      </x:c>
      <x:c r="R24" s="40" t="str">
        <x:f>IF(A24="","",IF(OR(AG24=0,AD24&gt;0,M24=0),"n.a.",L24/M24))</x:f>
      </x:c>
      <x:c r="S24" s="39" t="str">
        <x:f>IF(A24="","",IF(OR(AG24=0,AD24&gt;0,L24=0),"n.a.",Q24/L24))</x:f>
      </x:c>
      <x:c r="T24" s="41" t="str">
        <x:f>IF(A24="","",IF(AG24=0,"n.a.",INT(J24-Listas!B9)))</x:f>
      </x:c>
      <x:c r="U24" s="41" t="str">
        <x:f>IF(A24="","",IF(AG24=0,"n.a.",INT(K24-Listas!B9)))</x:f>
      </x:c>
      <x:c r="V24" s="182" t="str">
        <x:f>IF(COUNTA(A24:K24)=0,"",IF(W24&lt;&gt;"",W24,IF(H24="Inativo","INATIVO",IF(AD24&gt;0,"Corrigir lançamentos. ","")&amp;IF(Y24=1,"Documento vencido. ","")&amp;IF(Z24=1,"Manutenção por km. ","")&amp;IF(AA24=1,"Vencimento próximo. ","")&amp;IF(AB24=1,"Consumo baixo. ","")&amp;IF(AC24=1,"Custo alto. ","")&amp;IF(SUM(Y24:AC24)+AD24=0,"Acompanhar rotina",""))))</x:f>
      </x:c>
      <x:c r="W24" s="183" t="str">
        <x:f>IF(COUNTA(A24:K24)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inválidos",IF(OR(A24="",COUNTIFS($A$5:$A$104,A24)&lt;&gt;1),"ID ausente ou duplicado",IF(OR(B24="",C24="",F24=""),"Placa, modelo ou responsável ausente",IF(AND(H24&lt;&gt;"Ativo",H24&lt;&gt;"Em manutenção",H24&lt;&gt;"Inativo"),"Status inválido",IF(OR(NOT(ISNUMBER(G24)),G24&lt;0,NOT(ISNUMBER(I24)),I24&lt;0),"Hodômetro ou limite inválido",IF(OR(NOT(ISNUMBER(J24)),J24&lt;=0,NOT(ISNUMBER(K24)),K24&lt;=0),"Datas de documento ausentes ou inválidas","")))))))</x:f>
      </x:c>
      <x:c r="X24" s="181" t="n">
        <x:f>IF(AND(COUNTA(A24:K24)&gt;0,OR(Listas!B15="Todos",F24=Listas!B15),H24&lt;&gt;"Inativo"),1,0)</x:f>
        <x:v>0</x:v>
      </x:c>
      <x:c r="Y24" s="181" t="n">
        <x:f>IF(AND(X24=1,AG24=1,OR(T24&lt;0,U24&lt;0)),1,0)</x:f>
        <x:v>0</x:v>
      </x:c>
      <x:c r="Z24" s="181" t="n">
        <x:f>IF(AND(X24=1,AG24=1,G24&gt;=I24),1,0)</x:f>
        <x:v>0</x:v>
      </x:c>
      <x:c r="AA24" s="181" t="n">
        <x:f>IF(AND(X24=1,AG24=1,OR(AND(T24&gt;=0,T24&lt;=Listas!B8),AND(U24&gt;=0,U24&lt;=Listas!B8))),1,0)</x:f>
        <x:v>0</x:v>
      </x:c>
      <x:c r="AB24" s="181" t="n">
        <x:f>IF(AND(X24=1,AG24=1,AND(ISNUMBER(R24),R24&lt;Listas!B6)),1,0)</x:f>
        <x:v>0</x:v>
      </x:c>
      <x:c r="AC24" s="181" t="n">
        <x:f>IF(AND(X24=1,AG24=1,AND(ISNUMBER(S24),S24&gt;Listas!B7)),1,0)</x:f>
        <x:v>0</x:v>
      </x:c>
      <x:c r="AD24" s="181" t="n">
        <x:f>IF(A24="",0,COUNTIFS(Abastecimentos!$B$5:$B$204,A24,Abastecimentos!$Q$5:$Q$204,1)+COUNTIFS(Manutencoes!$C$5:$C$204,A24,Manutencoes!$Q$5:$Q$204,1)+COUNTIFS(Despesas!$B$5:$B$204,A24,Despesas!$O$5:$O$204,1))</x:f>
        <x:v>0</x:v>
      </x:c>
      <x:c r="AE24" s="181" t="n">
        <x:f>IF(X24=0,0,IF(OR(W24&lt;&gt;"",AD24&gt;0),1,IF(Y24=1,2,IF(Z24=1,3,IF(SUM(AA24:AC24)&gt;0,4,0)))))</x:f>
        <x:v>0</x:v>
      </x:c>
      <x:c r="AF24" s="181" t="str">
        <x:f>IF(AE24=0,"",COUNTIFS($AE$5:$AE$104,"&gt;0",$AE$5:$AE$104,"&lt;"&amp;AE24)+COUNTIFS($AE$5:AE24,AE24))</x:f>
      </x:c>
      <x:c r="AG24" s="181" t="n">
        <x:f>IF(AND(A24&lt;&gt;"",W24=""),1,0)</x:f>
        <x:v>0</x:v>
      </x:c>
      <x:c r="AH24" s="181" t="n">
        <x:f>IF(W24&lt;&gt;"",1,0)</x:f>
        <x:v>0</x:v>
      </x:c>
      <x:c r="AI24" s="181"/>
      <x:c r="AJ24" s="176"/>
      <x:c r="AK24" s="177"/>
    </x:row>
    <x:row r="25">
      <x:c r="A25" s="31"/>
      <x:c r="B25" s="31"/>
      <x:c r="C25" s="31"/>
      <x:c r="D25" s="31"/>
      <x:c r="E25" s="35"/>
      <x:c r="F25" s="31"/>
      <x:c r="G25" s="36"/>
      <x:c r="H25" s="36"/>
      <x:c r="I25" s="36"/>
      <x:c r="J25" s="37"/>
      <x:c r="K25" s="37"/>
      <x:c r="L25" s="38" t="str">
        <x:f>IF(A25="","",SUMIFS(Abastecimentos!$D$5:$D$204,Abastecimentos!$B$5:$B$204,A25,Abastecimentos!$N$5:$N$204,1,Abastecimentos!$O$5:$O$204,1))</x:f>
      </x:c>
      <x:c r="M25" s="38" t="str">
        <x:f>IF(A25="","",SUMIFS(Abastecimentos!$E$5:$E$204,Abastecimentos!$B$5:$B$204,A25,Abastecimentos!$N$5:$N$204,1,Abastecimentos!$O$5:$O$204,1))</x:f>
      </x:c>
      <x:c r="N25" s="39" t="str">
        <x:f>IF(A25="","",SUMIFS(Abastecimentos!$F$5:$F$204,Abastecimentos!$B$5:$B$204,A25,Abastecimentos!$N$5:$N$204,1,Abastecimentos!$O$5:$O$204,1))</x:f>
      </x:c>
      <x:c r="O25" s="39" t="str">
        <x:f>IF(A25="","",SUMIFS(Manutencoes!$H$5:$H$204,Manutencoes!$C$5:$C$204,A25,Manutencoes!$N$5:$N$204,1,Manutencoes!$O$5:$O$204,1,Manutencoes!$J$5:$J$204,"Concluída"))</x:f>
      </x:c>
      <x:c r="P25" s="39" t="str">
        <x:f>IF(A25="","",SUMIFS(Despesas!$E$5:$E$204,Despesas!$B$5:$B$204,A25,Despesas!$L$5:$L$204,1,Despesas!$M$5:$M$204,1,Despesas!$G$5:$G$204,"Sim"))</x:f>
      </x:c>
      <x:c r="Q25" s="39" t="str">
        <x:f>IF(A25="","",SUM(N25:P25))</x:f>
      </x:c>
      <x:c r="R25" s="40" t="str">
        <x:f>IF(A25="","",IF(OR(AG25=0,AD25&gt;0,M25=0),"n.a.",L25/M25))</x:f>
      </x:c>
      <x:c r="S25" s="39" t="str">
        <x:f>IF(A25="","",IF(OR(AG25=0,AD25&gt;0,L25=0),"n.a.",Q25/L25))</x:f>
      </x:c>
      <x:c r="T25" s="41" t="str">
        <x:f>IF(A25="","",IF(AG25=0,"n.a.",INT(J25-Listas!B9)))</x:f>
      </x:c>
      <x:c r="U25" s="41" t="str">
        <x:f>IF(A25="","",IF(AG25=0,"n.a.",INT(K25-Listas!B9)))</x:f>
      </x:c>
      <x:c r="V25" s="182" t="str">
        <x:f>IF(COUNTA(A25:K25)=0,"",IF(W25&lt;&gt;"",W25,IF(H25="Inativo","INATIVO",IF(AD25&gt;0,"Corrigir lançamentos. ","")&amp;IF(Y25=1,"Documento vencido. ","")&amp;IF(Z25=1,"Manutenção por km. ","")&amp;IF(AA25=1,"Vencimento próximo. ","")&amp;IF(AB25=1,"Consumo baixo. ","")&amp;IF(AC25=1,"Custo alto. ","")&amp;IF(SUM(Y25:AC25)+AD25=0,"Acompanhar rotina",""))))</x:f>
      </x:c>
      <x:c r="W25" s="183" t="str">
        <x:f>IF(COUNTA(A25:K25)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inválidos",IF(OR(A25="",COUNTIFS($A$5:$A$104,A25)&lt;&gt;1),"ID ausente ou duplicado",IF(OR(B25="",C25="",F25=""),"Placa, modelo ou responsável ausente",IF(AND(H25&lt;&gt;"Ativo",H25&lt;&gt;"Em manutenção",H25&lt;&gt;"Inativo"),"Status inválido",IF(OR(NOT(ISNUMBER(G25)),G25&lt;0,NOT(ISNUMBER(I25)),I25&lt;0),"Hodômetro ou limite inválido",IF(OR(NOT(ISNUMBER(J25)),J25&lt;=0,NOT(ISNUMBER(K25)),K25&lt;=0),"Datas de documento ausentes ou inválidas","")))))))</x:f>
      </x:c>
      <x:c r="X25" s="181" t="n">
        <x:f>IF(AND(COUNTA(A25:K25)&gt;0,OR(Listas!B15="Todos",F25=Listas!B15),H25&lt;&gt;"Inativo"),1,0)</x:f>
        <x:v>0</x:v>
      </x:c>
      <x:c r="Y25" s="181" t="n">
        <x:f>IF(AND(X25=1,AG25=1,OR(T25&lt;0,U25&lt;0)),1,0)</x:f>
        <x:v>0</x:v>
      </x:c>
      <x:c r="Z25" s="181" t="n">
        <x:f>IF(AND(X25=1,AG25=1,G25&gt;=I25),1,0)</x:f>
        <x:v>0</x:v>
      </x:c>
      <x:c r="AA25" s="181" t="n">
        <x:f>IF(AND(X25=1,AG25=1,OR(AND(T25&gt;=0,T25&lt;=Listas!B8),AND(U25&gt;=0,U25&lt;=Listas!B8))),1,0)</x:f>
        <x:v>0</x:v>
      </x:c>
      <x:c r="AB25" s="181" t="n">
        <x:f>IF(AND(X25=1,AG25=1,AND(ISNUMBER(R25),R25&lt;Listas!B6)),1,0)</x:f>
        <x:v>0</x:v>
      </x:c>
      <x:c r="AC25" s="181" t="n">
        <x:f>IF(AND(X25=1,AG25=1,AND(ISNUMBER(S25),S25&gt;Listas!B7)),1,0)</x:f>
        <x:v>0</x:v>
      </x:c>
      <x:c r="AD25" s="181" t="n">
        <x:f>IF(A25="",0,COUNTIFS(Abastecimentos!$B$5:$B$204,A25,Abastecimentos!$Q$5:$Q$204,1)+COUNTIFS(Manutencoes!$C$5:$C$204,A25,Manutencoes!$Q$5:$Q$204,1)+COUNTIFS(Despesas!$B$5:$B$204,A25,Despesas!$O$5:$O$204,1))</x:f>
        <x:v>0</x:v>
      </x:c>
      <x:c r="AE25" s="181" t="n">
        <x:f>IF(X25=0,0,IF(OR(W25&lt;&gt;"",AD25&gt;0),1,IF(Y25=1,2,IF(Z25=1,3,IF(SUM(AA25:AC25)&gt;0,4,0)))))</x:f>
        <x:v>0</x:v>
      </x:c>
      <x:c r="AF25" s="181" t="str">
        <x:f>IF(AE25=0,"",COUNTIFS($AE$5:$AE$104,"&gt;0",$AE$5:$AE$104,"&lt;"&amp;AE25)+COUNTIFS($AE$5:AE25,AE25))</x:f>
      </x:c>
      <x:c r="AG25" s="181" t="n">
        <x:f>IF(AND(A25&lt;&gt;"",W25=""),1,0)</x:f>
        <x:v>0</x:v>
      </x:c>
      <x:c r="AH25" s="181" t="n">
        <x:f>IF(W25&lt;&gt;"",1,0)</x:f>
        <x:v>0</x:v>
      </x:c>
      <x:c r="AI25" s="181"/>
      <x:c r="AJ25" s="176"/>
      <x:c r="AK25" s="177"/>
    </x:row>
    <x:row r="26">
      <x:c r="A26" s="31"/>
      <x:c r="B26" s="31"/>
      <x:c r="C26" s="31"/>
      <x:c r="D26" s="31"/>
      <x:c r="E26" s="35"/>
      <x:c r="F26" s="31"/>
      <x:c r="G26" s="36"/>
      <x:c r="H26" s="36"/>
      <x:c r="I26" s="36"/>
      <x:c r="J26" s="37"/>
      <x:c r="K26" s="37"/>
      <x:c r="L26" s="38" t="str">
        <x:f>IF(A26="","",SUMIFS(Abastecimentos!$D$5:$D$204,Abastecimentos!$B$5:$B$204,A26,Abastecimentos!$N$5:$N$204,1,Abastecimentos!$O$5:$O$204,1))</x:f>
      </x:c>
      <x:c r="M26" s="38" t="str">
        <x:f>IF(A26="","",SUMIFS(Abastecimentos!$E$5:$E$204,Abastecimentos!$B$5:$B$204,A26,Abastecimentos!$N$5:$N$204,1,Abastecimentos!$O$5:$O$204,1))</x:f>
      </x:c>
      <x:c r="N26" s="39" t="str">
        <x:f>IF(A26="","",SUMIFS(Abastecimentos!$F$5:$F$204,Abastecimentos!$B$5:$B$204,A26,Abastecimentos!$N$5:$N$204,1,Abastecimentos!$O$5:$O$204,1))</x:f>
      </x:c>
      <x:c r="O26" s="39" t="str">
        <x:f>IF(A26="","",SUMIFS(Manutencoes!$H$5:$H$204,Manutencoes!$C$5:$C$204,A26,Manutencoes!$N$5:$N$204,1,Manutencoes!$O$5:$O$204,1,Manutencoes!$J$5:$J$204,"Concluída"))</x:f>
      </x:c>
      <x:c r="P26" s="39" t="str">
        <x:f>IF(A26="","",SUMIFS(Despesas!$E$5:$E$204,Despesas!$B$5:$B$204,A26,Despesas!$L$5:$L$204,1,Despesas!$M$5:$M$204,1,Despesas!$G$5:$G$204,"Sim"))</x:f>
      </x:c>
      <x:c r="Q26" s="39" t="str">
        <x:f>IF(A26="","",SUM(N26:P26))</x:f>
      </x:c>
      <x:c r="R26" s="40" t="str">
        <x:f>IF(A26="","",IF(OR(AG26=0,AD26&gt;0,M26=0),"n.a.",L26/M26))</x:f>
      </x:c>
      <x:c r="S26" s="39" t="str">
        <x:f>IF(A26="","",IF(OR(AG26=0,AD26&gt;0,L26=0),"n.a.",Q26/L26))</x:f>
      </x:c>
      <x:c r="T26" s="41" t="str">
        <x:f>IF(A26="","",IF(AG26=0,"n.a.",INT(J26-Listas!B9)))</x:f>
      </x:c>
      <x:c r="U26" s="41" t="str">
        <x:f>IF(A26="","",IF(AG26=0,"n.a.",INT(K26-Listas!B9)))</x:f>
      </x:c>
      <x:c r="V26" s="182" t="str">
        <x:f>IF(COUNTA(A26:K26)=0,"",IF(W26&lt;&gt;"",W26,IF(H26="Inativo","INATIVO",IF(AD26&gt;0,"Corrigir lançamentos. ","")&amp;IF(Y26=1,"Documento vencido. ","")&amp;IF(Z26=1,"Manutenção por km. ","")&amp;IF(AA26=1,"Vencimento próximo. ","")&amp;IF(AB26=1,"Consumo baixo. ","")&amp;IF(AC26=1,"Custo alto. ","")&amp;IF(SUM(Y26:AC26)+AD26=0,"Acompanhar rotina",""))))</x:f>
      </x:c>
      <x:c r="W26" s="183" t="str">
        <x:f>IF(COUNTA(A26:K26)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inválidos",IF(OR(A26="",COUNTIFS($A$5:$A$104,A26)&lt;&gt;1),"ID ausente ou duplicado",IF(OR(B26="",C26="",F26=""),"Placa, modelo ou responsável ausente",IF(AND(H26&lt;&gt;"Ativo",H26&lt;&gt;"Em manutenção",H26&lt;&gt;"Inativo"),"Status inválido",IF(OR(NOT(ISNUMBER(G26)),G26&lt;0,NOT(ISNUMBER(I26)),I26&lt;0),"Hodômetro ou limite inválido",IF(OR(NOT(ISNUMBER(J26)),J26&lt;=0,NOT(ISNUMBER(K26)),K26&lt;=0),"Datas de documento ausentes ou inválidas","")))))))</x:f>
      </x:c>
      <x:c r="X26" s="181" t="n">
        <x:f>IF(AND(COUNTA(A26:K26)&gt;0,OR(Listas!B15="Todos",F26=Listas!B15),H26&lt;&gt;"Inativo"),1,0)</x:f>
        <x:v>0</x:v>
      </x:c>
      <x:c r="Y26" s="181" t="n">
        <x:f>IF(AND(X26=1,AG26=1,OR(T26&lt;0,U26&lt;0)),1,0)</x:f>
        <x:v>0</x:v>
      </x:c>
      <x:c r="Z26" s="181" t="n">
        <x:f>IF(AND(X26=1,AG26=1,G26&gt;=I26),1,0)</x:f>
        <x:v>0</x:v>
      </x:c>
      <x:c r="AA26" s="181" t="n">
        <x:f>IF(AND(X26=1,AG26=1,OR(AND(T26&gt;=0,T26&lt;=Listas!B8),AND(U26&gt;=0,U26&lt;=Listas!B8))),1,0)</x:f>
        <x:v>0</x:v>
      </x:c>
      <x:c r="AB26" s="181" t="n">
        <x:f>IF(AND(X26=1,AG26=1,AND(ISNUMBER(R26),R26&lt;Listas!B6)),1,0)</x:f>
        <x:v>0</x:v>
      </x:c>
      <x:c r="AC26" s="181" t="n">
        <x:f>IF(AND(X26=1,AG26=1,AND(ISNUMBER(S26),S26&gt;Listas!B7)),1,0)</x:f>
        <x:v>0</x:v>
      </x:c>
      <x:c r="AD26" s="181" t="n">
        <x:f>IF(A26="",0,COUNTIFS(Abastecimentos!$B$5:$B$204,A26,Abastecimentos!$Q$5:$Q$204,1)+COUNTIFS(Manutencoes!$C$5:$C$204,A26,Manutencoes!$Q$5:$Q$204,1)+COUNTIFS(Despesas!$B$5:$B$204,A26,Despesas!$O$5:$O$204,1))</x:f>
        <x:v>0</x:v>
      </x:c>
      <x:c r="AE26" s="181" t="n">
        <x:f>IF(X26=0,0,IF(OR(W26&lt;&gt;"",AD26&gt;0),1,IF(Y26=1,2,IF(Z26=1,3,IF(SUM(AA26:AC26)&gt;0,4,0)))))</x:f>
        <x:v>0</x:v>
      </x:c>
      <x:c r="AF26" s="181" t="str">
        <x:f>IF(AE26=0,"",COUNTIFS($AE$5:$AE$104,"&gt;0",$AE$5:$AE$104,"&lt;"&amp;AE26)+COUNTIFS($AE$5:AE26,AE26))</x:f>
      </x:c>
      <x:c r="AG26" s="181" t="n">
        <x:f>IF(AND(A26&lt;&gt;"",W26=""),1,0)</x:f>
        <x:v>0</x:v>
      </x:c>
      <x:c r="AH26" s="181" t="n">
        <x:f>IF(W26&lt;&gt;"",1,0)</x:f>
        <x:v>0</x:v>
      </x:c>
      <x:c r="AI26" s="181"/>
      <x:c r="AJ26" s="176"/>
      <x:c r="AK26" s="177"/>
    </x:row>
    <x:row r="27">
      <x:c r="A27" s="31"/>
      <x:c r="B27" s="31"/>
      <x:c r="C27" s="31"/>
      <x:c r="D27" s="31"/>
      <x:c r="E27" s="35"/>
      <x:c r="F27" s="31"/>
      <x:c r="G27" s="36"/>
      <x:c r="H27" s="36"/>
      <x:c r="I27" s="36"/>
      <x:c r="J27" s="37"/>
      <x:c r="K27" s="37"/>
      <x:c r="L27" s="38" t="str">
        <x:f>IF(A27="","",SUMIFS(Abastecimentos!$D$5:$D$204,Abastecimentos!$B$5:$B$204,A27,Abastecimentos!$N$5:$N$204,1,Abastecimentos!$O$5:$O$204,1))</x:f>
      </x:c>
      <x:c r="M27" s="38" t="str">
        <x:f>IF(A27="","",SUMIFS(Abastecimentos!$E$5:$E$204,Abastecimentos!$B$5:$B$204,A27,Abastecimentos!$N$5:$N$204,1,Abastecimentos!$O$5:$O$204,1))</x:f>
      </x:c>
      <x:c r="N27" s="39" t="str">
        <x:f>IF(A27="","",SUMIFS(Abastecimentos!$F$5:$F$204,Abastecimentos!$B$5:$B$204,A27,Abastecimentos!$N$5:$N$204,1,Abastecimentos!$O$5:$O$204,1))</x:f>
      </x:c>
      <x:c r="O27" s="39" t="str">
        <x:f>IF(A27="","",SUMIFS(Manutencoes!$H$5:$H$204,Manutencoes!$C$5:$C$204,A27,Manutencoes!$N$5:$N$204,1,Manutencoes!$O$5:$O$204,1,Manutencoes!$J$5:$J$204,"Concluída"))</x:f>
      </x:c>
      <x:c r="P27" s="39" t="str">
        <x:f>IF(A27="","",SUMIFS(Despesas!$E$5:$E$204,Despesas!$B$5:$B$204,A27,Despesas!$L$5:$L$204,1,Despesas!$M$5:$M$204,1,Despesas!$G$5:$G$204,"Sim"))</x:f>
      </x:c>
      <x:c r="Q27" s="39" t="str">
        <x:f>IF(A27="","",SUM(N27:P27))</x:f>
      </x:c>
      <x:c r="R27" s="40" t="str">
        <x:f>IF(A27="","",IF(OR(AG27=0,AD27&gt;0,M27=0),"n.a.",L27/M27))</x:f>
      </x:c>
      <x:c r="S27" s="39" t="str">
        <x:f>IF(A27="","",IF(OR(AG27=0,AD27&gt;0,L27=0),"n.a.",Q27/L27))</x:f>
      </x:c>
      <x:c r="T27" s="41" t="str">
        <x:f>IF(A27="","",IF(AG27=0,"n.a.",INT(J27-Listas!B9)))</x:f>
      </x:c>
      <x:c r="U27" s="41" t="str">
        <x:f>IF(A27="","",IF(AG27=0,"n.a.",INT(K27-Listas!B9)))</x:f>
      </x:c>
      <x:c r="V27" s="182" t="str">
        <x:f>IF(COUNTA(A27:K27)=0,"",IF(W27&lt;&gt;"",W27,IF(H27="Inativo","INATIVO",IF(AD27&gt;0,"Corrigir lançamentos. ","")&amp;IF(Y27=1,"Documento vencido. ","")&amp;IF(Z27=1,"Manutenção por km. ","")&amp;IF(AA27=1,"Vencimento próximo. ","")&amp;IF(AB27=1,"Consumo baixo. ","")&amp;IF(AC27=1,"Custo alto. ","")&amp;IF(SUM(Y27:AC27)+AD27=0,"Acompanhar rotina",""))))</x:f>
      </x:c>
      <x:c r="W27" s="183" t="str">
        <x:f>IF(COUNTA(A27:K27)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inválidos",IF(OR(A27="",COUNTIFS($A$5:$A$104,A27)&lt;&gt;1),"ID ausente ou duplicado",IF(OR(B27="",C27="",F27=""),"Placa, modelo ou responsável ausente",IF(AND(H27&lt;&gt;"Ativo",H27&lt;&gt;"Em manutenção",H27&lt;&gt;"Inativo"),"Status inválido",IF(OR(NOT(ISNUMBER(G27)),G27&lt;0,NOT(ISNUMBER(I27)),I27&lt;0),"Hodômetro ou limite inválido",IF(OR(NOT(ISNUMBER(J27)),J27&lt;=0,NOT(ISNUMBER(K27)),K27&lt;=0),"Datas de documento ausentes ou inválidas","")))))))</x:f>
      </x:c>
      <x:c r="X27" s="181" t="n">
        <x:f>IF(AND(COUNTA(A27:K27)&gt;0,OR(Listas!B15="Todos",F27=Listas!B15),H27&lt;&gt;"Inativo"),1,0)</x:f>
        <x:v>0</x:v>
      </x:c>
      <x:c r="Y27" s="181" t="n">
        <x:f>IF(AND(X27=1,AG27=1,OR(T27&lt;0,U27&lt;0)),1,0)</x:f>
        <x:v>0</x:v>
      </x:c>
      <x:c r="Z27" s="181" t="n">
        <x:f>IF(AND(X27=1,AG27=1,G27&gt;=I27),1,0)</x:f>
        <x:v>0</x:v>
      </x:c>
      <x:c r="AA27" s="181" t="n">
        <x:f>IF(AND(X27=1,AG27=1,OR(AND(T27&gt;=0,T27&lt;=Listas!B8),AND(U27&gt;=0,U27&lt;=Listas!B8))),1,0)</x:f>
        <x:v>0</x:v>
      </x:c>
      <x:c r="AB27" s="181" t="n">
        <x:f>IF(AND(X27=1,AG27=1,AND(ISNUMBER(R27),R27&lt;Listas!B6)),1,0)</x:f>
        <x:v>0</x:v>
      </x:c>
      <x:c r="AC27" s="181" t="n">
        <x:f>IF(AND(X27=1,AG27=1,AND(ISNUMBER(S27),S27&gt;Listas!B7)),1,0)</x:f>
        <x:v>0</x:v>
      </x:c>
      <x:c r="AD27" s="181" t="n">
        <x:f>IF(A27="",0,COUNTIFS(Abastecimentos!$B$5:$B$204,A27,Abastecimentos!$Q$5:$Q$204,1)+COUNTIFS(Manutencoes!$C$5:$C$204,A27,Manutencoes!$Q$5:$Q$204,1)+COUNTIFS(Despesas!$B$5:$B$204,A27,Despesas!$O$5:$O$204,1))</x:f>
        <x:v>0</x:v>
      </x:c>
      <x:c r="AE27" s="181" t="n">
        <x:f>IF(X27=0,0,IF(OR(W27&lt;&gt;"",AD27&gt;0),1,IF(Y27=1,2,IF(Z27=1,3,IF(SUM(AA27:AC27)&gt;0,4,0)))))</x:f>
        <x:v>0</x:v>
      </x:c>
      <x:c r="AF27" s="181" t="str">
        <x:f>IF(AE27=0,"",COUNTIFS($AE$5:$AE$104,"&gt;0",$AE$5:$AE$104,"&lt;"&amp;AE27)+COUNTIFS($AE$5:AE27,AE27))</x:f>
      </x:c>
      <x:c r="AG27" s="181" t="n">
        <x:f>IF(AND(A27&lt;&gt;"",W27=""),1,0)</x:f>
        <x:v>0</x:v>
      </x:c>
      <x:c r="AH27" s="181" t="n">
        <x:f>IF(W27&lt;&gt;"",1,0)</x:f>
        <x:v>0</x:v>
      </x:c>
      <x:c r="AI27" s="181"/>
      <x:c r="AJ27" s="176"/>
      <x:c r="AK27" s="177"/>
    </x:row>
    <x:row r="28">
      <x:c r="A28" s="31"/>
      <x:c r="B28" s="31"/>
      <x:c r="C28" s="31"/>
      <x:c r="D28" s="31"/>
      <x:c r="E28" s="35"/>
      <x:c r="F28" s="31"/>
      <x:c r="G28" s="36"/>
      <x:c r="H28" s="36"/>
      <x:c r="I28" s="36"/>
      <x:c r="J28" s="37"/>
      <x:c r="K28" s="37"/>
      <x:c r="L28" s="38" t="str">
        <x:f>IF(A28="","",SUMIFS(Abastecimentos!$D$5:$D$204,Abastecimentos!$B$5:$B$204,A28,Abastecimentos!$N$5:$N$204,1,Abastecimentos!$O$5:$O$204,1))</x:f>
      </x:c>
      <x:c r="M28" s="38" t="str">
        <x:f>IF(A28="","",SUMIFS(Abastecimentos!$E$5:$E$204,Abastecimentos!$B$5:$B$204,A28,Abastecimentos!$N$5:$N$204,1,Abastecimentos!$O$5:$O$204,1))</x:f>
      </x:c>
      <x:c r="N28" s="39" t="str">
        <x:f>IF(A28="","",SUMIFS(Abastecimentos!$F$5:$F$204,Abastecimentos!$B$5:$B$204,A28,Abastecimentos!$N$5:$N$204,1,Abastecimentos!$O$5:$O$204,1))</x:f>
      </x:c>
      <x:c r="O28" s="39" t="str">
        <x:f>IF(A28="","",SUMIFS(Manutencoes!$H$5:$H$204,Manutencoes!$C$5:$C$204,A28,Manutencoes!$N$5:$N$204,1,Manutencoes!$O$5:$O$204,1,Manutencoes!$J$5:$J$204,"Concluída"))</x:f>
      </x:c>
      <x:c r="P28" s="39" t="str">
        <x:f>IF(A28="","",SUMIFS(Despesas!$E$5:$E$204,Despesas!$B$5:$B$204,A28,Despesas!$L$5:$L$204,1,Despesas!$M$5:$M$204,1,Despesas!$G$5:$G$204,"Sim"))</x:f>
      </x:c>
      <x:c r="Q28" s="39" t="str">
        <x:f>IF(A28="","",SUM(N28:P28))</x:f>
      </x:c>
      <x:c r="R28" s="40" t="str">
        <x:f>IF(A28="","",IF(OR(AG28=0,AD28&gt;0,M28=0),"n.a.",L28/M28))</x:f>
      </x:c>
      <x:c r="S28" s="39" t="str">
        <x:f>IF(A28="","",IF(OR(AG28=0,AD28&gt;0,L28=0),"n.a.",Q28/L28))</x:f>
      </x:c>
      <x:c r="T28" s="41" t="str">
        <x:f>IF(A28="","",IF(AG28=0,"n.a.",INT(J28-Listas!B9)))</x:f>
      </x:c>
      <x:c r="U28" s="41" t="str">
        <x:f>IF(A28="","",IF(AG28=0,"n.a.",INT(K28-Listas!B9)))</x:f>
      </x:c>
      <x:c r="V28" s="182" t="str">
        <x:f>IF(COUNTA(A28:K28)=0,"",IF(W28&lt;&gt;"",W28,IF(H28="Inativo","INATIVO",IF(AD28&gt;0,"Corrigir lançamentos. ","")&amp;IF(Y28=1,"Documento vencido. ","")&amp;IF(Z28=1,"Manutenção por km. ","")&amp;IF(AA28=1,"Vencimento próximo. ","")&amp;IF(AB28=1,"Consumo baixo. ","")&amp;IF(AC28=1,"Custo alto. ","")&amp;IF(SUM(Y28:AC28)+AD28=0,"Acompanhar rotina",""))))</x:f>
      </x:c>
      <x:c r="W28" s="183" t="str">
        <x:f>IF(COUNTA(A28:K28)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inválidos",IF(OR(A28="",COUNTIFS($A$5:$A$104,A28)&lt;&gt;1),"ID ausente ou duplicado",IF(OR(B28="",C28="",F28=""),"Placa, modelo ou responsável ausente",IF(AND(H28&lt;&gt;"Ativo",H28&lt;&gt;"Em manutenção",H28&lt;&gt;"Inativo"),"Status inválido",IF(OR(NOT(ISNUMBER(G28)),G28&lt;0,NOT(ISNUMBER(I28)),I28&lt;0),"Hodômetro ou limite inválido",IF(OR(NOT(ISNUMBER(J28)),J28&lt;=0,NOT(ISNUMBER(K28)),K28&lt;=0),"Datas de documento ausentes ou inválidas","")))))))</x:f>
      </x:c>
      <x:c r="X28" s="181" t="n">
        <x:f>IF(AND(COUNTA(A28:K28)&gt;0,OR(Listas!B15="Todos",F28=Listas!B15),H28&lt;&gt;"Inativo"),1,0)</x:f>
        <x:v>0</x:v>
      </x:c>
      <x:c r="Y28" s="181" t="n">
        <x:f>IF(AND(X28=1,AG28=1,OR(T28&lt;0,U28&lt;0)),1,0)</x:f>
        <x:v>0</x:v>
      </x:c>
      <x:c r="Z28" s="181" t="n">
        <x:f>IF(AND(X28=1,AG28=1,G28&gt;=I28),1,0)</x:f>
        <x:v>0</x:v>
      </x:c>
      <x:c r="AA28" s="181" t="n">
        <x:f>IF(AND(X28=1,AG28=1,OR(AND(T28&gt;=0,T28&lt;=Listas!B8),AND(U28&gt;=0,U28&lt;=Listas!B8))),1,0)</x:f>
        <x:v>0</x:v>
      </x:c>
      <x:c r="AB28" s="181" t="n">
        <x:f>IF(AND(X28=1,AG28=1,AND(ISNUMBER(R28),R28&lt;Listas!B6)),1,0)</x:f>
        <x:v>0</x:v>
      </x:c>
      <x:c r="AC28" s="181" t="n">
        <x:f>IF(AND(X28=1,AG28=1,AND(ISNUMBER(S28),S28&gt;Listas!B7)),1,0)</x:f>
        <x:v>0</x:v>
      </x:c>
      <x:c r="AD28" s="181" t="n">
        <x:f>IF(A28="",0,COUNTIFS(Abastecimentos!$B$5:$B$204,A28,Abastecimentos!$Q$5:$Q$204,1)+COUNTIFS(Manutencoes!$C$5:$C$204,A28,Manutencoes!$Q$5:$Q$204,1)+COUNTIFS(Despesas!$B$5:$B$204,A28,Despesas!$O$5:$O$204,1))</x:f>
        <x:v>0</x:v>
      </x:c>
      <x:c r="AE28" s="181" t="n">
        <x:f>IF(X28=0,0,IF(OR(W28&lt;&gt;"",AD28&gt;0),1,IF(Y28=1,2,IF(Z28=1,3,IF(SUM(AA28:AC28)&gt;0,4,0)))))</x:f>
        <x:v>0</x:v>
      </x:c>
      <x:c r="AF28" s="181" t="str">
        <x:f>IF(AE28=0,"",COUNTIFS($AE$5:$AE$104,"&gt;0",$AE$5:$AE$104,"&lt;"&amp;AE28)+COUNTIFS($AE$5:AE28,AE28))</x:f>
      </x:c>
      <x:c r="AG28" s="181" t="n">
        <x:f>IF(AND(A28&lt;&gt;"",W28=""),1,0)</x:f>
        <x:v>0</x:v>
      </x:c>
      <x:c r="AH28" s="181" t="n">
        <x:f>IF(W28&lt;&gt;"",1,0)</x:f>
        <x:v>0</x:v>
      </x:c>
      <x:c r="AI28" s="181"/>
      <x:c r="AJ28" s="176"/>
      <x:c r="AK28" s="177"/>
    </x:row>
    <x:row r="29">
      <x:c r="A29" s="31"/>
      <x:c r="B29" s="31"/>
      <x:c r="C29" s="31"/>
      <x:c r="D29" s="31"/>
      <x:c r="E29" s="35"/>
      <x:c r="F29" s="31"/>
      <x:c r="G29" s="36"/>
      <x:c r="H29" s="36"/>
      <x:c r="I29" s="36"/>
      <x:c r="J29" s="37"/>
      <x:c r="K29" s="37"/>
      <x:c r="L29" s="38" t="str">
        <x:f>IF(A29="","",SUMIFS(Abastecimentos!$D$5:$D$204,Abastecimentos!$B$5:$B$204,A29,Abastecimentos!$N$5:$N$204,1,Abastecimentos!$O$5:$O$204,1))</x:f>
      </x:c>
      <x:c r="M29" s="38" t="str">
        <x:f>IF(A29="","",SUMIFS(Abastecimentos!$E$5:$E$204,Abastecimentos!$B$5:$B$204,A29,Abastecimentos!$N$5:$N$204,1,Abastecimentos!$O$5:$O$204,1))</x:f>
      </x:c>
      <x:c r="N29" s="39" t="str">
        <x:f>IF(A29="","",SUMIFS(Abastecimentos!$F$5:$F$204,Abastecimentos!$B$5:$B$204,A29,Abastecimentos!$N$5:$N$204,1,Abastecimentos!$O$5:$O$204,1))</x:f>
      </x:c>
      <x:c r="O29" s="39" t="str">
        <x:f>IF(A29="","",SUMIFS(Manutencoes!$H$5:$H$204,Manutencoes!$C$5:$C$204,A29,Manutencoes!$N$5:$N$204,1,Manutencoes!$O$5:$O$204,1,Manutencoes!$J$5:$J$204,"Concluída"))</x:f>
      </x:c>
      <x:c r="P29" s="39" t="str">
        <x:f>IF(A29="","",SUMIFS(Despesas!$E$5:$E$204,Despesas!$B$5:$B$204,A29,Despesas!$L$5:$L$204,1,Despesas!$M$5:$M$204,1,Despesas!$G$5:$G$204,"Sim"))</x:f>
      </x:c>
      <x:c r="Q29" s="39" t="str">
        <x:f>IF(A29="","",SUM(N29:P29))</x:f>
      </x:c>
      <x:c r="R29" s="40" t="str">
        <x:f>IF(A29="","",IF(OR(AG29=0,AD29&gt;0,M29=0),"n.a.",L29/M29))</x:f>
      </x:c>
      <x:c r="S29" s="39" t="str">
        <x:f>IF(A29="","",IF(OR(AG29=0,AD29&gt;0,L29=0),"n.a.",Q29/L29))</x:f>
      </x:c>
      <x:c r="T29" s="41" t="str">
        <x:f>IF(A29="","",IF(AG29=0,"n.a.",INT(J29-Listas!B9)))</x:f>
      </x:c>
      <x:c r="U29" s="41" t="str">
        <x:f>IF(A29="","",IF(AG29=0,"n.a.",INT(K29-Listas!B9)))</x:f>
      </x:c>
      <x:c r="V29" s="182" t="str">
        <x:f>IF(COUNTA(A29:K29)=0,"",IF(W29&lt;&gt;"",W29,IF(H29="Inativo","INATIVO",IF(AD29&gt;0,"Corrigir lançamentos. ","")&amp;IF(Y29=1,"Documento vencido. ","")&amp;IF(Z29=1,"Manutenção por km. ","")&amp;IF(AA29=1,"Vencimento próximo. ","")&amp;IF(AB29=1,"Consumo baixo. ","")&amp;IF(AC29=1,"Custo alto. ","")&amp;IF(SUM(Y29:AC29)+AD29=0,"Acompanhar rotina",""))))</x:f>
      </x:c>
      <x:c r="W29" s="183" t="str">
        <x:f>IF(COUNTA(A29:K29)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inválidos",IF(OR(A29="",COUNTIFS($A$5:$A$104,A29)&lt;&gt;1),"ID ausente ou duplicado",IF(OR(B29="",C29="",F29=""),"Placa, modelo ou responsável ausente",IF(AND(H29&lt;&gt;"Ativo",H29&lt;&gt;"Em manutenção",H29&lt;&gt;"Inativo"),"Status inválido",IF(OR(NOT(ISNUMBER(G29)),G29&lt;0,NOT(ISNUMBER(I29)),I29&lt;0),"Hodômetro ou limite inválido",IF(OR(NOT(ISNUMBER(J29)),J29&lt;=0,NOT(ISNUMBER(K29)),K29&lt;=0),"Datas de documento ausentes ou inválidas","")))))))</x:f>
      </x:c>
      <x:c r="X29" s="181" t="n">
        <x:f>IF(AND(COUNTA(A29:K29)&gt;0,OR(Listas!B15="Todos",F29=Listas!B15),H29&lt;&gt;"Inativo"),1,0)</x:f>
        <x:v>0</x:v>
      </x:c>
      <x:c r="Y29" s="181" t="n">
        <x:f>IF(AND(X29=1,AG29=1,OR(T29&lt;0,U29&lt;0)),1,0)</x:f>
        <x:v>0</x:v>
      </x:c>
      <x:c r="Z29" s="181" t="n">
        <x:f>IF(AND(X29=1,AG29=1,G29&gt;=I29),1,0)</x:f>
        <x:v>0</x:v>
      </x:c>
      <x:c r="AA29" s="181" t="n">
        <x:f>IF(AND(X29=1,AG29=1,OR(AND(T29&gt;=0,T29&lt;=Listas!B8),AND(U29&gt;=0,U29&lt;=Listas!B8))),1,0)</x:f>
        <x:v>0</x:v>
      </x:c>
      <x:c r="AB29" s="181" t="n">
        <x:f>IF(AND(X29=1,AG29=1,AND(ISNUMBER(R29),R29&lt;Listas!B6)),1,0)</x:f>
        <x:v>0</x:v>
      </x:c>
      <x:c r="AC29" s="181" t="n">
        <x:f>IF(AND(X29=1,AG29=1,AND(ISNUMBER(S29),S29&gt;Listas!B7)),1,0)</x:f>
        <x:v>0</x:v>
      </x:c>
      <x:c r="AD29" s="181" t="n">
        <x:f>IF(A29="",0,COUNTIFS(Abastecimentos!$B$5:$B$204,A29,Abastecimentos!$Q$5:$Q$204,1)+COUNTIFS(Manutencoes!$C$5:$C$204,A29,Manutencoes!$Q$5:$Q$204,1)+COUNTIFS(Despesas!$B$5:$B$204,A29,Despesas!$O$5:$O$204,1))</x:f>
        <x:v>0</x:v>
      </x:c>
      <x:c r="AE29" s="181" t="n">
        <x:f>IF(X29=0,0,IF(OR(W29&lt;&gt;"",AD29&gt;0),1,IF(Y29=1,2,IF(Z29=1,3,IF(SUM(AA29:AC29)&gt;0,4,0)))))</x:f>
        <x:v>0</x:v>
      </x:c>
      <x:c r="AF29" s="181" t="str">
        <x:f>IF(AE29=0,"",COUNTIFS($AE$5:$AE$104,"&gt;0",$AE$5:$AE$104,"&lt;"&amp;AE29)+COUNTIFS($AE$5:AE29,AE29))</x:f>
      </x:c>
      <x:c r="AG29" s="181" t="n">
        <x:f>IF(AND(A29&lt;&gt;"",W29=""),1,0)</x:f>
        <x:v>0</x:v>
      </x:c>
      <x:c r="AH29" s="181" t="n">
        <x:f>IF(W29&lt;&gt;"",1,0)</x:f>
        <x:v>0</x:v>
      </x:c>
      <x:c r="AI29" s="181"/>
      <x:c r="AJ29" s="176"/>
      <x:c r="AK29" s="177"/>
    </x:row>
    <x:row r="30">
      <x:c r="A30" s="31"/>
      <x:c r="B30" s="31"/>
      <x:c r="C30" s="31"/>
      <x:c r="D30" s="31"/>
      <x:c r="E30" s="35"/>
      <x:c r="F30" s="31"/>
      <x:c r="G30" s="36"/>
      <x:c r="H30" s="36"/>
      <x:c r="I30" s="36"/>
      <x:c r="J30" s="37"/>
      <x:c r="K30" s="37"/>
      <x:c r="L30" s="38" t="str">
        <x:f>IF(A30="","",SUMIFS(Abastecimentos!$D$5:$D$204,Abastecimentos!$B$5:$B$204,A30,Abastecimentos!$N$5:$N$204,1,Abastecimentos!$O$5:$O$204,1))</x:f>
      </x:c>
      <x:c r="M30" s="38" t="str">
        <x:f>IF(A30="","",SUMIFS(Abastecimentos!$E$5:$E$204,Abastecimentos!$B$5:$B$204,A30,Abastecimentos!$N$5:$N$204,1,Abastecimentos!$O$5:$O$204,1))</x:f>
      </x:c>
      <x:c r="N30" s="39" t="str">
        <x:f>IF(A30="","",SUMIFS(Abastecimentos!$F$5:$F$204,Abastecimentos!$B$5:$B$204,A30,Abastecimentos!$N$5:$N$204,1,Abastecimentos!$O$5:$O$204,1))</x:f>
      </x:c>
      <x:c r="O30" s="39" t="str">
        <x:f>IF(A30="","",SUMIFS(Manutencoes!$H$5:$H$204,Manutencoes!$C$5:$C$204,A30,Manutencoes!$N$5:$N$204,1,Manutencoes!$O$5:$O$204,1,Manutencoes!$J$5:$J$204,"Concluída"))</x:f>
      </x:c>
      <x:c r="P30" s="39" t="str">
        <x:f>IF(A30="","",SUMIFS(Despesas!$E$5:$E$204,Despesas!$B$5:$B$204,A30,Despesas!$L$5:$L$204,1,Despesas!$M$5:$M$204,1,Despesas!$G$5:$G$204,"Sim"))</x:f>
      </x:c>
      <x:c r="Q30" s="39" t="str">
        <x:f>IF(A30="","",SUM(N30:P30))</x:f>
      </x:c>
      <x:c r="R30" s="40" t="str">
        <x:f>IF(A30="","",IF(OR(AG30=0,AD30&gt;0,M30=0),"n.a.",L30/M30))</x:f>
      </x:c>
      <x:c r="S30" s="39" t="str">
        <x:f>IF(A30="","",IF(OR(AG30=0,AD30&gt;0,L30=0),"n.a.",Q30/L30))</x:f>
      </x:c>
      <x:c r="T30" s="41" t="str">
        <x:f>IF(A30="","",IF(AG30=0,"n.a.",INT(J30-Listas!B9)))</x:f>
      </x:c>
      <x:c r="U30" s="41" t="str">
        <x:f>IF(A30="","",IF(AG30=0,"n.a.",INT(K30-Listas!B9)))</x:f>
      </x:c>
      <x:c r="V30" s="182" t="str">
        <x:f>IF(COUNTA(A30:K30)=0,"",IF(W30&lt;&gt;"",W30,IF(H30="Inativo","INATIVO",IF(AD30&gt;0,"Corrigir lançamentos. ","")&amp;IF(Y30=1,"Documento vencido. ","")&amp;IF(Z30=1,"Manutenção por km. ","")&amp;IF(AA30=1,"Vencimento próximo. ","")&amp;IF(AB30=1,"Consumo baixo. ","")&amp;IF(AC30=1,"Custo alto. ","")&amp;IF(SUM(Y30:AC30)+AD30=0,"Acompanhar rotina",""))))</x:f>
      </x:c>
      <x:c r="W30" s="183" t="str">
        <x:f>IF(COUNTA(A30:K30)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inválidos",IF(OR(A30="",COUNTIFS($A$5:$A$104,A30)&lt;&gt;1),"ID ausente ou duplicado",IF(OR(B30="",C30="",F30=""),"Placa, modelo ou responsável ausente",IF(AND(H30&lt;&gt;"Ativo",H30&lt;&gt;"Em manutenção",H30&lt;&gt;"Inativo"),"Status inválido",IF(OR(NOT(ISNUMBER(G30)),G30&lt;0,NOT(ISNUMBER(I30)),I30&lt;0),"Hodômetro ou limite inválido",IF(OR(NOT(ISNUMBER(J30)),J30&lt;=0,NOT(ISNUMBER(K30)),K30&lt;=0),"Datas de documento ausentes ou inválidas","")))))))</x:f>
      </x:c>
      <x:c r="X30" s="181" t="n">
        <x:f>IF(AND(COUNTA(A30:K30)&gt;0,OR(Listas!B15="Todos",F30=Listas!B15),H30&lt;&gt;"Inativo"),1,0)</x:f>
        <x:v>0</x:v>
      </x:c>
      <x:c r="Y30" s="181" t="n">
        <x:f>IF(AND(X30=1,AG30=1,OR(T30&lt;0,U30&lt;0)),1,0)</x:f>
        <x:v>0</x:v>
      </x:c>
      <x:c r="Z30" s="181" t="n">
        <x:f>IF(AND(X30=1,AG30=1,G30&gt;=I30),1,0)</x:f>
        <x:v>0</x:v>
      </x:c>
      <x:c r="AA30" s="181" t="n">
        <x:f>IF(AND(X30=1,AG30=1,OR(AND(T30&gt;=0,T30&lt;=Listas!B8),AND(U30&gt;=0,U30&lt;=Listas!B8))),1,0)</x:f>
        <x:v>0</x:v>
      </x:c>
      <x:c r="AB30" s="181" t="n">
        <x:f>IF(AND(X30=1,AG30=1,AND(ISNUMBER(R30),R30&lt;Listas!B6)),1,0)</x:f>
        <x:v>0</x:v>
      </x:c>
      <x:c r="AC30" s="181" t="n">
        <x:f>IF(AND(X30=1,AG30=1,AND(ISNUMBER(S30),S30&gt;Listas!B7)),1,0)</x:f>
        <x:v>0</x:v>
      </x:c>
      <x:c r="AD30" s="181" t="n">
        <x:f>IF(A30="",0,COUNTIFS(Abastecimentos!$B$5:$B$204,A30,Abastecimentos!$Q$5:$Q$204,1)+COUNTIFS(Manutencoes!$C$5:$C$204,A30,Manutencoes!$Q$5:$Q$204,1)+COUNTIFS(Despesas!$B$5:$B$204,A30,Despesas!$O$5:$O$204,1))</x:f>
        <x:v>0</x:v>
      </x:c>
      <x:c r="AE30" s="181" t="n">
        <x:f>IF(X30=0,0,IF(OR(W30&lt;&gt;"",AD30&gt;0),1,IF(Y30=1,2,IF(Z30=1,3,IF(SUM(AA30:AC30)&gt;0,4,0)))))</x:f>
        <x:v>0</x:v>
      </x:c>
      <x:c r="AF30" s="181" t="str">
        <x:f>IF(AE30=0,"",COUNTIFS($AE$5:$AE$104,"&gt;0",$AE$5:$AE$104,"&lt;"&amp;AE30)+COUNTIFS($AE$5:AE30,AE30))</x:f>
      </x:c>
      <x:c r="AG30" s="181" t="n">
        <x:f>IF(AND(A30&lt;&gt;"",W30=""),1,0)</x:f>
        <x:v>0</x:v>
      </x:c>
      <x:c r="AH30" s="181" t="n">
        <x:f>IF(W30&lt;&gt;"",1,0)</x:f>
        <x:v>0</x:v>
      </x:c>
      <x:c r="AI30" s="181"/>
      <x:c r="AJ30" s="176"/>
      <x:c r="AK30" s="177"/>
    </x:row>
    <x:row r="31">
      <x:c r="A31" s="31"/>
      <x:c r="B31" s="31"/>
      <x:c r="C31" s="31"/>
      <x:c r="D31" s="31"/>
      <x:c r="E31" s="35"/>
      <x:c r="F31" s="31"/>
      <x:c r="G31" s="36"/>
      <x:c r="H31" s="36"/>
      <x:c r="I31" s="36"/>
      <x:c r="J31" s="37"/>
      <x:c r="K31" s="37"/>
      <x:c r="L31" s="38" t="str">
        <x:f>IF(A31="","",SUMIFS(Abastecimentos!$D$5:$D$204,Abastecimentos!$B$5:$B$204,A31,Abastecimentos!$N$5:$N$204,1,Abastecimentos!$O$5:$O$204,1))</x:f>
      </x:c>
      <x:c r="M31" s="38" t="str">
        <x:f>IF(A31="","",SUMIFS(Abastecimentos!$E$5:$E$204,Abastecimentos!$B$5:$B$204,A31,Abastecimentos!$N$5:$N$204,1,Abastecimentos!$O$5:$O$204,1))</x:f>
      </x:c>
      <x:c r="N31" s="39" t="str">
        <x:f>IF(A31="","",SUMIFS(Abastecimentos!$F$5:$F$204,Abastecimentos!$B$5:$B$204,A31,Abastecimentos!$N$5:$N$204,1,Abastecimentos!$O$5:$O$204,1))</x:f>
      </x:c>
      <x:c r="O31" s="39" t="str">
        <x:f>IF(A31="","",SUMIFS(Manutencoes!$H$5:$H$204,Manutencoes!$C$5:$C$204,A31,Manutencoes!$N$5:$N$204,1,Manutencoes!$O$5:$O$204,1,Manutencoes!$J$5:$J$204,"Concluída"))</x:f>
      </x:c>
      <x:c r="P31" s="39" t="str">
        <x:f>IF(A31="","",SUMIFS(Despesas!$E$5:$E$204,Despesas!$B$5:$B$204,A31,Despesas!$L$5:$L$204,1,Despesas!$M$5:$M$204,1,Despesas!$G$5:$G$204,"Sim"))</x:f>
      </x:c>
      <x:c r="Q31" s="39" t="str">
        <x:f>IF(A31="","",SUM(N31:P31))</x:f>
      </x:c>
      <x:c r="R31" s="40" t="str">
        <x:f>IF(A31="","",IF(OR(AG31=0,AD31&gt;0,M31=0),"n.a.",L31/M31))</x:f>
      </x:c>
      <x:c r="S31" s="39" t="str">
        <x:f>IF(A31="","",IF(OR(AG31=0,AD31&gt;0,L31=0),"n.a.",Q31/L31))</x:f>
      </x:c>
      <x:c r="T31" s="41" t="str">
        <x:f>IF(A31="","",IF(AG31=0,"n.a.",INT(J31-Listas!B9)))</x:f>
      </x:c>
      <x:c r="U31" s="41" t="str">
        <x:f>IF(A31="","",IF(AG31=0,"n.a.",INT(K31-Listas!B9)))</x:f>
      </x:c>
      <x:c r="V31" s="182" t="str">
        <x:f>IF(COUNTA(A31:K31)=0,"",IF(W31&lt;&gt;"",W31,IF(H31="Inativo","INATIVO",IF(AD31&gt;0,"Corrigir lançamentos. ","")&amp;IF(Y31=1,"Documento vencido. ","")&amp;IF(Z31=1,"Manutenção por km. ","")&amp;IF(AA31=1,"Vencimento próximo. ","")&amp;IF(AB31=1,"Consumo baixo. ","")&amp;IF(AC31=1,"Custo alto. ","")&amp;IF(SUM(Y31:AC31)+AD31=0,"Acompanhar rotina",""))))</x:f>
      </x:c>
      <x:c r="W31" s="183" t="str">
        <x:f>IF(COUNTA(A31:K31)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inválidos",IF(OR(A31="",COUNTIFS($A$5:$A$104,A31)&lt;&gt;1),"ID ausente ou duplicado",IF(OR(B31="",C31="",F31=""),"Placa, modelo ou responsável ausente",IF(AND(H31&lt;&gt;"Ativo",H31&lt;&gt;"Em manutenção",H31&lt;&gt;"Inativo"),"Status inválido",IF(OR(NOT(ISNUMBER(G31)),G31&lt;0,NOT(ISNUMBER(I31)),I31&lt;0),"Hodômetro ou limite inválido",IF(OR(NOT(ISNUMBER(J31)),J31&lt;=0,NOT(ISNUMBER(K31)),K31&lt;=0),"Datas de documento ausentes ou inválidas","")))))))</x:f>
      </x:c>
      <x:c r="X31" s="181" t="n">
        <x:f>IF(AND(COUNTA(A31:K31)&gt;0,OR(Listas!B15="Todos",F31=Listas!B15),H31&lt;&gt;"Inativo"),1,0)</x:f>
        <x:v>0</x:v>
      </x:c>
      <x:c r="Y31" s="181" t="n">
        <x:f>IF(AND(X31=1,AG31=1,OR(T31&lt;0,U31&lt;0)),1,0)</x:f>
        <x:v>0</x:v>
      </x:c>
      <x:c r="Z31" s="181" t="n">
        <x:f>IF(AND(X31=1,AG31=1,G31&gt;=I31),1,0)</x:f>
        <x:v>0</x:v>
      </x:c>
      <x:c r="AA31" s="181" t="n">
        <x:f>IF(AND(X31=1,AG31=1,OR(AND(T31&gt;=0,T31&lt;=Listas!B8),AND(U31&gt;=0,U31&lt;=Listas!B8))),1,0)</x:f>
        <x:v>0</x:v>
      </x:c>
      <x:c r="AB31" s="181" t="n">
        <x:f>IF(AND(X31=1,AG31=1,AND(ISNUMBER(R31),R31&lt;Listas!B6)),1,0)</x:f>
        <x:v>0</x:v>
      </x:c>
      <x:c r="AC31" s="181" t="n">
        <x:f>IF(AND(X31=1,AG31=1,AND(ISNUMBER(S31),S31&gt;Listas!B7)),1,0)</x:f>
        <x:v>0</x:v>
      </x:c>
      <x:c r="AD31" s="181" t="n">
        <x:f>IF(A31="",0,COUNTIFS(Abastecimentos!$B$5:$B$204,A31,Abastecimentos!$Q$5:$Q$204,1)+COUNTIFS(Manutencoes!$C$5:$C$204,A31,Manutencoes!$Q$5:$Q$204,1)+COUNTIFS(Despesas!$B$5:$B$204,A31,Despesas!$O$5:$O$204,1))</x:f>
        <x:v>0</x:v>
      </x:c>
      <x:c r="AE31" s="181" t="n">
        <x:f>IF(X31=0,0,IF(OR(W31&lt;&gt;"",AD31&gt;0),1,IF(Y31=1,2,IF(Z31=1,3,IF(SUM(AA31:AC31)&gt;0,4,0)))))</x:f>
        <x:v>0</x:v>
      </x:c>
      <x:c r="AF31" s="181" t="str">
        <x:f>IF(AE31=0,"",COUNTIFS($AE$5:$AE$104,"&gt;0",$AE$5:$AE$104,"&lt;"&amp;AE31)+COUNTIFS($AE$5:AE31,AE31))</x:f>
      </x:c>
      <x:c r="AG31" s="181" t="n">
        <x:f>IF(AND(A31&lt;&gt;"",W31=""),1,0)</x:f>
        <x:v>0</x:v>
      </x:c>
      <x:c r="AH31" s="181" t="n">
        <x:f>IF(W31&lt;&gt;"",1,0)</x:f>
        <x:v>0</x:v>
      </x:c>
      <x:c r="AI31" s="181"/>
      <x:c r="AJ31" s="176"/>
      <x:c r="AK31" s="177"/>
    </x:row>
    <x:row r="32">
      <x:c r="A32" s="31"/>
      <x:c r="B32" s="31"/>
      <x:c r="C32" s="31"/>
      <x:c r="D32" s="31"/>
      <x:c r="E32" s="35"/>
      <x:c r="F32" s="31"/>
      <x:c r="G32" s="36"/>
      <x:c r="H32" s="36"/>
      <x:c r="I32" s="36"/>
      <x:c r="J32" s="37"/>
      <x:c r="K32" s="37"/>
      <x:c r="L32" s="38" t="str">
        <x:f>IF(A32="","",SUMIFS(Abastecimentos!$D$5:$D$204,Abastecimentos!$B$5:$B$204,A32,Abastecimentos!$N$5:$N$204,1,Abastecimentos!$O$5:$O$204,1))</x:f>
      </x:c>
      <x:c r="M32" s="38" t="str">
        <x:f>IF(A32="","",SUMIFS(Abastecimentos!$E$5:$E$204,Abastecimentos!$B$5:$B$204,A32,Abastecimentos!$N$5:$N$204,1,Abastecimentos!$O$5:$O$204,1))</x:f>
      </x:c>
      <x:c r="N32" s="39" t="str">
        <x:f>IF(A32="","",SUMIFS(Abastecimentos!$F$5:$F$204,Abastecimentos!$B$5:$B$204,A32,Abastecimentos!$N$5:$N$204,1,Abastecimentos!$O$5:$O$204,1))</x:f>
      </x:c>
      <x:c r="O32" s="39" t="str">
        <x:f>IF(A32="","",SUMIFS(Manutencoes!$H$5:$H$204,Manutencoes!$C$5:$C$204,A32,Manutencoes!$N$5:$N$204,1,Manutencoes!$O$5:$O$204,1,Manutencoes!$J$5:$J$204,"Concluída"))</x:f>
      </x:c>
      <x:c r="P32" s="39" t="str">
        <x:f>IF(A32="","",SUMIFS(Despesas!$E$5:$E$204,Despesas!$B$5:$B$204,A32,Despesas!$L$5:$L$204,1,Despesas!$M$5:$M$204,1,Despesas!$G$5:$G$204,"Sim"))</x:f>
      </x:c>
      <x:c r="Q32" s="39" t="str">
        <x:f>IF(A32="","",SUM(N32:P32))</x:f>
      </x:c>
      <x:c r="R32" s="40" t="str">
        <x:f>IF(A32="","",IF(OR(AG32=0,AD32&gt;0,M32=0),"n.a.",L32/M32))</x:f>
      </x:c>
      <x:c r="S32" s="39" t="str">
        <x:f>IF(A32="","",IF(OR(AG32=0,AD32&gt;0,L32=0),"n.a.",Q32/L32))</x:f>
      </x:c>
      <x:c r="T32" s="41" t="str">
        <x:f>IF(A32="","",IF(AG32=0,"n.a.",INT(J32-Listas!B9)))</x:f>
      </x:c>
      <x:c r="U32" s="41" t="str">
        <x:f>IF(A32="","",IF(AG32=0,"n.a.",INT(K32-Listas!B9)))</x:f>
      </x:c>
      <x:c r="V32" s="182" t="str">
        <x:f>IF(COUNTA(A32:K32)=0,"",IF(W32&lt;&gt;"",W32,IF(H32="Inativo","INATIVO",IF(AD32&gt;0,"Corrigir lançamentos. ","")&amp;IF(Y32=1,"Documento vencido. ","")&amp;IF(Z32=1,"Manutenção por km. ","")&amp;IF(AA32=1,"Vencimento próximo. ","")&amp;IF(AB32=1,"Consumo baixo. ","")&amp;IF(AC32=1,"Custo alto. ","")&amp;IF(SUM(Y32:AC32)+AD32=0,"Acompanhar rotina",""))))</x:f>
      </x:c>
      <x:c r="W32" s="183" t="str">
        <x:f>IF(COUNTA(A32:K32)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inválidos",IF(OR(A32="",COUNTIFS($A$5:$A$104,A32)&lt;&gt;1),"ID ausente ou duplicado",IF(OR(B32="",C32="",F32=""),"Placa, modelo ou responsável ausente",IF(AND(H32&lt;&gt;"Ativo",H32&lt;&gt;"Em manutenção",H32&lt;&gt;"Inativo"),"Status inválido",IF(OR(NOT(ISNUMBER(G32)),G32&lt;0,NOT(ISNUMBER(I32)),I32&lt;0),"Hodômetro ou limite inválido",IF(OR(NOT(ISNUMBER(J32)),J32&lt;=0,NOT(ISNUMBER(K32)),K32&lt;=0),"Datas de documento ausentes ou inválidas","")))))))</x:f>
      </x:c>
      <x:c r="X32" s="181" t="n">
        <x:f>IF(AND(COUNTA(A32:K32)&gt;0,OR(Listas!B15="Todos",F32=Listas!B15),H32&lt;&gt;"Inativo"),1,0)</x:f>
        <x:v>0</x:v>
      </x:c>
      <x:c r="Y32" s="181" t="n">
        <x:f>IF(AND(X32=1,AG32=1,OR(T32&lt;0,U32&lt;0)),1,0)</x:f>
        <x:v>0</x:v>
      </x:c>
      <x:c r="Z32" s="181" t="n">
        <x:f>IF(AND(X32=1,AG32=1,G32&gt;=I32),1,0)</x:f>
        <x:v>0</x:v>
      </x:c>
      <x:c r="AA32" s="181" t="n">
        <x:f>IF(AND(X32=1,AG32=1,OR(AND(T32&gt;=0,T32&lt;=Listas!B8),AND(U32&gt;=0,U32&lt;=Listas!B8))),1,0)</x:f>
        <x:v>0</x:v>
      </x:c>
      <x:c r="AB32" s="181" t="n">
        <x:f>IF(AND(X32=1,AG32=1,AND(ISNUMBER(R32),R32&lt;Listas!B6)),1,0)</x:f>
        <x:v>0</x:v>
      </x:c>
      <x:c r="AC32" s="181" t="n">
        <x:f>IF(AND(X32=1,AG32=1,AND(ISNUMBER(S32),S32&gt;Listas!B7)),1,0)</x:f>
        <x:v>0</x:v>
      </x:c>
      <x:c r="AD32" s="181" t="n">
        <x:f>IF(A32="",0,COUNTIFS(Abastecimentos!$B$5:$B$204,A32,Abastecimentos!$Q$5:$Q$204,1)+COUNTIFS(Manutencoes!$C$5:$C$204,A32,Manutencoes!$Q$5:$Q$204,1)+COUNTIFS(Despesas!$B$5:$B$204,A32,Despesas!$O$5:$O$204,1))</x:f>
        <x:v>0</x:v>
      </x:c>
      <x:c r="AE32" s="181" t="n">
        <x:f>IF(X32=0,0,IF(OR(W32&lt;&gt;"",AD32&gt;0),1,IF(Y32=1,2,IF(Z32=1,3,IF(SUM(AA32:AC32)&gt;0,4,0)))))</x:f>
        <x:v>0</x:v>
      </x:c>
      <x:c r="AF32" s="181" t="str">
        <x:f>IF(AE32=0,"",COUNTIFS($AE$5:$AE$104,"&gt;0",$AE$5:$AE$104,"&lt;"&amp;AE32)+COUNTIFS($AE$5:AE32,AE32))</x:f>
      </x:c>
      <x:c r="AG32" s="181" t="n">
        <x:f>IF(AND(A32&lt;&gt;"",W32=""),1,0)</x:f>
        <x:v>0</x:v>
      </x:c>
      <x:c r="AH32" s="181" t="n">
        <x:f>IF(W32&lt;&gt;"",1,0)</x:f>
        <x:v>0</x:v>
      </x:c>
      <x:c r="AI32" s="181"/>
      <x:c r="AJ32" s="176"/>
      <x:c r="AK32" s="177"/>
    </x:row>
    <x:row r="33">
      <x:c r="A33" s="31"/>
      <x:c r="B33" s="31"/>
      <x:c r="C33" s="31"/>
      <x:c r="D33" s="31"/>
      <x:c r="E33" s="35"/>
      <x:c r="F33" s="31"/>
      <x:c r="G33" s="36"/>
      <x:c r="H33" s="36"/>
      <x:c r="I33" s="36"/>
      <x:c r="J33" s="37"/>
      <x:c r="K33" s="37"/>
      <x:c r="L33" s="38" t="str">
        <x:f>IF(A33="","",SUMIFS(Abastecimentos!$D$5:$D$204,Abastecimentos!$B$5:$B$204,A33,Abastecimentos!$N$5:$N$204,1,Abastecimentos!$O$5:$O$204,1))</x:f>
      </x:c>
      <x:c r="M33" s="38" t="str">
        <x:f>IF(A33="","",SUMIFS(Abastecimentos!$E$5:$E$204,Abastecimentos!$B$5:$B$204,A33,Abastecimentos!$N$5:$N$204,1,Abastecimentos!$O$5:$O$204,1))</x:f>
      </x:c>
      <x:c r="N33" s="39" t="str">
        <x:f>IF(A33="","",SUMIFS(Abastecimentos!$F$5:$F$204,Abastecimentos!$B$5:$B$204,A33,Abastecimentos!$N$5:$N$204,1,Abastecimentos!$O$5:$O$204,1))</x:f>
      </x:c>
      <x:c r="O33" s="39" t="str">
        <x:f>IF(A33="","",SUMIFS(Manutencoes!$H$5:$H$204,Manutencoes!$C$5:$C$204,A33,Manutencoes!$N$5:$N$204,1,Manutencoes!$O$5:$O$204,1,Manutencoes!$J$5:$J$204,"Concluída"))</x:f>
      </x:c>
      <x:c r="P33" s="39" t="str">
        <x:f>IF(A33="","",SUMIFS(Despesas!$E$5:$E$204,Despesas!$B$5:$B$204,A33,Despesas!$L$5:$L$204,1,Despesas!$M$5:$M$204,1,Despesas!$G$5:$G$204,"Sim"))</x:f>
      </x:c>
      <x:c r="Q33" s="39" t="str">
        <x:f>IF(A33="","",SUM(N33:P33))</x:f>
      </x:c>
      <x:c r="R33" s="40" t="str">
        <x:f>IF(A33="","",IF(OR(AG33=0,AD33&gt;0,M33=0),"n.a.",L33/M33))</x:f>
      </x:c>
      <x:c r="S33" s="39" t="str">
        <x:f>IF(A33="","",IF(OR(AG33=0,AD33&gt;0,L33=0),"n.a.",Q33/L33))</x:f>
      </x:c>
      <x:c r="T33" s="41" t="str">
        <x:f>IF(A33="","",IF(AG33=0,"n.a.",INT(J33-Listas!B9)))</x:f>
      </x:c>
      <x:c r="U33" s="41" t="str">
        <x:f>IF(A33="","",IF(AG33=0,"n.a.",INT(K33-Listas!B9)))</x:f>
      </x:c>
      <x:c r="V33" s="182" t="str">
        <x:f>IF(COUNTA(A33:K33)=0,"",IF(W33&lt;&gt;"",W33,IF(H33="Inativo","INATIVO",IF(AD33&gt;0,"Corrigir lançamentos. ","")&amp;IF(Y33=1,"Documento vencido. ","")&amp;IF(Z33=1,"Manutenção por km. ","")&amp;IF(AA33=1,"Vencimento próximo. ","")&amp;IF(AB33=1,"Consumo baixo. ","")&amp;IF(AC33=1,"Custo alto. ","")&amp;IF(SUM(Y33:AC33)+AD33=0,"Acompanhar rotina",""))))</x:f>
      </x:c>
      <x:c r="W33" s="183" t="str">
        <x:f>IF(COUNTA(A33:K33)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inválidos",IF(OR(A33="",COUNTIFS($A$5:$A$104,A33)&lt;&gt;1),"ID ausente ou duplicado",IF(OR(B33="",C33="",F33=""),"Placa, modelo ou responsável ausente",IF(AND(H33&lt;&gt;"Ativo",H33&lt;&gt;"Em manutenção",H33&lt;&gt;"Inativo"),"Status inválido",IF(OR(NOT(ISNUMBER(G33)),G33&lt;0,NOT(ISNUMBER(I33)),I33&lt;0),"Hodômetro ou limite inválido",IF(OR(NOT(ISNUMBER(J33)),J33&lt;=0,NOT(ISNUMBER(K33)),K33&lt;=0),"Datas de documento ausentes ou inválidas","")))))))</x:f>
      </x:c>
      <x:c r="X33" s="181" t="n">
        <x:f>IF(AND(COUNTA(A33:K33)&gt;0,OR(Listas!B15="Todos",F33=Listas!B15),H33&lt;&gt;"Inativo"),1,0)</x:f>
        <x:v>0</x:v>
      </x:c>
      <x:c r="Y33" s="181" t="n">
        <x:f>IF(AND(X33=1,AG33=1,OR(T33&lt;0,U33&lt;0)),1,0)</x:f>
        <x:v>0</x:v>
      </x:c>
      <x:c r="Z33" s="181" t="n">
        <x:f>IF(AND(X33=1,AG33=1,G33&gt;=I33),1,0)</x:f>
        <x:v>0</x:v>
      </x:c>
      <x:c r="AA33" s="181" t="n">
        <x:f>IF(AND(X33=1,AG33=1,OR(AND(T33&gt;=0,T33&lt;=Listas!B8),AND(U33&gt;=0,U33&lt;=Listas!B8))),1,0)</x:f>
        <x:v>0</x:v>
      </x:c>
      <x:c r="AB33" s="181" t="n">
        <x:f>IF(AND(X33=1,AG33=1,AND(ISNUMBER(R33),R33&lt;Listas!B6)),1,0)</x:f>
        <x:v>0</x:v>
      </x:c>
      <x:c r="AC33" s="181" t="n">
        <x:f>IF(AND(X33=1,AG33=1,AND(ISNUMBER(S33),S33&gt;Listas!B7)),1,0)</x:f>
        <x:v>0</x:v>
      </x:c>
      <x:c r="AD33" s="181" t="n">
        <x:f>IF(A33="",0,COUNTIFS(Abastecimentos!$B$5:$B$204,A33,Abastecimentos!$Q$5:$Q$204,1)+COUNTIFS(Manutencoes!$C$5:$C$204,A33,Manutencoes!$Q$5:$Q$204,1)+COUNTIFS(Despesas!$B$5:$B$204,A33,Despesas!$O$5:$O$204,1))</x:f>
        <x:v>0</x:v>
      </x:c>
      <x:c r="AE33" s="181" t="n">
        <x:f>IF(X33=0,0,IF(OR(W33&lt;&gt;"",AD33&gt;0),1,IF(Y33=1,2,IF(Z33=1,3,IF(SUM(AA33:AC33)&gt;0,4,0)))))</x:f>
        <x:v>0</x:v>
      </x:c>
      <x:c r="AF33" s="181" t="str">
        <x:f>IF(AE33=0,"",COUNTIFS($AE$5:$AE$104,"&gt;0",$AE$5:$AE$104,"&lt;"&amp;AE33)+COUNTIFS($AE$5:AE33,AE33))</x:f>
      </x:c>
      <x:c r="AG33" s="181" t="n">
        <x:f>IF(AND(A33&lt;&gt;"",W33=""),1,0)</x:f>
        <x:v>0</x:v>
      </x:c>
      <x:c r="AH33" s="181" t="n">
        <x:f>IF(W33&lt;&gt;"",1,0)</x:f>
        <x:v>0</x:v>
      </x:c>
      <x:c r="AI33" s="181"/>
      <x:c r="AJ33" s="176"/>
      <x:c r="AK33" s="177"/>
    </x:row>
    <x:row r="34">
      <x:c r="A34" s="31"/>
      <x:c r="B34" s="31"/>
      <x:c r="C34" s="31"/>
      <x:c r="D34" s="31"/>
      <x:c r="E34" s="35"/>
      <x:c r="F34" s="31"/>
      <x:c r="G34" s="36"/>
      <x:c r="H34" s="36"/>
      <x:c r="I34" s="36"/>
      <x:c r="J34" s="37"/>
      <x:c r="K34" s="37"/>
      <x:c r="L34" s="38" t="str">
        <x:f>IF(A34="","",SUMIFS(Abastecimentos!$D$5:$D$204,Abastecimentos!$B$5:$B$204,A34,Abastecimentos!$N$5:$N$204,1,Abastecimentos!$O$5:$O$204,1))</x:f>
      </x:c>
      <x:c r="M34" s="38" t="str">
        <x:f>IF(A34="","",SUMIFS(Abastecimentos!$E$5:$E$204,Abastecimentos!$B$5:$B$204,A34,Abastecimentos!$N$5:$N$204,1,Abastecimentos!$O$5:$O$204,1))</x:f>
      </x:c>
      <x:c r="N34" s="39" t="str">
        <x:f>IF(A34="","",SUMIFS(Abastecimentos!$F$5:$F$204,Abastecimentos!$B$5:$B$204,A34,Abastecimentos!$N$5:$N$204,1,Abastecimentos!$O$5:$O$204,1))</x:f>
      </x:c>
      <x:c r="O34" s="39" t="str">
        <x:f>IF(A34="","",SUMIFS(Manutencoes!$H$5:$H$204,Manutencoes!$C$5:$C$204,A34,Manutencoes!$N$5:$N$204,1,Manutencoes!$O$5:$O$204,1,Manutencoes!$J$5:$J$204,"Concluída"))</x:f>
      </x:c>
      <x:c r="P34" s="39" t="str">
        <x:f>IF(A34="","",SUMIFS(Despesas!$E$5:$E$204,Despesas!$B$5:$B$204,A34,Despesas!$L$5:$L$204,1,Despesas!$M$5:$M$204,1,Despesas!$G$5:$G$204,"Sim"))</x:f>
      </x:c>
      <x:c r="Q34" s="39" t="str">
        <x:f>IF(A34="","",SUM(N34:P34))</x:f>
      </x:c>
      <x:c r="R34" s="40" t="str">
        <x:f>IF(A34="","",IF(OR(AG34=0,AD34&gt;0,M34=0),"n.a.",L34/M34))</x:f>
      </x:c>
      <x:c r="S34" s="39" t="str">
        <x:f>IF(A34="","",IF(OR(AG34=0,AD34&gt;0,L34=0),"n.a.",Q34/L34))</x:f>
      </x:c>
      <x:c r="T34" s="41" t="str">
        <x:f>IF(A34="","",IF(AG34=0,"n.a.",INT(J34-Listas!B9)))</x:f>
      </x:c>
      <x:c r="U34" s="41" t="str">
        <x:f>IF(A34="","",IF(AG34=0,"n.a.",INT(K34-Listas!B9)))</x:f>
      </x:c>
      <x:c r="V34" s="182" t="str">
        <x:f>IF(COUNTA(A34:K34)=0,"",IF(W34&lt;&gt;"",W34,IF(H34="Inativo","INATIVO",IF(AD34&gt;0,"Corrigir lançamentos. ","")&amp;IF(Y34=1,"Documento vencido. ","")&amp;IF(Z34=1,"Manutenção por km. ","")&amp;IF(AA34=1,"Vencimento próximo. ","")&amp;IF(AB34=1,"Consumo baixo. ","")&amp;IF(AC34=1,"Custo alto. ","")&amp;IF(SUM(Y34:AC34)+AD34=0,"Acompanhar rotina",""))))</x:f>
      </x:c>
      <x:c r="W34" s="183" t="str">
        <x:f>IF(COUNTA(A34:K34)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inválidos",IF(OR(A34="",COUNTIFS($A$5:$A$104,A34)&lt;&gt;1),"ID ausente ou duplicado",IF(OR(B34="",C34="",F34=""),"Placa, modelo ou responsável ausente",IF(AND(H34&lt;&gt;"Ativo",H34&lt;&gt;"Em manutenção",H34&lt;&gt;"Inativo"),"Status inválido",IF(OR(NOT(ISNUMBER(G34)),G34&lt;0,NOT(ISNUMBER(I34)),I34&lt;0),"Hodômetro ou limite inválido",IF(OR(NOT(ISNUMBER(J34)),J34&lt;=0,NOT(ISNUMBER(K34)),K34&lt;=0),"Datas de documento ausentes ou inválidas","")))))))</x:f>
      </x:c>
      <x:c r="X34" s="181" t="n">
        <x:f>IF(AND(COUNTA(A34:K34)&gt;0,OR(Listas!B15="Todos",F34=Listas!B15),H34&lt;&gt;"Inativo"),1,0)</x:f>
        <x:v>0</x:v>
      </x:c>
      <x:c r="Y34" s="181" t="n">
        <x:f>IF(AND(X34=1,AG34=1,OR(T34&lt;0,U34&lt;0)),1,0)</x:f>
        <x:v>0</x:v>
      </x:c>
      <x:c r="Z34" s="181" t="n">
        <x:f>IF(AND(X34=1,AG34=1,G34&gt;=I34),1,0)</x:f>
        <x:v>0</x:v>
      </x:c>
      <x:c r="AA34" s="181" t="n">
        <x:f>IF(AND(X34=1,AG34=1,OR(AND(T34&gt;=0,T34&lt;=Listas!B8),AND(U34&gt;=0,U34&lt;=Listas!B8))),1,0)</x:f>
        <x:v>0</x:v>
      </x:c>
      <x:c r="AB34" s="181" t="n">
        <x:f>IF(AND(X34=1,AG34=1,AND(ISNUMBER(R34),R34&lt;Listas!B6)),1,0)</x:f>
        <x:v>0</x:v>
      </x:c>
      <x:c r="AC34" s="181" t="n">
        <x:f>IF(AND(X34=1,AG34=1,AND(ISNUMBER(S34),S34&gt;Listas!B7)),1,0)</x:f>
        <x:v>0</x:v>
      </x:c>
      <x:c r="AD34" s="181" t="n">
        <x:f>IF(A34="",0,COUNTIFS(Abastecimentos!$B$5:$B$204,A34,Abastecimentos!$Q$5:$Q$204,1)+COUNTIFS(Manutencoes!$C$5:$C$204,A34,Manutencoes!$Q$5:$Q$204,1)+COUNTIFS(Despesas!$B$5:$B$204,A34,Despesas!$O$5:$O$204,1))</x:f>
        <x:v>0</x:v>
      </x:c>
      <x:c r="AE34" s="181" t="n">
        <x:f>IF(X34=0,0,IF(OR(W34&lt;&gt;"",AD34&gt;0),1,IF(Y34=1,2,IF(Z34=1,3,IF(SUM(AA34:AC34)&gt;0,4,0)))))</x:f>
        <x:v>0</x:v>
      </x:c>
      <x:c r="AF34" s="181" t="str">
        <x:f>IF(AE34=0,"",COUNTIFS($AE$5:$AE$104,"&gt;0",$AE$5:$AE$104,"&lt;"&amp;AE34)+COUNTIFS($AE$5:AE34,AE34))</x:f>
      </x:c>
      <x:c r="AG34" s="181" t="n">
        <x:f>IF(AND(A34&lt;&gt;"",W34=""),1,0)</x:f>
        <x:v>0</x:v>
      </x:c>
      <x:c r="AH34" s="181" t="n">
        <x:f>IF(W34&lt;&gt;"",1,0)</x:f>
        <x:v>0</x:v>
      </x:c>
      <x:c r="AI34" s="181"/>
      <x:c r="AJ34" s="176"/>
      <x:c r="AK34" s="177"/>
    </x:row>
    <x:row r="35">
      <x:c r="A35" s="31"/>
      <x:c r="B35" s="31"/>
      <x:c r="C35" s="31"/>
      <x:c r="D35" s="31"/>
      <x:c r="E35" s="35"/>
      <x:c r="F35" s="31"/>
      <x:c r="G35" s="36"/>
      <x:c r="H35" s="36"/>
      <x:c r="I35" s="36"/>
      <x:c r="J35" s="37"/>
      <x:c r="K35" s="37"/>
      <x:c r="L35" s="38" t="str">
        <x:f>IF(A35="","",SUMIFS(Abastecimentos!$D$5:$D$204,Abastecimentos!$B$5:$B$204,A35,Abastecimentos!$N$5:$N$204,1,Abastecimentos!$O$5:$O$204,1))</x:f>
      </x:c>
      <x:c r="M35" s="38" t="str">
        <x:f>IF(A35="","",SUMIFS(Abastecimentos!$E$5:$E$204,Abastecimentos!$B$5:$B$204,A35,Abastecimentos!$N$5:$N$204,1,Abastecimentos!$O$5:$O$204,1))</x:f>
      </x:c>
      <x:c r="N35" s="39" t="str">
        <x:f>IF(A35="","",SUMIFS(Abastecimentos!$F$5:$F$204,Abastecimentos!$B$5:$B$204,A35,Abastecimentos!$N$5:$N$204,1,Abastecimentos!$O$5:$O$204,1))</x:f>
      </x:c>
      <x:c r="O35" s="39" t="str">
        <x:f>IF(A35="","",SUMIFS(Manutencoes!$H$5:$H$204,Manutencoes!$C$5:$C$204,A35,Manutencoes!$N$5:$N$204,1,Manutencoes!$O$5:$O$204,1,Manutencoes!$J$5:$J$204,"Concluída"))</x:f>
      </x:c>
      <x:c r="P35" s="39" t="str">
        <x:f>IF(A35="","",SUMIFS(Despesas!$E$5:$E$204,Despesas!$B$5:$B$204,A35,Despesas!$L$5:$L$204,1,Despesas!$M$5:$M$204,1,Despesas!$G$5:$G$204,"Sim"))</x:f>
      </x:c>
      <x:c r="Q35" s="39" t="str">
        <x:f>IF(A35="","",SUM(N35:P35))</x:f>
      </x:c>
      <x:c r="R35" s="40" t="str">
        <x:f>IF(A35="","",IF(OR(AG35=0,AD35&gt;0,M35=0),"n.a.",L35/M35))</x:f>
      </x:c>
      <x:c r="S35" s="39" t="str">
        <x:f>IF(A35="","",IF(OR(AG35=0,AD35&gt;0,L35=0),"n.a.",Q35/L35))</x:f>
      </x:c>
      <x:c r="T35" s="41" t="str">
        <x:f>IF(A35="","",IF(AG35=0,"n.a.",INT(J35-Listas!B9)))</x:f>
      </x:c>
      <x:c r="U35" s="41" t="str">
        <x:f>IF(A35="","",IF(AG35=0,"n.a.",INT(K35-Listas!B9)))</x:f>
      </x:c>
      <x:c r="V35" s="182" t="str">
        <x:f>IF(COUNTA(A35:K35)=0,"",IF(W35&lt;&gt;"",W35,IF(H35="Inativo","INATIVO",IF(AD35&gt;0,"Corrigir lançamentos. ","")&amp;IF(Y35=1,"Documento vencido. ","")&amp;IF(Z35=1,"Manutenção por km. ","")&amp;IF(AA35=1,"Vencimento próximo. ","")&amp;IF(AB35=1,"Consumo baixo. ","")&amp;IF(AC35=1,"Custo alto. ","")&amp;IF(SUM(Y35:AC35)+AD35=0,"Acompanhar rotina",""))))</x:f>
      </x:c>
      <x:c r="W35" s="183" t="str">
        <x:f>IF(COUNTA(A35:K35)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inválidos",IF(OR(A35="",COUNTIFS($A$5:$A$104,A35)&lt;&gt;1),"ID ausente ou duplicado",IF(OR(B35="",C35="",F35=""),"Placa, modelo ou responsável ausente",IF(AND(H35&lt;&gt;"Ativo",H35&lt;&gt;"Em manutenção",H35&lt;&gt;"Inativo"),"Status inválido",IF(OR(NOT(ISNUMBER(G35)),G35&lt;0,NOT(ISNUMBER(I35)),I35&lt;0),"Hodômetro ou limite inválido",IF(OR(NOT(ISNUMBER(J35)),J35&lt;=0,NOT(ISNUMBER(K35)),K35&lt;=0),"Datas de documento ausentes ou inválidas","")))))))</x:f>
      </x:c>
      <x:c r="X35" s="181" t="n">
        <x:f>IF(AND(COUNTA(A35:K35)&gt;0,OR(Listas!B15="Todos",F35=Listas!B15),H35&lt;&gt;"Inativo"),1,0)</x:f>
        <x:v>0</x:v>
      </x:c>
      <x:c r="Y35" s="181" t="n">
        <x:f>IF(AND(X35=1,AG35=1,OR(T35&lt;0,U35&lt;0)),1,0)</x:f>
        <x:v>0</x:v>
      </x:c>
      <x:c r="Z35" s="181" t="n">
        <x:f>IF(AND(X35=1,AG35=1,G35&gt;=I35),1,0)</x:f>
        <x:v>0</x:v>
      </x:c>
      <x:c r="AA35" s="181" t="n">
        <x:f>IF(AND(X35=1,AG35=1,OR(AND(T35&gt;=0,T35&lt;=Listas!B8),AND(U35&gt;=0,U35&lt;=Listas!B8))),1,0)</x:f>
        <x:v>0</x:v>
      </x:c>
      <x:c r="AB35" s="181" t="n">
        <x:f>IF(AND(X35=1,AG35=1,AND(ISNUMBER(R35),R35&lt;Listas!B6)),1,0)</x:f>
        <x:v>0</x:v>
      </x:c>
      <x:c r="AC35" s="181" t="n">
        <x:f>IF(AND(X35=1,AG35=1,AND(ISNUMBER(S35),S35&gt;Listas!B7)),1,0)</x:f>
        <x:v>0</x:v>
      </x:c>
      <x:c r="AD35" s="181" t="n">
        <x:f>IF(A35="",0,COUNTIFS(Abastecimentos!$B$5:$B$204,A35,Abastecimentos!$Q$5:$Q$204,1)+COUNTIFS(Manutencoes!$C$5:$C$204,A35,Manutencoes!$Q$5:$Q$204,1)+COUNTIFS(Despesas!$B$5:$B$204,A35,Despesas!$O$5:$O$204,1))</x:f>
        <x:v>0</x:v>
      </x:c>
      <x:c r="AE35" s="181" t="n">
        <x:f>IF(X35=0,0,IF(OR(W35&lt;&gt;"",AD35&gt;0),1,IF(Y35=1,2,IF(Z35=1,3,IF(SUM(AA35:AC35)&gt;0,4,0)))))</x:f>
        <x:v>0</x:v>
      </x:c>
      <x:c r="AF35" s="181" t="str">
        <x:f>IF(AE35=0,"",COUNTIFS($AE$5:$AE$104,"&gt;0",$AE$5:$AE$104,"&lt;"&amp;AE35)+COUNTIFS($AE$5:AE35,AE35))</x:f>
      </x:c>
      <x:c r="AG35" s="181" t="n">
        <x:f>IF(AND(A35&lt;&gt;"",W35=""),1,0)</x:f>
        <x:v>0</x:v>
      </x:c>
      <x:c r="AH35" s="181" t="n">
        <x:f>IF(W35&lt;&gt;"",1,0)</x:f>
        <x:v>0</x:v>
      </x:c>
      <x:c r="AI35" s="181"/>
      <x:c r="AJ35" s="176"/>
      <x:c r="AK35" s="177"/>
    </x:row>
    <x:row r="36">
      <x:c r="A36" s="31"/>
      <x:c r="B36" s="31"/>
      <x:c r="C36" s="31"/>
      <x:c r="D36" s="31"/>
      <x:c r="E36" s="35"/>
      <x:c r="F36" s="31"/>
      <x:c r="G36" s="36"/>
      <x:c r="H36" s="36"/>
      <x:c r="I36" s="36"/>
      <x:c r="J36" s="37"/>
      <x:c r="K36" s="37"/>
      <x:c r="L36" s="38" t="str">
        <x:f>IF(A36="","",SUMIFS(Abastecimentos!$D$5:$D$204,Abastecimentos!$B$5:$B$204,A36,Abastecimentos!$N$5:$N$204,1,Abastecimentos!$O$5:$O$204,1))</x:f>
      </x:c>
      <x:c r="M36" s="38" t="str">
        <x:f>IF(A36="","",SUMIFS(Abastecimentos!$E$5:$E$204,Abastecimentos!$B$5:$B$204,A36,Abastecimentos!$N$5:$N$204,1,Abastecimentos!$O$5:$O$204,1))</x:f>
      </x:c>
      <x:c r="N36" s="39" t="str">
        <x:f>IF(A36="","",SUMIFS(Abastecimentos!$F$5:$F$204,Abastecimentos!$B$5:$B$204,A36,Abastecimentos!$N$5:$N$204,1,Abastecimentos!$O$5:$O$204,1))</x:f>
      </x:c>
      <x:c r="O36" s="39" t="str">
        <x:f>IF(A36="","",SUMIFS(Manutencoes!$H$5:$H$204,Manutencoes!$C$5:$C$204,A36,Manutencoes!$N$5:$N$204,1,Manutencoes!$O$5:$O$204,1,Manutencoes!$J$5:$J$204,"Concluída"))</x:f>
      </x:c>
      <x:c r="P36" s="39" t="str">
        <x:f>IF(A36="","",SUMIFS(Despesas!$E$5:$E$204,Despesas!$B$5:$B$204,A36,Despesas!$L$5:$L$204,1,Despesas!$M$5:$M$204,1,Despesas!$G$5:$G$204,"Sim"))</x:f>
      </x:c>
      <x:c r="Q36" s="39" t="str">
        <x:f>IF(A36="","",SUM(N36:P36))</x:f>
      </x:c>
      <x:c r="R36" s="40" t="str">
        <x:f>IF(A36="","",IF(OR(AG36=0,AD36&gt;0,M36=0),"n.a.",L36/M36))</x:f>
      </x:c>
      <x:c r="S36" s="39" t="str">
        <x:f>IF(A36="","",IF(OR(AG36=0,AD36&gt;0,L36=0),"n.a.",Q36/L36))</x:f>
      </x:c>
      <x:c r="T36" s="41" t="str">
        <x:f>IF(A36="","",IF(AG36=0,"n.a.",INT(J36-Listas!B9)))</x:f>
      </x:c>
      <x:c r="U36" s="41" t="str">
        <x:f>IF(A36="","",IF(AG36=0,"n.a.",INT(K36-Listas!B9)))</x:f>
      </x:c>
      <x:c r="V36" s="182" t="str">
        <x:f>IF(COUNTA(A36:K36)=0,"",IF(W36&lt;&gt;"",W36,IF(H36="Inativo","INATIVO",IF(AD36&gt;0,"Corrigir lançamentos. ","")&amp;IF(Y36=1,"Documento vencido. ","")&amp;IF(Z36=1,"Manutenção por km. ","")&amp;IF(AA36=1,"Vencimento próximo. ","")&amp;IF(AB36=1,"Consumo baixo. ","")&amp;IF(AC36=1,"Custo alto. ","")&amp;IF(SUM(Y36:AC36)+AD36=0,"Acompanhar rotina",""))))</x:f>
      </x:c>
      <x:c r="W36" s="183" t="str">
        <x:f>IF(COUNTA(A36:K36)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inválidos",IF(OR(A36="",COUNTIFS($A$5:$A$104,A36)&lt;&gt;1),"ID ausente ou duplicado",IF(OR(B36="",C36="",F36=""),"Placa, modelo ou responsável ausente",IF(AND(H36&lt;&gt;"Ativo",H36&lt;&gt;"Em manutenção",H36&lt;&gt;"Inativo"),"Status inválido",IF(OR(NOT(ISNUMBER(G36)),G36&lt;0,NOT(ISNUMBER(I36)),I36&lt;0),"Hodômetro ou limite inválido",IF(OR(NOT(ISNUMBER(J36)),J36&lt;=0,NOT(ISNUMBER(K36)),K36&lt;=0),"Datas de documento ausentes ou inválidas","")))))))</x:f>
      </x:c>
      <x:c r="X36" s="181" t="n">
        <x:f>IF(AND(COUNTA(A36:K36)&gt;0,OR(Listas!B15="Todos",F36=Listas!B15),H36&lt;&gt;"Inativo"),1,0)</x:f>
        <x:v>0</x:v>
      </x:c>
      <x:c r="Y36" s="181" t="n">
        <x:f>IF(AND(X36=1,AG36=1,OR(T36&lt;0,U36&lt;0)),1,0)</x:f>
        <x:v>0</x:v>
      </x:c>
      <x:c r="Z36" s="181" t="n">
        <x:f>IF(AND(X36=1,AG36=1,G36&gt;=I36),1,0)</x:f>
        <x:v>0</x:v>
      </x:c>
      <x:c r="AA36" s="181" t="n">
        <x:f>IF(AND(X36=1,AG36=1,OR(AND(T36&gt;=0,T36&lt;=Listas!B8),AND(U36&gt;=0,U36&lt;=Listas!B8))),1,0)</x:f>
        <x:v>0</x:v>
      </x:c>
      <x:c r="AB36" s="181" t="n">
        <x:f>IF(AND(X36=1,AG36=1,AND(ISNUMBER(R36),R36&lt;Listas!B6)),1,0)</x:f>
        <x:v>0</x:v>
      </x:c>
      <x:c r="AC36" s="181" t="n">
        <x:f>IF(AND(X36=1,AG36=1,AND(ISNUMBER(S36),S36&gt;Listas!B7)),1,0)</x:f>
        <x:v>0</x:v>
      </x:c>
      <x:c r="AD36" s="181" t="n">
        <x:f>IF(A36="",0,COUNTIFS(Abastecimentos!$B$5:$B$204,A36,Abastecimentos!$Q$5:$Q$204,1)+COUNTIFS(Manutencoes!$C$5:$C$204,A36,Manutencoes!$Q$5:$Q$204,1)+COUNTIFS(Despesas!$B$5:$B$204,A36,Despesas!$O$5:$O$204,1))</x:f>
        <x:v>0</x:v>
      </x:c>
      <x:c r="AE36" s="181" t="n">
        <x:f>IF(X36=0,0,IF(OR(W36&lt;&gt;"",AD36&gt;0),1,IF(Y36=1,2,IF(Z36=1,3,IF(SUM(AA36:AC36)&gt;0,4,0)))))</x:f>
        <x:v>0</x:v>
      </x:c>
      <x:c r="AF36" s="181" t="str">
        <x:f>IF(AE36=0,"",COUNTIFS($AE$5:$AE$104,"&gt;0",$AE$5:$AE$104,"&lt;"&amp;AE36)+COUNTIFS($AE$5:AE36,AE36))</x:f>
      </x:c>
      <x:c r="AG36" s="181" t="n">
        <x:f>IF(AND(A36&lt;&gt;"",W36=""),1,0)</x:f>
        <x:v>0</x:v>
      </x:c>
      <x:c r="AH36" s="181" t="n">
        <x:f>IF(W36&lt;&gt;"",1,0)</x:f>
        <x:v>0</x:v>
      </x:c>
      <x:c r="AI36" s="181"/>
      <x:c r="AJ36" s="176"/>
      <x:c r="AK36" s="177"/>
    </x:row>
    <x:row r="37">
      <x:c r="A37" s="31"/>
      <x:c r="B37" s="31"/>
      <x:c r="C37" s="31"/>
      <x:c r="D37" s="31"/>
      <x:c r="E37" s="35"/>
      <x:c r="F37" s="31"/>
      <x:c r="G37" s="36"/>
      <x:c r="H37" s="36"/>
      <x:c r="I37" s="36"/>
      <x:c r="J37" s="37"/>
      <x:c r="K37" s="37"/>
      <x:c r="L37" s="38" t="str">
        <x:f>IF(A37="","",SUMIFS(Abastecimentos!$D$5:$D$204,Abastecimentos!$B$5:$B$204,A37,Abastecimentos!$N$5:$N$204,1,Abastecimentos!$O$5:$O$204,1))</x:f>
      </x:c>
      <x:c r="M37" s="38" t="str">
        <x:f>IF(A37="","",SUMIFS(Abastecimentos!$E$5:$E$204,Abastecimentos!$B$5:$B$204,A37,Abastecimentos!$N$5:$N$204,1,Abastecimentos!$O$5:$O$204,1))</x:f>
      </x:c>
      <x:c r="N37" s="39" t="str">
        <x:f>IF(A37="","",SUMIFS(Abastecimentos!$F$5:$F$204,Abastecimentos!$B$5:$B$204,A37,Abastecimentos!$N$5:$N$204,1,Abastecimentos!$O$5:$O$204,1))</x:f>
      </x:c>
      <x:c r="O37" s="39" t="str">
        <x:f>IF(A37="","",SUMIFS(Manutencoes!$H$5:$H$204,Manutencoes!$C$5:$C$204,A37,Manutencoes!$N$5:$N$204,1,Manutencoes!$O$5:$O$204,1,Manutencoes!$J$5:$J$204,"Concluída"))</x:f>
      </x:c>
      <x:c r="P37" s="39" t="str">
        <x:f>IF(A37="","",SUMIFS(Despesas!$E$5:$E$204,Despesas!$B$5:$B$204,A37,Despesas!$L$5:$L$204,1,Despesas!$M$5:$M$204,1,Despesas!$G$5:$G$204,"Sim"))</x:f>
      </x:c>
      <x:c r="Q37" s="39" t="str">
        <x:f>IF(A37="","",SUM(N37:P37))</x:f>
      </x:c>
      <x:c r="R37" s="40" t="str">
        <x:f>IF(A37="","",IF(OR(AG37=0,AD37&gt;0,M37=0),"n.a.",L37/M37))</x:f>
      </x:c>
      <x:c r="S37" s="39" t="str">
        <x:f>IF(A37="","",IF(OR(AG37=0,AD37&gt;0,L37=0),"n.a.",Q37/L37))</x:f>
      </x:c>
      <x:c r="T37" s="41" t="str">
        <x:f>IF(A37="","",IF(AG37=0,"n.a.",INT(J37-Listas!B9)))</x:f>
      </x:c>
      <x:c r="U37" s="41" t="str">
        <x:f>IF(A37="","",IF(AG37=0,"n.a.",INT(K37-Listas!B9)))</x:f>
      </x:c>
      <x:c r="V37" s="182" t="str">
        <x:f>IF(COUNTA(A37:K37)=0,"",IF(W37&lt;&gt;"",W37,IF(H37="Inativo","INATIVO",IF(AD37&gt;0,"Corrigir lançamentos. ","")&amp;IF(Y37=1,"Documento vencido. ","")&amp;IF(Z37=1,"Manutenção por km. ","")&amp;IF(AA37=1,"Vencimento próximo. ","")&amp;IF(AB37=1,"Consumo baixo. ","")&amp;IF(AC37=1,"Custo alto. ","")&amp;IF(SUM(Y37:AC37)+AD37=0,"Acompanhar rotina",""))))</x:f>
      </x:c>
      <x:c r="W37" s="183" t="str">
        <x:f>IF(COUNTA(A37:K37)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inválidos",IF(OR(A37="",COUNTIFS($A$5:$A$104,A37)&lt;&gt;1),"ID ausente ou duplicado",IF(OR(B37="",C37="",F37=""),"Placa, modelo ou responsável ausente",IF(AND(H37&lt;&gt;"Ativo",H37&lt;&gt;"Em manutenção",H37&lt;&gt;"Inativo"),"Status inválido",IF(OR(NOT(ISNUMBER(G37)),G37&lt;0,NOT(ISNUMBER(I37)),I37&lt;0),"Hodômetro ou limite inválido",IF(OR(NOT(ISNUMBER(J37)),J37&lt;=0,NOT(ISNUMBER(K37)),K37&lt;=0),"Datas de documento ausentes ou inválidas","")))))))</x:f>
      </x:c>
      <x:c r="X37" s="181" t="n">
        <x:f>IF(AND(COUNTA(A37:K37)&gt;0,OR(Listas!B15="Todos",F37=Listas!B15),H37&lt;&gt;"Inativo"),1,0)</x:f>
        <x:v>0</x:v>
      </x:c>
      <x:c r="Y37" s="181" t="n">
        <x:f>IF(AND(X37=1,AG37=1,OR(T37&lt;0,U37&lt;0)),1,0)</x:f>
        <x:v>0</x:v>
      </x:c>
      <x:c r="Z37" s="181" t="n">
        <x:f>IF(AND(X37=1,AG37=1,G37&gt;=I37),1,0)</x:f>
        <x:v>0</x:v>
      </x:c>
      <x:c r="AA37" s="181" t="n">
        <x:f>IF(AND(X37=1,AG37=1,OR(AND(T37&gt;=0,T37&lt;=Listas!B8),AND(U37&gt;=0,U37&lt;=Listas!B8))),1,0)</x:f>
        <x:v>0</x:v>
      </x:c>
      <x:c r="AB37" s="181" t="n">
        <x:f>IF(AND(X37=1,AG37=1,AND(ISNUMBER(R37),R37&lt;Listas!B6)),1,0)</x:f>
        <x:v>0</x:v>
      </x:c>
      <x:c r="AC37" s="181" t="n">
        <x:f>IF(AND(X37=1,AG37=1,AND(ISNUMBER(S37),S37&gt;Listas!B7)),1,0)</x:f>
        <x:v>0</x:v>
      </x:c>
      <x:c r="AD37" s="181" t="n">
        <x:f>IF(A37="",0,COUNTIFS(Abastecimentos!$B$5:$B$204,A37,Abastecimentos!$Q$5:$Q$204,1)+COUNTIFS(Manutencoes!$C$5:$C$204,A37,Manutencoes!$Q$5:$Q$204,1)+COUNTIFS(Despesas!$B$5:$B$204,A37,Despesas!$O$5:$O$204,1))</x:f>
        <x:v>0</x:v>
      </x:c>
      <x:c r="AE37" s="181" t="n">
        <x:f>IF(X37=0,0,IF(OR(W37&lt;&gt;"",AD37&gt;0),1,IF(Y37=1,2,IF(Z37=1,3,IF(SUM(AA37:AC37)&gt;0,4,0)))))</x:f>
        <x:v>0</x:v>
      </x:c>
      <x:c r="AF37" s="181" t="str">
        <x:f>IF(AE37=0,"",COUNTIFS($AE$5:$AE$104,"&gt;0",$AE$5:$AE$104,"&lt;"&amp;AE37)+COUNTIFS($AE$5:AE37,AE37))</x:f>
      </x:c>
      <x:c r="AG37" s="181" t="n">
        <x:f>IF(AND(A37&lt;&gt;"",W37=""),1,0)</x:f>
        <x:v>0</x:v>
      </x:c>
      <x:c r="AH37" s="181" t="n">
        <x:f>IF(W37&lt;&gt;"",1,0)</x:f>
        <x:v>0</x:v>
      </x:c>
      <x:c r="AI37" s="181"/>
      <x:c r="AJ37" s="176"/>
      <x:c r="AK37" s="177"/>
    </x:row>
    <x:row r="38">
      <x:c r="A38" s="31"/>
      <x:c r="B38" s="31"/>
      <x:c r="C38" s="31"/>
      <x:c r="D38" s="31"/>
      <x:c r="E38" s="35"/>
      <x:c r="F38" s="31"/>
      <x:c r="G38" s="36"/>
      <x:c r="H38" s="36"/>
      <x:c r="I38" s="36"/>
      <x:c r="J38" s="37"/>
      <x:c r="K38" s="37"/>
      <x:c r="L38" s="38" t="str">
        <x:f>IF(A38="","",SUMIFS(Abastecimentos!$D$5:$D$204,Abastecimentos!$B$5:$B$204,A38,Abastecimentos!$N$5:$N$204,1,Abastecimentos!$O$5:$O$204,1))</x:f>
      </x:c>
      <x:c r="M38" s="38" t="str">
        <x:f>IF(A38="","",SUMIFS(Abastecimentos!$E$5:$E$204,Abastecimentos!$B$5:$B$204,A38,Abastecimentos!$N$5:$N$204,1,Abastecimentos!$O$5:$O$204,1))</x:f>
      </x:c>
      <x:c r="N38" s="39" t="str">
        <x:f>IF(A38="","",SUMIFS(Abastecimentos!$F$5:$F$204,Abastecimentos!$B$5:$B$204,A38,Abastecimentos!$N$5:$N$204,1,Abastecimentos!$O$5:$O$204,1))</x:f>
      </x:c>
      <x:c r="O38" s="39" t="str">
        <x:f>IF(A38="","",SUMIFS(Manutencoes!$H$5:$H$204,Manutencoes!$C$5:$C$204,A38,Manutencoes!$N$5:$N$204,1,Manutencoes!$O$5:$O$204,1,Manutencoes!$J$5:$J$204,"Concluída"))</x:f>
      </x:c>
      <x:c r="P38" s="39" t="str">
        <x:f>IF(A38="","",SUMIFS(Despesas!$E$5:$E$204,Despesas!$B$5:$B$204,A38,Despesas!$L$5:$L$204,1,Despesas!$M$5:$M$204,1,Despesas!$G$5:$G$204,"Sim"))</x:f>
      </x:c>
      <x:c r="Q38" s="39" t="str">
        <x:f>IF(A38="","",SUM(N38:P38))</x:f>
      </x:c>
      <x:c r="R38" s="40" t="str">
        <x:f>IF(A38="","",IF(OR(AG38=0,AD38&gt;0,M38=0),"n.a.",L38/M38))</x:f>
      </x:c>
      <x:c r="S38" s="39" t="str">
        <x:f>IF(A38="","",IF(OR(AG38=0,AD38&gt;0,L38=0),"n.a.",Q38/L38))</x:f>
      </x:c>
      <x:c r="T38" s="41" t="str">
        <x:f>IF(A38="","",IF(AG38=0,"n.a.",INT(J38-Listas!B9)))</x:f>
      </x:c>
      <x:c r="U38" s="41" t="str">
        <x:f>IF(A38="","",IF(AG38=0,"n.a.",INT(K38-Listas!B9)))</x:f>
      </x:c>
      <x:c r="V38" s="182" t="str">
        <x:f>IF(COUNTA(A38:K38)=0,"",IF(W38&lt;&gt;"",W38,IF(H38="Inativo","INATIVO",IF(AD38&gt;0,"Corrigir lançamentos. ","")&amp;IF(Y38=1,"Documento vencido. ","")&amp;IF(Z38=1,"Manutenção por km. ","")&amp;IF(AA38=1,"Vencimento próximo. ","")&amp;IF(AB38=1,"Consumo baixo. ","")&amp;IF(AC38=1,"Custo alto. ","")&amp;IF(SUM(Y38:AC38)+AD38=0,"Acompanhar rotina",""))))</x:f>
      </x:c>
      <x:c r="W38" s="183" t="str">
        <x:f>IF(COUNTA(A38:K38)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inválidos",IF(OR(A38="",COUNTIFS($A$5:$A$104,A38)&lt;&gt;1),"ID ausente ou duplicado",IF(OR(B38="",C38="",F38=""),"Placa, modelo ou responsável ausente",IF(AND(H38&lt;&gt;"Ativo",H38&lt;&gt;"Em manutenção",H38&lt;&gt;"Inativo"),"Status inválido",IF(OR(NOT(ISNUMBER(G38)),G38&lt;0,NOT(ISNUMBER(I38)),I38&lt;0),"Hodômetro ou limite inválido",IF(OR(NOT(ISNUMBER(J38)),J38&lt;=0,NOT(ISNUMBER(K38)),K38&lt;=0),"Datas de documento ausentes ou inválidas","")))))))</x:f>
      </x:c>
      <x:c r="X38" s="181" t="n">
        <x:f>IF(AND(COUNTA(A38:K38)&gt;0,OR(Listas!B15="Todos",F38=Listas!B15),H38&lt;&gt;"Inativo"),1,0)</x:f>
        <x:v>0</x:v>
      </x:c>
      <x:c r="Y38" s="181" t="n">
        <x:f>IF(AND(X38=1,AG38=1,OR(T38&lt;0,U38&lt;0)),1,0)</x:f>
        <x:v>0</x:v>
      </x:c>
      <x:c r="Z38" s="181" t="n">
        <x:f>IF(AND(X38=1,AG38=1,G38&gt;=I38),1,0)</x:f>
        <x:v>0</x:v>
      </x:c>
      <x:c r="AA38" s="181" t="n">
        <x:f>IF(AND(X38=1,AG38=1,OR(AND(T38&gt;=0,T38&lt;=Listas!B8),AND(U38&gt;=0,U38&lt;=Listas!B8))),1,0)</x:f>
        <x:v>0</x:v>
      </x:c>
      <x:c r="AB38" s="181" t="n">
        <x:f>IF(AND(X38=1,AG38=1,AND(ISNUMBER(R38),R38&lt;Listas!B6)),1,0)</x:f>
        <x:v>0</x:v>
      </x:c>
      <x:c r="AC38" s="181" t="n">
        <x:f>IF(AND(X38=1,AG38=1,AND(ISNUMBER(S38),S38&gt;Listas!B7)),1,0)</x:f>
        <x:v>0</x:v>
      </x:c>
      <x:c r="AD38" s="181" t="n">
        <x:f>IF(A38="",0,COUNTIFS(Abastecimentos!$B$5:$B$204,A38,Abastecimentos!$Q$5:$Q$204,1)+COUNTIFS(Manutencoes!$C$5:$C$204,A38,Manutencoes!$Q$5:$Q$204,1)+COUNTIFS(Despesas!$B$5:$B$204,A38,Despesas!$O$5:$O$204,1))</x:f>
        <x:v>0</x:v>
      </x:c>
      <x:c r="AE38" s="181" t="n">
        <x:f>IF(X38=0,0,IF(OR(W38&lt;&gt;"",AD38&gt;0),1,IF(Y38=1,2,IF(Z38=1,3,IF(SUM(AA38:AC38)&gt;0,4,0)))))</x:f>
        <x:v>0</x:v>
      </x:c>
      <x:c r="AF38" s="181" t="str">
        <x:f>IF(AE38=0,"",COUNTIFS($AE$5:$AE$104,"&gt;0",$AE$5:$AE$104,"&lt;"&amp;AE38)+COUNTIFS($AE$5:AE38,AE38))</x:f>
      </x:c>
      <x:c r="AG38" s="181" t="n">
        <x:f>IF(AND(A38&lt;&gt;"",W38=""),1,0)</x:f>
        <x:v>0</x:v>
      </x:c>
      <x:c r="AH38" s="181" t="n">
        <x:f>IF(W38&lt;&gt;"",1,0)</x:f>
        <x:v>0</x:v>
      </x:c>
      <x:c r="AI38" s="181"/>
      <x:c r="AJ38" s="176"/>
      <x:c r="AK38" s="177"/>
    </x:row>
    <x:row r="39">
      <x:c r="A39" s="31"/>
      <x:c r="B39" s="31"/>
      <x:c r="C39" s="31"/>
      <x:c r="D39" s="31"/>
      <x:c r="E39" s="35"/>
      <x:c r="F39" s="31"/>
      <x:c r="G39" s="36"/>
      <x:c r="H39" s="36"/>
      <x:c r="I39" s="36"/>
      <x:c r="J39" s="37"/>
      <x:c r="K39" s="37"/>
      <x:c r="L39" s="38" t="str">
        <x:f>IF(A39="","",SUMIFS(Abastecimentos!$D$5:$D$204,Abastecimentos!$B$5:$B$204,A39,Abastecimentos!$N$5:$N$204,1,Abastecimentos!$O$5:$O$204,1))</x:f>
      </x:c>
      <x:c r="M39" s="38" t="str">
        <x:f>IF(A39="","",SUMIFS(Abastecimentos!$E$5:$E$204,Abastecimentos!$B$5:$B$204,A39,Abastecimentos!$N$5:$N$204,1,Abastecimentos!$O$5:$O$204,1))</x:f>
      </x:c>
      <x:c r="N39" s="39" t="str">
        <x:f>IF(A39="","",SUMIFS(Abastecimentos!$F$5:$F$204,Abastecimentos!$B$5:$B$204,A39,Abastecimentos!$N$5:$N$204,1,Abastecimentos!$O$5:$O$204,1))</x:f>
      </x:c>
      <x:c r="O39" s="39" t="str">
        <x:f>IF(A39="","",SUMIFS(Manutencoes!$H$5:$H$204,Manutencoes!$C$5:$C$204,A39,Manutencoes!$N$5:$N$204,1,Manutencoes!$O$5:$O$204,1,Manutencoes!$J$5:$J$204,"Concluída"))</x:f>
      </x:c>
      <x:c r="P39" s="39" t="str">
        <x:f>IF(A39="","",SUMIFS(Despesas!$E$5:$E$204,Despesas!$B$5:$B$204,A39,Despesas!$L$5:$L$204,1,Despesas!$M$5:$M$204,1,Despesas!$G$5:$G$204,"Sim"))</x:f>
      </x:c>
      <x:c r="Q39" s="39" t="str">
        <x:f>IF(A39="","",SUM(N39:P39))</x:f>
      </x:c>
      <x:c r="R39" s="40" t="str">
        <x:f>IF(A39="","",IF(OR(AG39=0,AD39&gt;0,M39=0),"n.a.",L39/M39))</x:f>
      </x:c>
      <x:c r="S39" s="39" t="str">
        <x:f>IF(A39="","",IF(OR(AG39=0,AD39&gt;0,L39=0),"n.a.",Q39/L39))</x:f>
      </x:c>
      <x:c r="T39" s="41" t="str">
        <x:f>IF(A39="","",IF(AG39=0,"n.a.",INT(J39-Listas!B9)))</x:f>
      </x:c>
      <x:c r="U39" s="41" t="str">
        <x:f>IF(A39="","",IF(AG39=0,"n.a.",INT(K39-Listas!B9)))</x:f>
      </x:c>
      <x:c r="V39" s="182" t="str">
        <x:f>IF(COUNTA(A39:K39)=0,"",IF(W39&lt;&gt;"",W39,IF(H39="Inativo","INATIVO",IF(AD39&gt;0,"Corrigir lançamentos. ","")&amp;IF(Y39=1,"Documento vencido. ","")&amp;IF(Z39=1,"Manutenção por km. ","")&amp;IF(AA39=1,"Vencimento próximo. ","")&amp;IF(AB39=1,"Consumo baixo. ","")&amp;IF(AC39=1,"Custo alto. ","")&amp;IF(SUM(Y39:AC39)+AD39=0,"Acompanhar rotina",""))))</x:f>
      </x:c>
      <x:c r="W39" s="183" t="str">
        <x:f>IF(COUNTA(A39:K39)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inválidos",IF(OR(A39="",COUNTIFS($A$5:$A$104,A39)&lt;&gt;1),"ID ausente ou duplicado",IF(OR(B39="",C39="",F39=""),"Placa, modelo ou responsável ausente",IF(AND(H39&lt;&gt;"Ativo",H39&lt;&gt;"Em manutenção",H39&lt;&gt;"Inativo"),"Status inválido",IF(OR(NOT(ISNUMBER(G39)),G39&lt;0,NOT(ISNUMBER(I39)),I39&lt;0),"Hodômetro ou limite inválido",IF(OR(NOT(ISNUMBER(J39)),J39&lt;=0,NOT(ISNUMBER(K39)),K39&lt;=0),"Datas de documento ausentes ou inválidas","")))))))</x:f>
      </x:c>
      <x:c r="X39" s="181" t="n">
        <x:f>IF(AND(COUNTA(A39:K39)&gt;0,OR(Listas!B15="Todos",F39=Listas!B15),H39&lt;&gt;"Inativo"),1,0)</x:f>
        <x:v>0</x:v>
      </x:c>
      <x:c r="Y39" s="181" t="n">
        <x:f>IF(AND(X39=1,AG39=1,OR(T39&lt;0,U39&lt;0)),1,0)</x:f>
        <x:v>0</x:v>
      </x:c>
      <x:c r="Z39" s="181" t="n">
        <x:f>IF(AND(X39=1,AG39=1,G39&gt;=I39),1,0)</x:f>
        <x:v>0</x:v>
      </x:c>
      <x:c r="AA39" s="181" t="n">
        <x:f>IF(AND(X39=1,AG39=1,OR(AND(T39&gt;=0,T39&lt;=Listas!B8),AND(U39&gt;=0,U39&lt;=Listas!B8))),1,0)</x:f>
        <x:v>0</x:v>
      </x:c>
      <x:c r="AB39" s="181" t="n">
        <x:f>IF(AND(X39=1,AG39=1,AND(ISNUMBER(R39),R39&lt;Listas!B6)),1,0)</x:f>
        <x:v>0</x:v>
      </x:c>
      <x:c r="AC39" s="181" t="n">
        <x:f>IF(AND(X39=1,AG39=1,AND(ISNUMBER(S39),S39&gt;Listas!B7)),1,0)</x:f>
        <x:v>0</x:v>
      </x:c>
      <x:c r="AD39" s="181" t="n">
        <x:f>IF(A39="",0,COUNTIFS(Abastecimentos!$B$5:$B$204,A39,Abastecimentos!$Q$5:$Q$204,1)+COUNTIFS(Manutencoes!$C$5:$C$204,A39,Manutencoes!$Q$5:$Q$204,1)+COUNTIFS(Despesas!$B$5:$B$204,A39,Despesas!$O$5:$O$204,1))</x:f>
        <x:v>0</x:v>
      </x:c>
      <x:c r="AE39" s="181" t="n">
        <x:f>IF(X39=0,0,IF(OR(W39&lt;&gt;"",AD39&gt;0),1,IF(Y39=1,2,IF(Z39=1,3,IF(SUM(AA39:AC39)&gt;0,4,0)))))</x:f>
        <x:v>0</x:v>
      </x:c>
      <x:c r="AF39" s="181" t="str">
        <x:f>IF(AE39=0,"",COUNTIFS($AE$5:$AE$104,"&gt;0",$AE$5:$AE$104,"&lt;"&amp;AE39)+COUNTIFS($AE$5:AE39,AE39))</x:f>
      </x:c>
      <x:c r="AG39" s="181" t="n">
        <x:f>IF(AND(A39&lt;&gt;"",W39=""),1,0)</x:f>
        <x:v>0</x:v>
      </x:c>
      <x:c r="AH39" s="181" t="n">
        <x:f>IF(W39&lt;&gt;"",1,0)</x:f>
        <x:v>0</x:v>
      </x:c>
      <x:c r="AI39" s="181"/>
      <x:c r="AJ39" s="176"/>
      <x:c r="AK39" s="177"/>
    </x:row>
    <x:row r="40">
      <x:c r="A40" s="31"/>
      <x:c r="B40" s="31"/>
      <x:c r="C40" s="31"/>
      <x:c r="D40" s="31"/>
      <x:c r="E40" s="35"/>
      <x:c r="F40" s="31"/>
      <x:c r="G40" s="36"/>
      <x:c r="H40" s="36"/>
      <x:c r="I40" s="36"/>
      <x:c r="J40" s="37"/>
      <x:c r="K40" s="37"/>
      <x:c r="L40" s="38" t="str">
        <x:f>IF(A40="","",SUMIFS(Abastecimentos!$D$5:$D$204,Abastecimentos!$B$5:$B$204,A40,Abastecimentos!$N$5:$N$204,1,Abastecimentos!$O$5:$O$204,1))</x:f>
      </x:c>
      <x:c r="M40" s="38" t="str">
        <x:f>IF(A40="","",SUMIFS(Abastecimentos!$E$5:$E$204,Abastecimentos!$B$5:$B$204,A40,Abastecimentos!$N$5:$N$204,1,Abastecimentos!$O$5:$O$204,1))</x:f>
      </x:c>
      <x:c r="N40" s="39" t="str">
        <x:f>IF(A40="","",SUMIFS(Abastecimentos!$F$5:$F$204,Abastecimentos!$B$5:$B$204,A40,Abastecimentos!$N$5:$N$204,1,Abastecimentos!$O$5:$O$204,1))</x:f>
      </x:c>
      <x:c r="O40" s="39" t="str">
        <x:f>IF(A40="","",SUMIFS(Manutencoes!$H$5:$H$204,Manutencoes!$C$5:$C$204,A40,Manutencoes!$N$5:$N$204,1,Manutencoes!$O$5:$O$204,1,Manutencoes!$J$5:$J$204,"Concluída"))</x:f>
      </x:c>
      <x:c r="P40" s="39" t="str">
        <x:f>IF(A40="","",SUMIFS(Despesas!$E$5:$E$204,Despesas!$B$5:$B$204,A40,Despesas!$L$5:$L$204,1,Despesas!$M$5:$M$204,1,Despesas!$G$5:$G$204,"Sim"))</x:f>
      </x:c>
      <x:c r="Q40" s="39" t="str">
        <x:f>IF(A40="","",SUM(N40:P40))</x:f>
      </x:c>
      <x:c r="R40" s="40" t="str">
        <x:f>IF(A40="","",IF(OR(AG40=0,AD40&gt;0,M40=0),"n.a.",L40/M40))</x:f>
      </x:c>
      <x:c r="S40" s="39" t="str">
        <x:f>IF(A40="","",IF(OR(AG40=0,AD40&gt;0,L40=0),"n.a.",Q40/L40))</x:f>
      </x:c>
      <x:c r="T40" s="41" t="str">
        <x:f>IF(A40="","",IF(AG40=0,"n.a.",INT(J40-Listas!B9)))</x:f>
      </x:c>
      <x:c r="U40" s="41" t="str">
        <x:f>IF(A40="","",IF(AG40=0,"n.a.",INT(K40-Listas!B9)))</x:f>
      </x:c>
      <x:c r="V40" s="182" t="str">
        <x:f>IF(COUNTA(A40:K40)=0,"",IF(W40&lt;&gt;"",W40,IF(H40="Inativo","INATIVO",IF(AD40&gt;0,"Corrigir lançamentos. ","")&amp;IF(Y40=1,"Documento vencido. ","")&amp;IF(Z40=1,"Manutenção por km. ","")&amp;IF(AA40=1,"Vencimento próximo. ","")&amp;IF(AB40=1,"Consumo baixo. ","")&amp;IF(AC40=1,"Custo alto. ","")&amp;IF(SUM(Y40:AC40)+AD40=0,"Acompanhar rotina",""))))</x:f>
      </x:c>
      <x:c r="W40" s="183" t="str">
        <x:f>IF(COUNTA(A40:K40)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inválidos",IF(OR(A40="",COUNTIFS($A$5:$A$104,A40)&lt;&gt;1),"ID ausente ou duplicado",IF(OR(B40="",C40="",F40=""),"Placa, modelo ou responsável ausente",IF(AND(H40&lt;&gt;"Ativo",H40&lt;&gt;"Em manutenção",H40&lt;&gt;"Inativo"),"Status inválido",IF(OR(NOT(ISNUMBER(G40)),G40&lt;0,NOT(ISNUMBER(I40)),I40&lt;0),"Hodômetro ou limite inválido",IF(OR(NOT(ISNUMBER(J40)),J40&lt;=0,NOT(ISNUMBER(K40)),K40&lt;=0),"Datas de documento ausentes ou inválidas","")))))))</x:f>
      </x:c>
      <x:c r="X40" s="181" t="n">
        <x:f>IF(AND(COUNTA(A40:K40)&gt;0,OR(Listas!B15="Todos",F40=Listas!B15),H40&lt;&gt;"Inativo"),1,0)</x:f>
        <x:v>0</x:v>
      </x:c>
      <x:c r="Y40" s="181" t="n">
        <x:f>IF(AND(X40=1,AG40=1,OR(T40&lt;0,U40&lt;0)),1,0)</x:f>
        <x:v>0</x:v>
      </x:c>
      <x:c r="Z40" s="181" t="n">
        <x:f>IF(AND(X40=1,AG40=1,G40&gt;=I40),1,0)</x:f>
        <x:v>0</x:v>
      </x:c>
      <x:c r="AA40" s="181" t="n">
        <x:f>IF(AND(X40=1,AG40=1,OR(AND(T40&gt;=0,T40&lt;=Listas!B8),AND(U40&gt;=0,U40&lt;=Listas!B8))),1,0)</x:f>
        <x:v>0</x:v>
      </x:c>
      <x:c r="AB40" s="181" t="n">
        <x:f>IF(AND(X40=1,AG40=1,AND(ISNUMBER(R40),R40&lt;Listas!B6)),1,0)</x:f>
        <x:v>0</x:v>
      </x:c>
      <x:c r="AC40" s="181" t="n">
        <x:f>IF(AND(X40=1,AG40=1,AND(ISNUMBER(S40),S40&gt;Listas!B7)),1,0)</x:f>
        <x:v>0</x:v>
      </x:c>
      <x:c r="AD40" s="181" t="n">
        <x:f>IF(A40="",0,COUNTIFS(Abastecimentos!$B$5:$B$204,A40,Abastecimentos!$Q$5:$Q$204,1)+COUNTIFS(Manutencoes!$C$5:$C$204,A40,Manutencoes!$Q$5:$Q$204,1)+COUNTIFS(Despesas!$B$5:$B$204,A40,Despesas!$O$5:$O$204,1))</x:f>
        <x:v>0</x:v>
      </x:c>
      <x:c r="AE40" s="181" t="n">
        <x:f>IF(X40=0,0,IF(OR(W40&lt;&gt;"",AD40&gt;0),1,IF(Y40=1,2,IF(Z40=1,3,IF(SUM(AA40:AC40)&gt;0,4,0)))))</x:f>
        <x:v>0</x:v>
      </x:c>
      <x:c r="AF40" s="181" t="str">
        <x:f>IF(AE40=0,"",COUNTIFS($AE$5:$AE$104,"&gt;0",$AE$5:$AE$104,"&lt;"&amp;AE40)+COUNTIFS($AE$5:AE40,AE40))</x:f>
      </x:c>
      <x:c r="AG40" s="181" t="n">
        <x:f>IF(AND(A40&lt;&gt;"",W40=""),1,0)</x:f>
        <x:v>0</x:v>
      </x:c>
      <x:c r="AH40" s="181" t="n">
        <x:f>IF(W40&lt;&gt;"",1,0)</x:f>
        <x:v>0</x:v>
      </x:c>
      <x:c r="AI40" s="181"/>
      <x:c r="AJ40" s="176"/>
      <x:c r="AK40" s="177"/>
    </x:row>
    <x:row r="41">
      <x:c r="A41" s="31"/>
      <x:c r="B41" s="31"/>
      <x:c r="C41" s="31"/>
      <x:c r="D41" s="31"/>
      <x:c r="E41" s="35"/>
      <x:c r="F41" s="31"/>
      <x:c r="G41" s="36"/>
      <x:c r="H41" s="36"/>
      <x:c r="I41" s="36"/>
      <x:c r="J41" s="37"/>
      <x:c r="K41" s="37"/>
      <x:c r="L41" s="38" t="str">
        <x:f>IF(A41="","",SUMIFS(Abastecimentos!$D$5:$D$204,Abastecimentos!$B$5:$B$204,A41,Abastecimentos!$N$5:$N$204,1,Abastecimentos!$O$5:$O$204,1))</x:f>
      </x:c>
      <x:c r="M41" s="38" t="str">
        <x:f>IF(A41="","",SUMIFS(Abastecimentos!$E$5:$E$204,Abastecimentos!$B$5:$B$204,A41,Abastecimentos!$N$5:$N$204,1,Abastecimentos!$O$5:$O$204,1))</x:f>
      </x:c>
      <x:c r="N41" s="39" t="str">
        <x:f>IF(A41="","",SUMIFS(Abastecimentos!$F$5:$F$204,Abastecimentos!$B$5:$B$204,A41,Abastecimentos!$N$5:$N$204,1,Abastecimentos!$O$5:$O$204,1))</x:f>
      </x:c>
      <x:c r="O41" s="39" t="str">
        <x:f>IF(A41="","",SUMIFS(Manutencoes!$H$5:$H$204,Manutencoes!$C$5:$C$204,A41,Manutencoes!$N$5:$N$204,1,Manutencoes!$O$5:$O$204,1,Manutencoes!$J$5:$J$204,"Concluída"))</x:f>
      </x:c>
      <x:c r="P41" s="39" t="str">
        <x:f>IF(A41="","",SUMIFS(Despesas!$E$5:$E$204,Despesas!$B$5:$B$204,A41,Despesas!$L$5:$L$204,1,Despesas!$M$5:$M$204,1,Despesas!$G$5:$G$204,"Sim"))</x:f>
      </x:c>
      <x:c r="Q41" s="39" t="str">
        <x:f>IF(A41="","",SUM(N41:P41))</x:f>
      </x:c>
      <x:c r="R41" s="40" t="str">
        <x:f>IF(A41="","",IF(OR(AG41=0,AD41&gt;0,M41=0),"n.a.",L41/M41))</x:f>
      </x:c>
      <x:c r="S41" s="39" t="str">
        <x:f>IF(A41="","",IF(OR(AG41=0,AD41&gt;0,L41=0),"n.a.",Q41/L41))</x:f>
      </x:c>
      <x:c r="T41" s="41" t="str">
        <x:f>IF(A41="","",IF(AG41=0,"n.a.",INT(J41-Listas!B9)))</x:f>
      </x:c>
      <x:c r="U41" s="41" t="str">
        <x:f>IF(A41="","",IF(AG41=0,"n.a.",INT(K41-Listas!B9)))</x:f>
      </x:c>
      <x:c r="V41" s="182" t="str">
        <x:f>IF(COUNTA(A41:K41)=0,"",IF(W41&lt;&gt;"",W41,IF(H41="Inativo","INATIVO",IF(AD41&gt;0,"Corrigir lançamentos. ","")&amp;IF(Y41=1,"Documento vencido. ","")&amp;IF(Z41=1,"Manutenção por km. ","")&amp;IF(AA41=1,"Vencimento próximo. ","")&amp;IF(AB41=1,"Consumo baixo. ","")&amp;IF(AC41=1,"Custo alto. ","")&amp;IF(SUM(Y41:AC41)+AD41=0,"Acompanhar rotina",""))))</x:f>
      </x:c>
      <x:c r="W41" s="183" t="str">
        <x:f>IF(COUNTA(A41:K41)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inválidos",IF(OR(A41="",COUNTIFS($A$5:$A$104,A41)&lt;&gt;1),"ID ausente ou duplicado",IF(OR(B41="",C41="",F41=""),"Placa, modelo ou responsável ausente",IF(AND(H41&lt;&gt;"Ativo",H41&lt;&gt;"Em manutenção",H41&lt;&gt;"Inativo"),"Status inválido",IF(OR(NOT(ISNUMBER(G41)),G41&lt;0,NOT(ISNUMBER(I41)),I41&lt;0),"Hodômetro ou limite inválido",IF(OR(NOT(ISNUMBER(J41)),J41&lt;=0,NOT(ISNUMBER(K41)),K41&lt;=0),"Datas de documento ausentes ou inválidas","")))))))</x:f>
      </x:c>
      <x:c r="X41" s="181" t="n">
        <x:f>IF(AND(COUNTA(A41:K41)&gt;0,OR(Listas!B15="Todos",F41=Listas!B15),H41&lt;&gt;"Inativo"),1,0)</x:f>
        <x:v>0</x:v>
      </x:c>
      <x:c r="Y41" s="181" t="n">
        <x:f>IF(AND(X41=1,AG41=1,OR(T41&lt;0,U41&lt;0)),1,0)</x:f>
        <x:v>0</x:v>
      </x:c>
      <x:c r="Z41" s="181" t="n">
        <x:f>IF(AND(X41=1,AG41=1,G41&gt;=I41),1,0)</x:f>
        <x:v>0</x:v>
      </x:c>
      <x:c r="AA41" s="181" t="n">
        <x:f>IF(AND(X41=1,AG41=1,OR(AND(T41&gt;=0,T41&lt;=Listas!B8),AND(U41&gt;=0,U41&lt;=Listas!B8))),1,0)</x:f>
        <x:v>0</x:v>
      </x:c>
      <x:c r="AB41" s="181" t="n">
        <x:f>IF(AND(X41=1,AG41=1,AND(ISNUMBER(R41),R41&lt;Listas!B6)),1,0)</x:f>
        <x:v>0</x:v>
      </x:c>
      <x:c r="AC41" s="181" t="n">
        <x:f>IF(AND(X41=1,AG41=1,AND(ISNUMBER(S41),S41&gt;Listas!B7)),1,0)</x:f>
        <x:v>0</x:v>
      </x:c>
      <x:c r="AD41" s="181" t="n">
        <x:f>IF(A41="",0,COUNTIFS(Abastecimentos!$B$5:$B$204,A41,Abastecimentos!$Q$5:$Q$204,1)+COUNTIFS(Manutencoes!$C$5:$C$204,A41,Manutencoes!$Q$5:$Q$204,1)+COUNTIFS(Despesas!$B$5:$B$204,A41,Despesas!$O$5:$O$204,1))</x:f>
        <x:v>0</x:v>
      </x:c>
      <x:c r="AE41" s="181" t="n">
        <x:f>IF(X41=0,0,IF(OR(W41&lt;&gt;"",AD41&gt;0),1,IF(Y41=1,2,IF(Z41=1,3,IF(SUM(AA41:AC41)&gt;0,4,0)))))</x:f>
        <x:v>0</x:v>
      </x:c>
      <x:c r="AF41" s="181" t="str">
        <x:f>IF(AE41=0,"",COUNTIFS($AE$5:$AE$104,"&gt;0",$AE$5:$AE$104,"&lt;"&amp;AE41)+COUNTIFS($AE$5:AE41,AE41))</x:f>
      </x:c>
      <x:c r="AG41" s="181" t="n">
        <x:f>IF(AND(A41&lt;&gt;"",W41=""),1,0)</x:f>
        <x:v>0</x:v>
      </x:c>
      <x:c r="AH41" s="181" t="n">
        <x:f>IF(W41&lt;&gt;"",1,0)</x:f>
        <x:v>0</x:v>
      </x:c>
      <x:c r="AI41" s="181"/>
      <x:c r="AJ41" s="176"/>
      <x:c r="AK41" s="177"/>
    </x:row>
    <x:row r="42">
      <x:c r="A42" s="31"/>
      <x:c r="B42" s="31"/>
      <x:c r="C42" s="31"/>
      <x:c r="D42" s="31"/>
      <x:c r="E42" s="35"/>
      <x:c r="F42" s="31"/>
      <x:c r="G42" s="36"/>
      <x:c r="H42" s="36"/>
      <x:c r="I42" s="36"/>
      <x:c r="J42" s="37"/>
      <x:c r="K42" s="37"/>
      <x:c r="L42" s="38" t="str">
        <x:f>IF(A42="","",SUMIFS(Abastecimentos!$D$5:$D$204,Abastecimentos!$B$5:$B$204,A42,Abastecimentos!$N$5:$N$204,1,Abastecimentos!$O$5:$O$204,1))</x:f>
      </x:c>
      <x:c r="M42" s="38" t="str">
        <x:f>IF(A42="","",SUMIFS(Abastecimentos!$E$5:$E$204,Abastecimentos!$B$5:$B$204,A42,Abastecimentos!$N$5:$N$204,1,Abastecimentos!$O$5:$O$204,1))</x:f>
      </x:c>
      <x:c r="N42" s="39" t="str">
        <x:f>IF(A42="","",SUMIFS(Abastecimentos!$F$5:$F$204,Abastecimentos!$B$5:$B$204,A42,Abastecimentos!$N$5:$N$204,1,Abastecimentos!$O$5:$O$204,1))</x:f>
      </x:c>
      <x:c r="O42" s="39" t="str">
        <x:f>IF(A42="","",SUMIFS(Manutencoes!$H$5:$H$204,Manutencoes!$C$5:$C$204,A42,Manutencoes!$N$5:$N$204,1,Manutencoes!$O$5:$O$204,1,Manutencoes!$J$5:$J$204,"Concluída"))</x:f>
      </x:c>
      <x:c r="P42" s="39" t="str">
        <x:f>IF(A42="","",SUMIFS(Despesas!$E$5:$E$204,Despesas!$B$5:$B$204,A42,Despesas!$L$5:$L$204,1,Despesas!$M$5:$M$204,1,Despesas!$G$5:$G$204,"Sim"))</x:f>
      </x:c>
      <x:c r="Q42" s="39" t="str">
        <x:f>IF(A42="","",SUM(N42:P42))</x:f>
      </x:c>
      <x:c r="R42" s="40" t="str">
        <x:f>IF(A42="","",IF(OR(AG42=0,AD42&gt;0,M42=0),"n.a.",L42/M42))</x:f>
      </x:c>
      <x:c r="S42" s="39" t="str">
        <x:f>IF(A42="","",IF(OR(AG42=0,AD42&gt;0,L42=0),"n.a.",Q42/L42))</x:f>
      </x:c>
      <x:c r="T42" s="41" t="str">
        <x:f>IF(A42="","",IF(AG42=0,"n.a.",INT(J42-Listas!B9)))</x:f>
      </x:c>
      <x:c r="U42" s="41" t="str">
        <x:f>IF(A42="","",IF(AG42=0,"n.a.",INT(K42-Listas!B9)))</x:f>
      </x:c>
      <x:c r="V42" s="182" t="str">
        <x:f>IF(COUNTA(A42:K42)=0,"",IF(W42&lt;&gt;"",W42,IF(H42="Inativo","INATIVO",IF(AD42&gt;0,"Corrigir lançamentos. ","")&amp;IF(Y42=1,"Documento vencido. ","")&amp;IF(Z42=1,"Manutenção por km. ","")&amp;IF(AA42=1,"Vencimento próximo. ","")&amp;IF(AB42=1,"Consumo baixo. ","")&amp;IF(AC42=1,"Custo alto. ","")&amp;IF(SUM(Y42:AC42)+AD42=0,"Acompanhar rotina",""))))</x:f>
      </x:c>
      <x:c r="W42" s="183" t="str">
        <x:f>IF(COUNTA(A42:K42)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inválidos",IF(OR(A42="",COUNTIFS($A$5:$A$104,A42)&lt;&gt;1),"ID ausente ou duplicado",IF(OR(B42="",C42="",F42=""),"Placa, modelo ou responsável ausente",IF(AND(H42&lt;&gt;"Ativo",H42&lt;&gt;"Em manutenção",H42&lt;&gt;"Inativo"),"Status inválido",IF(OR(NOT(ISNUMBER(G42)),G42&lt;0,NOT(ISNUMBER(I42)),I42&lt;0),"Hodômetro ou limite inválido",IF(OR(NOT(ISNUMBER(J42)),J42&lt;=0,NOT(ISNUMBER(K42)),K42&lt;=0),"Datas de documento ausentes ou inválidas","")))))))</x:f>
      </x:c>
      <x:c r="X42" s="181" t="n">
        <x:f>IF(AND(COUNTA(A42:K42)&gt;0,OR(Listas!B15="Todos",F42=Listas!B15),H42&lt;&gt;"Inativo"),1,0)</x:f>
        <x:v>0</x:v>
      </x:c>
      <x:c r="Y42" s="181" t="n">
        <x:f>IF(AND(X42=1,AG42=1,OR(T42&lt;0,U42&lt;0)),1,0)</x:f>
        <x:v>0</x:v>
      </x:c>
      <x:c r="Z42" s="181" t="n">
        <x:f>IF(AND(X42=1,AG42=1,G42&gt;=I42),1,0)</x:f>
        <x:v>0</x:v>
      </x:c>
      <x:c r="AA42" s="181" t="n">
        <x:f>IF(AND(X42=1,AG42=1,OR(AND(T42&gt;=0,T42&lt;=Listas!B8),AND(U42&gt;=0,U42&lt;=Listas!B8))),1,0)</x:f>
        <x:v>0</x:v>
      </x:c>
      <x:c r="AB42" s="181" t="n">
        <x:f>IF(AND(X42=1,AG42=1,AND(ISNUMBER(R42),R42&lt;Listas!B6)),1,0)</x:f>
        <x:v>0</x:v>
      </x:c>
      <x:c r="AC42" s="181" t="n">
        <x:f>IF(AND(X42=1,AG42=1,AND(ISNUMBER(S42),S42&gt;Listas!B7)),1,0)</x:f>
        <x:v>0</x:v>
      </x:c>
      <x:c r="AD42" s="181" t="n">
        <x:f>IF(A42="",0,COUNTIFS(Abastecimentos!$B$5:$B$204,A42,Abastecimentos!$Q$5:$Q$204,1)+COUNTIFS(Manutencoes!$C$5:$C$204,A42,Manutencoes!$Q$5:$Q$204,1)+COUNTIFS(Despesas!$B$5:$B$204,A42,Despesas!$O$5:$O$204,1))</x:f>
        <x:v>0</x:v>
      </x:c>
      <x:c r="AE42" s="181" t="n">
        <x:f>IF(X42=0,0,IF(OR(W42&lt;&gt;"",AD42&gt;0),1,IF(Y42=1,2,IF(Z42=1,3,IF(SUM(AA42:AC42)&gt;0,4,0)))))</x:f>
        <x:v>0</x:v>
      </x:c>
      <x:c r="AF42" s="181" t="str">
        <x:f>IF(AE42=0,"",COUNTIFS($AE$5:$AE$104,"&gt;0",$AE$5:$AE$104,"&lt;"&amp;AE42)+COUNTIFS($AE$5:AE42,AE42))</x:f>
      </x:c>
      <x:c r="AG42" s="181" t="n">
        <x:f>IF(AND(A42&lt;&gt;"",W42=""),1,0)</x:f>
        <x:v>0</x:v>
      </x:c>
      <x:c r="AH42" s="181" t="n">
        <x:f>IF(W42&lt;&gt;"",1,0)</x:f>
        <x:v>0</x:v>
      </x:c>
      <x:c r="AI42" s="181"/>
      <x:c r="AJ42" s="176"/>
      <x:c r="AK42" s="177"/>
    </x:row>
    <x:row r="43">
      <x:c r="A43" s="31"/>
      <x:c r="B43" s="31"/>
      <x:c r="C43" s="31"/>
      <x:c r="D43" s="31"/>
      <x:c r="E43" s="35"/>
      <x:c r="F43" s="31"/>
      <x:c r="G43" s="36"/>
      <x:c r="H43" s="36"/>
      <x:c r="I43" s="36"/>
      <x:c r="J43" s="37"/>
      <x:c r="K43" s="37"/>
      <x:c r="L43" s="38" t="str">
        <x:f>IF(A43="","",SUMIFS(Abastecimentos!$D$5:$D$204,Abastecimentos!$B$5:$B$204,A43,Abastecimentos!$N$5:$N$204,1,Abastecimentos!$O$5:$O$204,1))</x:f>
      </x:c>
      <x:c r="M43" s="38" t="str">
        <x:f>IF(A43="","",SUMIFS(Abastecimentos!$E$5:$E$204,Abastecimentos!$B$5:$B$204,A43,Abastecimentos!$N$5:$N$204,1,Abastecimentos!$O$5:$O$204,1))</x:f>
      </x:c>
      <x:c r="N43" s="39" t="str">
        <x:f>IF(A43="","",SUMIFS(Abastecimentos!$F$5:$F$204,Abastecimentos!$B$5:$B$204,A43,Abastecimentos!$N$5:$N$204,1,Abastecimentos!$O$5:$O$204,1))</x:f>
      </x:c>
      <x:c r="O43" s="39" t="str">
        <x:f>IF(A43="","",SUMIFS(Manutencoes!$H$5:$H$204,Manutencoes!$C$5:$C$204,A43,Manutencoes!$N$5:$N$204,1,Manutencoes!$O$5:$O$204,1,Manutencoes!$J$5:$J$204,"Concluída"))</x:f>
      </x:c>
      <x:c r="P43" s="39" t="str">
        <x:f>IF(A43="","",SUMIFS(Despesas!$E$5:$E$204,Despesas!$B$5:$B$204,A43,Despesas!$L$5:$L$204,1,Despesas!$M$5:$M$204,1,Despesas!$G$5:$G$204,"Sim"))</x:f>
      </x:c>
      <x:c r="Q43" s="39" t="str">
        <x:f>IF(A43="","",SUM(N43:P43))</x:f>
      </x:c>
      <x:c r="R43" s="40" t="str">
        <x:f>IF(A43="","",IF(OR(AG43=0,AD43&gt;0,M43=0),"n.a.",L43/M43))</x:f>
      </x:c>
      <x:c r="S43" s="39" t="str">
        <x:f>IF(A43="","",IF(OR(AG43=0,AD43&gt;0,L43=0),"n.a.",Q43/L43))</x:f>
      </x:c>
      <x:c r="T43" s="41" t="str">
        <x:f>IF(A43="","",IF(AG43=0,"n.a.",INT(J43-Listas!B9)))</x:f>
      </x:c>
      <x:c r="U43" s="41" t="str">
        <x:f>IF(A43="","",IF(AG43=0,"n.a.",INT(K43-Listas!B9)))</x:f>
      </x:c>
      <x:c r="V43" s="182" t="str">
        <x:f>IF(COUNTA(A43:K43)=0,"",IF(W43&lt;&gt;"",W43,IF(H43="Inativo","INATIVO",IF(AD43&gt;0,"Corrigir lançamentos. ","")&amp;IF(Y43=1,"Documento vencido. ","")&amp;IF(Z43=1,"Manutenção por km. ","")&amp;IF(AA43=1,"Vencimento próximo. ","")&amp;IF(AB43=1,"Consumo baixo. ","")&amp;IF(AC43=1,"Custo alto. ","")&amp;IF(SUM(Y43:AC43)+AD43=0,"Acompanhar rotina",""))))</x:f>
      </x:c>
      <x:c r="W43" s="183" t="str">
        <x:f>IF(COUNTA(A43:K43)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inválidos",IF(OR(A43="",COUNTIFS($A$5:$A$104,A43)&lt;&gt;1),"ID ausente ou duplicado",IF(OR(B43="",C43="",F43=""),"Placa, modelo ou responsável ausente",IF(AND(H43&lt;&gt;"Ativo",H43&lt;&gt;"Em manutenção",H43&lt;&gt;"Inativo"),"Status inválido",IF(OR(NOT(ISNUMBER(G43)),G43&lt;0,NOT(ISNUMBER(I43)),I43&lt;0),"Hodômetro ou limite inválido",IF(OR(NOT(ISNUMBER(J43)),J43&lt;=0,NOT(ISNUMBER(K43)),K43&lt;=0),"Datas de documento ausentes ou inválidas","")))))))</x:f>
      </x:c>
      <x:c r="X43" s="181" t="n">
        <x:f>IF(AND(COUNTA(A43:K43)&gt;0,OR(Listas!B15="Todos",F43=Listas!B15),H43&lt;&gt;"Inativo"),1,0)</x:f>
        <x:v>0</x:v>
      </x:c>
      <x:c r="Y43" s="181" t="n">
        <x:f>IF(AND(X43=1,AG43=1,OR(T43&lt;0,U43&lt;0)),1,0)</x:f>
        <x:v>0</x:v>
      </x:c>
      <x:c r="Z43" s="181" t="n">
        <x:f>IF(AND(X43=1,AG43=1,G43&gt;=I43),1,0)</x:f>
        <x:v>0</x:v>
      </x:c>
      <x:c r="AA43" s="181" t="n">
        <x:f>IF(AND(X43=1,AG43=1,OR(AND(T43&gt;=0,T43&lt;=Listas!B8),AND(U43&gt;=0,U43&lt;=Listas!B8))),1,0)</x:f>
        <x:v>0</x:v>
      </x:c>
      <x:c r="AB43" s="181" t="n">
        <x:f>IF(AND(X43=1,AG43=1,AND(ISNUMBER(R43),R43&lt;Listas!B6)),1,0)</x:f>
        <x:v>0</x:v>
      </x:c>
      <x:c r="AC43" s="181" t="n">
        <x:f>IF(AND(X43=1,AG43=1,AND(ISNUMBER(S43),S43&gt;Listas!B7)),1,0)</x:f>
        <x:v>0</x:v>
      </x:c>
      <x:c r="AD43" s="181" t="n">
        <x:f>IF(A43="",0,COUNTIFS(Abastecimentos!$B$5:$B$204,A43,Abastecimentos!$Q$5:$Q$204,1)+COUNTIFS(Manutencoes!$C$5:$C$204,A43,Manutencoes!$Q$5:$Q$204,1)+COUNTIFS(Despesas!$B$5:$B$204,A43,Despesas!$O$5:$O$204,1))</x:f>
        <x:v>0</x:v>
      </x:c>
      <x:c r="AE43" s="181" t="n">
        <x:f>IF(X43=0,0,IF(OR(W43&lt;&gt;"",AD43&gt;0),1,IF(Y43=1,2,IF(Z43=1,3,IF(SUM(AA43:AC43)&gt;0,4,0)))))</x:f>
        <x:v>0</x:v>
      </x:c>
      <x:c r="AF43" s="181" t="str">
        <x:f>IF(AE43=0,"",COUNTIFS($AE$5:$AE$104,"&gt;0",$AE$5:$AE$104,"&lt;"&amp;AE43)+COUNTIFS($AE$5:AE43,AE43))</x:f>
      </x:c>
      <x:c r="AG43" s="181" t="n">
        <x:f>IF(AND(A43&lt;&gt;"",W43=""),1,0)</x:f>
        <x:v>0</x:v>
      </x:c>
      <x:c r="AH43" s="181" t="n">
        <x:f>IF(W43&lt;&gt;"",1,0)</x:f>
        <x:v>0</x:v>
      </x:c>
      <x:c r="AI43" s="181"/>
      <x:c r="AJ43" s="176"/>
      <x:c r="AK43" s="177"/>
    </x:row>
    <x:row r="44">
      <x:c r="A44" s="31"/>
      <x:c r="B44" s="31"/>
      <x:c r="C44" s="31"/>
      <x:c r="D44" s="31"/>
      <x:c r="E44" s="35"/>
      <x:c r="F44" s="31"/>
      <x:c r="G44" s="36"/>
      <x:c r="H44" s="36"/>
      <x:c r="I44" s="36"/>
      <x:c r="J44" s="37"/>
      <x:c r="K44" s="37"/>
      <x:c r="L44" s="38" t="str">
        <x:f>IF(A44="","",SUMIFS(Abastecimentos!$D$5:$D$204,Abastecimentos!$B$5:$B$204,A44,Abastecimentos!$N$5:$N$204,1,Abastecimentos!$O$5:$O$204,1))</x:f>
      </x:c>
      <x:c r="M44" s="38" t="str">
        <x:f>IF(A44="","",SUMIFS(Abastecimentos!$E$5:$E$204,Abastecimentos!$B$5:$B$204,A44,Abastecimentos!$N$5:$N$204,1,Abastecimentos!$O$5:$O$204,1))</x:f>
      </x:c>
      <x:c r="N44" s="39" t="str">
        <x:f>IF(A44="","",SUMIFS(Abastecimentos!$F$5:$F$204,Abastecimentos!$B$5:$B$204,A44,Abastecimentos!$N$5:$N$204,1,Abastecimentos!$O$5:$O$204,1))</x:f>
      </x:c>
      <x:c r="O44" s="39" t="str">
        <x:f>IF(A44="","",SUMIFS(Manutencoes!$H$5:$H$204,Manutencoes!$C$5:$C$204,A44,Manutencoes!$N$5:$N$204,1,Manutencoes!$O$5:$O$204,1,Manutencoes!$J$5:$J$204,"Concluída"))</x:f>
      </x:c>
      <x:c r="P44" s="39" t="str">
        <x:f>IF(A44="","",SUMIFS(Despesas!$E$5:$E$204,Despesas!$B$5:$B$204,A44,Despesas!$L$5:$L$204,1,Despesas!$M$5:$M$204,1,Despesas!$G$5:$G$204,"Sim"))</x:f>
      </x:c>
      <x:c r="Q44" s="39" t="str">
        <x:f>IF(A44="","",SUM(N44:P44))</x:f>
      </x:c>
      <x:c r="R44" s="40" t="str">
        <x:f>IF(A44="","",IF(OR(AG44=0,AD44&gt;0,M44=0),"n.a.",L44/M44))</x:f>
      </x:c>
      <x:c r="S44" s="39" t="str">
        <x:f>IF(A44="","",IF(OR(AG44=0,AD44&gt;0,L44=0),"n.a.",Q44/L44))</x:f>
      </x:c>
      <x:c r="T44" s="41" t="str">
        <x:f>IF(A44="","",IF(AG44=0,"n.a.",INT(J44-Listas!B9)))</x:f>
      </x:c>
      <x:c r="U44" s="41" t="str">
        <x:f>IF(A44="","",IF(AG44=0,"n.a.",INT(K44-Listas!B9)))</x:f>
      </x:c>
      <x:c r="V44" s="182" t="str">
        <x:f>IF(COUNTA(A44:K44)=0,"",IF(W44&lt;&gt;"",W44,IF(H44="Inativo","INATIVO",IF(AD44&gt;0,"Corrigir lançamentos. ","")&amp;IF(Y44=1,"Documento vencido. ","")&amp;IF(Z44=1,"Manutenção por km. ","")&amp;IF(AA44=1,"Vencimento próximo. ","")&amp;IF(AB44=1,"Consumo baixo. ","")&amp;IF(AC44=1,"Custo alto. ","")&amp;IF(SUM(Y44:AC44)+AD44=0,"Acompanhar rotina",""))))</x:f>
      </x:c>
      <x:c r="W44" s="183" t="str">
        <x:f>IF(COUNTA(A44:K44)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inválidos",IF(OR(A44="",COUNTIFS($A$5:$A$104,A44)&lt;&gt;1),"ID ausente ou duplicado",IF(OR(B44="",C44="",F44=""),"Placa, modelo ou responsável ausente",IF(AND(H44&lt;&gt;"Ativo",H44&lt;&gt;"Em manutenção",H44&lt;&gt;"Inativo"),"Status inválido",IF(OR(NOT(ISNUMBER(G44)),G44&lt;0,NOT(ISNUMBER(I44)),I44&lt;0),"Hodômetro ou limite inválido",IF(OR(NOT(ISNUMBER(J44)),J44&lt;=0,NOT(ISNUMBER(K44)),K44&lt;=0),"Datas de documento ausentes ou inválidas","")))))))</x:f>
      </x:c>
      <x:c r="X44" s="181" t="n">
        <x:f>IF(AND(COUNTA(A44:K44)&gt;0,OR(Listas!B15="Todos",F44=Listas!B15),H44&lt;&gt;"Inativo"),1,0)</x:f>
        <x:v>0</x:v>
      </x:c>
      <x:c r="Y44" s="181" t="n">
        <x:f>IF(AND(X44=1,AG44=1,OR(T44&lt;0,U44&lt;0)),1,0)</x:f>
        <x:v>0</x:v>
      </x:c>
      <x:c r="Z44" s="181" t="n">
        <x:f>IF(AND(X44=1,AG44=1,G44&gt;=I44),1,0)</x:f>
        <x:v>0</x:v>
      </x:c>
      <x:c r="AA44" s="181" t="n">
        <x:f>IF(AND(X44=1,AG44=1,OR(AND(T44&gt;=0,T44&lt;=Listas!B8),AND(U44&gt;=0,U44&lt;=Listas!B8))),1,0)</x:f>
        <x:v>0</x:v>
      </x:c>
      <x:c r="AB44" s="181" t="n">
        <x:f>IF(AND(X44=1,AG44=1,AND(ISNUMBER(R44),R44&lt;Listas!B6)),1,0)</x:f>
        <x:v>0</x:v>
      </x:c>
      <x:c r="AC44" s="181" t="n">
        <x:f>IF(AND(X44=1,AG44=1,AND(ISNUMBER(S44),S44&gt;Listas!B7)),1,0)</x:f>
        <x:v>0</x:v>
      </x:c>
      <x:c r="AD44" s="181" t="n">
        <x:f>IF(A44="",0,COUNTIFS(Abastecimentos!$B$5:$B$204,A44,Abastecimentos!$Q$5:$Q$204,1)+COUNTIFS(Manutencoes!$C$5:$C$204,A44,Manutencoes!$Q$5:$Q$204,1)+COUNTIFS(Despesas!$B$5:$B$204,A44,Despesas!$O$5:$O$204,1))</x:f>
        <x:v>0</x:v>
      </x:c>
      <x:c r="AE44" s="181" t="n">
        <x:f>IF(X44=0,0,IF(OR(W44&lt;&gt;"",AD44&gt;0),1,IF(Y44=1,2,IF(Z44=1,3,IF(SUM(AA44:AC44)&gt;0,4,0)))))</x:f>
        <x:v>0</x:v>
      </x:c>
      <x:c r="AF44" s="181" t="str">
        <x:f>IF(AE44=0,"",COUNTIFS($AE$5:$AE$104,"&gt;0",$AE$5:$AE$104,"&lt;"&amp;AE44)+COUNTIFS($AE$5:AE44,AE44))</x:f>
      </x:c>
      <x:c r="AG44" s="181" t="n">
        <x:f>IF(AND(A44&lt;&gt;"",W44=""),1,0)</x:f>
        <x:v>0</x:v>
      </x:c>
      <x:c r="AH44" s="181" t="n">
        <x:f>IF(W44&lt;&gt;"",1,0)</x:f>
        <x:v>0</x:v>
      </x:c>
      <x:c r="AI44" s="181"/>
      <x:c r="AJ44" s="176"/>
      <x:c r="AK44" s="177"/>
    </x:row>
    <x:row r="45">
      <x:c r="A45" s="31"/>
      <x:c r="B45" s="31"/>
      <x:c r="C45" s="31"/>
      <x:c r="D45" s="31"/>
      <x:c r="E45" s="35"/>
      <x:c r="F45" s="31"/>
      <x:c r="G45" s="36"/>
      <x:c r="H45" s="36"/>
      <x:c r="I45" s="36"/>
      <x:c r="J45" s="37"/>
      <x:c r="K45" s="37"/>
      <x:c r="L45" s="38" t="str">
        <x:f>IF(A45="","",SUMIFS(Abastecimentos!$D$5:$D$204,Abastecimentos!$B$5:$B$204,A45,Abastecimentos!$N$5:$N$204,1,Abastecimentos!$O$5:$O$204,1))</x:f>
      </x:c>
      <x:c r="M45" s="38" t="str">
        <x:f>IF(A45="","",SUMIFS(Abastecimentos!$E$5:$E$204,Abastecimentos!$B$5:$B$204,A45,Abastecimentos!$N$5:$N$204,1,Abastecimentos!$O$5:$O$204,1))</x:f>
      </x:c>
      <x:c r="N45" s="39" t="str">
        <x:f>IF(A45="","",SUMIFS(Abastecimentos!$F$5:$F$204,Abastecimentos!$B$5:$B$204,A45,Abastecimentos!$N$5:$N$204,1,Abastecimentos!$O$5:$O$204,1))</x:f>
      </x:c>
      <x:c r="O45" s="39" t="str">
        <x:f>IF(A45="","",SUMIFS(Manutencoes!$H$5:$H$204,Manutencoes!$C$5:$C$204,A45,Manutencoes!$N$5:$N$204,1,Manutencoes!$O$5:$O$204,1,Manutencoes!$J$5:$J$204,"Concluída"))</x:f>
      </x:c>
      <x:c r="P45" s="39" t="str">
        <x:f>IF(A45="","",SUMIFS(Despesas!$E$5:$E$204,Despesas!$B$5:$B$204,A45,Despesas!$L$5:$L$204,1,Despesas!$M$5:$M$204,1,Despesas!$G$5:$G$204,"Sim"))</x:f>
      </x:c>
      <x:c r="Q45" s="39" t="str">
        <x:f>IF(A45="","",SUM(N45:P45))</x:f>
      </x:c>
      <x:c r="R45" s="40" t="str">
        <x:f>IF(A45="","",IF(OR(AG45=0,AD45&gt;0,M45=0),"n.a.",L45/M45))</x:f>
      </x:c>
      <x:c r="S45" s="39" t="str">
        <x:f>IF(A45="","",IF(OR(AG45=0,AD45&gt;0,L45=0),"n.a.",Q45/L45))</x:f>
      </x:c>
      <x:c r="T45" s="41" t="str">
        <x:f>IF(A45="","",IF(AG45=0,"n.a.",INT(J45-Listas!B9)))</x:f>
      </x:c>
      <x:c r="U45" s="41" t="str">
        <x:f>IF(A45="","",IF(AG45=0,"n.a.",INT(K45-Listas!B9)))</x:f>
      </x:c>
      <x:c r="V45" s="182" t="str">
        <x:f>IF(COUNTA(A45:K45)=0,"",IF(W45&lt;&gt;"",W45,IF(H45="Inativo","INATIVO",IF(AD45&gt;0,"Corrigir lançamentos. ","")&amp;IF(Y45=1,"Documento vencido. ","")&amp;IF(Z45=1,"Manutenção por km. ","")&amp;IF(AA45=1,"Vencimento próximo. ","")&amp;IF(AB45=1,"Consumo baixo. ","")&amp;IF(AC45=1,"Custo alto. ","")&amp;IF(SUM(Y45:AC45)+AD45=0,"Acompanhar rotina",""))))</x:f>
      </x:c>
      <x:c r="W45" s="183" t="str">
        <x:f>IF(COUNTA(A45:K45)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inválidos",IF(OR(A45="",COUNTIFS($A$5:$A$104,A45)&lt;&gt;1),"ID ausente ou duplicado",IF(OR(B45="",C45="",F45=""),"Placa, modelo ou responsável ausente",IF(AND(H45&lt;&gt;"Ativo",H45&lt;&gt;"Em manutenção",H45&lt;&gt;"Inativo"),"Status inválido",IF(OR(NOT(ISNUMBER(G45)),G45&lt;0,NOT(ISNUMBER(I45)),I45&lt;0),"Hodômetro ou limite inválido",IF(OR(NOT(ISNUMBER(J45)),J45&lt;=0,NOT(ISNUMBER(K45)),K45&lt;=0),"Datas de documento ausentes ou inválidas","")))))))</x:f>
      </x:c>
      <x:c r="X45" s="181" t="n">
        <x:f>IF(AND(COUNTA(A45:K45)&gt;0,OR(Listas!B15="Todos",F45=Listas!B15),H45&lt;&gt;"Inativo"),1,0)</x:f>
        <x:v>0</x:v>
      </x:c>
      <x:c r="Y45" s="181" t="n">
        <x:f>IF(AND(X45=1,AG45=1,OR(T45&lt;0,U45&lt;0)),1,0)</x:f>
        <x:v>0</x:v>
      </x:c>
      <x:c r="Z45" s="181" t="n">
        <x:f>IF(AND(X45=1,AG45=1,G45&gt;=I45),1,0)</x:f>
        <x:v>0</x:v>
      </x:c>
      <x:c r="AA45" s="181" t="n">
        <x:f>IF(AND(X45=1,AG45=1,OR(AND(T45&gt;=0,T45&lt;=Listas!B8),AND(U45&gt;=0,U45&lt;=Listas!B8))),1,0)</x:f>
        <x:v>0</x:v>
      </x:c>
      <x:c r="AB45" s="181" t="n">
        <x:f>IF(AND(X45=1,AG45=1,AND(ISNUMBER(R45),R45&lt;Listas!B6)),1,0)</x:f>
        <x:v>0</x:v>
      </x:c>
      <x:c r="AC45" s="181" t="n">
        <x:f>IF(AND(X45=1,AG45=1,AND(ISNUMBER(S45),S45&gt;Listas!B7)),1,0)</x:f>
        <x:v>0</x:v>
      </x:c>
      <x:c r="AD45" s="181" t="n">
        <x:f>IF(A45="",0,COUNTIFS(Abastecimentos!$B$5:$B$204,A45,Abastecimentos!$Q$5:$Q$204,1)+COUNTIFS(Manutencoes!$C$5:$C$204,A45,Manutencoes!$Q$5:$Q$204,1)+COUNTIFS(Despesas!$B$5:$B$204,A45,Despesas!$O$5:$O$204,1))</x:f>
        <x:v>0</x:v>
      </x:c>
      <x:c r="AE45" s="181" t="n">
        <x:f>IF(X45=0,0,IF(OR(W45&lt;&gt;"",AD45&gt;0),1,IF(Y45=1,2,IF(Z45=1,3,IF(SUM(AA45:AC45)&gt;0,4,0)))))</x:f>
        <x:v>0</x:v>
      </x:c>
      <x:c r="AF45" s="181" t="str">
        <x:f>IF(AE45=0,"",COUNTIFS($AE$5:$AE$104,"&gt;0",$AE$5:$AE$104,"&lt;"&amp;AE45)+COUNTIFS($AE$5:AE45,AE45))</x:f>
      </x:c>
      <x:c r="AG45" s="181" t="n">
        <x:f>IF(AND(A45&lt;&gt;"",W45=""),1,0)</x:f>
        <x:v>0</x:v>
      </x:c>
      <x:c r="AH45" s="181" t="n">
        <x:f>IF(W45&lt;&gt;"",1,0)</x:f>
        <x:v>0</x:v>
      </x:c>
      <x:c r="AI45" s="181"/>
      <x:c r="AJ45" s="176"/>
      <x:c r="AK45" s="177"/>
    </x:row>
    <x:row r="46">
      <x:c r="A46" s="31"/>
      <x:c r="B46" s="31"/>
      <x:c r="C46" s="31"/>
      <x:c r="D46" s="31"/>
      <x:c r="E46" s="35"/>
      <x:c r="F46" s="31"/>
      <x:c r="G46" s="36"/>
      <x:c r="H46" s="36"/>
      <x:c r="I46" s="36"/>
      <x:c r="J46" s="37"/>
      <x:c r="K46" s="37"/>
      <x:c r="L46" s="38" t="str">
        <x:f>IF(A46="","",SUMIFS(Abastecimentos!$D$5:$D$204,Abastecimentos!$B$5:$B$204,A46,Abastecimentos!$N$5:$N$204,1,Abastecimentos!$O$5:$O$204,1))</x:f>
      </x:c>
      <x:c r="M46" s="38" t="str">
        <x:f>IF(A46="","",SUMIFS(Abastecimentos!$E$5:$E$204,Abastecimentos!$B$5:$B$204,A46,Abastecimentos!$N$5:$N$204,1,Abastecimentos!$O$5:$O$204,1))</x:f>
      </x:c>
      <x:c r="N46" s="39" t="str">
        <x:f>IF(A46="","",SUMIFS(Abastecimentos!$F$5:$F$204,Abastecimentos!$B$5:$B$204,A46,Abastecimentos!$N$5:$N$204,1,Abastecimentos!$O$5:$O$204,1))</x:f>
      </x:c>
      <x:c r="O46" s="39" t="str">
        <x:f>IF(A46="","",SUMIFS(Manutencoes!$H$5:$H$204,Manutencoes!$C$5:$C$204,A46,Manutencoes!$N$5:$N$204,1,Manutencoes!$O$5:$O$204,1,Manutencoes!$J$5:$J$204,"Concluída"))</x:f>
      </x:c>
      <x:c r="P46" s="39" t="str">
        <x:f>IF(A46="","",SUMIFS(Despesas!$E$5:$E$204,Despesas!$B$5:$B$204,A46,Despesas!$L$5:$L$204,1,Despesas!$M$5:$M$204,1,Despesas!$G$5:$G$204,"Sim"))</x:f>
      </x:c>
      <x:c r="Q46" s="39" t="str">
        <x:f>IF(A46="","",SUM(N46:P46))</x:f>
      </x:c>
      <x:c r="R46" s="40" t="str">
        <x:f>IF(A46="","",IF(OR(AG46=0,AD46&gt;0,M46=0),"n.a.",L46/M46))</x:f>
      </x:c>
      <x:c r="S46" s="39" t="str">
        <x:f>IF(A46="","",IF(OR(AG46=0,AD46&gt;0,L46=0),"n.a.",Q46/L46))</x:f>
      </x:c>
      <x:c r="T46" s="41" t="str">
        <x:f>IF(A46="","",IF(AG46=0,"n.a.",INT(J46-Listas!B9)))</x:f>
      </x:c>
      <x:c r="U46" s="41" t="str">
        <x:f>IF(A46="","",IF(AG46=0,"n.a.",INT(K46-Listas!B9)))</x:f>
      </x:c>
      <x:c r="V46" s="182" t="str">
        <x:f>IF(COUNTA(A46:K46)=0,"",IF(W46&lt;&gt;"",W46,IF(H46="Inativo","INATIVO",IF(AD46&gt;0,"Corrigir lançamentos. ","")&amp;IF(Y46=1,"Documento vencido. ","")&amp;IF(Z46=1,"Manutenção por km. ","")&amp;IF(AA46=1,"Vencimento próximo. ","")&amp;IF(AB46=1,"Consumo baixo. ","")&amp;IF(AC46=1,"Custo alto. ","")&amp;IF(SUM(Y46:AC46)+AD46=0,"Acompanhar rotina",""))))</x:f>
      </x:c>
      <x:c r="W46" s="183" t="str">
        <x:f>IF(COUNTA(A46:K46)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inválidos",IF(OR(A46="",COUNTIFS($A$5:$A$104,A46)&lt;&gt;1),"ID ausente ou duplicado",IF(OR(B46="",C46="",F46=""),"Placa, modelo ou responsável ausente",IF(AND(H46&lt;&gt;"Ativo",H46&lt;&gt;"Em manutenção",H46&lt;&gt;"Inativo"),"Status inválido",IF(OR(NOT(ISNUMBER(G46)),G46&lt;0,NOT(ISNUMBER(I46)),I46&lt;0),"Hodômetro ou limite inválido",IF(OR(NOT(ISNUMBER(J46)),J46&lt;=0,NOT(ISNUMBER(K46)),K46&lt;=0),"Datas de documento ausentes ou inválidas","")))))))</x:f>
      </x:c>
      <x:c r="X46" s="181" t="n">
        <x:f>IF(AND(COUNTA(A46:K46)&gt;0,OR(Listas!B15="Todos",F46=Listas!B15),H46&lt;&gt;"Inativo"),1,0)</x:f>
        <x:v>0</x:v>
      </x:c>
      <x:c r="Y46" s="181" t="n">
        <x:f>IF(AND(X46=1,AG46=1,OR(T46&lt;0,U46&lt;0)),1,0)</x:f>
        <x:v>0</x:v>
      </x:c>
      <x:c r="Z46" s="181" t="n">
        <x:f>IF(AND(X46=1,AG46=1,G46&gt;=I46),1,0)</x:f>
        <x:v>0</x:v>
      </x:c>
      <x:c r="AA46" s="181" t="n">
        <x:f>IF(AND(X46=1,AG46=1,OR(AND(T46&gt;=0,T46&lt;=Listas!B8),AND(U46&gt;=0,U46&lt;=Listas!B8))),1,0)</x:f>
        <x:v>0</x:v>
      </x:c>
      <x:c r="AB46" s="181" t="n">
        <x:f>IF(AND(X46=1,AG46=1,AND(ISNUMBER(R46),R46&lt;Listas!B6)),1,0)</x:f>
        <x:v>0</x:v>
      </x:c>
      <x:c r="AC46" s="181" t="n">
        <x:f>IF(AND(X46=1,AG46=1,AND(ISNUMBER(S46),S46&gt;Listas!B7)),1,0)</x:f>
        <x:v>0</x:v>
      </x:c>
      <x:c r="AD46" s="181" t="n">
        <x:f>IF(A46="",0,COUNTIFS(Abastecimentos!$B$5:$B$204,A46,Abastecimentos!$Q$5:$Q$204,1)+COUNTIFS(Manutencoes!$C$5:$C$204,A46,Manutencoes!$Q$5:$Q$204,1)+COUNTIFS(Despesas!$B$5:$B$204,A46,Despesas!$O$5:$O$204,1))</x:f>
        <x:v>0</x:v>
      </x:c>
      <x:c r="AE46" s="181" t="n">
        <x:f>IF(X46=0,0,IF(OR(W46&lt;&gt;"",AD46&gt;0),1,IF(Y46=1,2,IF(Z46=1,3,IF(SUM(AA46:AC46)&gt;0,4,0)))))</x:f>
        <x:v>0</x:v>
      </x:c>
      <x:c r="AF46" s="181" t="str">
        <x:f>IF(AE46=0,"",COUNTIFS($AE$5:$AE$104,"&gt;0",$AE$5:$AE$104,"&lt;"&amp;AE46)+COUNTIFS($AE$5:AE46,AE46))</x:f>
      </x:c>
      <x:c r="AG46" s="181" t="n">
        <x:f>IF(AND(A46&lt;&gt;"",W46=""),1,0)</x:f>
        <x:v>0</x:v>
      </x:c>
      <x:c r="AH46" s="181" t="n">
        <x:f>IF(W46&lt;&gt;"",1,0)</x:f>
        <x:v>0</x:v>
      </x:c>
      <x:c r="AI46" s="181"/>
      <x:c r="AJ46" s="176"/>
      <x:c r="AK46" s="177"/>
    </x:row>
    <x:row r="47">
      <x:c r="A47" s="31"/>
      <x:c r="B47" s="31"/>
      <x:c r="C47" s="31"/>
      <x:c r="D47" s="31"/>
      <x:c r="E47" s="35"/>
      <x:c r="F47" s="31"/>
      <x:c r="G47" s="36"/>
      <x:c r="H47" s="36"/>
      <x:c r="I47" s="36"/>
      <x:c r="J47" s="37"/>
      <x:c r="K47" s="37"/>
      <x:c r="L47" s="38" t="str">
        <x:f>IF(A47="","",SUMIFS(Abastecimentos!$D$5:$D$204,Abastecimentos!$B$5:$B$204,A47,Abastecimentos!$N$5:$N$204,1,Abastecimentos!$O$5:$O$204,1))</x:f>
      </x:c>
      <x:c r="M47" s="38" t="str">
        <x:f>IF(A47="","",SUMIFS(Abastecimentos!$E$5:$E$204,Abastecimentos!$B$5:$B$204,A47,Abastecimentos!$N$5:$N$204,1,Abastecimentos!$O$5:$O$204,1))</x:f>
      </x:c>
      <x:c r="N47" s="39" t="str">
        <x:f>IF(A47="","",SUMIFS(Abastecimentos!$F$5:$F$204,Abastecimentos!$B$5:$B$204,A47,Abastecimentos!$N$5:$N$204,1,Abastecimentos!$O$5:$O$204,1))</x:f>
      </x:c>
      <x:c r="O47" s="39" t="str">
        <x:f>IF(A47="","",SUMIFS(Manutencoes!$H$5:$H$204,Manutencoes!$C$5:$C$204,A47,Manutencoes!$N$5:$N$204,1,Manutencoes!$O$5:$O$204,1,Manutencoes!$J$5:$J$204,"Concluída"))</x:f>
      </x:c>
      <x:c r="P47" s="39" t="str">
        <x:f>IF(A47="","",SUMIFS(Despesas!$E$5:$E$204,Despesas!$B$5:$B$204,A47,Despesas!$L$5:$L$204,1,Despesas!$M$5:$M$204,1,Despesas!$G$5:$G$204,"Sim"))</x:f>
      </x:c>
      <x:c r="Q47" s="39" t="str">
        <x:f>IF(A47="","",SUM(N47:P47))</x:f>
      </x:c>
      <x:c r="R47" s="40" t="str">
        <x:f>IF(A47="","",IF(OR(AG47=0,AD47&gt;0,M47=0),"n.a.",L47/M47))</x:f>
      </x:c>
      <x:c r="S47" s="39" t="str">
        <x:f>IF(A47="","",IF(OR(AG47=0,AD47&gt;0,L47=0),"n.a.",Q47/L47))</x:f>
      </x:c>
      <x:c r="T47" s="41" t="str">
        <x:f>IF(A47="","",IF(AG47=0,"n.a.",INT(J47-Listas!B9)))</x:f>
      </x:c>
      <x:c r="U47" s="41" t="str">
        <x:f>IF(A47="","",IF(AG47=0,"n.a.",INT(K47-Listas!B9)))</x:f>
      </x:c>
      <x:c r="V47" s="182" t="str">
        <x:f>IF(COUNTA(A47:K47)=0,"",IF(W47&lt;&gt;"",W47,IF(H47="Inativo","INATIVO",IF(AD47&gt;0,"Corrigir lançamentos. ","")&amp;IF(Y47=1,"Documento vencido. ","")&amp;IF(Z47=1,"Manutenção por km. ","")&amp;IF(AA47=1,"Vencimento próximo. ","")&amp;IF(AB47=1,"Consumo baixo. ","")&amp;IF(AC47=1,"Custo alto. ","")&amp;IF(SUM(Y47:AC47)+AD47=0,"Acompanhar rotina",""))))</x:f>
      </x:c>
      <x:c r="W47" s="183" t="str">
        <x:f>IF(COUNTA(A47:K47)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inválidos",IF(OR(A47="",COUNTIFS($A$5:$A$104,A47)&lt;&gt;1),"ID ausente ou duplicado",IF(OR(B47="",C47="",F47=""),"Placa, modelo ou responsável ausente",IF(AND(H47&lt;&gt;"Ativo",H47&lt;&gt;"Em manutenção",H47&lt;&gt;"Inativo"),"Status inválido",IF(OR(NOT(ISNUMBER(G47)),G47&lt;0,NOT(ISNUMBER(I47)),I47&lt;0),"Hodômetro ou limite inválido",IF(OR(NOT(ISNUMBER(J47)),J47&lt;=0,NOT(ISNUMBER(K47)),K47&lt;=0),"Datas de documento ausentes ou inválidas","")))))))</x:f>
      </x:c>
      <x:c r="X47" s="181" t="n">
        <x:f>IF(AND(COUNTA(A47:K47)&gt;0,OR(Listas!B15="Todos",F47=Listas!B15),H47&lt;&gt;"Inativo"),1,0)</x:f>
        <x:v>0</x:v>
      </x:c>
      <x:c r="Y47" s="181" t="n">
        <x:f>IF(AND(X47=1,AG47=1,OR(T47&lt;0,U47&lt;0)),1,0)</x:f>
        <x:v>0</x:v>
      </x:c>
      <x:c r="Z47" s="181" t="n">
        <x:f>IF(AND(X47=1,AG47=1,G47&gt;=I47),1,0)</x:f>
        <x:v>0</x:v>
      </x:c>
      <x:c r="AA47" s="181" t="n">
        <x:f>IF(AND(X47=1,AG47=1,OR(AND(T47&gt;=0,T47&lt;=Listas!B8),AND(U47&gt;=0,U47&lt;=Listas!B8))),1,0)</x:f>
        <x:v>0</x:v>
      </x:c>
      <x:c r="AB47" s="181" t="n">
        <x:f>IF(AND(X47=1,AG47=1,AND(ISNUMBER(R47),R47&lt;Listas!B6)),1,0)</x:f>
        <x:v>0</x:v>
      </x:c>
      <x:c r="AC47" s="181" t="n">
        <x:f>IF(AND(X47=1,AG47=1,AND(ISNUMBER(S47),S47&gt;Listas!B7)),1,0)</x:f>
        <x:v>0</x:v>
      </x:c>
      <x:c r="AD47" s="181" t="n">
        <x:f>IF(A47="",0,COUNTIFS(Abastecimentos!$B$5:$B$204,A47,Abastecimentos!$Q$5:$Q$204,1)+COUNTIFS(Manutencoes!$C$5:$C$204,A47,Manutencoes!$Q$5:$Q$204,1)+COUNTIFS(Despesas!$B$5:$B$204,A47,Despesas!$O$5:$O$204,1))</x:f>
        <x:v>0</x:v>
      </x:c>
      <x:c r="AE47" s="181" t="n">
        <x:f>IF(X47=0,0,IF(OR(W47&lt;&gt;"",AD47&gt;0),1,IF(Y47=1,2,IF(Z47=1,3,IF(SUM(AA47:AC47)&gt;0,4,0)))))</x:f>
        <x:v>0</x:v>
      </x:c>
      <x:c r="AF47" s="181" t="str">
        <x:f>IF(AE47=0,"",COUNTIFS($AE$5:$AE$104,"&gt;0",$AE$5:$AE$104,"&lt;"&amp;AE47)+COUNTIFS($AE$5:AE47,AE47))</x:f>
      </x:c>
      <x:c r="AG47" s="181" t="n">
        <x:f>IF(AND(A47&lt;&gt;"",W47=""),1,0)</x:f>
        <x:v>0</x:v>
      </x:c>
      <x:c r="AH47" s="181" t="n">
        <x:f>IF(W47&lt;&gt;"",1,0)</x:f>
        <x:v>0</x:v>
      </x:c>
      <x:c r="AI47" s="181"/>
      <x:c r="AJ47" s="176"/>
      <x:c r="AK47" s="177"/>
    </x:row>
    <x:row r="48">
      <x:c r="A48" s="31"/>
      <x:c r="B48" s="31"/>
      <x:c r="C48" s="31"/>
      <x:c r="D48" s="31"/>
      <x:c r="E48" s="35"/>
      <x:c r="F48" s="31"/>
      <x:c r="G48" s="36"/>
      <x:c r="H48" s="36"/>
      <x:c r="I48" s="36"/>
      <x:c r="J48" s="37"/>
      <x:c r="K48" s="37"/>
      <x:c r="L48" s="38" t="str">
        <x:f>IF(A48="","",SUMIFS(Abastecimentos!$D$5:$D$204,Abastecimentos!$B$5:$B$204,A48,Abastecimentos!$N$5:$N$204,1,Abastecimentos!$O$5:$O$204,1))</x:f>
      </x:c>
      <x:c r="M48" s="38" t="str">
        <x:f>IF(A48="","",SUMIFS(Abastecimentos!$E$5:$E$204,Abastecimentos!$B$5:$B$204,A48,Abastecimentos!$N$5:$N$204,1,Abastecimentos!$O$5:$O$204,1))</x:f>
      </x:c>
      <x:c r="N48" s="39" t="str">
        <x:f>IF(A48="","",SUMIFS(Abastecimentos!$F$5:$F$204,Abastecimentos!$B$5:$B$204,A48,Abastecimentos!$N$5:$N$204,1,Abastecimentos!$O$5:$O$204,1))</x:f>
      </x:c>
      <x:c r="O48" s="39" t="str">
        <x:f>IF(A48="","",SUMIFS(Manutencoes!$H$5:$H$204,Manutencoes!$C$5:$C$204,A48,Manutencoes!$N$5:$N$204,1,Manutencoes!$O$5:$O$204,1,Manutencoes!$J$5:$J$204,"Concluída"))</x:f>
      </x:c>
      <x:c r="P48" s="39" t="str">
        <x:f>IF(A48="","",SUMIFS(Despesas!$E$5:$E$204,Despesas!$B$5:$B$204,A48,Despesas!$L$5:$L$204,1,Despesas!$M$5:$M$204,1,Despesas!$G$5:$G$204,"Sim"))</x:f>
      </x:c>
      <x:c r="Q48" s="39" t="str">
        <x:f>IF(A48="","",SUM(N48:P48))</x:f>
      </x:c>
      <x:c r="R48" s="40" t="str">
        <x:f>IF(A48="","",IF(OR(AG48=0,AD48&gt;0,M48=0),"n.a.",L48/M48))</x:f>
      </x:c>
      <x:c r="S48" s="39" t="str">
        <x:f>IF(A48="","",IF(OR(AG48=0,AD48&gt;0,L48=0),"n.a.",Q48/L48))</x:f>
      </x:c>
      <x:c r="T48" s="41" t="str">
        <x:f>IF(A48="","",IF(AG48=0,"n.a.",INT(J48-Listas!B9)))</x:f>
      </x:c>
      <x:c r="U48" s="41" t="str">
        <x:f>IF(A48="","",IF(AG48=0,"n.a.",INT(K48-Listas!B9)))</x:f>
      </x:c>
      <x:c r="V48" s="182" t="str">
        <x:f>IF(COUNTA(A48:K48)=0,"",IF(W48&lt;&gt;"",W48,IF(H48="Inativo","INATIVO",IF(AD48&gt;0,"Corrigir lançamentos. ","")&amp;IF(Y48=1,"Documento vencido. ","")&amp;IF(Z48=1,"Manutenção por km. ","")&amp;IF(AA48=1,"Vencimento próximo. ","")&amp;IF(AB48=1,"Consumo baixo. ","")&amp;IF(AC48=1,"Custo alto. ","")&amp;IF(SUM(Y48:AC48)+AD48=0,"Acompanhar rotina",""))))</x:f>
      </x:c>
      <x:c r="W48" s="183" t="str">
        <x:f>IF(COUNTA(A48:K48)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inválidos",IF(OR(A48="",COUNTIFS($A$5:$A$104,A48)&lt;&gt;1),"ID ausente ou duplicado",IF(OR(B48="",C48="",F48=""),"Placa, modelo ou responsável ausente",IF(AND(H48&lt;&gt;"Ativo",H48&lt;&gt;"Em manutenção",H48&lt;&gt;"Inativo"),"Status inválido",IF(OR(NOT(ISNUMBER(G48)),G48&lt;0,NOT(ISNUMBER(I48)),I48&lt;0),"Hodômetro ou limite inválido",IF(OR(NOT(ISNUMBER(J48)),J48&lt;=0,NOT(ISNUMBER(K48)),K48&lt;=0),"Datas de documento ausentes ou inválidas","")))))))</x:f>
      </x:c>
      <x:c r="X48" s="181" t="n">
        <x:f>IF(AND(COUNTA(A48:K48)&gt;0,OR(Listas!B15="Todos",F48=Listas!B15),H48&lt;&gt;"Inativo"),1,0)</x:f>
        <x:v>0</x:v>
      </x:c>
      <x:c r="Y48" s="181" t="n">
        <x:f>IF(AND(X48=1,AG48=1,OR(T48&lt;0,U48&lt;0)),1,0)</x:f>
        <x:v>0</x:v>
      </x:c>
      <x:c r="Z48" s="181" t="n">
        <x:f>IF(AND(X48=1,AG48=1,G48&gt;=I48),1,0)</x:f>
        <x:v>0</x:v>
      </x:c>
      <x:c r="AA48" s="181" t="n">
        <x:f>IF(AND(X48=1,AG48=1,OR(AND(T48&gt;=0,T48&lt;=Listas!B8),AND(U48&gt;=0,U48&lt;=Listas!B8))),1,0)</x:f>
        <x:v>0</x:v>
      </x:c>
      <x:c r="AB48" s="181" t="n">
        <x:f>IF(AND(X48=1,AG48=1,AND(ISNUMBER(R48),R48&lt;Listas!B6)),1,0)</x:f>
        <x:v>0</x:v>
      </x:c>
      <x:c r="AC48" s="181" t="n">
        <x:f>IF(AND(X48=1,AG48=1,AND(ISNUMBER(S48),S48&gt;Listas!B7)),1,0)</x:f>
        <x:v>0</x:v>
      </x:c>
      <x:c r="AD48" s="181" t="n">
        <x:f>IF(A48="",0,COUNTIFS(Abastecimentos!$B$5:$B$204,A48,Abastecimentos!$Q$5:$Q$204,1)+COUNTIFS(Manutencoes!$C$5:$C$204,A48,Manutencoes!$Q$5:$Q$204,1)+COUNTIFS(Despesas!$B$5:$B$204,A48,Despesas!$O$5:$O$204,1))</x:f>
        <x:v>0</x:v>
      </x:c>
      <x:c r="AE48" s="181" t="n">
        <x:f>IF(X48=0,0,IF(OR(W48&lt;&gt;"",AD48&gt;0),1,IF(Y48=1,2,IF(Z48=1,3,IF(SUM(AA48:AC48)&gt;0,4,0)))))</x:f>
        <x:v>0</x:v>
      </x:c>
      <x:c r="AF48" s="181" t="str">
        <x:f>IF(AE48=0,"",COUNTIFS($AE$5:$AE$104,"&gt;0",$AE$5:$AE$104,"&lt;"&amp;AE48)+COUNTIFS($AE$5:AE48,AE48))</x:f>
      </x:c>
      <x:c r="AG48" s="181" t="n">
        <x:f>IF(AND(A48&lt;&gt;"",W48=""),1,0)</x:f>
        <x:v>0</x:v>
      </x:c>
      <x:c r="AH48" s="181" t="n">
        <x:f>IF(W48&lt;&gt;"",1,0)</x:f>
        <x:v>0</x:v>
      </x:c>
      <x:c r="AI48" s="181"/>
      <x:c r="AJ48" s="176"/>
      <x:c r="AK48" s="177"/>
    </x:row>
    <x:row r="49">
      <x:c r="A49" s="31"/>
      <x:c r="B49" s="31"/>
      <x:c r="C49" s="31"/>
      <x:c r="D49" s="31"/>
      <x:c r="E49" s="35"/>
      <x:c r="F49" s="31"/>
      <x:c r="G49" s="36"/>
      <x:c r="H49" s="36"/>
      <x:c r="I49" s="36"/>
      <x:c r="J49" s="37"/>
      <x:c r="K49" s="37"/>
      <x:c r="L49" s="38" t="str">
        <x:f>IF(A49="","",SUMIFS(Abastecimentos!$D$5:$D$204,Abastecimentos!$B$5:$B$204,A49,Abastecimentos!$N$5:$N$204,1,Abastecimentos!$O$5:$O$204,1))</x:f>
      </x:c>
      <x:c r="M49" s="38" t="str">
        <x:f>IF(A49="","",SUMIFS(Abastecimentos!$E$5:$E$204,Abastecimentos!$B$5:$B$204,A49,Abastecimentos!$N$5:$N$204,1,Abastecimentos!$O$5:$O$204,1))</x:f>
      </x:c>
      <x:c r="N49" s="39" t="str">
        <x:f>IF(A49="","",SUMIFS(Abastecimentos!$F$5:$F$204,Abastecimentos!$B$5:$B$204,A49,Abastecimentos!$N$5:$N$204,1,Abastecimentos!$O$5:$O$204,1))</x:f>
      </x:c>
      <x:c r="O49" s="39" t="str">
        <x:f>IF(A49="","",SUMIFS(Manutencoes!$H$5:$H$204,Manutencoes!$C$5:$C$204,A49,Manutencoes!$N$5:$N$204,1,Manutencoes!$O$5:$O$204,1,Manutencoes!$J$5:$J$204,"Concluída"))</x:f>
      </x:c>
      <x:c r="P49" s="39" t="str">
        <x:f>IF(A49="","",SUMIFS(Despesas!$E$5:$E$204,Despesas!$B$5:$B$204,A49,Despesas!$L$5:$L$204,1,Despesas!$M$5:$M$204,1,Despesas!$G$5:$G$204,"Sim"))</x:f>
      </x:c>
      <x:c r="Q49" s="39" t="str">
        <x:f>IF(A49="","",SUM(N49:P49))</x:f>
      </x:c>
      <x:c r="R49" s="40" t="str">
        <x:f>IF(A49="","",IF(OR(AG49=0,AD49&gt;0,M49=0),"n.a.",L49/M49))</x:f>
      </x:c>
      <x:c r="S49" s="39" t="str">
        <x:f>IF(A49="","",IF(OR(AG49=0,AD49&gt;0,L49=0),"n.a.",Q49/L49))</x:f>
      </x:c>
      <x:c r="T49" s="41" t="str">
        <x:f>IF(A49="","",IF(AG49=0,"n.a.",INT(J49-Listas!B9)))</x:f>
      </x:c>
      <x:c r="U49" s="41" t="str">
        <x:f>IF(A49="","",IF(AG49=0,"n.a.",INT(K49-Listas!B9)))</x:f>
      </x:c>
      <x:c r="V49" s="182" t="str">
        <x:f>IF(COUNTA(A49:K49)=0,"",IF(W49&lt;&gt;"",W49,IF(H49="Inativo","INATIVO",IF(AD49&gt;0,"Corrigir lançamentos. ","")&amp;IF(Y49=1,"Documento vencido. ","")&amp;IF(Z49=1,"Manutenção por km. ","")&amp;IF(AA49=1,"Vencimento próximo. ","")&amp;IF(AB49=1,"Consumo baixo. ","")&amp;IF(AC49=1,"Custo alto. ","")&amp;IF(SUM(Y49:AC49)+AD49=0,"Acompanhar rotina",""))))</x:f>
      </x:c>
      <x:c r="W49" s="183" t="str">
        <x:f>IF(COUNTA(A49:K49)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inválidos",IF(OR(A49="",COUNTIFS($A$5:$A$104,A49)&lt;&gt;1),"ID ausente ou duplicado",IF(OR(B49="",C49="",F49=""),"Placa, modelo ou responsável ausente",IF(AND(H49&lt;&gt;"Ativo",H49&lt;&gt;"Em manutenção",H49&lt;&gt;"Inativo"),"Status inválido",IF(OR(NOT(ISNUMBER(G49)),G49&lt;0,NOT(ISNUMBER(I49)),I49&lt;0),"Hodômetro ou limite inválido",IF(OR(NOT(ISNUMBER(J49)),J49&lt;=0,NOT(ISNUMBER(K49)),K49&lt;=0),"Datas de documento ausentes ou inválidas","")))))))</x:f>
      </x:c>
      <x:c r="X49" s="181" t="n">
        <x:f>IF(AND(COUNTA(A49:K49)&gt;0,OR(Listas!B15="Todos",F49=Listas!B15),H49&lt;&gt;"Inativo"),1,0)</x:f>
        <x:v>0</x:v>
      </x:c>
      <x:c r="Y49" s="181" t="n">
        <x:f>IF(AND(X49=1,AG49=1,OR(T49&lt;0,U49&lt;0)),1,0)</x:f>
        <x:v>0</x:v>
      </x:c>
      <x:c r="Z49" s="181" t="n">
        <x:f>IF(AND(X49=1,AG49=1,G49&gt;=I49),1,0)</x:f>
        <x:v>0</x:v>
      </x:c>
      <x:c r="AA49" s="181" t="n">
        <x:f>IF(AND(X49=1,AG49=1,OR(AND(T49&gt;=0,T49&lt;=Listas!B8),AND(U49&gt;=0,U49&lt;=Listas!B8))),1,0)</x:f>
        <x:v>0</x:v>
      </x:c>
      <x:c r="AB49" s="181" t="n">
        <x:f>IF(AND(X49=1,AG49=1,AND(ISNUMBER(R49),R49&lt;Listas!B6)),1,0)</x:f>
        <x:v>0</x:v>
      </x:c>
      <x:c r="AC49" s="181" t="n">
        <x:f>IF(AND(X49=1,AG49=1,AND(ISNUMBER(S49),S49&gt;Listas!B7)),1,0)</x:f>
        <x:v>0</x:v>
      </x:c>
      <x:c r="AD49" s="181" t="n">
        <x:f>IF(A49="",0,COUNTIFS(Abastecimentos!$B$5:$B$204,A49,Abastecimentos!$Q$5:$Q$204,1)+COUNTIFS(Manutencoes!$C$5:$C$204,A49,Manutencoes!$Q$5:$Q$204,1)+COUNTIFS(Despesas!$B$5:$B$204,A49,Despesas!$O$5:$O$204,1))</x:f>
        <x:v>0</x:v>
      </x:c>
      <x:c r="AE49" s="181" t="n">
        <x:f>IF(X49=0,0,IF(OR(W49&lt;&gt;"",AD49&gt;0),1,IF(Y49=1,2,IF(Z49=1,3,IF(SUM(AA49:AC49)&gt;0,4,0)))))</x:f>
        <x:v>0</x:v>
      </x:c>
      <x:c r="AF49" s="181" t="str">
        <x:f>IF(AE49=0,"",COUNTIFS($AE$5:$AE$104,"&gt;0",$AE$5:$AE$104,"&lt;"&amp;AE49)+COUNTIFS($AE$5:AE49,AE49))</x:f>
      </x:c>
      <x:c r="AG49" s="181" t="n">
        <x:f>IF(AND(A49&lt;&gt;"",W49=""),1,0)</x:f>
        <x:v>0</x:v>
      </x:c>
      <x:c r="AH49" s="181" t="n">
        <x:f>IF(W49&lt;&gt;"",1,0)</x:f>
        <x:v>0</x:v>
      </x:c>
      <x:c r="AI49" s="181"/>
      <x:c r="AJ49" s="176"/>
      <x:c r="AK49" s="177"/>
    </x:row>
    <x:row r="50">
      <x:c r="A50" s="31"/>
      <x:c r="B50" s="31"/>
      <x:c r="C50" s="31"/>
      <x:c r="D50" s="31"/>
      <x:c r="E50" s="35"/>
      <x:c r="F50" s="31"/>
      <x:c r="G50" s="36"/>
      <x:c r="H50" s="36"/>
      <x:c r="I50" s="36"/>
      <x:c r="J50" s="37"/>
      <x:c r="K50" s="37"/>
      <x:c r="L50" s="38" t="str">
        <x:f>IF(A50="","",SUMIFS(Abastecimentos!$D$5:$D$204,Abastecimentos!$B$5:$B$204,A50,Abastecimentos!$N$5:$N$204,1,Abastecimentos!$O$5:$O$204,1))</x:f>
      </x:c>
      <x:c r="M50" s="38" t="str">
        <x:f>IF(A50="","",SUMIFS(Abastecimentos!$E$5:$E$204,Abastecimentos!$B$5:$B$204,A50,Abastecimentos!$N$5:$N$204,1,Abastecimentos!$O$5:$O$204,1))</x:f>
      </x:c>
      <x:c r="N50" s="39" t="str">
        <x:f>IF(A50="","",SUMIFS(Abastecimentos!$F$5:$F$204,Abastecimentos!$B$5:$B$204,A50,Abastecimentos!$N$5:$N$204,1,Abastecimentos!$O$5:$O$204,1))</x:f>
      </x:c>
      <x:c r="O50" s="39" t="str">
        <x:f>IF(A50="","",SUMIFS(Manutencoes!$H$5:$H$204,Manutencoes!$C$5:$C$204,A50,Manutencoes!$N$5:$N$204,1,Manutencoes!$O$5:$O$204,1,Manutencoes!$J$5:$J$204,"Concluída"))</x:f>
      </x:c>
      <x:c r="P50" s="39" t="str">
        <x:f>IF(A50="","",SUMIFS(Despesas!$E$5:$E$204,Despesas!$B$5:$B$204,A50,Despesas!$L$5:$L$204,1,Despesas!$M$5:$M$204,1,Despesas!$G$5:$G$204,"Sim"))</x:f>
      </x:c>
      <x:c r="Q50" s="39" t="str">
        <x:f>IF(A50="","",SUM(N50:P50))</x:f>
      </x:c>
      <x:c r="R50" s="40" t="str">
        <x:f>IF(A50="","",IF(OR(AG50=0,AD50&gt;0,M50=0),"n.a.",L50/M50))</x:f>
      </x:c>
      <x:c r="S50" s="39" t="str">
        <x:f>IF(A50="","",IF(OR(AG50=0,AD50&gt;0,L50=0),"n.a.",Q50/L50))</x:f>
      </x:c>
      <x:c r="T50" s="41" t="str">
        <x:f>IF(A50="","",IF(AG50=0,"n.a.",INT(J50-Listas!B9)))</x:f>
      </x:c>
      <x:c r="U50" s="41" t="str">
        <x:f>IF(A50="","",IF(AG50=0,"n.a.",INT(K50-Listas!B9)))</x:f>
      </x:c>
      <x:c r="V50" s="182" t="str">
        <x:f>IF(COUNTA(A50:K50)=0,"",IF(W50&lt;&gt;"",W50,IF(H50="Inativo","INATIVO",IF(AD50&gt;0,"Corrigir lançamentos. ","")&amp;IF(Y50=1,"Documento vencido. ","")&amp;IF(Z50=1,"Manutenção por km. ","")&amp;IF(AA50=1,"Vencimento próximo. ","")&amp;IF(AB50=1,"Consumo baixo. ","")&amp;IF(AC50=1,"Custo alto. ","")&amp;IF(SUM(Y50:AC50)+AD50=0,"Acompanhar rotina",""))))</x:f>
      </x:c>
      <x:c r="W50" s="183" t="str">
        <x:f>IF(COUNTA(A50:K50)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inválidos",IF(OR(A50="",COUNTIFS($A$5:$A$104,A50)&lt;&gt;1),"ID ausente ou duplicado",IF(OR(B50="",C50="",F50=""),"Placa, modelo ou responsável ausente",IF(AND(H50&lt;&gt;"Ativo",H50&lt;&gt;"Em manutenção",H50&lt;&gt;"Inativo"),"Status inválido",IF(OR(NOT(ISNUMBER(G50)),G50&lt;0,NOT(ISNUMBER(I50)),I50&lt;0),"Hodômetro ou limite inválido",IF(OR(NOT(ISNUMBER(J50)),J50&lt;=0,NOT(ISNUMBER(K50)),K50&lt;=0),"Datas de documento ausentes ou inválidas","")))))))</x:f>
      </x:c>
      <x:c r="X50" s="181" t="n">
        <x:f>IF(AND(COUNTA(A50:K50)&gt;0,OR(Listas!B15="Todos",F50=Listas!B15),H50&lt;&gt;"Inativo"),1,0)</x:f>
        <x:v>0</x:v>
      </x:c>
      <x:c r="Y50" s="181" t="n">
        <x:f>IF(AND(X50=1,AG50=1,OR(T50&lt;0,U50&lt;0)),1,0)</x:f>
        <x:v>0</x:v>
      </x:c>
      <x:c r="Z50" s="181" t="n">
        <x:f>IF(AND(X50=1,AG50=1,G50&gt;=I50),1,0)</x:f>
        <x:v>0</x:v>
      </x:c>
      <x:c r="AA50" s="181" t="n">
        <x:f>IF(AND(X50=1,AG50=1,OR(AND(T50&gt;=0,T50&lt;=Listas!B8),AND(U50&gt;=0,U50&lt;=Listas!B8))),1,0)</x:f>
        <x:v>0</x:v>
      </x:c>
      <x:c r="AB50" s="181" t="n">
        <x:f>IF(AND(X50=1,AG50=1,AND(ISNUMBER(R50),R50&lt;Listas!B6)),1,0)</x:f>
        <x:v>0</x:v>
      </x:c>
      <x:c r="AC50" s="181" t="n">
        <x:f>IF(AND(X50=1,AG50=1,AND(ISNUMBER(S50),S50&gt;Listas!B7)),1,0)</x:f>
        <x:v>0</x:v>
      </x:c>
      <x:c r="AD50" s="181" t="n">
        <x:f>IF(A50="",0,COUNTIFS(Abastecimentos!$B$5:$B$204,A50,Abastecimentos!$Q$5:$Q$204,1)+COUNTIFS(Manutencoes!$C$5:$C$204,A50,Manutencoes!$Q$5:$Q$204,1)+COUNTIFS(Despesas!$B$5:$B$204,A50,Despesas!$O$5:$O$204,1))</x:f>
        <x:v>0</x:v>
      </x:c>
      <x:c r="AE50" s="181" t="n">
        <x:f>IF(X50=0,0,IF(OR(W50&lt;&gt;"",AD50&gt;0),1,IF(Y50=1,2,IF(Z50=1,3,IF(SUM(AA50:AC50)&gt;0,4,0)))))</x:f>
        <x:v>0</x:v>
      </x:c>
      <x:c r="AF50" s="181" t="str">
        <x:f>IF(AE50=0,"",COUNTIFS($AE$5:$AE$104,"&gt;0",$AE$5:$AE$104,"&lt;"&amp;AE50)+COUNTIFS($AE$5:AE50,AE50))</x:f>
      </x:c>
      <x:c r="AG50" s="181" t="n">
        <x:f>IF(AND(A50&lt;&gt;"",W50=""),1,0)</x:f>
        <x:v>0</x:v>
      </x:c>
      <x:c r="AH50" s="181" t="n">
        <x:f>IF(W50&lt;&gt;"",1,0)</x:f>
        <x:v>0</x:v>
      </x:c>
      <x:c r="AI50" s="181"/>
      <x:c r="AJ50" s="176"/>
      <x:c r="AK50" s="177"/>
    </x:row>
    <x:row r="51">
      <x:c r="A51" s="31"/>
      <x:c r="B51" s="31"/>
      <x:c r="C51" s="31"/>
      <x:c r="D51" s="31"/>
      <x:c r="E51" s="35"/>
      <x:c r="F51" s="31"/>
      <x:c r="G51" s="36"/>
      <x:c r="H51" s="36"/>
      <x:c r="I51" s="36"/>
      <x:c r="J51" s="37"/>
      <x:c r="K51" s="37"/>
      <x:c r="L51" s="38" t="str">
        <x:f>IF(A51="","",SUMIFS(Abastecimentos!$D$5:$D$204,Abastecimentos!$B$5:$B$204,A51,Abastecimentos!$N$5:$N$204,1,Abastecimentos!$O$5:$O$204,1))</x:f>
      </x:c>
      <x:c r="M51" s="38" t="str">
        <x:f>IF(A51="","",SUMIFS(Abastecimentos!$E$5:$E$204,Abastecimentos!$B$5:$B$204,A51,Abastecimentos!$N$5:$N$204,1,Abastecimentos!$O$5:$O$204,1))</x:f>
      </x:c>
      <x:c r="N51" s="39" t="str">
        <x:f>IF(A51="","",SUMIFS(Abastecimentos!$F$5:$F$204,Abastecimentos!$B$5:$B$204,A51,Abastecimentos!$N$5:$N$204,1,Abastecimentos!$O$5:$O$204,1))</x:f>
      </x:c>
      <x:c r="O51" s="39" t="str">
        <x:f>IF(A51="","",SUMIFS(Manutencoes!$H$5:$H$204,Manutencoes!$C$5:$C$204,A51,Manutencoes!$N$5:$N$204,1,Manutencoes!$O$5:$O$204,1,Manutencoes!$J$5:$J$204,"Concluída"))</x:f>
      </x:c>
      <x:c r="P51" s="39" t="str">
        <x:f>IF(A51="","",SUMIFS(Despesas!$E$5:$E$204,Despesas!$B$5:$B$204,A51,Despesas!$L$5:$L$204,1,Despesas!$M$5:$M$204,1,Despesas!$G$5:$G$204,"Sim"))</x:f>
      </x:c>
      <x:c r="Q51" s="39" t="str">
        <x:f>IF(A51="","",SUM(N51:P51))</x:f>
      </x:c>
      <x:c r="R51" s="40" t="str">
        <x:f>IF(A51="","",IF(OR(AG51=0,AD51&gt;0,M51=0),"n.a.",L51/M51))</x:f>
      </x:c>
      <x:c r="S51" s="39" t="str">
        <x:f>IF(A51="","",IF(OR(AG51=0,AD51&gt;0,L51=0),"n.a.",Q51/L51))</x:f>
      </x:c>
      <x:c r="T51" s="41" t="str">
        <x:f>IF(A51="","",IF(AG51=0,"n.a.",INT(J51-Listas!B9)))</x:f>
      </x:c>
      <x:c r="U51" s="41" t="str">
        <x:f>IF(A51="","",IF(AG51=0,"n.a.",INT(K51-Listas!B9)))</x:f>
      </x:c>
      <x:c r="V51" s="182" t="str">
        <x:f>IF(COUNTA(A51:K51)=0,"",IF(W51&lt;&gt;"",W51,IF(H51="Inativo","INATIVO",IF(AD51&gt;0,"Corrigir lançamentos. ","")&amp;IF(Y51=1,"Documento vencido. ","")&amp;IF(Z51=1,"Manutenção por km. ","")&amp;IF(AA51=1,"Vencimento próximo. ","")&amp;IF(AB51=1,"Consumo baixo. ","")&amp;IF(AC51=1,"Custo alto. ","")&amp;IF(SUM(Y51:AC51)+AD51=0,"Acompanhar rotina",""))))</x:f>
      </x:c>
      <x:c r="W51" s="183" t="str">
        <x:f>IF(COUNTA(A51:K51)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inválidos",IF(OR(A51="",COUNTIFS($A$5:$A$104,A51)&lt;&gt;1),"ID ausente ou duplicado",IF(OR(B51="",C51="",F51=""),"Placa, modelo ou responsável ausente",IF(AND(H51&lt;&gt;"Ativo",H51&lt;&gt;"Em manutenção",H51&lt;&gt;"Inativo"),"Status inválido",IF(OR(NOT(ISNUMBER(G51)),G51&lt;0,NOT(ISNUMBER(I51)),I51&lt;0),"Hodômetro ou limite inválido",IF(OR(NOT(ISNUMBER(J51)),J51&lt;=0,NOT(ISNUMBER(K51)),K51&lt;=0),"Datas de documento ausentes ou inválidas","")))))))</x:f>
      </x:c>
      <x:c r="X51" s="181" t="n">
        <x:f>IF(AND(COUNTA(A51:K51)&gt;0,OR(Listas!B15="Todos",F51=Listas!B15),H51&lt;&gt;"Inativo"),1,0)</x:f>
        <x:v>0</x:v>
      </x:c>
      <x:c r="Y51" s="181" t="n">
        <x:f>IF(AND(X51=1,AG51=1,OR(T51&lt;0,U51&lt;0)),1,0)</x:f>
        <x:v>0</x:v>
      </x:c>
      <x:c r="Z51" s="181" t="n">
        <x:f>IF(AND(X51=1,AG51=1,G51&gt;=I51),1,0)</x:f>
        <x:v>0</x:v>
      </x:c>
      <x:c r="AA51" s="181" t="n">
        <x:f>IF(AND(X51=1,AG51=1,OR(AND(T51&gt;=0,T51&lt;=Listas!B8),AND(U51&gt;=0,U51&lt;=Listas!B8))),1,0)</x:f>
        <x:v>0</x:v>
      </x:c>
      <x:c r="AB51" s="181" t="n">
        <x:f>IF(AND(X51=1,AG51=1,AND(ISNUMBER(R51),R51&lt;Listas!B6)),1,0)</x:f>
        <x:v>0</x:v>
      </x:c>
      <x:c r="AC51" s="181" t="n">
        <x:f>IF(AND(X51=1,AG51=1,AND(ISNUMBER(S51),S51&gt;Listas!B7)),1,0)</x:f>
        <x:v>0</x:v>
      </x:c>
      <x:c r="AD51" s="181" t="n">
        <x:f>IF(A51="",0,COUNTIFS(Abastecimentos!$B$5:$B$204,A51,Abastecimentos!$Q$5:$Q$204,1)+COUNTIFS(Manutencoes!$C$5:$C$204,A51,Manutencoes!$Q$5:$Q$204,1)+COUNTIFS(Despesas!$B$5:$B$204,A51,Despesas!$O$5:$O$204,1))</x:f>
        <x:v>0</x:v>
      </x:c>
      <x:c r="AE51" s="181" t="n">
        <x:f>IF(X51=0,0,IF(OR(W51&lt;&gt;"",AD51&gt;0),1,IF(Y51=1,2,IF(Z51=1,3,IF(SUM(AA51:AC51)&gt;0,4,0)))))</x:f>
        <x:v>0</x:v>
      </x:c>
      <x:c r="AF51" s="181" t="str">
        <x:f>IF(AE51=0,"",COUNTIFS($AE$5:$AE$104,"&gt;0",$AE$5:$AE$104,"&lt;"&amp;AE51)+COUNTIFS($AE$5:AE51,AE51))</x:f>
      </x:c>
      <x:c r="AG51" s="181" t="n">
        <x:f>IF(AND(A51&lt;&gt;"",W51=""),1,0)</x:f>
        <x:v>0</x:v>
      </x:c>
      <x:c r="AH51" s="181" t="n">
        <x:f>IF(W51&lt;&gt;"",1,0)</x:f>
        <x:v>0</x:v>
      </x:c>
      <x:c r="AI51" s="181"/>
      <x:c r="AJ51" s="176"/>
      <x:c r="AK51" s="177"/>
    </x:row>
    <x:row r="52">
      <x:c r="A52" s="31"/>
      <x:c r="B52" s="31"/>
      <x:c r="C52" s="31"/>
      <x:c r="D52" s="31"/>
      <x:c r="E52" s="35"/>
      <x:c r="F52" s="31"/>
      <x:c r="G52" s="36"/>
      <x:c r="H52" s="36"/>
      <x:c r="I52" s="36"/>
      <x:c r="J52" s="37"/>
      <x:c r="K52" s="37"/>
      <x:c r="L52" s="38" t="str">
        <x:f>IF(A52="","",SUMIFS(Abastecimentos!$D$5:$D$204,Abastecimentos!$B$5:$B$204,A52,Abastecimentos!$N$5:$N$204,1,Abastecimentos!$O$5:$O$204,1))</x:f>
      </x:c>
      <x:c r="M52" s="38" t="str">
        <x:f>IF(A52="","",SUMIFS(Abastecimentos!$E$5:$E$204,Abastecimentos!$B$5:$B$204,A52,Abastecimentos!$N$5:$N$204,1,Abastecimentos!$O$5:$O$204,1))</x:f>
      </x:c>
      <x:c r="N52" s="39" t="str">
        <x:f>IF(A52="","",SUMIFS(Abastecimentos!$F$5:$F$204,Abastecimentos!$B$5:$B$204,A52,Abastecimentos!$N$5:$N$204,1,Abastecimentos!$O$5:$O$204,1))</x:f>
      </x:c>
      <x:c r="O52" s="39" t="str">
        <x:f>IF(A52="","",SUMIFS(Manutencoes!$H$5:$H$204,Manutencoes!$C$5:$C$204,A52,Manutencoes!$N$5:$N$204,1,Manutencoes!$O$5:$O$204,1,Manutencoes!$J$5:$J$204,"Concluída"))</x:f>
      </x:c>
      <x:c r="P52" s="39" t="str">
        <x:f>IF(A52="","",SUMIFS(Despesas!$E$5:$E$204,Despesas!$B$5:$B$204,A52,Despesas!$L$5:$L$204,1,Despesas!$M$5:$M$204,1,Despesas!$G$5:$G$204,"Sim"))</x:f>
      </x:c>
      <x:c r="Q52" s="39" t="str">
        <x:f>IF(A52="","",SUM(N52:P52))</x:f>
      </x:c>
      <x:c r="R52" s="40" t="str">
        <x:f>IF(A52="","",IF(OR(AG52=0,AD52&gt;0,M52=0),"n.a.",L52/M52))</x:f>
      </x:c>
      <x:c r="S52" s="39" t="str">
        <x:f>IF(A52="","",IF(OR(AG52=0,AD52&gt;0,L52=0),"n.a.",Q52/L52))</x:f>
      </x:c>
      <x:c r="T52" s="41" t="str">
        <x:f>IF(A52="","",IF(AG52=0,"n.a.",INT(J52-Listas!B9)))</x:f>
      </x:c>
      <x:c r="U52" s="41" t="str">
        <x:f>IF(A52="","",IF(AG52=0,"n.a.",INT(K52-Listas!B9)))</x:f>
      </x:c>
      <x:c r="V52" s="182" t="str">
        <x:f>IF(COUNTA(A52:K52)=0,"",IF(W52&lt;&gt;"",W52,IF(H52="Inativo","INATIVO",IF(AD52&gt;0,"Corrigir lançamentos. ","")&amp;IF(Y52=1,"Documento vencido. ","")&amp;IF(Z52=1,"Manutenção por km. ","")&amp;IF(AA52=1,"Vencimento próximo. ","")&amp;IF(AB52=1,"Consumo baixo. ","")&amp;IF(AC52=1,"Custo alto. ","")&amp;IF(SUM(Y52:AC52)+AD52=0,"Acompanhar rotina",""))))</x:f>
      </x:c>
      <x:c r="W52" s="183" t="str">
        <x:f>IF(COUNTA(A52:K52)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inválidos",IF(OR(A52="",COUNTIFS($A$5:$A$104,A52)&lt;&gt;1),"ID ausente ou duplicado",IF(OR(B52="",C52="",F52=""),"Placa, modelo ou responsável ausente",IF(AND(H52&lt;&gt;"Ativo",H52&lt;&gt;"Em manutenção",H52&lt;&gt;"Inativo"),"Status inválido",IF(OR(NOT(ISNUMBER(G52)),G52&lt;0,NOT(ISNUMBER(I52)),I52&lt;0),"Hodômetro ou limite inválido",IF(OR(NOT(ISNUMBER(J52)),J52&lt;=0,NOT(ISNUMBER(K52)),K52&lt;=0),"Datas de documento ausentes ou inválidas","")))))))</x:f>
      </x:c>
      <x:c r="X52" s="181" t="n">
        <x:f>IF(AND(COUNTA(A52:K52)&gt;0,OR(Listas!B15="Todos",F52=Listas!B15),H52&lt;&gt;"Inativo"),1,0)</x:f>
        <x:v>0</x:v>
      </x:c>
      <x:c r="Y52" s="181" t="n">
        <x:f>IF(AND(X52=1,AG52=1,OR(T52&lt;0,U52&lt;0)),1,0)</x:f>
        <x:v>0</x:v>
      </x:c>
      <x:c r="Z52" s="181" t="n">
        <x:f>IF(AND(X52=1,AG52=1,G52&gt;=I52),1,0)</x:f>
        <x:v>0</x:v>
      </x:c>
      <x:c r="AA52" s="181" t="n">
        <x:f>IF(AND(X52=1,AG52=1,OR(AND(T52&gt;=0,T52&lt;=Listas!B8),AND(U52&gt;=0,U52&lt;=Listas!B8))),1,0)</x:f>
        <x:v>0</x:v>
      </x:c>
      <x:c r="AB52" s="181" t="n">
        <x:f>IF(AND(X52=1,AG52=1,AND(ISNUMBER(R52),R52&lt;Listas!B6)),1,0)</x:f>
        <x:v>0</x:v>
      </x:c>
      <x:c r="AC52" s="181" t="n">
        <x:f>IF(AND(X52=1,AG52=1,AND(ISNUMBER(S52),S52&gt;Listas!B7)),1,0)</x:f>
        <x:v>0</x:v>
      </x:c>
      <x:c r="AD52" s="181" t="n">
        <x:f>IF(A52="",0,COUNTIFS(Abastecimentos!$B$5:$B$204,A52,Abastecimentos!$Q$5:$Q$204,1)+COUNTIFS(Manutencoes!$C$5:$C$204,A52,Manutencoes!$Q$5:$Q$204,1)+COUNTIFS(Despesas!$B$5:$B$204,A52,Despesas!$O$5:$O$204,1))</x:f>
        <x:v>0</x:v>
      </x:c>
      <x:c r="AE52" s="181" t="n">
        <x:f>IF(X52=0,0,IF(OR(W52&lt;&gt;"",AD52&gt;0),1,IF(Y52=1,2,IF(Z52=1,3,IF(SUM(AA52:AC52)&gt;0,4,0)))))</x:f>
        <x:v>0</x:v>
      </x:c>
      <x:c r="AF52" s="181" t="str">
        <x:f>IF(AE52=0,"",COUNTIFS($AE$5:$AE$104,"&gt;0",$AE$5:$AE$104,"&lt;"&amp;AE52)+COUNTIFS($AE$5:AE52,AE52))</x:f>
      </x:c>
      <x:c r="AG52" s="181" t="n">
        <x:f>IF(AND(A52&lt;&gt;"",W52=""),1,0)</x:f>
        <x:v>0</x:v>
      </x:c>
      <x:c r="AH52" s="181" t="n">
        <x:f>IF(W52&lt;&gt;"",1,0)</x:f>
        <x:v>0</x:v>
      </x:c>
      <x:c r="AI52" s="181"/>
      <x:c r="AJ52" s="176"/>
      <x:c r="AK52" s="177"/>
    </x:row>
    <x:row r="53">
      <x:c r="A53" s="31"/>
      <x:c r="B53" s="31"/>
      <x:c r="C53" s="31"/>
      <x:c r="D53" s="31"/>
      <x:c r="E53" s="35"/>
      <x:c r="F53" s="31"/>
      <x:c r="G53" s="36"/>
      <x:c r="H53" s="36"/>
      <x:c r="I53" s="36"/>
      <x:c r="J53" s="37"/>
      <x:c r="K53" s="37"/>
      <x:c r="L53" s="38" t="str">
        <x:f>IF(A53="","",SUMIFS(Abastecimentos!$D$5:$D$204,Abastecimentos!$B$5:$B$204,A53,Abastecimentos!$N$5:$N$204,1,Abastecimentos!$O$5:$O$204,1))</x:f>
      </x:c>
      <x:c r="M53" s="38" t="str">
        <x:f>IF(A53="","",SUMIFS(Abastecimentos!$E$5:$E$204,Abastecimentos!$B$5:$B$204,A53,Abastecimentos!$N$5:$N$204,1,Abastecimentos!$O$5:$O$204,1))</x:f>
      </x:c>
      <x:c r="N53" s="39" t="str">
        <x:f>IF(A53="","",SUMIFS(Abastecimentos!$F$5:$F$204,Abastecimentos!$B$5:$B$204,A53,Abastecimentos!$N$5:$N$204,1,Abastecimentos!$O$5:$O$204,1))</x:f>
      </x:c>
      <x:c r="O53" s="39" t="str">
        <x:f>IF(A53="","",SUMIFS(Manutencoes!$H$5:$H$204,Manutencoes!$C$5:$C$204,A53,Manutencoes!$N$5:$N$204,1,Manutencoes!$O$5:$O$204,1,Manutencoes!$J$5:$J$204,"Concluída"))</x:f>
      </x:c>
      <x:c r="P53" s="39" t="str">
        <x:f>IF(A53="","",SUMIFS(Despesas!$E$5:$E$204,Despesas!$B$5:$B$204,A53,Despesas!$L$5:$L$204,1,Despesas!$M$5:$M$204,1,Despesas!$G$5:$G$204,"Sim"))</x:f>
      </x:c>
      <x:c r="Q53" s="39" t="str">
        <x:f>IF(A53="","",SUM(N53:P53))</x:f>
      </x:c>
      <x:c r="R53" s="40" t="str">
        <x:f>IF(A53="","",IF(OR(AG53=0,AD53&gt;0,M53=0),"n.a.",L53/M53))</x:f>
      </x:c>
      <x:c r="S53" s="39" t="str">
        <x:f>IF(A53="","",IF(OR(AG53=0,AD53&gt;0,L53=0),"n.a.",Q53/L53))</x:f>
      </x:c>
      <x:c r="T53" s="41" t="str">
        <x:f>IF(A53="","",IF(AG53=0,"n.a.",INT(J53-Listas!B9)))</x:f>
      </x:c>
      <x:c r="U53" s="41" t="str">
        <x:f>IF(A53="","",IF(AG53=0,"n.a.",INT(K53-Listas!B9)))</x:f>
      </x:c>
      <x:c r="V53" s="182" t="str">
        <x:f>IF(COUNTA(A53:K53)=0,"",IF(W53&lt;&gt;"",W53,IF(H53="Inativo","INATIVO",IF(AD53&gt;0,"Corrigir lançamentos. ","")&amp;IF(Y53=1,"Documento vencido. ","")&amp;IF(Z53=1,"Manutenção por km. ","")&amp;IF(AA53=1,"Vencimento próximo. ","")&amp;IF(AB53=1,"Consumo baixo. ","")&amp;IF(AC53=1,"Custo alto. ","")&amp;IF(SUM(Y53:AC53)+AD53=0,"Acompanhar rotina",""))))</x:f>
      </x:c>
      <x:c r="W53" s="183" t="str">
        <x:f>IF(COUNTA(A53:K53)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inválidos",IF(OR(A53="",COUNTIFS($A$5:$A$104,A53)&lt;&gt;1),"ID ausente ou duplicado",IF(OR(B53="",C53="",F53=""),"Placa, modelo ou responsável ausente",IF(AND(H53&lt;&gt;"Ativo",H53&lt;&gt;"Em manutenção",H53&lt;&gt;"Inativo"),"Status inválido",IF(OR(NOT(ISNUMBER(G53)),G53&lt;0,NOT(ISNUMBER(I53)),I53&lt;0),"Hodômetro ou limite inválido",IF(OR(NOT(ISNUMBER(J53)),J53&lt;=0,NOT(ISNUMBER(K53)),K53&lt;=0),"Datas de documento ausentes ou inválidas","")))))))</x:f>
      </x:c>
      <x:c r="X53" s="181" t="n">
        <x:f>IF(AND(COUNTA(A53:K53)&gt;0,OR(Listas!B15="Todos",F53=Listas!B15),H53&lt;&gt;"Inativo"),1,0)</x:f>
        <x:v>0</x:v>
      </x:c>
      <x:c r="Y53" s="181" t="n">
        <x:f>IF(AND(X53=1,AG53=1,OR(T53&lt;0,U53&lt;0)),1,0)</x:f>
        <x:v>0</x:v>
      </x:c>
      <x:c r="Z53" s="181" t="n">
        <x:f>IF(AND(X53=1,AG53=1,G53&gt;=I53),1,0)</x:f>
        <x:v>0</x:v>
      </x:c>
      <x:c r="AA53" s="181" t="n">
        <x:f>IF(AND(X53=1,AG53=1,OR(AND(T53&gt;=0,T53&lt;=Listas!B8),AND(U53&gt;=0,U53&lt;=Listas!B8))),1,0)</x:f>
        <x:v>0</x:v>
      </x:c>
      <x:c r="AB53" s="181" t="n">
        <x:f>IF(AND(X53=1,AG53=1,AND(ISNUMBER(R53),R53&lt;Listas!B6)),1,0)</x:f>
        <x:v>0</x:v>
      </x:c>
      <x:c r="AC53" s="181" t="n">
        <x:f>IF(AND(X53=1,AG53=1,AND(ISNUMBER(S53),S53&gt;Listas!B7)),1,0)</x:f>
        <x:v>0</x:v>
      </x:c>
      <x:c r="AD53" s="181" t="n">
        <x:f>IF(A53="",0,COUNTIFS(Abastecimentos!$B$5:$B$204,A53,Abastecimentos!$Q$5:$Q$204,1)+COUNTIFS(Manutencoes!$C$5:$C$204,A53,Manutencoes!$Q$5:$Q$204,1)+COUNTIFS(Despesas!$B$5:$B$204,A53,Despesas!$O$5:$O$204,1))</x:f>
        <x:v>0</x:v>
      </x:c>
      <x:c r="AE53" s="181" t="n">
        <x:f>IF(X53=0,0,IF(OR(W53&lt;&gt;"",AD53&gt;0),1,IF(Y53=1,2,IF(Z53=1,3,IF(SUM(AA53:AC53)&gt;0,4,0)))))</x:f>
        <x:v>0</x:v>
      </x:c>
      <x:c r="AF53" s="181" t="str">
        <x:f>IF(AE53=0,"",COUNTIFS($AE$5:$AE$104,"&gt;0",$AE$5:$AE$104,"&lt;"&amp;AE53)+COUNTIFS($AE$5:AE53,AE53))</x:f>
      </x:c>
      <x:c r="AG53" s="181" t="n">
        <x:f>IF(AND(A53&lt;&gt;"",W53=""),1,0)</x:f>
        <x:v>0</x:v>
      </x:c>
      <x:c r="AH53" s="181" t="n">
        <x:f>IF(W53&lt;&gt;"",1,0)</x:f>
        <x:v>0</x:v>
      </x:c>
      <x:c r="AI53" s="181"/>
      <x:c r="AJ53" s="176"/>
      <x:c r="AK53" s="177"/>
    </x:row>
    <x:row r="54">
      <x:c r="A54" s="31"/>
      <x:c r="B54" s="31"/>
      <x:c r="C54" s="31"/>
      <x:c r="D54" s="31"/>
      <x:c r="E54" s="35"/>
      <x:c r="F54" s="31"/>
      <x:c r="G54" s="36"/>
      <x:c r="H54" s="36"/>
      <x:c r="I54" s="36"/>
      <x:c r="J54" s="37"/>
      <x:c r="K54" s="37"/>
      <x:c r="L54" s="38" t="str">
        <x:f>IF(A54="","",SUMIFS(Abastecimentos!$D$5:$D$204,Abastecimentos!$B$5:$B$204,A54,Abastecimentos!$N$5:$N$204,1,Abastecimentos!$O$5:$O$204,1))</x:f>
      </x:c>
      <x:c r="M54" s="38" t="str">
        <x:f>IF(A54="","",SUMIFS(Abastecimentos!$E$5:$E$204,Abastecimentos!$B$5:$B$204,A54,Abastecimentos!$N$5:$N$204,1,Abastecimentos!$O$5:$O$204,1))</x:f>
      </x:c>
      <x:c r="N54" s="39" t="str">
        <x:f>IF(A54="","",SUMIFS(Abastecimentos!$F$5:$F$204,Abastecimentos!$B$5:$B$204,A54,Abastecimentos!$N$5:$N$204,1,Abastecimentos!$O$5:$O$204,1))</x:f>
      </x:c>
      <x:c r="O54" s="39" t="str">
        <x:f>IF(A54="","",SUMIFS(Manutencoes!$H$5:$H$204,Manutencoes!$C$5:$C$204,A54,Manutencoes!$N$5:$N$204,1,Manutencoes!$O$5:$O$204,1,Manutencoes!$J$5:$J$204,"Concluída"))</x:f>
      </x:c>
      <x:c r="P54" s="39" t="str">
        <x:f>IF(A54="","",SUMIFS(Despesas!$E$5:$E$204,Despesas!$B$5:$B$204,A54,Despesas!$L$5:$L$204,1,Despesas!$M$5:$M$204,1,Despesas!$G$5:$G$204,"Sim"))</x:f>
      </x:c>
      <x:c r="Q54" s="39" t="str">
        <x:f>IF(A54="","",SUM(N54:P54))</x:f>
      </x:c>
      <x:c r="R54" s="40" t="str">
        <x:f>IF(A54="","",IF(OR(AG54=0,AD54&gt;0,M54=0),"n.a.",L54/M54))</x:f>
      </x:c>
      <x:c r="S54" s="39" t="str">
        <x:f>IF(A54="","",IF(OR(AG54=0,AD54&gt;0,L54=0),"n.a.",Q54/L54))</x:f>
      </x:c>
      <x:c r="T54" s="41" t="str">
        <x:f>IF(A54="","",IF(AG54=0,"n.a.",INT(J54-Listas!B9)))</x:f>
      </x:c>
      <x:c r="U54" s="41" t="str">
        <x:f>IF(A54="","",IF(AG54=0,"n.a.",INT(K54-Listas!B9)))</x:f>
      </x:c>
      <x:c r="V54" s="182" t="str">
        <x:f>IF(COUNTA(A54:K54)=0,"",IF(W54&lt;&gt;"",W54,IF(H54="Inativo","INATIVO",IF(AD54&gt;0,"Corrigir lançamentos. ","")&amp;IF(Y54=1,"Documento vencido. ","")&amp;IF(Z54=1,"Manutenção por km. ","")&amp;IF(AA54=1,"Vencimento próximo. ","")&amp;IF(AB54=1,"Consumo baixo. ","")&amp;IF(AC54=1,"Custo alto. ","")&amp;IF(SUM(Y54:AC54)+AD54=0,"Acompanhar rotina",""))))</x:f>
      </x:c>
      <x:c r="W54" s="183" t="str">
        <x:f>IF(COUNTA(A54:K54)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inválidos",IF(OR(A54="",COUNTIFS($A$5:$A$104,A54)&lt;&gt;1),"ID ausente ou duplicado",IF(OR(B54="",C54="",F54=""),"Placa, modelo ou responsável ausente",IF(AND(H54&lt;&gt;"Ativo",H54&lt;&gt;"Em manutenção",H54&lt;&gt;"Inativo"),"Status inválido",IF(OR(NOT(ISNUMBER(G54)),G54&lt;0,NOT(ISNUMBER(I54)),I54&lt;0),"Hodômetro ou limite inválido",IF(OR(NOT(ISNUMBER(J54)),J54&lt;=0,NOT(ISNUMBER(K54)),K54&lt;=0),"Datas de documento ausentes ou inválidas","")))))))</x:f>
      </x:c>
      <x:c r="X54" s="181" t="n">
        <x:f>IF(AND(COUNTA(A54:K54)&gt;0,OR(Listas!B15="Todos",F54=Listas!B15),H54&lt;&gt;"Inativo"),1,0)</x:f>
        <x:v>0</x:v>
      </x:c>
      <x:c r="Y54" s="181" t="n">
        <x:f>IF(AND(X54=1,AG54=1,OR(T54&lt;0,U54&lt;0)),1,0)</x:f>
        <x:v>0</x:v>
      </x:c>
      <x:c r="Z54" s="181" t="n">
        <x:f>IF(AND(X54=1,AG54=1,G54&gt;=I54),1,0)</x:f>
        <x:v>0</x:v>
      </x:c>
      <x:c r="AA54" s="181" t="n">
        <x:f>IF(AND(X54=1,AG54=1,OR(AND(T54&gt;=0,T54&lt;=Listas!B8),AND(U54&gt;=0,U54&lt;=Listas!B8))),1,0)</x:f>
        <x:v>0</x:v>
      </x:c>
      <x:c r="AB54" s="181" t="n">
        <x:f>IF(AND(X54=1,AG54=1,AND(ISNUMBER(R54),R54&lt;Listas!B6)),1,0)</x:f>
        <x:v>0</x:v>
      </x:c>
      <x:c r="AC54" s="181" t="n">
        <x:f>IF(AND(X54=1,AG54=1,AND(ISNUMBER(S54),S54&gt;Listas!B7)),1,0)</x:f>
        <x:v>0</x:v>
      </x:c>
      <x:c r="AD54" s="181" t="n">
        <x:f>IF(A54="",0,COUNTIFS(Abastecimentos!$B$5:$B$204,A54,Abastecimentos!$Q$5:$Q$204,1)+COUNTIFS(Manutencoes!$C$5:$C$204,A54,Manutencoes!$Q$5:$Q$204,1)+COUNTIFS(Despesas!$B$5:$B$204,A54,Despesas!$O$5:$O$204,1))</x:f>
        <x:v>0</x:v>
      </x:c>
      <x:c r="AE54" s="181" t="n">
        <x:f>IF(X54=0,0,IF(OR(W54&lt;&gt;"",AD54&gt;0),1,IF(Y54=1,2,IF(Z54=1,3,IF(SUM(AA54:AC54)&gt;0,4,0)))))</x:f>
        <x:v>0</x:v>
      </x:c>
      <x:c r="AF54" s="181" t="str">
        <x:f>IF(AE54=0,"",COUNTIFS($AE$5:$AE$104,"&gt;0",$AE$5:$AE$104,"&lt;"&amp;AE54)+COUNTIFS($AE$5:AE54,AE54))</x:f>
      </x:c>
      <x:c r="AG54" s="181" t="n">
        <x:f>IF(AND(A54&lt;&gt;"",W54=""),1,0)</x:f>
        <x:v>0</x:v>
      </x:c>
      <x:c r="AH54" s="181" t="n">
        <x:f>IF(W54&lt;&gt;"",1,0)</x:f>
        <x:v>0</x:v>
      </x:c>
      <x:c r="AI54" s="181"/>
      <x:c r="AJ54" s="176"/>
      <x:c r="AK54" s="177"/>
    </x:row>
    <x:row r="55">
      <x:c r="A55" s="31"/>
      <x:c r="B55" s="31"/>
      <x:c r="C55" s="31"/>
      <x:c r="D55" s="31"/>
      <x:c r="E55" s="35"/>
      <x:c r="F55" s="31"/>
      <x:c r="G55" s="36"/>
      <x:c r="H55" s="36"/>
      <x:c r="I55" s="36"/>
      <x:c r="J55" s="37"/>
      <x:c r="K55" s="37"/>
      <x:c r="L55" s="38" t="str">
        <x:f>IF(A55="","",SUMIFS(Abastecimentos!$D$5:$D$204,Abastecimentos!$B$5:$B$204,A55,Abastecimentos!$N$5:$N$204,1,Abastecimentos!$O$5:$O$204,1))</x:f>
      </x:c>
      <x:c r="M55" s="38" t="str">
        <x:f>IF(A55="","",SUMIFS(Abastecimentos!$E$5:$E$204,Abastecimentos!$B$5:$B$204,A55,Abastecimentos!$N$5:$N$204,1,Abastecimentos!$O$5:$O$204,1))</x:f>
      </x:c>
      <x:c r="N55" s="39" t="str">
        <x:f>IF(A55="","",SUMIFS(Abastecimentos!$F$5:$F$204,Abastecimentos!$B$5:$B$204,A55,Abastecimentos!$N$5:$N$204,1,Abastecimentos!$O$5:$O$204,1))</x:f>
      </x:c>
      <x:c r="O55" s="39" t="str">
        <x:f>IF(A55="","",SUMIFS(Manutencoes!$H$5:$H$204,Manutencoes!$C$5:$C$204,A55,Manutencoes!$N$5:$N$204,1,Manutencoes!$O$5:$O$204,1,Manutencoes!$J$5:$J$204,"Concluída"))</x:f>
      </x:c>
      <x:c r="P55" s="39" t="str">
        <x:f>IF(A55="","",SUMIFS(Despesas!$E$5:$E$204,Despesas!$B$5:$B$204,A55,Despesas!$L$5:$L$204,1,Despesas!$M$5:$M$204,1,Despesas!$G$5:$G$204,"Sim"))</x:f>
      </x:c>
      <x:c r="Q55" s="39" t="str">
        <x:f>IF(A55="","",SUM(N55:P55))</x:f>
      </x:c>
      <x:c r="R55" s="40" t="str">
        <x:f>IF(A55="","",IF(OR(AG55=0,AD55&gt;0,M55=0),"n.a.",L55/M55))</x:f>
      </x:c>
      <x:c r="S55" s="39" t="str">
        <x:f>IF(A55="","",IF(OR(AG55=0,AD55&gt;0,L55=0),"n.a.",Q55/L55))</x:f>
      </x:c>
      <x:c r="T55" s="41" t="str">
        <x:f>IF(A55="","",IF(AG55=0,"n.a.",INT(J55-Listas!B9)))</x:f>
      </x:c>
      <x:c r="U55" s="41" t="str">
        <x:f>IF(A55="","",IF(AG55=0,"n.a.",INT(K55-Listas!B9)))</x:f>
      </x:c>
      <x:c r="V55" s="182" t="str">
        <x:f>IF(COUNTA(A55:K55)=0,"",IF(W55&lt;&gt;"",W55,IF(H55="Inativo","INATIVO",IF(AD55&gt;0,"Corrigir lançamentos. ","")&amp;IF(Y55=1,"Documento vencido. ","")&amp;IF(Z55=1,"Manutenção por km. ","")&amp;IF(AA55=1,"Vencimento próximo. ","")&amp;IF(AB55=1,"Consumo baixo. ","")&amp;IF(AC55=1,"Custo alto. ","")&amp;IF(SUM(Y55:AC55)+AD55=0,"Acompanhar rotina",""))))</x:f>
      </x:c>
      <x:c r="W55" s="183" t="str">
        <x:f>IF(COUNTA(A55:K55)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inválidos",IF(OR(A55="",COUNTIFS($A$5:$A$104,A55)&lt;&gt;1),"ID ausente ou duplicado",IF(OR(B55="",C55="",F55=""),"Placa, modelo ou responsável ausente",IF(AND(H55&lt;&gt;"Ativo",H55&lt;&gt;"Em manutenção",H55&lt;&gt;"Inativo"),"Status inválido",IF(OR(NOT(ISNUMBER(G55)),G55&lt;0,NOT(ISNUMBER(I55)),I55&lt;0),"Hodômetro ou limite inválido",IF(OR(NOT(ISNUMBER(J55)),J55&lt;=0,NOT(ISNUMBER(K55)),K55&lt;=0),"Datas de documento ausentes ou inválidas","")))))))</x:f>
      </x:c>
      <x:c r="X55" s="181" t="n">
        <x:f>IF(AND(COUNTA(A55:K55)&gt;0,OR(Listas!B15="Todos",F55=Listas!B15),H55&lt;&gt;"Inativo"),1,0)</x:f>
        <x:v>0</x:v>
      </x:c>
      <x:c r="Y55" s="181" t="n">
        <x:f>IF(AND(X55=1,AG55=1,OR(T55&lt;0,U55&lt;0)),1,0)</x:f>
        <x:v>0</x:v>
      </x:c>
      <x:c r="Z55" s="181" t="n">
        <x:f>IF(AND(X55=1,AG55=1,G55&gt;=I55),1,0)</x:f>
        <x:v>0</x:v>
      </x:c>
      <x:c r="AA55" s="181" t="n">
        <x:f>IF(AND(X55=1,AG55=1,OR(AND(T55&gt;=0,T55&lt;=Listas!B8),AND(U55&gt;=0,U55&lt;=Listas!B8))),1,0)</x:f>
        <x:v>0</x:v>
      </x:c>
      <x:c r="AB55" s="181" t="n">
        <x:f>IF(AND(X55=1,AG55=1,AND(ISNUMBER(R55),R55&lt;Listas!B6)),1,0)</x:f>
        <x:v>0</x:v>
      </x:c>
      <x:c r="AC55" s="181" t="n">
        <x:f>IF(AND(X55=1,AG55=1,AND(ISNUMBER(S55),S55&gt;Listas!B7)),1,0)</x:f>
        <x:v>0</x:v>
      </x:c>
      <x:c r="AD55" s="181" t="n">
        <x:f>IF(A55="",0,COUNTIFS(Abastecimentos!$B$5:$B$204,A55,Abastecimentos!$Q$5:$Q$204,1)+COUNTIFS(Manutencoes!$C$5:$C$204,A55,Manutencoes!$Q$5:$Q$204,1)+COUNTIFS(Despesas!$B$5:$B$204,A55,Despesas!$O$5:$O$204,1))</x:f>
        <x:v>0</x:v>
      </x:c>
      <x:c r="AE55" s="181" t="n">
        <x:f>IF(X55=0,0,IF(OR(W55&lt;&gt;"",AD55&gt;0),1,IF(Y55=1,2,IF(Z55=1,3,IF(SUM(AA55:AC55)&gt;0,4,0)))))</x:f>
        <x:v>0</x:v>
      </x:c>
      <x:c r="AF55" s="181" t="str">
        <x:f>IF(AE55=0,"",COUNTIFS($AE$5:$AE$104,"&gt;0",$AE$5:$AE$104,"&lt;"&amp;AE55)+COUNTIFS($AE$5:AE55,AE55))</x:f>
      </x:c>
      <x:c r="AG55" s="181" t="n">
        <x:f>IF(AND(A55&lt;&gt;"",W55=""),1,0)</x:f>
        <x:v>0</x:v>
      </x:c>
      <x:c r="AH55" s="181" t="n">
        <x:f>IF(W55&lt;&gt;"",1,0)</x:f>
        <x:v>0</x:v>
      </x:c>
      <x:c r="AI55" s="181"/>
      <x:c r="AJ55" s="176"/>
      <x:c r="AK55" s="177"/>
    </x:row>
    <x:row r="56">
      <x:c r="A56" s="31"/>
      <x:c r="B56" s="31"/>
      <x:c r="C56" s="31"/>
      <x:c r="D56" s="31"/>
      <x:c r="E56" s="35"/>
      <x:c r="F56" s="31"/>
      <x:c r="G56" s="36"/>
      <x:c r="H56" s="36"/>
      <x:c r="I56" s="36"/>
      <x:c r="J56" s="37"/>
      <x:c r="K56" s="37"/>
      <x:c r="L56" s="38" t="str">
        <x:f>IF(A56="","",SUMIFS(Abastecimentos!$D$5:$D$204,Abastecimentos!$B$5:$B$204,A56,Abastecimentos!$N$5:$N$204,1,Abastecimentos!$O$5:$O$204,1))</x:f>
      </x:c>
      <x:c r="M56" s="38" t="str">
        <x:f>IF(A56="","",SUMIFS(Abastecimentos!$E$5:$E$204,Abastecimentos!$B$5:$B$204,A56,Abastecimentos!$N$5:$N$204,1,Abastecimentos!$O$5:$O$204,1))</x:f>
      </x:c>
      <x:c r="N56" s="39" t="str">
        <x:f>IF(A56="","",SUMIFS(Abastecimentos!$F$5:$F$204,Abastecimentos!$B$5:$B$204,A56,Abastecimentos!$N$5:$N$204,1,Abastecimentos!$O$5:$O$204,1))</x:f>
      </x:c>
      <x:c r="O56" s="39" t="str">
        <x:f>IF(A56="","",SUMIFS(Manutencoes!$H$5:$H$204,Manutencoes!$C$5:$C$204,A56,Manutencoes!$N$5:$N$204,1,Manutencoes!$O$5:$O$204,1,Manutencoes!$J$5:$J$204,"Concluída"))</x:f>
      </x:c>
      <x:c r="P56" s="39" t="str">
        <x:f>IF(A56="","",SUMIFS(Despesas!$E$5:$E$204,Despesas!$B$5:$B$204,A56,Despesas!$L$5:$L$204,1,Despesas!$M$5:$M$204,1,Despesas!$G$5:$G$204,"Sim"))</x:f>
      </x:c>
      <x:c r="Q56" s="39" t="str">
        <x:f>IF(A56="","",SUM(N56:P56))</x:f>
      </x:c>
      <x:c r="R56" s="40" t="str">
        <x:f>IF(A56="","",IF(OR(AG56=0,AD56&gt;0,M56=0),"n.a.",L56/M56))</x:f>
      </x:c>
      <x:c r="S56" s="39" t="str">
        <x:f>IF(A56="","",IF(OR(AG56=0,AD56&gt;0,L56=0),"n.a.",Q56/L56))</x:f>
      </x:c>
      <x:c r="T56" s="41" t="str">
        <x:f>IF(A56="","",IF(AG56=0,"n.a.",INT(J56-Listas!B9)))</x:f>
      </x:c>
      <x:c r="U56" s="41" t="str">
        <x:f>IF(A56="","",IF(AG56=0,"n.a.",INT(K56-Listas!B9)))</x:f>
      </x:c>
      <x:c r="V56" s="182" t="str">
        <x:f>IF(COUNTA(A56:K56)=0,"",IF(W56&lt;&gt;"",W56,IF(H56="Inativo","INATIVO",IF(AD56&gt;0,"Corrigir lançamentos. ","")&amp;IF(Y56=1,"Documento vencido. ","")&amp;IF(Z56=1,"Manutenção por km. ","")&amp;IF(AA56=1,"Vencimento próximo. ","")&amp;IF(AB56=1,"Consumo baixo. ","")&amp;IF(AC56=1,"Custo alto. ","")&amp;IF(SUM(Y56:AC56)+AD56=0,"Acompanhar rotina",""))))</x:f>
      </x:c>
      <x:c r="W56" s="183" t="str">
        <x:f>IF(COUNTA(A56:K56)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inválidos",IF(OR(A56="",COUNTIFS($A$5:$A$104,A56)&lt;&gt;1),"ID ausente ou duplicado",IF(OR(B56="",C56="",F56=""),"Placa, modelo ou responsável ausente",IF(AND(H56&lt;&gt;"Ativo",H56&lt;&gt;"Em manutenção",H56&lt;&gt;"Inativo"),"Status inválido",IF(OR(NOT(ISNUMBER(G56)),G56&lt;0,NOT(ISNUMBER(I56)),I56&lt;0),"Hodômetro ou limite inválido",IF(OR(NOT(ISNUMBER(J56)),J56&lt;=0,NOT(ISNUMBER(K56)),K56&lt;=0),"Datas de documento ausentes ou inválidas","")))))))</x:f>
      </x:c>
      <x:c r="X56" s="181" t="n">
        <x:f>IF(AND(COUNTA(A56:K56)&gt;0,OR(Listas!B15="Todos",F56=Listas!B15),H56&lt;&gt;"Inativo"),1,0)</x:f>
        <x:v>0</x:v>
      </x:c>
      <x:c r="Y56" s="181" t="n">
        <x:f>IF(AND(X56=1,AG56=1,OR(T56&lt;0,U56&lt;0)),1,0)</x:f>
        <x:v>0</x:v>
      </x:c>
      <x:c r="Z56" s="181" t="n">
        <x:f>IF(AND(X56=1,AG56=1,G56&gt;=I56),1,0)</x:f>
        <x:v>0</x:v>
      </x:c>
      <x:c r="AA56" s="181" t="n">
        <x:f>IF(AND(X56=1,AG56=1,OR(AND(T56&gt;=0,T56&lt;=Listas!B8),AND(U56&gt;=0,U56&lt;=Listas!B8))),1,0)</x:f>
        <x:v>0</x:v>
      </x:c>
      <x:c r="AB56" s="181" t="n">
        <x:f>IF(AND(X56=1,AG56=1,AND(ISNUMBER(R56),R56&lt;Listas!B6)),1,0)</x:f>
        <x:v>0</x:v>
      </x:c>
      <x:c r="AC56" s="181" t="n">
        <x:f>IF(AND(X56=1,AG56=1,AND(ISNUMBER(S56),S56&gt;Listas!B7)),1,0)</x:f>
        <x:v>0</x:v>
      </x:c>
      <x:c r="AD56" s="181" t="n">
        <x:f>IF(A56="",0,COUNTIFS(Abastecimentos!$B$5:$B$204,A56,Abastecimentos!$Q$5:$Q$204,1)+COUNTIFS(Manutencoes!$C$5:$C$204,A56,Manutencoes!$Q$5:$Q$204,1)+COUNTIFS(Despesas!$B$5:$B$204,A56,Despesas!$O$5:$O$204,1))</x:f>
        <x:v>0</x:v>
      </x:c>
      <x:c r="AE56" s="181" t="n">
        <x:f>IF(X56=0,0,IF(OR(W56&lt;&gt;"",AD56&gt;0),1,IF(Y56=1,2,IF(Z56=1,3,IF(SUM(AA56:AC56)&gt;0,4,0)))))</x:f>
        <x:v>0</x:v>
      </x:c>
      <x:c r="AF56" s="181" t="str">
        <x:f>IF(AE56=0,"",COUNTIFS($AE$5:$AE$104,"&gt;0",$AE$5:$AE$104,"&lt;"&amp;AE56)+COUNTIFS($AE$5:AE56,AE56))</x:f>
      </x:c>
      <x:c r="AG56" s="181" t="n">
        <x:f>IF(AND(A56&lt;&gt;"",W56=""),1,0)</x:f>
        <x:v>0</x:v>
      </x:c>
      <x:c r="AH56" s="181" t="n">
        <x:f>IF(W56&lt;&gt;"",1,0)</x:f>
        <x:v>0</x:v>
      </x:c>
      <x:c r="AI56" s="181"/>
      <x:c r="AJ56" s="176"/>
      <x:c r="AK56" s="177"/>
    </x:row>
    <x:row r="57">
      <x:c r="A57" s="31"/>
      <x:c r="B57" s="31"/>
      <x:c r="C57" s="31"/>
      <x:c r="D57" s="31"/>
      <x:c r="E57" s="35"/>
      <x:c r="F57" s="31"/>
      <x:c r="G57" s="36"/>
      <x:c r="H57" s="36"/>
      <x:c r="I57" s="36"/>
      <x:c r="J57" s="37"/>
      <x:c r="K57" s="37"/>
      <x:c r="L57" s="38" t="str">
        <x:f>IF(A57="","",SUMIFS(Abastecimentos!$D$5:$D$204,Abastecimentos!$B$5:$B$204,A57,Abastecimentos!$N$5:$N$204,1,Abastecimentos!$O$5:$O$204,1))</x:f>
      </x:c>
      <x:c r="M57" s="38" t="str">
        <x:f>IF(A57="","",SUMIFS(Abastecimentos!$E$5:$E$204,Abastecimentos!$B$5:$B$204,A57,Abastecimentos!$N$5:$N$204,1,Abastecimentos!$O$5:$O$204,1))</x:f>
      </x:c>
      <x:c r="N57" s="39" t="str">
        <x:f>IF(A57="","",SUMIFS(Abastecimentos!$F$5:$F$204,Abastecimentos!$B$5:$B$204,A57,Abastecimentos!$N$5:$N$204,1,Abastecimentos!$O$5:$O$204,1))</x:f>
      </x:c>
      <x:c r="O57" s="39" t="str">
        <x:f>IF(A57="","",SUMIFS(Manutencoes!$H$5:$H$204,Manutencoes!$C$5:$C$204,A57,Manutencoes!$N$5:$N$204,1,Manutencoes!$O$5:$O$204,1,Manutencoes!$J$5:$J$204,"Concluída"))</x:f>
      </x:c>
      <x:c r="P57" s="39" t="str">
        <x:f>IF(A57="","",SUMIFS(Despesas!$E$5:$E$204,Despesas!$B$5:$B$204,A57,Despesas!$L$5:$L$204,1,Despesas!$M$5:$M$204,1,Despesas!$G$5:$G$204,"Sim"))</x:f>
      </x:c>
      <x:c r="Q57" s="39" t="str">
        <x:f>IF(A57="","",SUM(N57:P57))</x:f>
      </x:c>
      <x:c r="R57" s="40" t="str">
        <x:f>IF(A57="","",IF(OR(AG57=0,AD57&gt;0,M57=0),"n.a.",L57/M57))</x:f>
      </x:c>
      <x:c r="S57" s="39" t="str">
        <x:f>IF(A57="","",IF(OR(AG57=0,AD57&gt;0,L57=0),"n.a.",Q57/L57))</x:f>
      </x:c>
      <x:c r="T57" s="41" t="str">
        <x:f>IF(A57="","",IF(AG57=0,"n.a.",INT(J57-Listas!B9)))</x:f>
      </x:c>
      <x:c r="U57" s="41" t="str">
        <x:f>IF(A57="","",IF(AG57=0,"n.a.",INT(K57-Listas!B9)))</x:f>
      </x:c>
      <x:c r="V57" s="182" t="str">
        <x:f>IF(COUNTA(A57:K57)=0,"",IF(W57&lt;&gt;"",W57,IF(H57="Inativo","INATIVO",IF(AD57&gt;0,"Corrigir lançamentos. ","")&amp;IF(Y57=1,"Documento vencido. ","")&amp;IF(Z57=1,"Manutenção por km. ","")&amp;IF(AA57=1,"Vencimento próximo. ","")&amp;IF(AB57=1,"Consumo baixo. ","")&amp;IF(AC57=1,"Custo alto. ","")&amp;IF(SUM(Y57:AC57)+AD57=0,"Acompanhar rotina",""))))</x:f>
      </x:c>
      <x:c r="W57" s="183" t="str">
        <x:f>IF(COUNTA(A57:K57)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inválidos",IF(OR(A57="",COUNTIFS($A$5:$A$104,A57)&lt;&gt;1),"ID ausente ou duplicado",IF(OR(B57="",C57="",F57=""),"Placa, modelo ou responsável ausente",IF(AND(H57&lt;&gt;"Ativo",H57&lt;&gt;"Em manutenção",H57&lt;&gt;"Inativo"),"Status inválido",IF(OR(NOT(ISNUMBER(G57)),G57&lt;0,NOT(ISNUMBER(I57)),I57&lt;0),"Hodômetro ou limite inválido",IF(OR(NOT(ISNUMBER(J57)),J57&lt;=0,NOT(ISNUMBER(K57)),K57&lt;=0),"Datas de documento ausentes ou inválidas","")))))))</x:f>
      </x:c>
      <x:c r="X57" s="181" t="n">
        <x:f>IF(AND(COUNTA(A57:K57)&gt;0,OR(Listas!B15="Todos",F57=Listas!B15),H57&lt;&gt;"Inativo"),1,0)</x:f>
        <x:v>0</x:v>
      </x:c>
      <x:c r="Y57" s="181" t="n">
        <x:f>IF(AND(X57=1,AG57=1,OR(T57&lt;0,U57&lt;0)),1,0)</x:f>
        <x:v>0</x:v>
      </x:c>
      <x:c r="Z57" s="181" t="n">
        <x:f>IF(AND(X57=1,AG57=1,G57&gt;=I57),1,0)</x:f>
        <x:v>0</x:v>
      </x:c>
      <x:c r="AA57" s="181" t="n">
        <x:f>IF(AND(X57=1,AG57=1,OR(AND(T57&gt;=0,T57&lt;=Listas!B8),AND(U57&gt;=0,U57&lt;=Listas!B8))),1,0)</x:f>
        <x:v>0</x:v>
      </x:c>
      <x:c r="AB57" s="181" t="n">
        <x:f>IF(AND(X57=1,AG57=1,AND(ISNUMBER(R57),R57&lt;Listas!B6)),1,0)</x:f>
        <x:v>0</x:v>
      </x:c>
      <x:c r="AC57" s="181" t="n">
        <x:f>IF(AND(X57=1,AG57=1,AND(ISNUMBER(S57),S57&gt;Listas!B7)),1,0)</x:f>
        <x:v>0</x:v>
      </x:c>
      <x:c r="AD57" s="181" t="n">
        <x:f>IF(A57="",0,COUNTIFS(Abastecimentos!$B$5:$B$204,A57,Abastecimentos!$Q$5:$Q$204,1)+COUNTIFS(Manutencoes!$C$5:$C$204,A57,Manutencoes!$Q$5:$Q$204,1)+COUNTIFS(Despesas!$B$5:$B$204,A57,Despesas!$O$5:$O$204,1))</x:f>
        <x:v>0</x:v>
      </x:c>
      <x:c r="AE57" s="181" t="n">
        <x:f>IF(X57=0,0,IF(OR(W57&lt;&gt;"",AD57&gt;0),1,IF(Y57=1,2,IF(Z57=1,3,IF(SUM(AA57:AC57)&gt;0,4,0)))))</x:f>
        <x:v>0</x:v>
      </x:c>
      <x:c r="AF57" s="181" t="str">
        <x:f>IF(AE57=0,"",COUNTIFS($AE$5:$AE$104,"&gt;0",$AE$5:$AE$104,"&lt;"&amp;AE57)+COUNTIFS($AE$5:AE57,AE57))</x:f>
      </x:c>
      <x:c r="AG57" s="181" t="n">
        <x:f>IF(AND(A57&lt;&gt;"",W57=""),1,0)</x:f>
        <x:v>0</x:v>
      </x:c>
      <x:c r="AH57" s="181" t="n">
        <x:f>IF(W57&lt;&gt;"",1,0)</x:f>
        <x:v>0</x:v>
      </x:c>
      <x:c r="AI57" s="181"/>
      <x:c r="AJ57" s="176"/>
      <x:c r="AK57" s="177"/>
    </x:row>
    <x:row r="58">
      <x:c r="A58" s="31"/>
      <x:c r="B58" s="31"/>
      <x:c r="C58" s="31"/>
      <x:c r="D58" s="31"/>
      <x:c r="E58" s="35"/>
      <x:c r="F58" s="31"/>
      <x:c r="G58" s="36"/>
      <x:c r="H58" s="36"/>
      <x:c r="I58" s="36"/>
      <x:c r="J58" s="37"/>
      <x:c r="K58" s="37"/>
      <x:c r="L58" s="38" t="str">
        <x:f>IF(A58="","",SUMIFS(Abastecimentos!$D$5:$D$204,Abastecimentos!$B$5:$B$204,A58,Abastecimentos!$N$5:$N$204,1,Abastecimentos!$O$5:$O$204,1))</x:f>
      </x:c>
      <x:c r="M58" s="38" t="str">
        <x:f>IF(A58="","",SUMIFS(Abastecimentos!$E$5:$E$204,Abastecimentos!$B$5:$B$204,A58,Abastecimentos!$N$5:$N$204,1,Abastecimentos!$O$5:$O$204,1))</x:f>
      </x:c>
      <x:c r="N58" s="39" t="str">
        <x:f>IF(A58="","",SUMIFS(Abastecimentos!$F$5:$F$204,Abastecimentos!$B$5:$B$204,A58,Abastecimentos!$N$5:$N$204,1,Abastecimentos!$O$5:$O$204,1))</x:f>
      </x:c>
      <x:c r="O58" s="39" t="str">
        <x:f>IF(A58="","",SUMIFS(Manutencoes!$H$5:$H$204,Manutencoes!$C$5:$C$204,A58,Manutencoes!$N$5:$N$204,1,Manutencoes!$O$5:$O$204,1,Manutencoes!$J$5:$J$204,"Concluída"))</x:f>
      </x:c>
      <x:c r="P58" s="39" t="str">
        <x:f>IF(A58="","",SUMIFS(Despesas!$E$5:$E$204,Despesas!$B$5:$B$204,A58,Despesas!$L$5:$L$204,1,Despesas!$M$5:$M$204,1,Despesas!$G$5:$G$204,"Sim"))</x:f>
      </x:c>
      <x:c r="Q58" s="39" t="str">
        <x:f>IF(A58="","",SUM(N58:P58))</x:f>
      </x:c>
      <x:c r="R58" s="40" t="str">
        <x:f>IF(A58="","",IF(OR(AG58=0,AD58&gt;0,M58=0),"n.a.",L58/M58))</x:f>
      </x:c>
      <x:c r="S58" s="39" t="str">
        <x:f>IF(A58="","",IF(OR(AG58=0,AD58&gt;0,L58=0),"n.a.",Q58/L58))</x:f>
      </x:c>
      <x:c r="T58" s="41" t="str">
        <x:f>IF(A58="","",IF(AG58=0,"n.a.",INT(J58-Listas!B9)))</x:f>
      </x:c>
      <x:c r="U58" s="41" t="str">
        <x:f>IF(A58="","",IF(AG58=0,"n.a.",INT(K58-Listas!B9)))</x:f>
      </x:c>
      <x:c r="V58" s="182" t="str">
        <x:f>IF(COUNTA(A58:K58)=0,"",IF(W58&lt;&gt;"",W58,IF(H58="Inativo","INATIVO",IF(AD58&gt;0,"Corrigir lançamentos. ","")&amp;IF(Y58=1,"Documento vencido. ","")&amp;IF(Z58=1,"Manutenção por km. ","")&amp;IF(AA58=1,"Vencimento próximo. ","")&amp;IF(AB58=1,"Consumo baixo. ","")&amp;IF(AC58=1,"Custo alto. ","")&amp;IF(SUM(Y58:AC58)+AD58=0,"Acompanhar rotina",""))))</x:f>
      </x:c>
      <x:c r="W58" s="183" t="str">
        <x:f>IF(COUNTA(A58:K58)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inválidos",IF(OR(A58="",COUNTIFS($A$5:$A$104,A58)&lt;&gt;1),"ID ausente ou duplicado",IF(OR(B58="",C58="",F58=""),"Placa, modelo ou responsável ausente",IF(AND(H58&lt;&gt;"Ativo",H58&lt;&gt;"Em manutenção",H58&lt;&gt;"Inativo"),"Status inválido",IF(OR(NOT(ISNUMBER(G58)),G58&lt;0,NOT(ISNUMBER(I58)),I58&lt;0),"Hodômetro ou limite inválido",IF(OR(NOT(ISNUMBER(J58)),J58&lt;=0,NOT(ISNUMBER(K58)),K58&lt;=0),"Datas de documento ausentes ou inválidas","")))))))</x:f>
      </x:c>
      <x:c r="X58" s="181" t="n">
        <x:f>IF(AND(COUNTA(A58:K58)&gt;0,OR(Listas!B15="Todos",F58=Listas!B15),H58&lt;&gt;"Inativo"),1,0)</x:f>
        <x:v>0</x:v>
      </x:c>
      <x:c r="Y58" s="181" t="n">
        <x:f>IF(AND(X58=1,AG58=1,OR(T58&lt;0,U58&lt;0)),1,0)</x:f>
        <x:v>0</x:v>
      </x:c>
      <x:c r="Z58" s="181" t="n">
        <x:f>IF(AND(X58=1,AG58=1,G58&gt;=I58),1,0)</x:f>
        <x:v>0</x:v>
      </x:c>
      <x:c r="AA58" s="181" t="n">
        <x:f>IF(AND(X58=1,AG58=1,OR(AND(T58&gt;=0,T58&lt;=Listas!B8),AND(U58&gt;=0,U58&lt;=Listas!B8))),1,0)</x:f>
        <x:v>0</x:v>
      </x:c>
      <x:c r="AB58" s="181" t="n">
        <x:f>IF(AND(X58=1,AG58=1,AND(ISNUMBER(R58),R58&lt;Listas!B6)),1,0)</x:f>
        <x:v>0</x:v>
      </x:c>
      <x:c r="AC58" s="181" t="n">
        <x:f>IF(AND(X58=1,AG58=1,AND(ISNUMBER(S58),S58&gt;Listas!B7)),1,0)</x:f>
        <x:v>0</x:v>
      </x:c>
      <x:c r="AD58" s="181" t="n">
        <x:f>IF(A58="",0,COUNTIFS(Abastecimentos!$B$5:$B$204,A58,Abastecimentos!$Q$5:$Q$204,1)+COUNTIFS(Manutencoes!$C$5:$C$204,A58,Manutencoes!$Q$5:$Q$204,1)+COUNTIFS(Despesas!$B$5:$B$204,A58,Despesas!$O$5:$O$204,1))</x:f>
        <x:v>0</x:v>
      </x:c>
      <x:c r="AE58" s="181" t="n">
        <x:f>IF(X58=0,0,IF(OR(W58&lt;&gt;"",AD58&gt;0),1,IF(Y58=1,2,IF(Z58=1,3,IF(SUM(AA58:AC58)&gt;0,4,0)))))</x:f>
        <x:v>0</x:v>
      </x:c>
      <x:c r="AF58" s="181" t="str">
        <x:f>IF(AE58=0,"",COUNTIFS($AE$5:$AE$104,"&gt;0",$AE$5:$AE$104,"&lt;"&amp;AE58)+COUNTIFS($AE$5:AE58,AE58))</x:f>
      </x:c>
      <x:c r="AG58" s="181" t="n">
        <x:f>IF(AND(A58&lt;&gt;"",W58=""),1,0)</x:f>
        <x:v>0</x:v>
      </x:c>
      <x:c r="AH58" s="181" t="n">
        <x:f>IF(W58&lt;&gt;"",1,0)</x:f>
        <x:v>0</x:v>
      </x:c>
      <x:c r="AI58" s="181"/>
      <x:c r="AJ58" s="176"/>
      <x:c r="AK58" s="177"/>
    </x:row>
    <x:row r="59">
      <x:c r="A59" s="31"/>
      <x:c r="B59" s="31"/>
      <x:c r="C59" s="31"/>
      <x:c r="D59" s="31"/>
      <x:c r="E59" s="35"/>
      <x:c r="F59" s="31"/>
      <x:c r="G59" s="36"/>
      <x:c r="H59" s="36"/>
      <x:c r="I59" s="36"/>
      <x:c r="J59" s="37"/>
      <x:c r="K59" s="37"/>
      <x:c r="L59" s="38" t="str">
        <x:f>IF(A59="","",SUMIFS(Abastecimentos!$D$5:$D$204,Abastecimentos!$B$5:$B$204,A59,Abastecimentos!$N$5:$N$204,1,Abastecimentos!$O$5:$O$204,1))</x:f>
      </x:c>
      <x:c r="M59" s="38" t="str">
        <x:f>IF(A59="","",SUMIFS(Abastecimentos!$E$5:$E$204,Abastecimentos!$B$5:$B$204,A59,Abastecimentos!$N$5:$N$204,1,Abastecimentos!$O$5:$O$204,1))</x:f>
      </x:c>
      <x:c r="N59" s="39" t="str">
        <x:f>IF(A59="","",SUMIFS(Abastecimentos!$F$5:$F$204,Abastecimentos!$B$5:$B$204,A59,Abastecimentos!$N$5:$N$204,1,Abastecimentos!$O$5:$O$204,1))</x:f>
      </x:c>
      <x:c r="O59" s="39" t="str">
        <x:f>IF(A59="","",SUMIFS(Manutencoes!$H$5:$H$204,Manutencoes!$C$5:$C$204,A59,Manutencoes!$N$5:$N$204,1,Manutencoes!$O$5:$O$204,1,Manutencoes!$J$5:$J$204,"Concluída"))</x:f>
      </x:c>
      <x:c r="P59" s="39" t="str">
        <x:f>IF(A59="","",SUMIFS(Despesas!$E$5:$E$204,Despesas!$B$5:$B$204,A59,Despesas!$L$5:$L$204,1,Despesas!$M$5:$M$204,1,Despesas!$G$5:$G$204,"Sim"))</x:f>
      </x:c>
      <x:c r="Q59" s="39" t="str">
        <x:f>IF(A59="","",SUM(N59:P59))</x:f>
      </x:c>
      <x:c r="R59" s="40" t="str">
        <x:f>IF(A59="","",IF(OR(AG59=0,AD59&gt;0,M59=0),"n.a.",L59/M59))</x:f>
      </x:c>
      <x:c r="S59" s="39" t="str">
        <x:f>IF(A59="","",IF(OR(AG59=0,AD59&gt;0,L59=0),"n.a.",Q59/L59))</x:f>
      </x:c>
      <x:c r="T59" s="41" t="str">
        <x:f>IF(A59="","",IF(AG59=0,"n.a.",INT(J59-Listas!B9)))</x:f>
      </x:c>
      <x:c r="U59" s="41" t="str">
        <x:f>IF(A59="","",IF(AG59=0,"n.a.",INT(K59-Listas!B9)))</x:f>
      </x:c>
      <x:c r="V59" s="182" t="str">
        <x:f>IF(COUNTA(A59:K59)=0,"",IF(W59&lt;&gt;"",W59,IF(H59="Inativo","INATIVO",IF(AD59&gt;0,"Corrigir lançamentos. ","")&amp;IF(Y59=1,"Documento vencido. ","")&amp;IF(Z59=1,"Manutenção por km. ","")&amp;IF(AA59=1,"Vencimento próximo. ","")&amp;IF(AB59=1,"Consumo baixo. ","")&amp;IF(AC59=1,"Custo alto. ","")&amp;IF(SUM(Y59:AC59)+AD59=0,"Acompanhar rotina",""))))</x:f>
      </x:c>
      <x:c r="W59" s="183" t="str">
        <x:f>IF(COUNTA(A59:K59)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inválidos",IF(OR(A59="",COUNTIFS($A$5:$A$104,A59)&lt;&gt;1),"ID ausente ou duplicado",IF(OR(B59="",C59="",F59=""),"Placa, modelo ou responsável ausente",IF(AND(H59&lt;&gt;"Ativo",H59&lt;&gt;"Em manutenção",H59&lt;&gt;"Inativo"),"Status inválido",IF(OR(NOT(ISNUMBER(G59)),G59&lt;0,NOT(ISNUMBER(I59)),I59&lt;0),"Hodômetro ou limite inválido",IF(OR(NOT(ISNUMBER(J59)),J59&lt;=0,NOT(ISNUMBER(K59)),K59&lt;=0),"Datas de documento ausentes ou inválidas","")))))))</x:f>
      </x:c>
      <x:c r="X59" s="181" t="n">
        <x:f>IF(AND(COUNTA(A59:K59)&gt;0,OR(Listas!B15="Todos",F59=Listas!B15),H59&lt;&gt;"Inativo"),1,0)</x:f>
        <x:v>0</x:v>
      </x:c>
      <x:c r="Y59" s="181" t="n">
        <x:f>IF(AND(X59=1,AG59=1,OR(T59&lt;0,U59&lt;0)),1,0)</x:f>
        <x:v>0</x:v>
      </x:c>
      <x:c r="Z59" s="181" t="n">
        <x:f>IF(AND(X59=1,AG59=1,G59&gt;=I59),1,0)</x:f>
        <x:v>0</x:v>
      </x:c>
      <x:c r="AA59" s="181" t="n">
        <x:f>IF(AND(X59=1,AG59=1,OR(AND(T59&gt;=0,T59&lt;=Listas!B8),AND(U59&gt;=0,U59&lt;=Listas!B8))),1,0)</x:f>
        <x:v>0</x:v>
      </x:c>
      <x:c r="AB59" s="181" t="n">
        <x:f>IF(AND(X59=1,AG59=1,AND(ISNUMBER(R59),R59&lt;Listas!B6)),1,0)</x:f>
        <x:v>0</x:v>
      </x:c>
      <x:c r="AC59" s="181" t="n">
        <x:f>IF(AND(X59=1,AG59=1,AND(ISNUMBER(S59),S59&gt;Listas!B7)),1,0)</x:f>
        <x:v>0</x:v>
      </x:c>
      <x:c r="AD59" s="181" t="n">
        <x:f>IF(A59="",0,COUNTIFS(Abastecimentos!$B$5:$B$204,A59,Abastecimentos!$Q$5:$Q$204,1)+COUNTIFS(Manutencoes!$C$5:$C$204,A59,Manutencoes!$Q$5:$Q$204,1)+COUNTIFS(Despesas!$B$5:$B$204,A59,Despesas!$O$5:$O$204,1))</x:f>
        <x:v>0</x:v>
      </x:c>
      <x:c r="AE59" s="181" t="n">
        <x:f>IF(X59=0,0,IF(OR(W59&lt;&gt;"",AD59&gt;0),1,IF(Y59=1,2,IF(Z59=1,3,IF(SUM(AA59:AC59)&gt;0,4,0)))))</x:f>
        <x:v>0</x:v>
      </x:c>
      <x:c r="AF59" s="181" t="str">
        <x:f>IF(AE59=0,"",COUNTIFS($AE$5:$AE$104,"&gt;0",$AE$5:$AE$104,"&lt;"&amp;AE59)+COUNTIFS($AE$5:AE59,AE59))</x:f>
      </x:c>
      <x:c r="AG59" s="181" t="n">
        <x:f>IF(AND(A59&lt;&gt;"",W59=""),1,0)</x:f>
        <x:v>0</x:v>
      </x:c>
      <x:c r="AH59" s="181" t="n">
        <x:f>IF(W59&lt;&gt;"",1,0)</x:f>
        <x:v>0</x:v>
      </x:c>
      <x:c r="AI59" s="181"/>
      <x:c r="AJ59" s="176"/>
      <x:c r="AK59" s="177"/>
    </x:row>
    <x:row r="60">
      <x:c r="A60" s="31"/>
      <x:c r="B60" s="31"/>
      <x:c r="C60" s="31"/>
      <x:c r="D60" s="31"/>
      <x:c r="E60" s="35"/>
      <x:c r="F60" s="31"/>
      <x:c r="G60" s="36"/>
      <x:c r="H60" s="36"/>
      <x:c r="I60" s="36"/>
      <x:c r="J60" s="37"/>
      <x:c r="K60" s="37"/>
      <x:c r="L60" s="38" t="str">
        <x:f>IF(A60="","",SUMIFS(Abastecimentos!$D$5:$D$204,Abastecimentos!$B$5:$B$204,A60,Abastecimentos!$N$5:$N$204,1,Abastecimentos!$O$5:$O$204,1))</x:f>
      </x:c>
      <x:c r="M60" s="38" t="str">
        <x:f>IF(A60="","",SUMIFS(Abastecimentos!$E$5:$E$204,Abastecimentos!$B$5:$B$204,A60,Abastecimentos!$N$5:$N$204,1,Abastecimentos!$O$5:$O$204,1))</x:f>
      </x:c>
      <x:c r="N60" s="39" t="str">
        <x:f>IF(A60="","",SUMIFS(Abastecimentos!$F$5:$F$204,Abastecimentos!$B$5:$B$204,A60,Abastecimentos!$N$5:$N$204,1,Abastecimentos!$O$5:$O$204,1))</x:f>
      </x:c>
      <x:c r="O60" s="39" t="str">
        <x:f>IF(A60="","",SUMIFS(Manutencoes!$H$5:$H$204,Manutencoes!$C$5:$C$204,A60,Manutencoes!$N$5:$N$204,1,Manutencoes!$O$5:$O$204,1,Manutencoes!$J$5:$J$204,"Concluída"))</x:f>
      </x:c>
      <x:c r="P60" s="39" t="str">
        <x:f>IF(A60="","",SUMIFS(Despesas!$E$5:$E$204,Despesas!$B$5:$B$204,A60,Despesas!$L$5:$L$204,1,Despesas!$M$5:$M$204,1,Despesas!$G$5:$G$204,"Sim"))</x:f>
      </x:c>
      <x:c r="Q60" s="39" t="str">
        <x:f>IF(A60="","",SUM(N60:P60))</x:f>
      </x:c>
      <x:c r="R60" s="40" t="str">
        <x:f>IF(A60="","",IF(OR(AG60=0,AD60&gt;0,M60=0),"n.a.",L60/M60))</x:f>
      </x:c>
      <x:c r="S60" s="39" t="str">
        <x:f>IF(A60="","",IF(OR(AG60=0,AD60&gt;0,L60=0),"n.a.",Q60/L60))</x:f>
      </x:c>
      <x:c r="T60" s="41" t="str">
        <x:f>IF(A60="","",IF(AG60=0,"n.a.",INT(J60-Listas!B9)))</x:f>
      </x:c>
      <x:c r="U60" s="41" t="str">
        <x:f>IF(A60="","",IF(AG60=0,"n.a.",INT(K60-Listas!B9)))</x:f>
      </x:c>
      <x:c r="V60" s="182" t="str">
        <x:f>IF(COUNTA(A60:K60)=0,"",IF(W60&lt;&gt;"",W60,IF(H60="Inativo","INATIVO",IF(AD60&gt;0,"Corrigir lançamentos. ","")&amp;IF(Y60=1,"Documento vencido. ","")&amp;IF(Z60=1,"Manutenção por km. ","")&amp;IF(AA60=1,"Vencimento próximo. ","")&amp;IF(AB60=1,"Consumo baixo. ","")&amp;IF(AC60=1,"Custo alto. ","")&amp;IF(SUM(Y60:AC60)+AD60=0,"Acompanhar rotina",""))))</x:f>
      </x:c>
      <x:c r="W60" s="183" t="str">
        <x:f>IF(COUNTA(A60:K60)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inválidos",IF(OR(A60="",COUNTIFS($A$5:$A$104,A60)&lt;&gt;1),"ID ausente ou duplicado",IF(OR(B60="",C60="",F60=""),"Placa, modelo ou responsável ausente",IF(AND(H60&lt;&gt;"Ativo",H60&lt;&gt;"Em manutenção",H60&lt;&gt;"Inativo"),"Status inválido",IF(OR(NOT(ISNUMBER(G60)),G60&lt;0,NOT(ISNUMBER(I60)),I60&lt;0),"Hodômetro ou limite inválido",IF(OR(NOT(ISNUMBER(J60)),J60&lt;=0,NOT(ISNUMBER(K60)),K60&lt;=0),"Datas de documento ausentes ou inválidas","")))))))</x:f>
      </x:c>
      <x:c r="X60" s="181" t="n">
        <x:f>IF(AND(COUNTA(A60:K60)&gt;0,OR(Listas!B15="Todos",F60=Listas!B15),H60&lt;&gt;"Inativo"),1,0)</x:f>
        <x:v>0</x:v>
      </x:c>
      <x:c r="Y60" s="181" t="n">
        <x:f>IF(AND(X60=1,AG60=1,OR(T60&lt;0,U60&lt;0)),1,0)</x:f>
        <x:v>0</x:v>
      </x:c>
      <x:c r="Z60" s="181" t="n">
        <x:f>IF(AND(X60=1,AG60=1,G60&gt;=I60),1,0)</x:f>
        <x:v>0</x:v>
      </x:c>
      <x:c r="AA60" s="181" t="n">
        <x:f>IF(AND(X60=1,AG60=1,OR(AND(T60&gt;=0,T60&lt;=Listas!B8),AND(U60&gt;=0,U60&lt;=Listas!B8))),1,0)</x:f>
        <x:v>0</x:v>
      </x:c>
      <x:c r="AB60" s="181" t="n">
        <x:f>IF(AND(X60=1,AG60=1,AND(ISNUMBER(R60),R60&lt;Listas!B6)),1,0)</x:f>
        <x:v>0</x:v>
      </x:c>
      <x:c r="AC60" s="181" t="n">
        <x:f>IF(AND(X60=1,AG60=1,AND(ISNUMBER(S60),S60&gt;Listas!B7)),1,0)</x:f>
        <x:v>0</x:v>
      </x:c>
      <x:c r="AD60" s="181" t="n">
        <x:f>IF(A60="",0,COUNTIFS(Abastecimentos!$B$5:$B$204,A60,Abastecimentos!$Q$5:$Q$204,1)+COUNTIFS(Manutencoes!$C$5:$C$204,A60,Manutencoes!$Q$5:$Q$204,1)+COUNTIFS(Despesas!$B$5:$B$204,A60,Despesas!$O$5:$O$204,1))</x:f>
        <x:v>0</x:v>
      </x:c>
      <x:c r="AE60" s="181" t="n">
        <x:f>IF(X60=0,0,IF(OR(W60&lt;&gt;"",AD60&gt;0),1,IF(Y60=1,2,IF(Z60=1,3,IF(SUM(AA60:AC60)&gt;0,4,0)))))</x:f>
        <x:v>0</x:v>
      </x:c>
      <x:c r="AF60" s="181" t="str">
        <x:f>IF(AE60=0,"",COUNTIFS($AE$5:$AE$104,"&gt;0",$AE$5:$AE$104,"&lt;"&amp;AE60)+COUNTIFS($AE$5:AE60,AE60))</x:f>
      </x:c>
      <x:c r="AG60" s="181" t="n">
        <x:f>IF(AND(A60&lt;&gt;"",W60=""),1,0)</x:f>
        <x:v>0</x:v>
      </x:c>
      <x:c r="AH60" s="181" t="n">
        <x:f>IF(W60&lt;&gt;"",1,0)</x:f>
        <x:v>0</x:v>
      </x:c>
      <x:c r="AI60" s="181"/>
      <x:c r="AJ60" s="176"/>
      <x:c r="AK60" s="177"/>
    </x:row>
    <x:row r="61">
      <x:c r="A61" s="31"/>
      <x:c r="B61" s="31"/>
      <x:c r="C61" s="31"/>
      <x:c r="D61" s="31"/>
      <x:c r="E61" s="35"/>
      <x:c r="F61" s="31"/>
      <x:c r="G61" s="36"/>
      <x:c r="H61" s="36"/>
      <x:c r="I61" s="36"/>
      <x:c r="J61" s="37"/>
      <x:c r="K61" s="37"/>
      <x:c r="L61" s="38" t="str">
        <x:f>IF(A61="","",SUMIFS(Abastecimentos!$D$5:$D$204,Abastecimentos!$B$5:$B$204,A61,Abastecimentos!$N$5:$N$204,1,Abastecimentos!$O$5:$O$204,1))</x:f>
      </x:c>
      <x:c r="M61" s="38" t="str">
        <x:f>IF(A61="","",SUMIFS(Abastecimentos!$E$5:$E$204,Abastecimentos!$B$5:$B$204,A61,Abastecimentos!$N$5:$N$204,1,Abastecimentos!$O$5:$O$204,1))</x:f>
      </x:c>
      <x:c r="N61" s="39" t="str">
        <x:f>IF(A61="","",SUMIFS(Abastecimentos!$F$5:$F$204,Abastecimentos!$B$5:$B$204,A61,Abastecimentos!$N$5:$N$204,1,Abastecimentos!$O$5:$O$204,1))</x:f>
      </x:c>
      <x:c r="O61" s="39" t="str">
        <x:f>IF(A61="","",SUMIFS(Manutencoes!$H$5:$H$204,Manutencoes!$C$5:$C$204,A61,Manutencoes!$N$5:$N$204,1,Manutencoes!$O$5:$O$204,1,Manutencoes!$J$5:$J$204,"Concluída"))</x:f>
      </x:c>
      <x:c r="P61" s="39" t="str">
        <x:f>IF(A61="","",SUMIFS(Despesas!$E$5:$E$204,Despesas!$B$5:$B$204,A61,Despesas!$L$5:$L$204,1,Despesas!$M$5:$M$204,1,Despesas!$G$5:$G$204,"Sim"))</x:f>
      </x:c>
      <x:c r="Q61" s="39" t="str">
        <x:f>IF(A61="","",SUM(N61:P61))</x:f>
      </x:c>
      <x:c r="R61" s="40" t="str">
        <x:f>IF(A61="","",IF(OR(AG61=0,AD61&gt;0,M61=0),"n.a.",L61/M61))</x:f>
      </x:c>
      <x:c r="S61" s="39" t="str">
        <x:f>IF(A61="","",IF(OR(AG61=0,AD61&gt;0,L61=0),"n.a.",Q61/L61))</x:f>
      </x:c>
      <x:c r="T61" s="41" t="str">
        <x:f>IF(A61="","",IF(AG61=0,"n.a.",INT(J61-Listas!B9)))</x:f>
      </x:c>
      <x:c r="U61" s="41" t="str">
        <x:f>IF(A61="","",IF(AG61=0,"n.a.",INT(K61-Listas!B9)))</x:f>
      </x:c>
      <x:c r="V61" s="182" t="str">
        <x:f>IF(COUNTA(A61:K61)=0,"",IF(W61&lt;&gt;"",W61,IF(H61="Inativo","INATIVO",IF(AD61&gt;0,"Corrigir lançamentos. ","")&amp;IF(Y61=1,"Documento vencido. ","")&amp;IF(Z61=1,"Manutenção por km. ","")&amp;IF(AA61=1,"Vencimento próximo. ","")&amp;IF(AB61=1,"Consumo baixo. ","")&amp;IF(AC61=1,"Custo alto. ","")&amp;IF(SUM(Y61:AC61)+AD61=0,"Acompanhar rotina",""))))</x:f>
      </x:c>
      <x:c r="W61" s="183" t="str">
        <x:f>IF(COUNTA(A61:K61)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inválidos",IF(OR(A61="",COUNTIFS($A$5:$A$104,A61)&lt;&gt;1),"ID ausente ou duplicado",IF(OR(B61="",C61="",F61=""),"Placa, modelo ou responsável ausente",IF(AND(H61&lt;&gt;"Ativo",H61&lt;&gt;"Em manutenção",H61&lt;&gt;"Inativo"),"Status inválido",IF(OR(NOT(ISNUMBER(G61)),G61&lt;0,NOT(ISNUMBER(I61)),I61&lt;0),"Hodômetro ou limite inválido",IF(OR(NOT(ISNUMBER(J61)),J61&lt;=0,NOT(ISNUMBER(K61)),K61&lt;=0),"Datas de documento ausentes ou inválidas","")))))))</x:f>
      </x:c>
      <x:c r="X61" s="181" t="n">
        <x:f>IF(AND(COUNTA(A61:K61)&gt;0,OR(Listas!B15="Todos",F61=Listas!B15),H61&lt;&gt;"Inativo"),1,0)</x:f>
        <x:v>0</x:v>
      </x:c>
      <x:c r="Y61" s="181" t="n">
        <x:f>IF(AND(X61=1,AG61=1,OR(T61&lt;0,U61&lt;0)),1,0)</x:f>
        <x:v>0</x:v>
      </x:c>
      <x:c r="Z61" s="181" t="n">
        <x:f>IF(AND(X61=1,AG61=1,G61&gt;=I61),1,0)</x:f>
        <x:v>0</x:v>
      </x:c>
      <x:c r="AA61" s="181" t="n">
        <x:f>IF(AND(X61=1,AG61=1,OR(AND(T61&gt;=0,T61&lt;=Listas!B8),AND(U61&gt;=0,U61&lt;=Listas!B8))),1,0)</x:f>
        <x:v>0</x:v>
      </x:c>
      <x:c r="AB61" s="181" t="n">
        <x:f>IF(AND(X61=1,AG61=1,AND(ISNUMBER(R61),R61&lt;Listas!B6)),1,0)</x:f>
        <x:v>0</x:v>
      </x:c>
      <x:c r="AC61" s="181" t="n">
        <x:f>IF(AND(X61=1,AG61=1,AND(ISNUMBER(S61),S61&gt;Listas!B7)),1,0)</x:f>
        <x:v>0</x:v>
      </x:c>
      <x:c r="AD61" s="181" t="n">
        <x:f>IF(A61="",0,COUNTIFS(Abastecimentos!$B$5:$B$204,A61,Abastecimentos!$Q$5:$Q$204,1)+COUNTIFS(Manutencoes!$C$5:$C$204,A61,Manutencoes!$Q$5:$Q$204,1)+COUNTIFS(Despesas!$B$5:$B$204,A61,Despesas!$O$5:$O$204,1))</x:f>
        <x:v>0</x:v>
      </x:c>
      <x:c r="AE61" s="181" t="n">
        <x:f>IF(X61=0,0,IF(OR(W61&lt;&gt;"",AD61&gt;0),1,IF(Y61=1,2,IF(Z61=1,3,IF(SUM(AA61:AC61)&gt;0,4,0)))))</x:f>
        <x:v>0</x:v>
      </x:c>
      <x:c r="AF61" s="181" t="str">
        <x:f>IF(AE61=0,"",COUNTIFS($AE$5:$AE$104,"&gt;0",$AE$5:$AE$104,"&lt;"&amp;AE61)+COUNTIFS($AE$5:AE61,AE61))</x:f>
      </x:c>
      <x:c r="AG61" s="181" t="n">
        <x:f>IF(AND(A61&lt;&gt;"",W61=""),1,0)</x:f>
        <x:v>0</x:v>
      </x:c>
      <x:c r="AH61" s="181" t="n">
        <x:f>IF(W61&lt;&gt;"",1,0)</x:f>
        <x:v>0</x:v>
      </x:c>
      <x:c r="AI61" s="181"/>
      <x:c r="AJ61" s="176"/>
      <x:c r="AK61" s="177"/>
    </x:row>
    <x:row r="62">
      <x:c r="A62" s="31"/>
      <x:c r="B62" s="31"/>
      <x:c r="C62" s="31"/>
      <x:c r="D62" s="31"/>
      <x:c r="E62" s="35"/>
      <x:c r="F62" s="31"/>
      <x:c r="G62" s="36"/>
      <x:c r="H62" s="36"/>
      <x:c r="I62" s="36"/>
      <x:c r="J62" s="37"/>
      <x:c r="K62" s="37"/>
      <x:c r="L62" s="38" t="str">
        <x:f>IF(A62="","",SUMIFS(Abastecimentos!$D$5:$D$204,Abastecimentos!$B$5:$B$204,A62,Abastecimentos!$N$5:$N$204,1,Abastecimentos!$O$5:$O$204,1))</x:f>
      </x:c>
      <x:c r="M62" s="38" t="str">
        <x:f>IF(A62="","",SUMIFS(Abastecimentos!$E$5:$E$204,Abastecimentos!$B$5:$B$204,A62,Abastecimentos!$N$5:$N$204,1,Abastecimentos!$O$5:$O$204,1))</x:f>
      </x:c>
      <x:c r="N62" s="39" t="str">
        <x:f>IF(A62="","",SUMIFS(Abastecimentos!$F$5:$F$204,Abastecimentos!$B$5:$B$204,A62,Abastecimentos!$N$5:$N$204,1,Abastecimentos!$O$5:$O$204,1))</x:f>
      </x:c>
      <x:c r="O62" s="39" t="str">
        <x:f>IF(A62="","",SUMIFS(Manutencoes!$H$5:$H$204,Manutencoes!$C$5:$C$204,A62,Manutencoes!$N$5:$N$204,1,Manutencoes!$O$5:$O$204,1,Manutencoes!$J$5:$J$204,"Concluída"))</x:f>
      </x:c>
      <x:c r="P62" s="39" t="str">
        <x:f>IF(A62="","",SUMIFS(Despesas!$E$5:$E$204,Despesas!$B$5:$B$204,A62,Despesas!$L$5:$L$204,1,Despesas!$M$5:$M$204,1,Despesas!$G$5:$G$204,"Sim"))</x:f>
      </x:c>
      <x:c r="Q62" s="39" t="str">
        <x:f>IF(A62="","",SUM(N62:P62))</x:f>
      </x:c>
      <x:c r="R62" s="40" t="str">
        <x:f>IF(A62="","",IF(OR(AG62=0,AD62&gt;0,M62=0),"n.a.",L62/M62))</x:f>
      </x:c>
      <x:c r="S62" s="39" t="str">
        <x:f>IF(A62="","",IF(OR(AG62=0,AD62&gt;0,L62=0),"n.a.",Q62/L62))</x:f>
      </x:c>
      <x:c r="T62" s="41" t="str">
        <x:f>IF(A62="","",IF(AG62=0,"n.a.",INT(J62-Listas!B9)))</x:f>
      </x:c>
      <x:c r="U62" s="41" t="str">
        <x:f>IF(A62="","",IF(AG62=0,"n.a.",INT(K62-Listas!B9)))</x:f>
      </x:c>
      <x:c r="V62" s="182" t="str">
        <x:f>IF(COUNTA(A62:K62)=0,"",IF(W62&lt;&gt;"",W62,IF(H62="Inativo","INATIVO",IF(AD62&gt;0,"Corrigir lançamentos. ","")&amp;IF(Y62=1,"Documento vencido. ","")&amp;IF(Z62=1,"Manutenção por km. ","")&amp;IF(AA62=1,"Vencimento próximo. ","")&amp;IF(AB62=1,"Consumo baixo. ","")&amp;IF(AC62=1,"Custo alto. ","")&amp;IF(SUM(Y62:AC62)+AD62=0,"Acompanhar rotina",""))))</x:f>
      </x:c>
      <x:c r="W62" s="183" t="str">
        <x:f>IF(COUNTA(A62:K62)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inválidos",IF(OR(A62="",COUNTIFS($A$5:$A$104,A62)&lt;&gt;1),"ID ausente ou duplicado",IF(OR(B62="",C62="",F62=""),"Placa, modelo ou responsável ausente",IF(AND(H62&lt;&gt;"Ativo",H62&lt;&gt;"Em manutenção",H62&lt;&gt;"Inativo"),"Status inválido",IF(OR(NOT(ISNUMBER(G62)),G62&lt;0,NOT(ISNUMBER(I62)),I62&lt;0),"Hodômetro ou limite inválido",IF(OR(NOT(ISNUMBER(J62)),J62&lt;=0,NOT(ISNUMBER(K62)),K62&lt;=0),"Datas de documento ausentes ou inválidas","")))))))</x:f>
      </x:c>
      <x:c r="X62" s="181" t="n">
        <x:f>IF(AND(COUNTA(A62:K62)&gt;0,OR(Listas!B15="Todos",F62=Listas!B15),H62&lt;&gt;"Inativo"),1,0)</x:f>
        <x:v>0</x:v>
      </x:c>
      <x:c r="Y62" s="181" t="n">
        <x:f>IF(AND(X62=1,AG62=1,OR(T62&lt;0,U62&lt;0)),1,0)</x:f>
        <x:v>0</x:v>
      </x:c>
      <x:c r="Z62" s="181" t="n">
        <x:f>IF(AND(X62=1,AG62=1,G62&gt;=I62),1,0)</x:f>
        <x:v>0</x:v>
      </x:c>
      <x:c r="AA62" s="181" t="n">
        <x:f>IF(AND(X62=1,AG62=1,OR(AND(T62&gt;=0,T62&lt;=Listas!B8),AND(U62&gt;=0,U62&lt;=Listas!B8))),1,0)</x:f>
        <x:v>0</x:v>
      </x:c>
      <x:c r="AB62" s="181" t="n">
        <x:f>IF(AND(X62=1,AG62=1,AND(ISNUMBER(R62),R62&lt;Listas!B6)),1,0)</x:f>
        <x:v>0</x:v>
      </x:c>
      <x:c r="AC62" s="181" t="n">
        <x:f>IF(AND(X62=1,AG62=1,AND(ISNUMBER(S62),S62&gt;Listas!B7)),1,0)</x:f>
        <x:v>0</x:v>
      </x:c>
      <x:c r="AD62" s="181" t="n">
        <x:f>IF(A62="",0,COUNTIFS(Abastecimentos!$B$5:$B$204,A62,Abastecimentos!$Q$5:$Q$204,1)+COUNTIFS(Manutencoes!$C$5:$C$204,A62,Manutencoes!$Q$5:$Q$204,1)+COUNTIFS(Despesas!$B$5:$B$204,A62,Despesas!$O$5:$O$204,1))</x:f>
        <x:v>0</x:v>
      </x:c>
      <x:c r="AE62" s="181" t="n">
        <x:f>IF(X62=0,0,IF(OR(W62&lt;&gt;"",AD62&gt;0),1,IF(Y62=1,2,IF(Z62=1,3,IF(SUM(AA62:AC62)&gt;0,4,0)))))</x:f>
        <x:v>0</x:v>
      </x:c>
      <x:c r="AF62" s="181" t="str">
        <x:f>IF(AE62=0,"",COUNTIFS($AE$5:$AE$104,"&gt;0",$AE$5:$AE$104,"&lt;"&amp;AE62)+COUNTIFS($AE$5:AE62,AE62))</x:f>
      </x:c>
      <x:c r="AG62" s="181" t="n">
        <x:f>IF(AND(A62&lt;&gt;"",W62=""),1,0)</x:f>
        <x:v>0</x:v>
      </x:c>
      <x:c r="AH62" s="181" t="n">
        <x:f>IF(W62&lt;&gt;"",1,0)</x:f>
        <x:v>0</x:v>
      </x:c>
      <x:c r="AI62" s="181"/>
      <x:c r="AJ62" s="176"/>
      <x:c r="AK62" s="177"/>
    </x:row>
    <x:row r="63">
      <x:c r="A63" s="31"/>
      <x:c r="B63" s="31"/>
      <x:c r="C63" s="31"/>
      <x:c r="D63" s="31"/>
      <x:c r="E63" s="35"/>
      <x:c r="F63" s="31"/>
      <x:c r="G63" s="36"/>
      <x:c r="H63" s="36"/>
      <x:c r="I63" s="36"/>
      <x:c r="J63" s="37"/>
      <x:c r="K63" s="37"/>
      <x:c r="L63" s="38" t="str">
        <x:f>IF(A63="","",SUMIFS(Abastecimentos!$D$5:$D$204,Abastecimentos!$B$5:$B$204,A63,Abastecimentos!$N$5:$N$204,1,Abastecimentos!$O$5:$O$204,1))</x:f>
      </x:c>
      <x:c r="M63" s="38" t="str">
        <x:f>IF(A63="","",SUMIFS(Abastecimentos!$E$5:$E$204,Abastecimentos!$B$5:$B$204,A63,Abastecimentos!$N$5:$N$204,1,Abastecimentos!$O$5:$O$204,1))</x:f>
      </x:c>
      <x:c r="N63" s="39" t="str">
        <x:f>IF(A63="","",SUMIFS(Abastecimentos!$F$5:$F$204,Abastecimentos!$B$5:$B$204,A63,Abastecimentos!$N$5:$N$204,1,Abastecimentos!$O$5:$O$204,1))</x:f>
      </x:c>
      <x:c r="O63" s="39" t="str">
        <x:f>IF(A63="","",SUMIFS(Manutencoes!$H$5:$H$204,Manutencoes!$C$5:$C$204,A63,Manutencoes!$N$5:$N$204,1,Manutencoes!$O$5:$O$204,1,Manutencoes!$J$5:$J$204,"Concluída"))</x:f>
      </x:c>
      <x:c r="P63" s="39" t="str">
        <x:f>IF(A63="","",SUMIFS(Despesas!$E$5:$E$204,Despesas!$B$5:$B$204,A63,Despesas!$L$5:$L$204,1,Despesas!$M$5:$M$204,1,Despesas!$G$5:$G$204,"Sim"))</x:f>
      </x:c>
      <x:c r="Q63" s="39" t="str">
        <x:f>IF(A63="","",SUM(N63:P63))</x:f>
      </x:c>
      <x:c r="R63" s="40" t="str">
        <x:f>IF(A63="","",IF(OR(AG63=0,AD63&gt;0,M63=0),"n.a.",L63/M63))</x:f>
      </x:c>
      <x:c r="S63" s="39" t="str">
        <x:f>IF(A63="","",IF(OR(AG63=0,AD63&gt;0,L63=0),"n.a.",Q63/L63))</x:f>
      </x:c>
      <x:c r="T63" s="41" t="str">
        <x:f>IF(A63="","",IF(AG63=0,"n.a.",INT(J63-Listas!B9)))</x:f>
      </x:c>
      <x:c r="U63" s="41" t="str">
        <x:f>IF(A63="","",IF(AG63=0,"n.a.",INT(K63-Listas!B9)))</x:f>
      </x:c>
      <x:c r="V63" s="182" t="str">
        <x:f>IF(COUNTA(A63:K63)=0,"",IF(W63&lt;&gt;"",W63,IF(H63="Inativo","INATIVO",IF(AD63&gt;0,"Corrigir lançamentos. ","")&amp;IF(Y63=1,"Documento vencido. ","")&amp;IF(Z63=1,"Manutenção por km. ","")&amp;IF(AA63=1,"Vencimento próximo. ","")&amp;IF(AB63=1,"Consumo baixo. ","")&amp;IF(AC63=1,"Custo alto. ","")&amp;IF(SUM(Y63:AC63)+AD63=0,"Acompanhar rotina",""))))</x:f>
      </x:c>
      <x:c r="W63" s="183" t="str">
        <x:f>IF(COUNTA(A63:K63)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inválidos",IF(OR(A63="",COUNTIFS($A$5:$A$104,A63)&lt;&gt;1),"ID ausente ou duplicado",IF(OR(B63="",C63="",F63=""),"Placa, modelo ou responsável ausente",IF(AND(H63&lt;&gt;"Ativo",H63&lt;&gt;"Em manutenção",H63&lt;&gt;"Inativo"),"Status inválido",IF(OR(NOT(ISNUMBER(G63)),G63&lt;0,NOT(ISNUMBER(I63)),I63&lt;0),"Hodômetro ou limite inválido",IF(OR(NOT(ISNUMBER(J63)),J63&lt;=0,NOT(ISNUMBER(K63)),K63&lt;=0),"Datas de documento ausentes ou inválidas","")))))))</x:f>
      </x:c>
      <x:c r="X63" s="181" t="n">
        <x:f>IF(AND(COUNTA(A63:K63)&gt;0,OR(Listas!B15="Todos",F63=Listas!B15),H63&lt;&gt;"Inativo"),1,0)</x:f>
        <x:v>0</x:v>
      </x:c>
      <x:c r="Y63" s="181" t="n">
        <x:f>IF(AND(X63=1,AG63=1,OR(T63&lt;0,U63&lt;0)),1,0)</x:f>
        <x:v>0</x:v>
      </x:c>
      <x:c r="Z63" s="181" t="n">
        <x:f>IF(AND(X63=1,AG63=1,G63&gt;=I63),1,0)</x:f>
        <x:v>0</x:v>
      </x:c>
      <x:c r="AA63" s="181" t="n">
        <x:f>IF(AND(X63=1,AG63=1,OR(AND(T63&gt;=0,T63&lt;=Listas!B8),AND(U63&gt;=0,U63&lt;=Listas!B8))),1,0)</x:f>
        <x:v>0</x:v>
      </x:c>
      <x:c r="AB63" s="181" t="n">
        <x:f>IF(AND(X63=1,AG63=1,AND(ISNUMBER(R63),R63&lt;Listas!B6)),1,0)</x:f>
        <x:v>0</x:v>
      </x:c>
      <x:c r="AC63" s="181" t="n">
        <x:f>IF(AND(X63=1,AG63=1,AND(ISNUMBER(S63),S63&gt;Listas!B7)),1,0)</x:f>
        <x:v>0</x:v>
      </x:c>
      <x:c r="AD63" s="181" t="n">
        <x:f>IF(A63="",0,COUNTIFS(Abastecimentos!$B$5:$B$204,A63,Abastecimentos!$Q$5:$Q$204,1)+COUNTIFS(Manutencoes!$C$5:$C$204,A63,Manutencoes!$Q$5:$Q$204,1)+COUNTIFS(Despesas!$B$5:$B$204,A63,Despesas!$O$5:$O$204,1))</x:f>
        <x:v>0</x:v>
      </x:c>
      <x:c r="AE63" s="181" t="n">
        <x:f>IF(X63=0,0,IF(OR(W63&lt;&gt;"",AD63&gt;0),1,IF(Y63=1,2,IF(Z63=1,3,IF(SUM(AA63:AC63)&gt;0,4,0)))))</x:f>
        <x:v>0</x:v>
      </x:c>
      <x:c r="AF63" s="181" t="str">
        <x:f>IF(AE63=0,"",COUNTIFS($AE$5:$AE$104,"&gt;0",$AE$5:$AE$104,"&lt;"&amp;AE63)+COUNTIFS($AE$5:AE63,AE63))</x:f>
      </x:c>
      <x:c r="AG63" s="181" t="n">
        <x:f>IF(AND(A63&lt;&gt;"",W63=""),1,0)</x:f>
        <x:v>0</x:v>
      </x:c>
      <x:c r="AH63" s="181" t="n">
        <x:f>IF(W63&lt;&gt;"",1,0)</x:f>
        <x:v>0</x:v>
      </x:c>
      <x:c r="AI63" s="181"/>
      <x:c r="AJ63" s="176"/>
      <x:c r="AK63" s="177"/>
    </x:row>
    <x:row r="64">
      <x:c r="A64" s="31"/>
      <x:c r="B64" s="31"/>
      <x:c r="C64" s="31"/>
      <x:c r="D64" s="31"/>
      <x:c r="E64" s="35"/>
      <x:c r="F64" s="31"/>
      <x:c r="G64" s="36"/>
      <x:c r="H64" s="36"/>
      <x:c r="I64" s="36"/>
      <x:c r="J64" s="37"/>
      <x:c r="K64" s="37"/>
      <x:c r="L64" s="38" t="str">
        <x:f>IF(A64="","",SUMIFS(Abastecimentos!$D$5:$D$204,Abastecimentos!$B$5:$B$204,A64,Abastecimentos!$N$5:$N$204,1,Abastecimentos!$O$5:$O$204,1))</x:f>
      </x:c>
      <x:c r="M64" s="38" t="str">
        <x:f>IF(A64="","",SUMIFS(Abastecimentos!$E$5:$E$204,Abastecimentos!$B$5:$B$204,A64,Abastecimentos!$N$5:$N$204,1,Abastecimentos!$O$5:$O$204,1))</x:f>
      </x:c>
      <x:c r="N64" s="39" t="str">
        <x:f>IF(A64="","",SUMIFS(Abastecimentos!$F$5:$F$204,Abastecimentos!$B$5:$B$204,A64,Abastecimentos!$N$5:$N$204,1,Abastecimentos!$O$5:$O$204,1))</x:f>
      </x:c>
      <x:c r="O64" s="39" t="str">
        <x:f>IF(A64="","",SUMIFS(Manutencoes!$H$5:$H$204,Manutencoes!$C$5:$C$204,A64,Manutencoes!$N$5:$N$204,1,Manutencoes!$O$5:$O$204,1,Manutencoes!$J$5:$J$204,"Concluída"))</x:f>
      </x:c>
      <x:c r="P64" s="39" t="str">
        <x:f>IF(A64="","",SUMIFS(Despesas!$E$5:$E$204,Despesas!$B$5:$B$204,A64,Despesas!$L$5:$L$204,1,Despesas!$M$5:$M$204,1,Despesas!$G$5:$G$204,"Sim"))</x:f>
      </x:c>
      <x:c r="Q64" s="39" t="str">
        <x:f>IF(A64="","",SUM(N64:P64))</x:f>
      </x:c>
      <x:c r="R64" s="40" t="str">
        <x:f>IF(A64="","",IF(OR(AG64=0,AD64&gt;0,M64=0),"n.a.",L64/M64))</x:f>
      </x:c>
      <x:c r="S64" s="39" t="str">
        <x:f>IF(A64="","",IF(OR(AG64=0,AD64&gt;0,L64=0),"n.a.",Q64/L64))</x:f>
      </x:c>
      <x:c r="T64" s="41" t="str">
        <x:f>IF(A64="","",IF(AG64=0,"n.a.",INT(J64-Listas!B9)))</x:f>
      </x:c>
      <x:c r="U64" s="41" t="str">
        <x:f>IF(A64="","",IF(AG64=0,"n.a.",INT(K64-Listas!B9)))</x:f>
      </x:c>
      <x:c r="V64" s="182" t="str">
        <x:f>IF(COUNTA(A64:K64)=0,"",IF(W64&lt;&gt;"",W64,IF(H64="Inativo","INATIVO",IF(AD64&gt;0,"Corrigir lançamentos. ","")&amp;IF(Y64=1,"Documento vencido. ","")&amp;IF(Z64=1,"Manutenção por km. ","")&amp;IF(AA64=1,"Vencimento próximo. ","")&amp;IF(AB64=1,"Consumo baixo. ","")&amp;IF(AC64=1,"Custo alto. ","")&amp;IF(SUM(Y64:AC64)+AD64=0,"Acompanhar rotina",""))))</x:f>
      </x:c>
      <x:c r="W64" s="183" t="str">
        <x:f>IF(COUNTA(A64:K64)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inválidos",IF(OR(A64="",COUNTIFS($A$5:$A$104,A64)&lt;&gt;1),"ID ausente ou duplicado",IF(OR(B64="",C64="",F64=""),"Placa, modelo ou responsável ausente",IF(AND(H64&lt;&gt;"Ativo",H64&lt;&gt;"Em manutenção",H64&lt;&gt;"Inativo"),"Status inválido",IF(OR(NOT(ISNUMBER(G64)),G64&lt;0,NOT(ISNUMBER(I64)),I64&lt;0),"Hodômetro ou limite inválido",IF(OR(NOT(ISNUMBER(J64)),J64&lt;=0,NOT(ISNUMBER(K64)),K64&lt;=0),"Datas de documento ausentes ou inválidas","")))))))</x:f>
      </x:c>
      <x:c r="X64" s="181" t="n">
        <x:f>IF(AND(COUNTA(A64:K64)&gt;0,OR(Listas!B15="Todos",F64=Listas!B15),H64&lt;&gt;"Inativo"),1,0)</x:f>
        <x:v>0</x:v>
      </x:c>
      <x:c r="Y64" s="181" t="n">
        <x:f>IF(AND(X64=1,AG64=1,OR(T64&lt;0,U64&lt;0)),1,0)</x:f>
        <x:v>0</x:v>
      </x:c>
      <x:c r="Z64" s="181" t="n">
        <x:f>IF(AND(X64=1,AG64=1,G64&gt;=I64),1,0)</x:f>
        <x:v>0</x:v>
      </x:c>
      <x:c r="AA64" s="181" t="n">
        <x:f>IF(AND(X64=1,AG64=1,OR(AND(T64&gt;=0,T64&lt;=Listas!B8),AND(U64&gt;=0,U64&lt;=Listas!B8))),1,0)</x:f>
        <x:v>0</x:v>
      </x:c>
      <x:c r="AB64" s="181" t="n">
        <x:f>IF(AND(X64=1,AG64=1,AND(ISNUMBER(R64),R64&lt;Listas!B6)),1,0)</x:f>
        <x:v>0</x:v>
      </x:c>
      <x:c r="AC64" s="181" t="n">
        <x:f>IF(AND(X64=1,AG64=1,AND(ISNUMBER(S64),S64&gt;Listas!B7)),1,0)</x:f>
        <x:v>0</x:v>
      </x:c>
      <x:c r="AD64" s="181" t="n">
        <x:f>IF(A64="",0,COUNTIFS(Abastecimentos!$B$5:$B$204,A64,Abastecimentos!$Q$5:$Q$204,1)+COUNTIFS(Manutencoes!$C$5:$C$204,A64,Manutencoes!$Q$5:$Q$204,1)+COUNTIFS(Despesas!$B$5:$B$204,A64,Despesas!$O$5:$O$204,1))</x:f>
        <x:v>0</x:v>
      </x:c>
      <x:c r="AE64" s="181" t="n">
        <x:f>IF(X64=0,0,IF(OR(W64&lt;&gt;"",AD64&gt;0),1,IF(Y64=1,2,IF(Z64=1,3,IF(SUM(AA64:AC64)&gt;0,4,0)))))</x:f>
        <x:v>0</x:v>
      </x:c>
      <x:c r="AF64" s="181" t="str">
        <x:f>IF(AE64=0,"",COUNTIFS($AE$5:$AE$104,"&gt;0",$AE$5:$AE$104,"&lt;"&amp;AE64)+COUNTIFS($AE$5:AE64,AE64))</x:f>
      </x:c>
      <x:c r="AG64" s="181" t="n">
        <x:f>IF(AND(A64&lt;&gt;"",W64=""),1,0)</x:f>
        <x:v>0</x:v>
      </x:c>
      <x:c r="AH64" s="181" t="n">
        <x:f>IF(W64&lt;&gt;"",1,0)</x:f>
        <x:v>0</x:v>
      </x:c>
      <x:c r="AI64" s="181"/>
      <x:c r="AJ64" s="176"/>
      <x:c r="AK64" s="177"/>
    </x:row>
    <x:row r="65">
      <x:c r="A65" s="31"/>
      <x:c r="B65" s="31"/>
      <x:c r="C65" s="31"/>
      <x:c r="D65" s="31"/>
      <x:c r="E65" s="35"/>
      <x:c r="F65" s="31"/>
      <x:c r="G65" s="36"/>
      <x:c r="H65" s="36"/>
      <x:c r="I65" s="36"/>
      <x:c r="J65" s="37"/>
      <x:c r="K65" s="37"/>
      <x:c r="L65" s="38" t="str">
        <x:f>IF(A65="","",SUMIFS(Abastecimentos!$D$5:$D$204,Abastecimentos!$B$5:$B$204,A65,Abastecimentos!$N$5:$N$204,1,Abastecimentos!$O$5:$O$204,1))</x:f>
      </x:c>
      <x:c r="M65" s="38" t="str">
        <x:f>IF(A65="","",SUMIFS(Abastecimentos!$E$5:$E$204,Abastecimentos!$B$5:$B$204,A65,Abastecimentos!$N$5:$N$204,1,Abastecimentos!$O$5:$O$204,1))</x:f>
      </x:c>
      <x:c r="N65" s="39" t="str">
        <x:f>IF(A65="","",SUMIFS(Abastecimentos!$F$5:$F$204,Abastecimentos!$B$5:$B$204,A65,Abastecimentos!$N$5:$N$204,1,Abastecimentos!$O$5:$O$204,1))</x:f>
      </x:c>
      <x:c r="O65" s="39" t="str">
        <x:f>IF(A65="","",SUMIFS(Manutencoes!$H$5:$H$204,Manutencoes!$C$5:$C$204,A65,Manutencoes!$N$5:$N$204,1,Manutencoes!$O$5:$O$204,1,Manutencoes!$J$5:$J$204,"Concluída"))</x:f>
      </x:c>
      <x:c r="P65" s="39" t="str">
        <x:f>IF(A65="","",SUMIFS(Despesas!$E$5:$E$204,Despesas!$B$5:$B$204,A65,Despesas!$L$5:$L$204,1,Despesas!$M$5:$M$204,1,Despesas!$G$5:$G$204,"Sim"))</x:f>
      </x:c>
      <x:c r="Q65" s="39" t="str">
        <x:f>IF(A65="","",SUM(N65:P65))</x:f>
      </x:c>
      <x:c r="R65" s="40" t="str">
        <x:f>IF(A65="","",IF(OR(AG65=0,AD65&gt;0,M65=0),"n.a.",L65/M65))</x:f>
      </x:c>
      <x:c r="S65" s="39" t="str">
        <x:f>IF(A65="","",IF(OR(AG65=0,AD65&gt;0,L65=0),"n.a.",Q65/L65))</x:f>
      </x:c>
      <x:c r="T65" s="41" t="str">
        <x:f>IF(A65="","",IF(AG65=0,"n.a.",INT(J65-Listas!B9)))</x:f>
      </x:c>
      <x:c r="U65" s="41" t="str">
        <x:f>IF(A65="","",IF(AG65=0,"n.a.",INT(K65-Listas!B9)))</x:f>
      </x:c>
      <x:c r="V65" s="182" t="str">
        <x:f>IF(COUNTA(A65:K65)=0,"",IF(W65&lt;&gt;"",W65,IF(H65="Inativo","INATIVO",IF(AD65&gt;0,"Corrigir lançamentos. ","")&amp;IF(Y65=1,"Documento vencido. ","")&amp;IF(Z65=1,"Manutenção por km. ","")&amp;IF(AA65=1,"Vencimento próximo. ","")&amp;IF(AB65=1,"Consumo baixo. ","")&amp;IF(AC65=1,"Custo alto. ","")&amp;IF(SUM(Y65:AC65)+AD65=0,"Acompanhar rotina",""))))</x:f>
      </x:c>
      <x:c r="W65" s="183" t="str">
        <x:f>IF(COUNTA(A65:K65)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inválidos",IF(OR(A65="",COUNTIFS($A$5:$A$104,A65)&lt;&gt;1),"ID ausente ou duplicado",IF(OR(B65="",C65="",F65=""),"Placa, modelo ou responsável ausente",IF(AND(H65&lt;&gt;"Ativo",H65&lt;&gt;"Em manutenção",H65&lt;&gt;"Inativo"),"Status inválido",IF(OR(NOT(ISNUMBER(G65)),G65&lt;0,NOT(ISNUMBER(I65)),I65&lt;0),"Hodômetro ou limite inválido",IF(OR(NOT(ISNUMBER(J65)),J65&lt;=0,NOT(ISNUMBER(K65)),K65&lt;=0),"Datas de documento ausentes ou inválidas","")))))))</x:f>
      </x:c>
      <x:c r="X65" s="181" t="n">
        <x:f>IF(AND(COUNTA(A65:K65)&gt;0,OR(Listas!B15="Todos",F65=Listas!B15),H65&lt;&gt;"Inativo"),1,0)</x:f>
        <x:v>0</x:v>
      </x:c>
      <x:c r="Y65" s="181" t="n">
        <x:f>IF(AND(X65=1,AG65=1,OR(T65&lt;0,U65&lt;0)),1,0)</x:f>
        <x:v>0</x:v>
      </x:c>
      <x:c r="Z65" s="181" t="n">
        <x:f>IF(AND(X65=1,AG65=1,G65&gt;=I65),1,0)</x:f>
        <x:v>0</x:v>
      </x:c>
      <x:c r="AA65" s="181" t="n">
        <x:f>IF(AND(X65=1,AG65=1,OR(AND(T65&gt;=0,T65&lt;=Listas!B8),AND(U65&gt;=0,U65&lt;=Listas!B8))),1,0)</x:f>
        <x:v>0</x:v>
      </x:c>
      <x:c r="AB65" s="181" t="n">
        <x:f>IF(AND(X65=1,AG65=1,AND(ISNUMBER(R65),R65&lt;Listas!B6)),1,0)</x:f>
        <x:v>0</x:v>
      </x:c>
      <x:c r="AC65" s="181" t="n">
        <x:f>IF(AND(X65=1,AG65=1,AND(ISNUMBER(S65),S65&gt;Listas!B7)),1,0)</x:f>
        <x:v>0</x:v>
      </x:c>
      <x:c r="AD65" s="181" t="n">
        <x:f>IF(A65="",0,COUNTIFS(Abastecimentos!$B$5:$B$204,A65,Abastecimentos!$Q$5:$Q$204,1)+COUNTIFS(Manutencoes!$C$5:$C$204,A65,Manutencoes!$Q$5:$Q$204,1)+COUNTIFS(Despesas!$B$5:$B$204,A65,Despesas!$O$5:$O$204,1))</x:f>
        <x:v>0</x:v>
      </x:c>
      <x:c r="AE65" s="181" t="n">
        <x:f>IF(X65=0,0,IF(OR(W65&lt;&gt;"",AD65&gt;0),1,IF(Y65=1,2,IF(Z65=1,3,IF(SUM(AA65:AC65)&gt;0,4,0)))))</x:f>
        <x:v>0</x:v>
      </x:c>
      <x:c r="AF65" s="181" t="str">
        <x:f>IF(AE65=0,"",COUNTIFS($AE$5:$AE$104,"&gt;0",$AE$5:$AE$104,"&lt;"&amp;AE65)+COUNTIFS($AE$5:AE65,AE65))</x:f>
      </x:c>
      <x:c r="AG65" s="181" t="n">
        <x:f>IF(AND(A65&lt;&gt;"",W65=""),1,0)</x:f>
        <x:v>0</x:v>
      </x:c>
      <x:c r="AH65" s="181" t="n">
        <x:f>IF(W65&lt;&gt;"",1,0)</x:f>
        <x:v>0</x:v>
      </x:c>
      <x:c r="AI65" s="181"/>
      <x:c r="AJ65" s="176"/>
      <x:c r="AK65" s="177"/>
    </x:row>
    <x:row r="66">
      <x:c r="A66" s="31"/>
      <x:c r="B66" s="31"/>
      <x:c r="C66" s="31"/>
      <x:c r="D66" s="31"/>
      <x:c r="E66" s="35"/>
      <x:c r="F66" s="31"/>
      <x:c r="G66" s="36"/>
      <x:c r="H66" s="36"/>
      <x:c r="I66" s="36"/>
      <x:c r="J66" s="37"/>
      <x:c r="K66" s="37"/>
      <x:c r="L66" s="38" t="str">
        <x:f>IF(A66="","",SUMIFS(Abastecimentos!$D$5:$D$204,Abastecimentos!$B$5:$B$204,A66,Abastecimentos!$N$5:$N$204,1,Abastecimentos!$O$5:$O$204,1))</x:f>
      </x:c>
      <x:c r="M66" s="38" t="str">
        <x:f>IF(A66="","",SUMIFS(Abastecimentos!$E$5:$E$204,Abastecimentos!$B$5:$B$204,A66,Abastecimentos!$N$5:$N$204,1,Abastecimentos!$O$5:$O$204,1))</x:f>
      </x:c>
      <x:c r="N66" s="39" t="str">
        <x:f>IF(A66="","",SUMIFS(Abastecimentos!$F$5:$F$204,Abastecimentos!$B$5:$B$204,A66,Abastecimentos!$N$5:$N$204,1,Abastecimentos!$O$5:$O$204,1))</x:f>
      </x:c>
      <x:c r="O66" s="39" t="str">
        <x:f>IF(A66="","",SUMIFS(Manutencoes!$H$5:$H$204,Manutencoes!$C$5:$C$204,A66,Manutencoes!$N$5:$N$204,1,Manutencoes!$O$5:$O$204,1,Manutencoes!$J$5:$J$204,"Concluída"))</x:f>
      </x:c>
      <x:c r="P66" s="39" t="str">
        <x:f>IF(A66="","",SUMIFS(Despesas!$E$5:$E$204,Despesas!$B$5:$B$204,A66,Despesas!$L$5:$L$204,1,Despesas!$M$5:$M$204,1,Despesas!$G$5:$G$204,"Sim"))</x:f>
      </x:c>
      <x:c r="Q66" s="39" t="str">
        <x:f>IF(A66="","",SUM(N66:P66))</x:f>
      </x:c>
      <x:c r="R66" s="40" t="str">
        <x:f>IF(A66="","",IF(OR(AG66=0,AD66&gt;0,M66=0),"n.a.",L66/M66))</x:f>
      </x:c>
      <x:c r="S66" s="39" t="str">
        <x:f>IF(A66="","",IF(OR(AG66=0,AD66&gt;0,L66=0),"n.a.",Q66/L66))</x:f>
      </x:c>
      <x:c r="T66" s="41" t="str">
        <x:f>IF(A66="","",IF(AG66=0,"n.a.",INT(J66-Listas!B9)))</x:f>
      </x:c>
      <x:c r="U66" s="41" t="str">
        <x:f>IF(A66="","",IF(AG66=0,"n.a.",INT(K66-Listas!B9)))</x:f>
      </x:c>
      <x:c r="V66" s="182" t="str">
        <x:f>IF(COUNTA(A66:K66)=0,"",IF(W66&lt;&gt;"",W66,IF(H66="Inativo","INATIVO",IF(AD66&gt;0,"Corrigir lançamentos. ","")&amp;IF(Y66=1,"Documento vencido. ","")&amp;IF(Z66=1,"Manutenção por km. ","")&amp;IF(AA66=1,"Vencimento próximo. ","")&amp;IF(AB66=1,"Consumo baixo. ","")&amp;IF(AC66=1,"Custo alto. ","")&amp;IF(SUM(Y66:AC66)+AD66=0,"Acompanhar rotina",""))))</x:f>
      </x:c>
      <x:c r="W66" s="183" t="str">
        <x:f>IF(COUNTA(A66:K66)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inválidos",IF(OR(A66="",COUNTIFS($A$5:$A$104,A66)&lt;&gt;1),"ID ausente ou duplicado",IF(OR(B66="",C66="",F66=""),"Placa, modelo ou responsável ausente",IF(AND(H66&lt;&gt;"Ativo",H66&lt;&gt;"Em manutenção",H66&lt;&gt;"Inativo"),"Status inválido",IF(OR(NOT(ISNUMBER(G66)),G66&lt;0,NOT(ISNUMBER(I66)),I66&lt;0),"Hodômetro ou limite inválido",IF(OR(NOT(ISNUMBER(J66)),J66&lt;=0,NOT(ISNUMBER(K66)),K66&lt;=0),"Datas de documento ausentes ou inválidas","")))))))</x:f>
      </x:c>
      <x:c r="X66" s="181" t="n">
        <x:f>IF(AND(COUNTA(A66:K66)&gt;0,OR(Listas!B15="Todos",F66=Listas!B15),H66&lt;&gt;"Inativo"),1,0)</x:f>
        <x:v>0</x:v>
      </x:c>
      <x:c r="Y66" s="181" t="n">
        <x:f>IF(AND(X66=1,AG66=1,OR(T66&lt;0,U66&lt;0)),1,0)</x:f>
        <x:v>0</x:v>
      </x:c>
      <x:c r="Z66" s="181" t="n">
        <x:f>IF(AND(X66=1,AG66=1,G66&gt;=I66),1,0)</x:f>
        <x:v>0</x:v>
      </x:c>
      <x:c r="AA66" s="181" t="n">
        <x:f>IF(AND(X66=1,AG66=1,OR(AND(T66&gt;=0,T66&lt;=Listas!B8),AND(U66&gt;=0,U66&lt;=Listas!B8))),1,0)</x:f>
        <x:v>0</x:v>
      </x:c>
      <x:c r="AB66" s="181" t="n">
        <x:f>IF(AND(X66=1,AG66=1,AND(ISNUMBER(R66),R66&lt;Listas!B6)),1,0)</x:f>
        <x:v>0</x:v>
      </x:c>
      <x:c r="AC66" s="181" t="n">
        <x:f>IF(AND(X66=1,AG66=1,AND(ISNUMBER(S66),S66&gt;Listas!B7)),1,0)</x:f>
        <x:v>0</x:v>
      </x:c>
      <x:c r="AD66" s="181" t="n">
        <x:f>IF(A66="",0,COUNTIFS(Abastecimentos!$B$5:$B$204,A66,Abastecimentos!$Q$5:$Q$204,1)+COUNTIFS(Manutencoes!$C$5:$C$204,A66,Manutencoes!$Q$5:$Q$204,1)+COUNTIFS(Despesas!$B$5:$B$204,A66,Despesas!$O$5:$O$204,1))</x:f>
        <x:v>0</x:v>
      </x:c>
      <x:c r="AE66" s="181" t="n">
        <x:f>IF(X66=0,0,IF(OR(W66&lt;&gt;"",AD66&gt;0),1,IF(Y66=1,2,IF(Z66=1,3,IF(SUM(AA66:AC66)&gt;0,4,0)))))</x:f>
        <x:v>0</x:v>
      </x:c>
      <x:c r="AF66" s="181" t="str">
        <x:f>IF(AE66=0,"",COUNTIFS($AE$5:$AE$104,"&gt;0",$AE$5:$AE$104,"&lt;"&amp;AE66)+COUNTIFS($AE$5:AE66,AE66))</x:f>
      </x:c>
      <x:c r="AG66" s="181" t="n">
        <x:f>IF(AND(A66&lt;&gt;"",W66=""),1,0)</x:f>
        <x:v>0</x:v>
      </x:c>
      <x:c r="AH66" s="181" t="n">
        <x:f>IF(W66&lt;&gt;"",1,0)</x:f>
        <x:v>0</x:v>
      </x:c>
      <x:c r="AI66" s="181"/>
      <x:c r="AJ66" s="176"/>
      <x:c r="AK66" s="177"/>
    </x:row>
    <x:row r="67">
      <x:c r="A67" s="31"/>
      <x:c r="B67" s="31"/>
      <x:c r="C67" s="31"/>
      <x:c r="D67" s="31"/>
      <x:c r="E67" s="35"/>
      <x:c r="F67" s="31"/>
      <x:c r="G67" s="36"/>
      <x:c r="H67" s="36"/>
      <x:c r="I67" s="36"/>
      <x:c r="J67" s="37"/>
      <x:c r="K67" s="37"/>
      <x:c r="L67" s="38" t="str">
        <x:f>IF(A67="","",SUMIFS(Abastecimentos!$D$5:$D$204,Abastecimentos!$B$5:$B$204,A67,Abastecimentos!$N$5:$N$204,1,Abastecimentos!$O$5:$O$204,1))</x:f>
      </x:c>
      <x:c r="M67" s="38" t="str">
        <x:f>IF(A67="","",SUMIFS(Abastecimentos!$E$5:$E$204,Abastecimentos!$B$5:$B$204,A67,Abastecimentos!$N$5:$N$204,1,Abastecimentos!$O$5:$O$204,1))</x:f>
      </x:c>
      <x:c r="N67" s="39" t="str">
        <x:f>IF(A67="","",SUMIFS(Abastecimentos!$F$5:$F$204,Abastecimentos!$B$5:$B$204,A67,Abastecimentos!$N$5:$N$204,1,Abastecimentos!$O$5:$O$204,1))</x:f>
      </x:c>
      <x:c r="O67" s="39" t="str">
        <x:f>IF(A67="","",SUMIFS(Manutencoes!$H$5:$H$204,Manutencoes!$C$5:$C$204,A67,Manutencoes!$N$5:$N$204,1,Manutencoes!$O$5:$O$204,1,Manutencoes!$J$5:$J$204,"Concluída"))</x:f>
      </x:c>
      <x:c r="P67" s="39" t="str">
        <x:f>IF(A67="","",SUMIFS(Despesas!$E$5:$E$204,Despesas!$B$5:$B$204,A67,Despesas!$L$5:$L$204,1,Despesas!$M$5:$M$204,1,Despesas!$G$5:$G$204,"Sim"))</x:f>
      </x:c>
      <x:c r="Q67" s="39" t="str">
        <x:f>IF(A67="","",SUM(N67:P67))</x:f>
      </x:c>
      <x:c r="R67" s="40" t="str">
        <x:f>IF(A67="","",IF(OR(AG67=0,AD67&gt;0,M67=0),"n.a.",L67/M67))</x:f>
      </x:c>
      <x:c r="S67" s="39" t="str">
        <x:f>IF(A67="","",IF(OR(AG67=0,AD67&gt;0,L67=0),"n.a.",Q67/L67))</x:f>
      </x:c>
      <x:c r="T67" s="41" t="str">
        <x:f>IF(A67="","",IF(AG67=0,"n.a.",INT(J67-Listas!B9)))</x:f>
      </x:c>
      <x:c r="U67" s="41" t="str">
        <x:f>IF(A67="","",IF(AG67=0,"n.a.",INT(K67-Listas!B9)))</x:f>
      </x:c>
      <x:c r="V67" s="182" t="str">
        <x:f>IF(COUNTA(A67:K67)=0,"",IF(W67&lt;&gt;"",W67,IF(H67="Inativo","INATIVO",IF(AD67&gt;0,"Corrigir lançamentos. ","")&amp;IF(Y67=1,"Documento vencido. ","")&amp;IF(Z67=1,"Manutenção por km. ","")&amp;IF(AA67=1,"Vencimento próximo. ","")&amp;IF(AB67=1,"Consumo baixo. ","")&amp;IF(AC67=1,"Custo alto. ","")&amp;IF(SUM(Y67:AC67)+AD67=0,"Acompanhar rotina",""))))</x:f>
      </x:c>
      <x:c r="W67" s="183" t="str">
        <x:f>IF(COUNTA(A67:K67)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inválidos",IF(OR(A67="",COUNTIFS($A$5:$A$104,A67)&lt;&gt;1),"ID ausente ou duplicado",IF(OR(B67="",C67="",F67=""),"Placa, modelo ou responsável ausente",IF(AND(H67&lt;&gt;"Ativo",H67&lt;&gt;"Em manutenção",H67&lt;&gt;"Inativo"),"Status inválido",IF(OR(NOT(ISNUMBER(G67)),G67&lt;0,NOT(ISNUMBER(I67)),I67&lt;0),"Hodômetro ou limite inválido",IF(OR(NOT(ISNUMBER(J67)),J67&lt;=0,NOT(ISNUMBER(K67)),K67&lt;=0),"Datas de documento ausentes ou inválidas","")))))))</x:f>
      </x:c>
      <x:c r="X67" s="181" t="n">
        <x:f>IF(AND(COUNTA(A67:K67)&gt;0,OR(Listas!B15="Todos",F67=Listas!B15),H67&lt;&gt;"Inativo"),1,0)</x:f>
        <x:v>0</x:v>
      </x:c>
      <x:c r="Y67" s="181" t="n">
        <x:f>IF(AND(X67=1,AG67=1,OR(T67&lt;0,U67&lt;0)),1,0)</x:f>
        <x:v>0</x:v>
      </x:c>
      <x:c r="Z67" s="181" t="n">
        <x:f>IF(AND(X67=1,AG67=1,G67&gt;=I67),1,0)</x:f>
        <x:v>0</x:v>
      </x:c>
      <x:c r="AA67" s="181" t="n">
        <x:f>IF(AND(X67=1,AG67=1,OR(AND(T67&gt;=0,T67&lt;=Listas!B8),AND(U67&gt;=0,U67&lt;=Listas!B8))),1,0)</x:f>
        <x:v>0</x:v>
      </x:c>
      <x:c r="AB67" s="181" t="n">
        <x:f>IF(AND(X67=1,AG67=1,AND(ISNUMBER(R67),R67&lt;Listas!B6)),1,0)</x:f>
        <x:v>0</x:v>
      </x:c>
      <x:c r="AC67" s="181" t="n">
        <x:f>IF(AND(X67=1,AG67=1,AND(ISNUMBER(S67),S67&gt;Listas!B7)),1,0)</x:f>
        <x:v>0</x:v>
      </x:c>
      <x:c r="AD67" s="181" t="n">
        <x:f>IF(A67="",0,COUNTIFS(Abastecimentos!$B$5:$B$204,A67,Abastecimentos!$Q$5:$Q$204,1)+COUNTIFS(Manutencoes!$C$5:$C$204,A67,Manutencoes!$Q$5:$Q$204,1)+COUNTIFS(Despesas!$B$5:$B$204,A67,Despesas!$O$5:$O$204,1))</x:f>
        <x:v>0</x:v>
      </x:c>
      <x:c r="AE67" s="181" t="n">
        <x:f>IF(X67=0,0,IF(OR(W67&lt;&gt;"",AD67&gt;0),1,IF(Y67=1,2,IF(Z67=1,3,IF(SUM(AA67:AC67)&gt;0,4,0)))))</x:f>
        <x:v>0</x:v>
      </x:c>
      <x:c r="AF67" s="181" t="str">
        <x:f>IF(AE67=0,"",COUNTIFS($AE$5:$AE$104,"&gt;0",$AE$5:$AE$104,"&lt;"&amp;AE67)+COUNTIFS($AE$5:AE67,AE67))</x:f>
      </x:c>
      <x:c r="AG67" s="181" t="n">
        <x:f>IF(AND(A67&lt;&gt;"",W67=""),1,0)</x:f>
        <x:v>0</x:v>
      </x:c>
      <x:c r="AH67" s="181" t="n">
        <x:f>IF(W67&lt;&gt;"",1,0)</x:f>
        <x:v>0</x:v>
      </x:c>
      <x:c r="AI67" s="181"/>
      <x:c r="AJ67" s="176"/>
      <x:c r="AK67" s="177"/>
    </x:row>
    <x:row r="68">
      <x:c r="A68" s="31"/>
      <x:c r="B68" s="31"/>
      <x:c r="C68" s="31"/>
      <x:c r="D68" s="31"/>
      <x:c r="E68" s="35"/>
      <x:c r="F68" s="31"/>
      <x:c r="G68" s="36"/>
      <x:c r="H68" s="36"/>
      <x:c r="I68" s="36"/>
      <x:c r="J68" s="37"/>
      <x:c r="K68" s="37"/>
      <x:c r="L68" s="38" t="str">
        <x:f>IF(A68="","",SUMIFS(Abastecimentos!$D$5:$D$204,Abastecimentos!$B$5:$B$204,A68,Abastecimentos!$N$5:$N$204,1,Abastecimentos!$O$5:$O$204,1))</x:f>
      </x:c>
      <x:c r="M68" s="38" t="str">
        <x:f>IF(A68="","",SUMIFS(Abastecimentos!$E$5:$E$204,Abastecimentos!$B$5:$B$204,A68,Abastecimentos!$N$5:$N$204,1,Abastecimentos!$O$5:$O$204,1))</x:f>
      </x:c>
      <x:c r="N68" s="39" t="str">
        <x:f>IF(A68="","",SUMIFS(Abastecimentos!$F$5:$F$204,Abastecimentos!$B$5:$B$204,A68,Abastecimentos!$N$5:$N$204,1,Abastecimentos!$O$5:$O$204,1))</x:f>
      </x:c>
      <x:c r="O68" s="39" t="str">
        <x:f>IF(A68="","",SUMIFS(Manutencoes!$H$5:$H$204,Manutencoes!$C$5:$C$204,A68,Manutencoes!$N$5:$N$204,1,Manutencoes!$O$5:$O$204,1,Manutencoes!$J$5:$J$204,"Concluída"))</x:f>
      </x:c>
      <x:c r="P68" s="39" t="str">
        <x:f>IF(A68="","",SUMIFS(Despesas!$E$5:$E$204,Despesas!$B$5:$B$204,A68,Despesas!$L$5:$L$204,1,Despesas!$M$5:$M$204,1,Despesas!$G$5:$G$204,"Sim"))</x:f>
      </x:c>
      <x:c r="Q68" s="39" t="str">
        <x:f>IF(A68="","",SUM(N68:P68))</x:f>
      </x:c>
      <x:c r="R68" s="40" t="str">
        <x:f>IF(A68="","",IF(OR(AG68=0,AD68&gt;0,M68=0),"n.a.",L68/M68))</x:f>
      </x:c>
      <x:c r="S68" s="39" t="str">
        <x:f>IF(A68="","",IF(OR(AG68=0,AD68&gt;0,L68=0),"n.a.",Q68/L68))</x:f>
      </x:c>
      <x:c r="T68" s="41" t="str">
        <x:f>IF(A68="","",IF(AG68=0,"n.a.",INT(J68-Listas!B9)))</x:f>
      </x:c>
      <x:c r="U68" s="41" t="str">
        <x:f>IF(A68="","",IF(AG68=0,"n.a.",INT(K68-Listas!B9)))</x:f>
      </x:c>
      <x:c r="V68" s="182" t="str">
        <x:f>IF(COUNTA(A68:K68)=0,"",IF(W68&lt;&gt;"",W68,IF(H68="Inativo","INATIVO",IF(AD68&gt;0,"Corrigir lançamentos. ","")&amp;IF(Y68=1,"Documento vencido. ","")&amp;IF(Z68=1,"Manutenção por km. ","")&amp;IF(AA68=1,"Vencimento próximo. ","")&amp;IF(AB68=1,"Consumo baixo. ","")&amp;IF(AC68=1,"Custo alto. ","")&amp;IF(SUM(Y68:AC68)+AD68=0,"Acompanhar rotina",""))))</x:f>
      </x:c>
      <x:c r="W68" s="183" t="str">
        <x:f>IF(COUNTA(A68:K68)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inválidos",IF(OR(A68="",COUNTIFS($A$5:$A$104,A68)&lt;&gt;1),"ID ausente ou duplicado",IF(OR(B68="",C68="",F68=""),"Placa, modelo ou responsável ausente",IF(AND(H68&lt;&gt;"Ativo",H68&lt;&gt;"Em manutenção",H68&lt;&gt;"Inativo"),"Status inválido",IF(OR(NOT(ISNUMBER(G68)),G68&lt;0,NOT(ISNUMBER(I68)),I68&lt;0),"Hodômetro ou limite inválido",IF(OR(NOT(ISNUMBER(J68)),J68&lt;=0,NOT(ISNUMBER(K68)),K68&lt;=0),"Datas de documento ausentes ou inválidas","")))))))</x:f>
      </x:c>
      <x:c r="X68" s="181" t="n">
        <x:f>IF(AND(COUNTA(A68:K68)&gt;0,OR(Listas!B15="Todos",F68=Listas!B15),H68&lt;&gt;"Inativo"),1,0)</x:f>
        <x:v>0</x:v>
      </x:c>
      <x:c r="Y68" s="181" t="n">
        <x:f>IF(AND(X68=1,AG68=1,OR(T68&lt;0,U68&lt;0)),1,0)</x:f>
        <x:v>0</x:v>
      </x:c>
      <x:c r="Z68" s="181" t="n">
        <x:f>IF(AND(X68=1,AG68=1,G68&gt;=I68),1,0)</x:f>
        <x:v>0</x:v>
      </x:c>
      <x:c r="AA68" s="181" t="n">
        <x:f>IF(AND(X68=1,AG68=1,OR(AND(T68&gt;=0,T68&lt;=Listas!B8),AND(U68&gt;=0,U68&lt;=Listas!B8))),1,0)</x:f>
        <x:v>0</x:v>
      </x:c>
      <x:c r="AB68" s="181" t="n">
        <x:f>IF(AND(X68=1,AG68=1,AND(ISNUMBER(R68),R68&lt;Listas!B6)),1,0)</x:f>
        <x:v>0</x:v>
      </x:c>
      <x:c r="AC68" s="181" t="n">
        <x:f>IF(AND(X68=1,AG68=1,AND(ISNUMBER(S68),S68&gt;Listas!B7)),1,0)</x:f>
        <x:v>0</x:v>
      </x:c>
      <x:c r="AD68" s="181" t="n">
        <x:f>IF(A68="",0,COUNTIFS(Abastecimentos!$B$5:$B$204,A68,Abastecimentos!$Q$5:$Q$204,1)+COUNTIFS(Manutencoes!$C$5:$C$204,A68,Manutencoes!$Q$5:$Q$204,1)+COUNTIFS(Despesas!$B$5:$B$204,A68,Despesas!$O$5:$O$204,1))</x:f>
        <x:v>0</x:v>
      </x:c>
      <x:c r="AE68" s="181" t="n">
        <x:f>IF(X68=0,0,IF(OR(W68&lt;&gt;"",AD68&gt;0),1,IF(Y68=1,2,IF(Z68=1,3,IF(SUM(AA68:AC68)&gt;0,4,0)))))</x:f>
        <x:v>0</x:v>
      </x:c>
      <x:c r="AF68" s="181" t="str">
        <x:f>IF(AE68=0,"",COUNTIFS($AE$5:$AE$104,"&gt;0",$AE$5:$AE$104,"&lt;"&amp;AE68)+COUNTIFS($AE$5:AE68,AE68))</x:f>
      </x:c>
      <x:c r="AG68" s="181" t="n">
        <x:f>IF(AND(A68&lt;&gt;"",W68=""),1,0)</x:f>
        <x:v>0</x:v>
      </x:c>
      <x:c r="AH68" s="181" t="n">
        <x:f>IF(W68&lt;&gt;"",1,0)</x:f>
        <x:v>0</x:v>
      </x:c>
      <x:c r="AI68" s="181"/>
      <x:c r="AJ68" s="176"/>
      <x:c r="AK68" s="177"/>
    </x:row>
    <x:row r="69">
      <x:c r="A69" s="31"/>
      <x:c r="B69" s="31"/>
      <x:c r="C69" s="31"/>
      <x:c r="D69" s="31"/>
      <x:c r="E69" s="35"/>
      <x:c r="F69" s="31"/>
      <x:c r="G69" s="36"/>
      <x:c r="H69" s="36"/>
      <x:c r="I69" s="36"/>
      <x:c r="J69" s="37"/>
      <x:c r="K69" s="37"/>
      <x:c r="L69" s="38" t="str">
        <x:f>IF(A69="","",SUMIFS(Abastecimentos!$D$5:$D$204,Abastecimentos!$B$5:$B$204,A69,Abastecimentos!$N$5:$N$204,1,Abastecimentos!$O$5:$O$204,1))</x:f>
      </x:c>
      <x:c r="M69" s="38" t="str">
        <x:f>IF(A69="","",SUMIFS(Abastecimentos!$E$5:$E$204,Abastecimentos!$B$5:$B$204,A69,Abastecimentos!$N$5:$N$204,1,Abastecimentos!$O$5:$O$204,1))</x:f>
      </x:c>
      <x:c r="N69" s="39" t="str">
        <x:f>IF(A69="","",SUMIFS(Abastecimentos!$F$5:$F$204,Abastecimentos!$B$5:$B$204,A69,Abastecimentos!$N$5:$N$204,1,Abastecimentos!$O$5:$O$204,1))</x:f>
      </x:c>
      <x:c r="O69" s="39" t="str">
        <x:f>IF(A69="","",SUMIFS(Manutencoes!$H$5:$H$204,Manutencoes!$C$5:$C$204,A69,Manutencoes!$N$5:$N$204,1,Manutencoes!$O$5:$O$204,1,Manutencoes!$J$5:$J$204,"Concluída"))</x:f>
      </x:c>
      <x:c r="P69" s="39" t="str">
        <x:f>IF(A69="","",SUMIFS(Despesas!$E$5:$E$204,Despesas!$B$5:$B$204,A69,Despesas!$L$5:$L$204,1,Despesas!$M$5:$M$204,1,Despesas!$G$5:$G$204,"Sim"))</x:f>
      </x:c>
      <x:c r="Q69" s="39" t="str">
        <x:f>IF(A69="","",SUM(N69:P69))</x:f>
      </x:c>
      <x:c r="R69" s="40" t="str">
        <x:f>IF(A69="","",IF(OR(AG69=0,AD69&gt;0,M69=0),"n.a.",L69/M69))</x:f>
      </x:c>
      <x:c r="S69" s="39" t="str">
        <x:f>IF(A69="","",IF(OR(AG69=0,AD69&gt;0,L69=0),"n.a.",Q69/L69))</x:f>
      </x:c>
      <x:c r="T69" s="41" t="str">
        <x:f>IF(A69="","",IF(AG69=0,"n.a.",INT(J69-Listas!B9)))</x:f>
      </x:c>
      <x:c r="U69" s="41" t="str">
        <x:f>IF(A69="","",IF(AG69=0,"n.a.",INT(K69-Listas!B9)))</x:f>
      </x:c>
      <x:c r="V69" s="182" t="str">
        <x:f>IF(COUNTA(A69:K69)=0,"",IF(W69&lt;&gt;"",W69,IF(H69="Inativo","INATIVO",IF(AD69&gt;0,"Corrigir lançamentos. ","")&amp;IF(Y69=1,"Documento vencido. ","")&amp;IF(Z69=1,"Manutenção por km. ","")&amp;IF(AA69=1,"Vencimento próximo. ","")&amp;IF(AB69=1,"Consumo baixo. ","")&amp;IF(AC69=1,"Custo alto. ","")&amp;IF(SUM(Y69:AC69)+AD69=0,"Acompanhar rotina",""))))</x:f>
      </x:c>
      <x:c r="W69" s="183" t="str">
        <x:f>IF(COUNTA(A69:K69)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inválidos",IF(OR(A69="",COUNTIFS($A$5:$A$104,A69)&lt;&gt;1),"ID ausente ou duplicado",IF(OR(B69="",C69="",F69=""),"Placa, modelo ou responsável ausente",IF(AND(H69&lt;&gt;"Ativo",H69&lt;&gt;"Em manutenção",H69&lt;&gt;"Inativo"),"Status inválido",IF(OR(NOT(ISNUMBER(G69)),G69&lt;0,NOT(ISNUMBER(I69)),I69&lt;0),"Hodômetro ou limite inválido",IF(OR(NOT(ISNUMBER(J69)),J69&lt;=0,NOT(ISNUMBER(K69)),K69&lt;=0),"Datas de documento ausentes ou inválidas","")))))))</x:f>
      </x:c>
      <x:c r="X69" s="181" t="n">
        <x:f>IF(AND(COUNTA(A69:K69)&gt;0,OR(Listas!B15="Todos",F69=Listas!B15),H69&lt;&gt;"Inativo"),1,0)</x:f>
        <x:v>0</x:v>
      </x:c>
      <x:c r="Y69" s="181" t="n">
        <x:f>IF(AND(X69=1,AG69=1,OR(T69&lt;0,U69&lt;0)),1,0)</x:f>
        <x:v>0</x:v>
      </x:c>
      <x:c r="Z69" s="181" t="n">
        <x:f>IF(AND(X69=1,AG69=1,G69&gt;=I69),1,0)</x:f>
        <x:v>0</x:v>
      </x:c>
      <x:c r="AA69" s="181" t="n">
        <x:f>IF(AND(X69=1,AG69=1,OR(AND(T69&gt;=0,T69&lt;=Listas!B8),AND(U69&gt;=0,U69&lt;=Listas!B8))),1,0)</x:f>
        <x:v>0</x:v>
      </x:c>
      <x:c r="AB69" s="181" t="n">
        <x:f>IF(AND(X69=1,AG69=1,AND(ISNUMBER(R69),R69&lt;Listas!B6)),1,0)</x:f>
        <x:v>0</x:v>
      </x:c>
      <x:c r="AC69" s="181" t="n">
        <x:f>IF(AND(X69=1,AG69=1,AND(ISNUMBER(S69),S69&gt;Listas!B7)),1,0)</x:f>
        <x:v>0</x:v>
      </x:c>
      <x:c r="AD69" s="181" t="n">
        <x:f>IF(A69="",0,COUNTIFS(Abastecimentos!$B$5:$B$204,A69,Abastecimentos!$Q$5:$Q$204,1)+COUNTIFS(Manutencoes!$C$5:$C$204,A69,Manutencoes!$Q$5:$Q$204,1)+COUNTIFS(Despesas!$B$5:$B$204,A69,Despesas!$O$5:$O$204,1))</x:f>
        <x:v>0</x:v>
      </x:c>
      <x:c r="AE69" s="181" t="n">
        <x:f>IF(X69=0,0,IF(OR(W69&lt;&gt;"",AD69&gt;0),1,IF(Y69=1,2,IF(Z69=1,3,IF(SUM(AA69:AC69)&gt;0,4,0)))))</x:f>
        <x:v>0</x:v>
      </x:c>
      <x:c r="AF69" s="181" t="str">
        <x:f>IF(AE69=0,"",COUNTIFS($AE$5:$AE$104,"&gt;0",$AE$5:$AE$104,"&lt;"&amp;AE69)+COUNTIFS($AE$5:AE69,AE69))</x:f>
      </x:c>
      <x:c r="AG69" s="181" t="n">
        <x:f>IF(AND(A69&lt;&gt;"",W69=""),1,0)</x:f>
        <x:v>0</x:v>
      </x:c>
      <x:c r="AH69" s="181" t="n">
        <x:f>IF(W69&lt;&gt;"",1,0)</x:f>
        <x:v>0</x:v>
      </x:c>
      <x:c r="AI69" s="181"/>
      <x:c r="AJ69" s="176"/>
      <x:c r="AK69" s="177"/>
    </x:row>
    <x:row r="70">
      <x:c r="A70" s="31"/>
      <x:c r="B70" s="31"/>
      <x:c r="C70" s="31"/>
      <x:c r="D70" s="31"/>
      <x:c r="E70" s="35"/>
      <x:c r="F70" s="31"/>
      <x:c r="G70" s="36"/>
      <x:c r="H70" s="36"/>
      <x:c r="I70" s="36"/>
      <x:c r="J70" s="37"/>
      <x:c r="K70" s="37"/>
      <x:c r="L70" s="38" t="str">
        <x:f>IF(A70="","",SUMIFS(Abastecimentos!$D$5:$D$204,Abastecimentos!$B$5:$B$204,A70,Abastecimentos!$N$5:$N$204,1,Abastecimentos!$O$5:$O$204,1))</x:f>
      </x:c>
      <x:c r="M70" s="38" t="str">
        <x:f>IF(A70="","",SUMIFS(Abastecimentos!$E$5:$E$204,Abastecimentos!$B$5:$B$204,A70,Abastecimentos!$N$5:$N$204,1,Abastecimentos!$O$5:$O$204,1))</x:f>
      </x:c>
      <x:c r="N70" s="39" t="str">
        <x:f>IF(A70="","",SUMIFS(Abastecimentos!$F$5:$F$204,Abastecimentos!$B$5:$B$204,A70,Abastecimentos!$N$5:$N$204,1,Abastecimentos!$O$5:$O$204,1))</x:f>
      </x:c>
      <x:c r="O70" s="39" t="str">
        <x:f>IF(A70="","",SUMIFS(Manutencoes!$H$5:$H$204,Manutencoes!$C$5:$C$204,A70,Manutencoes!$N$5:$N$204,1,Manutencoes!$O$5:$O$204,1,Manutencoes!$J$5:$J$204,"Concluída"))</x:f>
      </x:c>
      <x:c r="P70" s="39" t="str">
        <x:f>IF(A70="","",SUMIFS(Despesas!$E$5:$E$204,Despesas!$B$5:$B$204,A70,Despesas!$L$5:$L$204,1,Despesas!$M$5:$M$204,1,Despesas!$G$5:$G$204,"Sim"))</x:f>
      </x:c>
      <x:c r="Q70" s="39" t="str">
        <x:f>IF(A70="","",SUM(N70:P70))</x:f>
      </x:c>
      <x:c r="R70" s="40" t="str">
        <x:f>IF(A70="","",IF(OR(AG70=0,AD70&gt;0,M70=0),"n.a.",L70/M70))</x:f>
      </x:c>
      <x:c r="S70" s="39" t="str">
        <x:f>IF(A70="","",IF(OR(AG70=0,AD70&gt;0,L70=0),"n.a.",Q70/L70))</x:f>
      </x:c>
      <x:c r="T70" s="41" t="str">
        <x:f>IF(A70="","",IF(AG70=0,"n.a.",INT(J70-Listas!B9)))</x:f>
      </x:c>
      <x:c r="U70" s="41" t="str">
        <x:f>IF(A70="","",IF(AG70=0,"n.a.",INT(K70-Listas!B9)))</x:f>
      </x:c>
      <x:c r="V70" s="182" t="str">
        <x:f>IF(COUNTA(A70:K70)=0,"",IF(W70&lt;&gt;"",W70,IF(H70="Inativo","INATIVO",IF(AD70&gt;0,"Corrigir lançamentos. ","")&amp;IF(Y70=1,"Documento vencido. ","")&amp;IF(Z70=1,"Manutenção por km. ","")&amp;IF(AA70=1,"Vencimento próximo. ","")&amp;IF(AB70=1,"Consumo baixo. ","")&amp;IF(AC70=1,"Custo alto. ","")&amp;IF(SUM(Y70:AC70)+AD70=0,"Acompanhar rotina",""))))</x:f>
      </x:c>
      <x:c r="W70" s="183" t="str">
        <x:f>IF(COUNTA(A70:K70)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inválidos",IF(OR(A70="",COUNTIFS($A$5:$A$104,A70)&lt;&gt;1),"ID ausente ou duplicado",IF(OR(B70="",C70="",F70=""),"Placa, modelo ou responsável ausente",IF(AND(H70&lt;&gt;"Ativo",H70&lt;&gt;"Em manutenção",H70&lt;&gt;"Inativo"),"Status inválido",IF(OR(NOT(ISNUMBER(G70)),G70&lt;0,NOT(ISNUMBER(I70)),I70&lt;0),"Hodômetro ou limite inválido",IF(OR(NOT(ISNUMBER(J70)),J70&lt;=0,NOT(ISNUMBER(K70)),K70&lt;=0),"Datas de documento ausentes ou inválidas","")))))))</x:f>
      </x:c>
      <x:c r="X70" s="181" t="n">
        <x:f>IF(AND(COUNTA(A70:K70)&gt;0,OR(Listas!B15="Todos",F70=Listas!B15),H70&lt;&gt;"Inativo"),1,0)</x:f>
        <x:v>0</x:v>
      </x:c>
      <x:c r="Y70" s="181" t="n">
        <x:f>IF(AND(X70=1,AG70=1,OR(T70&lt;0,U70&lt;0)),1,0)</x:f>
        <x:v>0</x:v>
      </x:c>
      <x:c r="Z70" s="181" t="n">
        <x:f>IF(AND(X70=1,AG70=1,G70&gt;=I70),1,0)</x:f>
        <x:v>0</x:v>
      </x:c>
      <x:c r="AA70" s="181" t="n">
        <x:f>IF(AND(X70=1,AG70=1,OR(AND(T70&gt;=0,T70&lt;=Listas!B8),AND(U70&gt;=0,U70&lt;=Listas!B8))),1,0)</x:f>
        <x:v>0</x:v>
      </x:c>
      <x:c r="AB70" s="181" t="n">
        <x:f>IF(AND(X70=1,AG70=1,AND(ISNUMBER(R70),R70&lt;Listas!B6)),1,0)</x:f>
        <x:v>0</x:v>
      </x:c>
      <x:c r="AC70" s="181" t="n">
        <x:f>IF(AND(X70=1,AG70=1,AND(ISNUMBER(S70),S70&gt;Listas!B7)),1,0)</x:f>
        <x:v>0</x:v>
      </x:c>
      <x:c r="AD70" s="181" t="n">
        <x:f>IF(A70="",0,COUNTIFS(Abastecimentos!$B$5:$B$204,A70,Abastecimentos!$Q$5:$Q$204,1)+COUNTIFS(Manutencoes!$C$5:$C$204,A70,Manutencoes!$Q$5:$Q$204,1)+COUNTIFS(Despesas!$B$5:$B$204,A70,Despesas!$O$5:$O$204,1))</x:f>
        <x:v>0</x:v>
      </x:c>
      <x:c r="AE70" s="181" t="n">
        <x:f>IF(X70=0,0,IF(OR(W70&lt;&gt;"",AD70&gt;0),1,IF(Y70=1,2,IF(Z70=1,3,IF(SUM(AA70:AC70)&gt;0,4,0)))))</x:f>
        <x:v>0</x:v>
      </x:c>
      <x:c r="AF70" s="181" t="str">
        <x:f>IF(AE70=0,"",COUNTIFS($AE$5:$AE$104,"&gt;0",$AE$5:$AE$104,"&lt;"&amp;AE70)+COUNTIFS($AE$5:AE70,AE70))</x:f>
      </x:c>
      <x:c r="AG70" s="181" t="n">
        <x:f>IF(AND(A70&lt;&gt;"",W70=""),1,0)</x:f>
        <x:v>0</x:v>
      </x:c>
      <x:c r="AH70" s="181" t="n">
        <x:f>IF(W70&lt;&gt;"",1,0)</x:f>
        <x:v>0</x:v>
      </x:c>
      <x:c r="AI70" s="181"/>
      <x:c r="AJ70" s="176"/>
      <x:c r="AK70" s="177"/>
    </x:row>
    <x:row r="71">
      <x:c r="A71" s="31"/>
      <x:c r="B71" s="31"/>
      <x:c r="C71" s="31"/>
      <x:c r="D71" s="31"/>
      <x:c r="E71" s="35"/>
      <x:c r="F71" s="31"/>
      <x:c r="G71" s="36"/>
      <x:c r="H71" s="36"/>
      <x:c r="I71" s="36"/>
      <x:c r="J71" s="37"/>
      <x:c r="K71" s="37"/>
      <x:c r="L71" s="38" t="str">
        <x:f>IF(A71="","",SUMIFS(Abastecimentos!$D$5:$D$204,Abastecimentos!$B$5:$B$204,A71,Abastecimentos!$N$5:$N$204,1,Abastecimentos!$O$5:$O$204,1))</x:f>
      </x:c>
      <x:c r="M71" s="38" t="str">
        <x:f>IF(A71="","",SUMIFS(Abastecimentos!$E$5:$E$204,Abastecimentos!$B$5:$B$204,A71,Abastecimentos!$N$5:$N$204,1,Abastecimentos!$O$5:$O$204,1))</x:f>
      </x:c>
      <x:c r="N71" s="39" t="str">
        <x:f>IF(A71="","",SUMIFS(Abastecimentos!$F$5:$F$204,Abastecimentos!$B$5:$B$204,A71,Abastecimentos!$N$5:$N$204,1,Abastecimentos!$O$5:$O$204,1))</x:f>
      </x:c>
      <x:c r="O71" s="39" t="str">
        <x:f>IF(A71="","",SUMIFS(Manutencoes!$H$5:$H$204,Manutencoes!$C$5:$C$204,A71,Manutencoes!$N$5:$N$204,1,Manutencoes!$O$5:$O$204,1,Manutencoes!$J$5:$J$204,"Concluída"))</x:f>
      </x:c>
      <x:c r="P71" s="39" t="str">
        <x:f>IF(A71="","",SUMIFS(Despesas!$E$5:$E$204,Despesas!$B$5:$B$204,A71,Despesas!$L$5:$L$204,1,Despesas!$M$5:$M$204,1,Despesas!$G$5:$G$204,"Sim"))</x:f>
      </x:c>
      <x:c r="Q71" s="39" t="str">
        <x:f>IF(A71="","",SUM(N71:P71))</x:f>
      </x:c>
      <x:c r="R71" s="40" t="str">
        <x:f>IF(A71="","",IF(OR(AG71=0,AD71&gt;0,M71=0),"n.a.",L71/M71))</x:f>
      </x:c>
      <x:c r="S71" s="39" t="str">
        <x:f>IF(A71="","",IF(OR(AG71=0,AD71&gt;0,L71=0),"n.a.",Q71/L71))</x:f>
      </x:c>
      <x:c r="T71" s="41" t="str">
        <x:f>IF(A71="","",IF(AG71=0,"n.a.",INT(J71-Listas!B9)))</x:f>
      </x:c>
      <x:c r="U71" s="41" t="str">
        <x:f>IF(A71="","",IF(AG71=0,"n.a.",INT(K71-Listas!B9)))</x:f>
      </x:c>
      <x:c r="V71" s="182" t="str">
        <x:f>IF(COUNTA(A71:K71)=0,"",IF(W71&lt;&gt;"",W71,IF(H71="Inativo","INATIVO",IF(AD71&gt;0,"Corrigir lançamentos. ","")&amp;IF(Y71=1,"Documento vencido. ","")&amp;IF(Z71=1,"Manutenção por km. ","")&amp;IF(AA71=1,"Vencimento próximo. ","")&amp;IF(AB71=1,"Consumo baixo. ","")&amp;IF(AC71=1,"Custo alto. ","")&amp;IF(SUM(Y71:AC71)+AD71=0,"Acompanhar rotina",""))))</x:f>
      </x:c>
      <x:c r="W71" s="183" t="str">
        <x:f>IF(COUNTA(A71:K71)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inválidos",IF(OR(A71="",COUNTIFS($A$5:$A$104,A71)&lt;&gt;1),"ID ausente ou duplicado",IF(OR(B71="",C71="",F71=""),"Placa, modelo ou responsável ausente",IF(AND(H71&lt;&gt;"Ativo",H71&lt;&gt;"Em manutenção",H71&lt;&gt;"Inativo"),"Status inválido",IF(OR(NOT(ISNUMBER(G71)),G71&lt;0,NOT(ISNUMBER(I71)),I71&lt;0),"Hodômetro ou limite inválido",IF(OR(NOT(ISNUMBER(J71)),J71&lt;=0,NOT(ISNUMBER(K71)),K71&lt;=0),"Datas de documento ausentes ou inválidas","")))))))</x:f>
      </x:c>
      <x:c r="X71" s="181" t="n">
        <x:f>IF(AND(COUNTA(A71:K71)&gt;0,OR(Listas!B15="Todos",F71=Listas!B15),H71&lt;&gt;"Inativo"),1,0)</x:f>
        <x:v>0</x:v>
      </x:c>
      <x:c r="Y71" s="181" t="n">
        <x:f>IF(AND(X71=1,AG71=1,OR(T71&lt;0,U71&lt;0)),1,0)</x:f>
        <x:v>0</x:v>
      </x:c>
      <x:c r="Z71" s="181" t="n">
        <x:f>IF(AND(X71=1,AG71=1,G71&gt;=I71),1,0)</x:f>
        <x:v>0</x:v>
      </x:c>
      <x:c r="AA71" s="181" t="n">
        <x:f>IF(AND(X71=1,AG71=1,OR(AND(T71&gt;=0,T71&lt;=Listas!B8),AND(U71&gt;=0,U71&lt;=Listas!B8))),1,0)</x:f>
        <x:v>0</x:v>
      </x:c>
      <x:c r="AB71" s="181" t="n">
        <x:f>IF(AND(X71=1,AG71=1,AND(ISNUMBER(R71),R71&lt;Listas!B6)),1,0)</x:f>
        <x:v>0</x:v>
      </x:c>
      <x:c r="AC71" s="181" t="n">
        <x:f>IF(AND(X71=1,AG71=1,AND(ISNUMBER(S71),S71&gt;Listas!B7)),1,0)</x:f>
        <x:v>0</x:v>
      </x:c>
      <x:c r="AD71" s="181" t="n">
        <x:f>IF(A71="",0,COUNTIFS(Abastecimentos!$B$5:$B$204,A71,Abastecimentos!$Q$5:$Q$204,1)+COUNTIFS(Manutencoes!$C$5:$C$204,A71,Manutencoes!$Q$5:$Q$204,1)+COUNTIFS(Despesas!$B$5:$B$204,A71,Despesas!$O$5:$O$204,1))</x:f>
        <x:v>0</x:v>
      </x:c>
      <x:c r="AE71" s="181" t="n">
        <x:f>IF(X71=0,0,IF(OR(W71&lt;&gt;"",AD71&gt;0),1,IF(Y71=1,2,IF(Z71=1,3,IF(SUM(AA71:AC71)&gt;0,4,0)))))</x:f>
        <x:v>0</x:v>
      </x:c>
      <x:c r="AF71" s="181" t="str">
        <x:f>IF(AE71=0,"",COUNTIFS($AE$5:$AE$104,"&gt;0",$AE$5:$AE$104,"&lt;"&amp;AE71)+COUNTIFS($AE$5:AE71,AE71))</x:f>
      </x:c>
      <x:c r="AG71" s="181" t="n">
        <x:f>IF(AND(A71&lt;&gt;"",W71=""),1,0)</x:f>
        <x:v>0</x:v>
      </x:c>
      <x:c r="AH71" s="181" t="n">
        <x:f>IF(W71&lt;&gt;"",1,0)</x:f>
        <x:v>0</x:v>
      </x:c>
      <x:c r="AI71" s="181"/>
      <x:c r="AJ71" s="176"/>
      <x:c r="AK71" s="177"/>
    </x:row>
    <x:row r="72">
      <x:c r="A72" s="31"/>
      <x:c r="B72" s="31"/>
      <x:c r="C72" s="31"/>
      <x:c r="D72" s="31"/>
      <x:c r="E72" s="35"/>
      <x:c r="F72" s="31"/>
      <x:c r="G72" s="36"/>
      <x:c r="H72" s="36"/>
      <x:c r="I72" s="36"/>
      <x:c r="J72" s="37"/>
      <x:c r="K72" s="37"/>
      <x:c r="L72" s="38" t="str">
        <x:f>IF(A72="","",SUMIFS(Abastecimentos!$D$5:$D$204,Abastecimentos!$B$5:$B$204,A72,Abastecimentos!$N$5:$N$204,1,Abastecimentos!$O$5:$O$204,1))</x:f>
      </x:c>
      <x:c r="M72" s="38" t="str">
        <x:f>IF(A72="","",SUMIFS(Abastecimentos!$E$5:$E$204,Abastecimentos!$B$5:$B$204,A72,Abastecimentos!$N$5:$N$204,1,Abastecimentos!$O$5:$O$204,1))</x:f>
      </x:c>
      <x:c r="N72" s="39" t="str">
        <x:f>IF(A72="","",SUMIFS(Abastecimentos!$F$5:$F$204,Abastecimentos!$B$5:$B$204,A72,Abastecimentos!$N$5:$N$204,1,Abastecimentos!$O$5:$O$204,1))</x:f>
      </x:c>
      <x:c r="O72" s="39" t="str">
        <x:f>IF(A72="","",SUMIFS(Manutencoes!$H$5:$H$204,Manutencoes!$C$5:$C$204,A72,Manutencoes!$N$5:$N$204,1,Manutencoes!$O$5:$O$204,1,Manutencoes!$J$5:$J$204,"Concluída"))</x:f>
      </x:c>
      <x:c r="P72" s="39" t="str">
        <x:f>IF(A72="","",SUMIFS(Despesas!$E$5:$E$204,Despesas!$B$5:$B$204,A72,Despesas!$L$5:$L$204,1,Despesas!$M$5:$M$204,1,Despesas!$G$5:$G$204,"Sim"))</x:f>
      </x:c>
      <x:c r="Q72" s="39" t="str">
        <x:f>IF(A72="","",SUM(N72:P72))</x:f>
      </x:c>
      <x:c r="R72" s="40" t="str">
        <x:f>IF(A72="","",IF(OR(AG72=0,AD72&gt;0,M72=0),"n.a.",L72/M72))</x:f>
      </x:c>
      <x:c r="S72" s="39" t="str">
        <x:f>IF(A72="","",IF(OR(AG72=0,AD72&gt;0,L72=0),"n.a.",Q72/L72))</x:f>
      </x:c>
      <x:c r="T72" s="41" t="str">
        <x:f>IF(A72="","",IF(AG72=0,"n.a.",INT(J72-Listas!B9)))</x:f>
      </x:c>
      <x:c r="U72" s="41" t="str">
        <x:f>IF(A72="","",IF(AG72=0,"n.a.",INT(K72-Listas!B9)))</x:f>
      </x:c>
      <x:c r="V72" s="182" t="str">
        <x:f>IF(COUNTA(A72:K72)=0,"",IF(W72&lt;&gt;"",W72,IF(H72="Inativo","INATIVO",IF(AD72&gt;0,"Corrigir lançamentos. ","")&amp;IF(Y72=1,"Documento vencido. ","")&amp;IF(Z72=1,"Manutenção por km. ","")&amp;IF(AA72=1,"Vencimento próximo. ","")&amp;IF(AB72=1,"Consumo baixo. ","")&amp;IF(AC72=1,"Custo alto. ","")&amp;IF(SUM(Y72:AC72)+AD72=0,"Acompanhar rotina",""))))</x:f>
      </x:c>
      <x:c r="W72" s="183" t="str">
        <x:f>IF(COUNTA(A72:K72)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inválidos",IF(OR(A72="",COUNTIFS($A$5:$A$104,A72)&lt;&gt;1),"ID ausente ou duplicado",IF(OR(B72="",C72="",F72=""),"Placa, modelo ou responsável ausente",IF(AND(H72&lt;&gt;"Ativo",H72&lt;&gt;"Em manutenção",H72&lt;&gt;"Inativo"),"Status inválido",IF(OR(NOT(ISNUMBER(G72)),G72&lt;0,NOT(ISNUMBER(I72)),I72&lt;0),"Hodômetro ou limite inválido",IF(OR(NOT(ISNUMBER(J72)),J72&lt;=0,NOT(ISNUMBER(K72)),K72&lt;=0),"Datas de documento ausentes ou inválidas","")))))))</x:f>
      </x:c>
      <x:c r="X72" s="181" t="n">
        <x:f>IF(AND(COUNTA(A72:K72)&gt;0,OR(Listas!B15="Todos",F72=Listas!B15),H72&lt;&gt;"Inativo"),1,0)</x:f>
        <x:v>0</x:v>
      </x:c>
      <x:c r="Y72" s="181" t="n">
        <x:f>IF(AND(X72=1,AG72=1,OR(T72&lt;0,U72&lt;0)),1,0)</x:f>
        <x:v>0</x:v>
      </x:c>
      <x:c r="Z72" s="181" t="n">
        <x:f>IF(AND(X72=1,AG72=1,G72&gt;=I72),1,0)</x:f>
        <x:v>0</x:v>
      </x:c>
      <x:c r="AA72" s="181" t="n">
        <x:f>IF(AND(X72=1,AG72=1,OR(AND(T72&gt;=0,T72&lt;=Listas!B8),AND(U72&gt;=0,U72&lt;=Listas!B8))),1,0)</x:f>
        <x:v>0</x:v>
      </x:c>
      <x:c r="AB72" s="181" t="n">
        <x:f>IF(AND(X72=1,AG72=1,AND(ISNUMBER(R72),R72&lt;Listas!B6)),1,0)</x:f>
        <x:v>0</x:v>
      </x:c>
      <x:c r="AC72" s="181" t="n">
        <x:f>IF(AND(X72=1,AG72=1,AND(ISNUMBER(S72),S72&gt;Listas!B7)),1,0)</x:f>
        <x:v>0</x:v>
      </x:c>
      <x:c r="AD72" s="181" t="n">
        <x:f>IF(A72="",0,COUNTIFS(Abastecimentos!$B$5:$B$204,A72,Abastecimentos!$Q$5:$Q$204,1)+COUNTIFS(Manutencoes!$C$5:$C$204,A72,Manutencoes!$Q$5:$Q$204,1)+COUNTIFS(Despesas!$B$5:$B$204,A72,Despesas!$O$5:$O$204,1))</x:f>
        <x:v>0</x:v>
      </x:c>
      <x:c r="AE72" s="181" t="n">
        <x:f>IF(X72=0,0,IF(OR(W72&lt;&gt;"",AD72&gt;0),1,IF(Y72=1,2,IF(Z72=1,3,IF(SUM(AA72:AC72)&gt;0,4,0)))))</x:f>
        <x:v>0</x:v>
      </x:c>
      <x:c r="AF72" s="181" t="str">
        <x:f>IF(AE72=0,"",COUNTIFS($AE$5:$AE$104,"&gt;0",$AE$5:$AE$104,"&lt;"&amp;AE72)+COUNTIFS($AE$5:AE72,AE72))</x:f>
      </x:c>
      <x:c r="AG72" s="181" t="n">
        <x:f>IF(AND(A72&lt;&gt;"",W72=""),1,0)</x:f>
        <x:v>0</x:v>
      </x:c>
      <x:c r="AH72" s="181" t="n">
        <x:f>IF(W72&lt;&gt;"",1,0)</x:f>
        <x:v>0</x:v>
      </x:c>
      <x:c r="AI72" s="181"/>
      <x:c r="AJ72" s="176"/>
      <x:c r="AK72" s="177"/>
    </x:row>
    <x:row r="73">
      <x:c r="A73" s="31"/>
      <x:c r="B73" s="31"/>
      <x:c r="C73" s="31"/>
      <x:c r="D73" s="31"/>
      <x:c r="E73" s="35"/>
      <x:c r="F73" s="31"/>
      <x:c r="G73" s="36"/>
      <x:c r="H73" s="36"/>
      <x:c r="I73" s="36"/>
      <x:c r="J73" s="37"/>
      <x:c r="K73" s="37"/>
      <x:c r="L73" s="38" t="str">
        <x:f>IF(A73="","",SUMIFS(Abastecimentos!$D$5:$D$204,Abastecimentos!$B$5:$B$204,A73,Abastecimentos!$N$5:$N$204,1,Abastecimentos!$O$5:$O$204,1))</x:f>
      </x:c>
      <x:c r="M73" s="38" t="str">
        <x:f>IF(A73="","",SUMIFS(Abastecimentos!$E$5:$E$204,Abastecimentos!$B$5:$B$204,A73,Abastecimentos!$N$5:$N$204,1,Abastecimentos!$O$5:$O$204,1))</x:f>
      </x:c>
      <x:c r="N73" s="39" t="str">
        <x:f>IF(A73="","",SUMIFS(Abastecimentos!$F$5:$F$204,Abastecimentos!$B$5:$B$204,A73,Abastecimentos!$N$5:$N$204,1,Abastecimentos!$O$5:$O$204,1))</x:f>
      </x:c>
      <x:c r="O73" s="39" t="str">
        <x:f>IF(A73="","",SUMIFS(Manutencoes!$H$5:$H$204,Manutencoes!$C$5:$C$204,A73,Manutencoes!$N$5:$N$204,1,Manutencoes!$O$5:$O$204,1,Manutencoes!$J$5:$J$204,"Concluída"))</x:f>
      </x:c>
      <x:c r="P73" s="39" t="str">
        <x:f>IF(A73="","",SUMIFS(Despesas!$E$5:$E$204,Despesas!$B$5:$B$204,A73,Despesas!$L$5:$L$204,1,Despesas!$M$5:$M$204,1,Despesas!$G$5:$G$204,"Sim"))</x:f>
      </x:c>
      <x:c r="Q73" s="39" t="str">
        <x:f>IF(A73="","",SUM(N73:P73))</x:f>
      </x:c>
      <x:c r="R73" s="40" t="str">
        <x:f>IF(A73="","",IF(OR(AG73=0,AD73&gt;0,M73=0),"n.a.",L73/M73))</x:f>
      </x:c>
      <x:c r="S73" s="39" t="str">
        <x:f>IF(A73="","",IF(OR(AG73=0,AD73&gt;0,L73=0),"n.a.",Q73/L73))</x:f>
      </x:c>
      <x:c r="T73" s="41" t="str">
        <x:f>IF(A73="","",IF(AG73=0,"n.a.",INT(J73-Listas!B9)))</x:f>
      </x:c>
      <x:c r="U73" s="41" t="str">
        <x:f>IF(A73="","",IF(AG73=0,"n.a.",INT(K73-Listas!B9)))</x:f>
      </x:c>
      <x:c r="V73" s="182" t="str">
        <x:f>IF(COUNTA(A73:K73)=0,"",IF(W73&lt;&gt;"",W73,IF(H73="Inativo","INATIVO",IF(AD73&gt;0,"Corrigir lançamentos. ","")&amp;IF(Y73=1,"Documento vencido. ","")&amp;IF(Z73=1,"Manutenção por km. ","")&amp;IF(AA73=1,"Vencimento próximo. ","")&amp;IF(AB73=1,"Consumo baixo. ","")&amp;IF(AC73=1,"Custo alto. ","")&amp;IF(SUM(Y73:AC73)+AD73=0,"Acompanhar rotina",""))))</x:f>
      </x:c>
      <x:c r="W73" s="183" t="str">
        <x:f>IF(COUNTA(A73:K73)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inválidos",IF(OR(A73="",COUNTIFS($A$5:$A$104,A73)&lt;&gt;1),"ID ausente ou duplicado",IF(OR(B73="",C73="",F73=""),"Placa, modelo ou responsável ausente",IF(AND(H73&lt;&gt;"Ativo",H73&lt;&gt;"Em manutenção",H73&lt;&gt;"Inativo"),"Status inválido",IF(OR(NOT(ISNUMBER(G73)),G73&lt;0,NOT(ISNUMBER(I73)),I73&lt;0),"Hodômetro ou limite inválido",IF(OR(NOT(ISNUMBER(J73)),J73&lt;=0,NOT(ISNUMBER(K73)),K73&lt;=0),"Datas de documento ausentes ou inválidas","")))))))</x:f>
      </x:c>
      <x:c r="X73" s="181" t="n">
        <x:f>IF(AND(COUNTA(A73:K73)&gt;0,OR(Listas!B15="Todos",F73=Listas!B15),H73&lt;&gt;"Inativo"),1,0)</x:f>
        <x:v>0</x:v>
      </x:c>
      <x:c r="Y73" s="181" t="n">
        <x:f>IF(AND(X73=1,AG73=1,OR(T73&lt;0,U73&lt;0)),1,0)</x:f>
        <x:v>0</x:v>
      </x:c>
      <x:c r="Z73" s="181" t="n">
        <x:f>IF(AND(X73=1,AG73=1,G73&gt;=I73),1,0)</x:f>
        <x:v>0</x:v>
      </x:c>
      <x:c r="AA73" s="181" t="n">
        <x:f>IF(AND(X73=1,AG73=1,OR(AND(T73&gt;=0,T73&lt;=Listas!B8),AND(U73&gt;=0,U73&lt;=Listas!B8))),1,0)</x:f>
        <x:v>0</x:v>
      </x:c>
      <x:c r="AB73" s="181" t="n">
        <x:f>IF(AND(X73=1,AG73=1,AND(ISNUMBER(R73),R73&lt;Listas!B6)),1,0)</x:f>
        <x:v>0</x:v>
      </x:c>
      <x:c r="AC73" s="181" t="n">
        <x:f>IF(AND(X73=1,AG73=1,AND(ISNUMBER(S73),S73&gt;Listas!B7)),1,0)</x:f>
        <x:v>0</x:v>
      </x:c>
      <x:c r="AD73" s="181" t="n">
        <x:f>IF(A73="",0,COUNTIFS(Abastecimentos!$B$5:$B$204,A73,Abastecimentos!$Q$5:$Q$204,1)+COUNTIFS(Manutencoes!$C$5:$C$204,A73,Manutencoes!$Q$5:$Q$204,1)+COUNTIFS(Despesas!$B$5:$B$204,A73,Despesas!$O$5:$O$204,1))</x:f>
        <x:v>0</x:v>
      </x:c>
      <x:c r="AE73" s="181" t="n">
        <x:f>IF(X73=0,0,IF(OR(W73&lt;&gt;"",AD73&gt;0),1,IF(Y73=1,2,IF(Z73=1,3,IF(SUM(AA73:AC73)&gt;0,4,0)))))</x:f>
        <x:v>0</x:v>
      </x:c>
      <x:c r="AF73" s="181" t="str">
        <x:f>IF(AE73=0,"",COUNTIFS($AE$5:$AE$104,"&gt;0",$AE$5:$AE$104,"&lt;"&amp;AE73)+COUNTIFS($AE$5:AE73,AE73))</x:f>
      </x:c>
      <x:c r="AG73" s="181" t="n">
        <x:f>IF(AND(A73&lt;&gt;"",W73=""),1,0)</x:f>
        <x:v>0</x:v>
      </x:c>
      <x:c r="AH73" s="181" t="n">
        <x:f>IF(W73&lt;&gt;"",1,0)</x:f>
        <x:v>0</x:v>
      </x:c>
      <x:c r="AI73" s="181"/>
      <x:c r="AJ73" s="176"/>
      <x:c r="AK73" s="177"/>
    </x:row>
    <x:row r="74">
      <x:c r="A74" s="31"/>
      <x:c r="B74" s="31"/>
      <x:c r="C74" s="31"/>
      <x:c r="D74" s="31"/>
      <x:c r="E74" s="35"/>
      <x:c r="F74" s="31"/>
      <x:c r="G74" s="36"/>
      <x:c r="H74" s="36"/>
      <x:c r="I74" s="36"/>
      <x:c r="J74" s="37"/>
      <x:c r="K74" s="37"/>
      <x:c r="L74" s="38" t="str">
        <x:f>IF(A74="","",SUMIFS(Abastecimentos!$D$5:$D$204,Abastecimentos!$B$5:$B$204,A74,Abastecimentos!$N$5:$N$204,1,Abastecimentos!$O$5:$O$204,1))</x:f>
      </x:c>
      <x:c r="M74" s="38" t="str">
        <x:f>IF(A74="","",SUMIFS(Abastecimentos!$E$5:$E$204,Abastecimentos!$B$5:$B$204,A74,Abastecimentos!$N$5:$N$204,1,Abastecimentos!$O$5:$O$204,1))</x:f>
      </x:c>
      <x:c r="N74" s="39" t="str">
        <x:f>IF(A74="","",SUMIFS(Abastecimentos!$F$5:$F$204,Abastecimentos!$B$5:$B$204,A74,Abastecimentos!$N$5:$N$204,1,Abastecimentos!$O$5:$O$204,1))</x:f>
      </x:c>
      <x:c r="O74" s="39" t="str">
        <x:f>IF(A74="","",SUMIFS(Manutencoes!$H$5:$H$204,Manutencoes!$C$5:$C$204,A74,Manutencoes!$N$5:$N$204,1,Manutencoes!$O$5:$O$204,1,Manutencoes!$J$5:$J$204,"Concluída"))</x:f>
      </x:c>
      <x:c r="P74" s="39" t="str">
        <x:f>IF(A74="","",SUMIFS(Despesas!$E$5:$E$204,Despesas!$B$5:$B$204,A74,Despesas!$L$5:$L$204,1,Despesas!$M$5:$M$204,1,Despesas!$G$5:$G$204,"Sim"))</x:f>
      </x:c>
      <x:c r="Q74" s="39" t="str">
        <x:f>IF(A74="","",SUM(N74:P74))</x:f>
      </x:c>
      <x:c r="R74" s="40" t="str">
        <x:f>IF(A74="","",IF(OR(AG74=0,AD74&gt;0,M74=0),"n.a.",L74/M74))</x:f>
      </x:c>
      <x:c r="S74" s="39" t="str">
        <x:f>IF(A74="","",IF(OR(AG74=0,AD74&gt;0,L74=0),"n.a.",Q74/L74))</x:f>
      </x:c>
      <x:c r="T74" s="41" t="str">
        <x:f>IF(A74="","",IF(AG74=0,"n.a.",INT(J74-Listas!B9)))</x:f>
      </x:c>
      <x:c r="U74" s="41" t="str">
        <x:f>IF(A74="","",IF(AG74=0,"n.a.",INT(K74-Listas!B9)))</x:f>
      </x:c>
      <x:c r="V74" s="182" t="str">
        <x:f>IF(COUNTA(A74:K74)=0,"",IF(W74&lt;&gt;"",W74,IF(H74="Inativo","INATIVO",IF(AD74&gt;0,"Corrigir lançamentos. ","")&amp;IF(Y74=1,"Documento vencido. ","")&amp;IF(Z74=1,"Manutenção por km. ","")&amp;IF(AA74=1,"Vencimento próximo. ","")&amp;IF(AB74=1,"Consumo baixo. ","")&amp;IF(AC74=1,"Custo alto. ","")&amp;IF(SUM(Y74:AC74)+AD74=0,"Acompanhar rotina",""))))</x:f>
      </x:c>
      <x:c r="W74" s="183" t="str">
        <x:f>IF(COUNTA(A74:K74)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inválidos",IF(OR(A74="",COUNTIFS($A$5:$A$104,A74)&lt;&gt;1),"ID ausente ou duplicado",IF(OR(B74="",C74="",F74=""),"Placa, modelo ou responsável ausente",IF(AND(H74&lt;&gt;"Ativo",H74&lt;&gt;"Em manutenção",H74&lt;&gt;"Inativo"),"Status inválido",IF(OR(NOT(ISNUMBER(G74)),G74&lt;0,NOT(ISNUMBER(I74)),I74&lt;0),"Hodômetro ou limite inválido",IF(OR(NOT(ISNUMBER(J74)),J74&lt;=0,NOT(ISNUMBER(K74)),K74&lt;=0),"Datas de documento ausentes ou inválidas","")))))))</x:f>
      </x:c>
      <x:c r="X74" s="181" t="n">
        <x:f>IF(AND(COUNTA(A74:K74)&gt;0,OR(Listas!B15="Todos",F74=Listas!B15),H74&lt;&gt;"Inativo"),1,0)</x:f>
        <x:v>0</x:v>
      </x:c>
      <x:c r="Y74" s="181" t="n">
        <x:f>IF(AND(X74=1,AG74=1,OR(T74&lt;0,U74&lt;0)),1,0)</x:f>
        <x:v>0</x:v>
      </x:c>
      <x:c r="Z74" s="181" t="n">
        <x:f>IF(AND(X74=1,AG74=1,G74&gt;=I74),1,0)</x:f>
        <x:v>0</x:v>
      </x:c>
      <x:c r="AA74" s="181" t="n">
        <x:f>IF(AND(X74=1,AG74=1,OR(AND(T74&gt;=0,T74&lt;=Listas!B8),AND(U74&gt;=0,U74&lt;=Listas!B8))),1,0)</x:f>
        <x:v>0</x:v>
      </x:c>
      <x:c r="AB74" s="181" t="n">
        <x:f>IF(AND(X74=1,AG74=1,AND(ISNUMBER(R74),R74&lt;Listas!B6)),1,0)</x:f>
        <x:v>0</x:v>
      </x:c>
      <x:c r="AC74" s="181" t="n">
        <x:f>IF(AND(X74=1,AG74=1,AND(ISNUMBER(S74),S74&gt;Listas!B7)),1,0)</x:f>
        <x:v>0</x:v>
      </x:c>
      <x:c r="AD74" s="181" t="n">
        <x:f>IF(A74="",0,COUNTIFS(Abastecimentos!$B$5:$B$204,A74,Abastecimentos!$Q$5:$Q$204,1)+COUNTIFS(Manutencoes!$C$5:$C$204,A74,Manutencoes!$Q$5:$Q$204,1)+COUNTIFS(Despesas!$B$5:$B$204,A74,Despesas!$O$5:$O$204,1))</x:f>
        <x:v>0</x:v>
      </x:c>
      <x:c r="AE74" s="181" t="n">
        <x:f>IF(X74=0,0,IF(OR(W74&lt;&gt;"",AD74&gt;0),1,IF(Y74=1,2,IF(Z74=1,3,IF(SUM(AA74:AC74)&gt;0,4,0)))))</x:f>
        <x:v>0</x:v>
      </x:c>
      <x:c r="AF74" s="181" t="str">
        <x:f>IF(AE74=0,"",COUNTIFS($AE$5:$AE$104,"&gt;0",$AE$5:$AE$104,"&lt;"&amp;AE74)+COUNTIFS($AE$5:AE74,AE74))</x:f>
      </x:c>
      <x:c r="AG74" s="181" t="n">
        <x:f>IF(AND(A74&lt;&gt;"",W74=""),1,0)</x:f>
        <x:v>0</x:v>
      </x:c>
      <x:c r="AH74" s="181" t="n">
        <x:f>IF(W74&lt;&gt;"",1,0)</x:f>
        <x:v>0</x:v>
      </x:c>
      <x:c r="AI74" s="181"/>
      <x:c r="AJ74" s="176"/>
      <x:c r="AK74" s="177"/>
    </x:row>
    <x:row r="75">
      <x:c r="A75" s="31"/>
      <x:c r="B75" s="31"/>
      <x:c r="C75" s="31"/>
      <x:c r="D75" s="31"/>
      <x:c r="E75" s="35"/>
      <x:c r="F75" s="31"/>
      <x:c r="G75" s="36"/>
      <x:c r="H75" s="36"/>
      <x:c r="I75" s="36"/>
      <x:c r="J75" s="37"/>
      <x:c r="K75" s="37"/>
      <x:c r="L75" s="38" t="str">
        <x:f>IF(A75="","",SUMIFS(Abastecimentos!$D$5:$D$204,Abastecimentos!$B$5:$B$204,A75,Abastecimentos!$N$5:$N$204,1,Abastecimentos!$O$5:$O$204,1))</x:f>
      </x:c>
      <x:c r="M75" s="38" t="str">
        <x:f>IF(A75="","",SUMIFS(Abastecimentos!$E$5:$E$204,Abastecimentos!$B$5:$B$204,A75,Abastecimentos!$N$5:$N$204,1,Abastecimentos!$O$5:$O$204,1))</x:f>
      </x:c>
      <x:c r="N75" s="39" t="str">
        <x:f>IF(A75="","",SUMIFS(Abastecimentos!$F$5:$F$204,Abastecimentos!$B$5:$B$204,A75,Abastecimentos!$N$5:$N$204,1,Abastecimentos!$O$5:$O$204,1))</x:f>
      </x:c>
      <x:c r="O75" s="39" t="str">
        <x:f>IF(A75="","",SUMIFS(Manutencoes!$H$5:$H$204,Manutencoes!$C$5:$C$204,A75,Manutencoes!$N$5:$N$204,1,Manutencoes!$O$5:$O$204,1,Manutencoes!$J$5:$J$204,"Concluída"))</x:f>
      </x:c>
      <x:c r="P75" s="39" t="str">
        <x:f>IF(A75="","",SUMIFS(Despesas!$E$5:$E$204,Despesas!$B$5:$B$204,A75,Despesas!$L$5:$L$204,1,Despesas!$M$5:$M$204,1,Despesas!$G$5:$G$204,"Sim"))</x:f>
      </x:c>
      <x:c r="Q75" s="39" t="str">
        <x:f>IF(A75="","",SUM(N75:P75))</x:f>
      </x:c>
      <x:c r="R75" s="40" t="str">
        <x:f>IF(A75="","",IF(OR(AG75=0,AD75&gt;0,M75=0),"n.a.",L75/M75))</x:f>
      </x:c>
      <x:c r="S75" s="39" t="str">
        <x:f>IF(A75="","",IF(OR(AG75=0,AD75&gt;0,L75=0),"n.a.",Q75/L75))</x:f>
      </x:c>
      <x:c r="T75" s="41" t="str">
        <x:f>IF(A75="","",IF(AG75=0,"n.a.",INT(J75-Listas!B9)))</x:f>
      </x:c>
      <x:c r="U75" s="41" t="str">
        <x:f>IF(A75="","",IF(AG75=0,"n.a.",INT(K75-Listas!B9)))</x:f>
      </x:c>
      <x:c r="V75" s="182" t="str">
        <x:f>IF(COUNTA(A75:K75)=0,"",IF(W75&lt;&gt;"",W75,IF(H75="Inativo","INATIVO",IF(AD75&gt;0,"Corrigir lançamentos. ","")&amp;IF(Y75=1,"Documento vencido. ","")&amp;IF(Z75=1,"Manutenção por km. ","")&amp;IF(AA75=1,"Vencimento próximo. ","")&amp;IF(AB75=1,"Consumo baixo. ","")&amp;IF(AC75=1,"Custo alto. ","")&amp;IF(SUM(Y75:AC75)+AD75=0,"Acompanhar rotina",""))))</x:f>
      </x:c>
      <x:c r="W75" s="183" t="str">
        <x:f>IF(COUNTA(A75:K75)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inválidos",IF(OR(A75="",COUNTIFS($A$5:$A$104,A75)&lt;&gt;1),"ID ausente ou duplicado",IF(OR(B75="",C75="",F75=""),"Placa, modelo ou responsável ausente",IF(AND(H75&lt;&gt;"Ativo",H75&lt;&gt;"Em manutenção",H75&lt;&gt;"Inativo"),"Status inválido",IF(OR(NOT(ISNUMBER(G75)),G75&lt;0,NOT(ISNUMBER(I75)),I75&lt;0),"Hodômetro ou limite inválido",IF(OR(NOT(ISNUMBER(J75)),J75&lt;=0,NOT(ISNUMBER(K75)),K75&lt;=0),"Datas de documento ausentes ou inválidas","")))))))</x:f>
      </x:c>
      <x:c r="X75" s="181" t="n">
        <x:f>IF(AND(COUNTA(A75:K75)&gt;0,OR(Listas!B15="Todos",F75=Listas!B15),H75&lt;&gt;"Inativo"),1,0)</x:f>
        <x:v>0</x:v>
      </x:c>
      <x:c r="Y75" s="181" t="n">
        <x:f>IF(AND(X75=1,AG75=1,OR(T75&lt;0,U75&lt;0)),1,0)</x:f>
        <x:v>0</x:v>
      </x:c>
      <x:c r="Z75" s="181" t="n">
        <x:f>IF(AND(X75=1,AG75=1,G75&gt;=I75),1,0)</x:f>
        <x:v>0</x:v>
      </x:c>
      <x:c r="AA75" s="181" t="n">
        <x:f>IF(AND(X75=1,AG75=1,OR(AND(T75&gt;=0,T75&lt;=Listas!B8),AND(U75&gt;=0,U75&lt;=Listas!B8))),1,0)</x:f>
        <x:v>0</x:v>
      </x:c>
      <x:c r="AB75" s="181" t="n">
        <x:f>IF(AND(X75=1,AG75=1,AND(ISNUMBER(R75),R75&lt;Listas!B6)),1,0)</x:f>
        <x:v>0</x:v>
      </x:c>
      <x:c r="AC75" s="181" t="n">
        <x:f>IF(AND(X75=1,AG75=1,AND(ISNUMBER(S75),S75&gt;Listas!B7)),1,0)</x:f>
        <x:v>0</x:v>
      </x:c>
      <x:c r="AD75" s="181" t="n">
        <x:f>IF(A75="",0,COUNTIFS(Abastecimentos!$B$5:$B$204,A75,Abastecimentos!$Q$5:$Q$204,1)+COUNTIFS(Manutencoes!$C$5:$C$204,A75,Manutencoes!$Q$5:$Q$204,1)+COUNTIFS(Despesas!$B$5:$B$204,A75,Despesas!$O$5:$O$204,1))</x:f>
        <x:v>0</x:v>
      </x:c>
      <x:c r="AE75" s="181" t="n">
        <x:f>IF(X75=0,0,IF(OR(W75&lt;&gt;"",AD75&gt;0),1,IF(Y75=1,2,IF(Z75=1,3,IF(SUM(AA75:AC75)&gt;0,4,0)))))</x:f>
        <x:v>0</x:v>
      </x:c>
      <x:c r="AF75" s="181" t="str">
        <x:f>IF(AE75=0,"",COUNTIFS($AE$5:$AE$104,"&gt;0",$AE$5:$AE$104,"&lt;"&amp;AE75)+COUNTIFS($AE$5:AE75,AE75))</x:f>
      </x:c>
      <x:c r="AG75" s="181" t="n">
        <x:f>IF(AND(A75&lt;&gt;"",W75=""),1,0)</x:f>
        <x:v>0</x:v>
      </x:c>
      <x:c r="AH75" s="181" t="n">
        <x:f>IF(W75&lt;&gt;"",1,0)</x:f>
        <x:v>0</x:v>
      </x:c>
      <x:c r="AI75" s="181"/>
      <x:c r="AJ75" s="176"/>
      <x:c r="AK75" s="177"/>
    </x:row>
    <x:row r="76">
      <x:c r="A76" s="31"/>
      <x:c r="B76" s="31"/>
      <x:c r="C76" s="31"/>
      <x:c r="D76" s="31"/>
      <x:c r="E76" s="35"/>
      <x:c r="F76" s="31"/>
      <x:c r="G76" s="36"/>
      <x:c r="H76" s="36"/>
      <x:c r="I76" s="36"/>
      <x:c r="J76" s="37"/>
      <x:c r="K76" s="37"/>
      <x:c r="L76" s="38" t="str">
        <x:f>IF(A76="","",SUMIFS(Abastecimentos!$D$5:$D$204,Abastecimentos!$B$5:$B$204,A76,Abastecimentos!$N$5:$N$204,1,Abastecimentos!$O$5:$O$204,1))</x:f>
      </x:c>
      <x:c r="M76" s="38" t="str">
        <x:f>IF(A76="","",SUMIFS(Abastecimentos!$E$5:$E$204,Abastecimentos!$B$5:$B$204,A76,Abastecimentos!$N$5:$N$204,1,Abastecimentos!$O$5:$O$204,1))</x:f>
      </x:c>
      <x:c r="N76" s="39" t="str">
        <x:f>IF(A76="","",SUMIFS(Abastecimentos!$F$5:$F$204,Abastecimentos!$B$5:$B$204,A76,Abastecimentos!$N$5:$N$204,1,Abastecimentos!$O$5:$O$204,1))</x:f>
      </x:c>
      <x:c r="O76" s="39" t="str">
        <x:f>IF(A76="","",SUMIFS(Manutencoes!$H$5:$H$204,Manutencoes!$C$5:$C$204,A76,Manutencoes!$N$5:$N$204,1,Manutencoes!$O$5:$O$204,1,Manutencoes!$J$5:$J$204,"Concluída"))</x:f>
      </x:c>
      <x:c r="P76" s="39" t="str">
        <x:f>IF(A76="","",SUMIFS(Despesas!$E$5:$E$204,Despesas!$B$5:$B$204,A76,Despesas!$L$5:$L$204,1,Despesas!$M$5:$M$204,1,Despesas!$G$5:$G$204,"Sim"))</x:f>
      </x:c>
      <x:c r="Q76" s="39" t="str">
        <x:f>IF(A76="","",SUM(N76:P76))</x:f>
      </x:c>
      <x:c r="R76" s="40" t="str">
        <x:f>IF(A76="","",IF(OR(AG76=0,AD76&gt;0,M76=0),"n.a.",L76/M76))</x:f>
      </x:c>
      <x:c r="S76" s="39" t="str">
        <x:f>IF(A76="","",IF(OR(AG76=0,AD76&gt;0,L76=0),"n.a.",Q76/L76))</x:f>
      </x:c>
      <x:c r="T76" s="41" t="str">
        <x:f>IF(A76="","",IF(AG76=0,"n.a.",INT(J76-Listas!B9)))</x:f>
      </x:c>
      <x:c r="U76" s="41" t="str">
        <x:f>IF(A76="","",IF(AG76=0,"n.a.",INT(K76-Listas!B9)))</x:f>
      </x:c>
      <x:c r="V76" s="182" t="str">
        <x:f>IF(COUNTA(A76:K76)=0,"",IF(W76&lt;&gt;"",W76,IF(H76="Inativo","INATIVO",IF(AD76&gt;0,"Corrigir lançamentos. ","")&amp;IF(Y76=1,"Documento vencido. ","")&amp;IF(Z76=1,"Manutenção por km. ","")&amp;IF(AA76=1,"Vencimento próximo. ","")&amp;IF(AB76=1,"Consumo baixo. ","")&amp;IF(AC76=1,"Custo alto. ","")&amp;IF(SUM(Y76:AC76)+AD76=0,"Acompanhar rotina",""))))</x:f>
      </x:c>
      <x:c r="W76" s="183" t="str">
        <x:f>IF(COUNTA(A76:K76)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inválidos",IF(OR(A76="",COUNTIFS($A$5:$A$104,A76)&lt;&gt;1),"ID ausente ou duplicado",IF(OR(B76="",C76="",F76=""),"Placa, modelo ou responsável ausente",IF(AND(H76&lt;&gt;"Ativo",H76&lt;&gt;"Em manutenção",H76&lt;&gt;"Inativo"),"Status inválido",IF(OR(NOT(ISNUMBER(G76)),G76&lt;0,NOT(ISNUMBER(I76)),I76&lt;0),"Hodômetro ou limite inválido",IF(OR(NOT(ISNUMBER(J76)),J76&lt;=0,NOT(ISNUMBER(K76)),K76&lt;=0),"Datas de documento ausentes ou inválidas","")))))))</x:f>
      </x:c>
      <x:c r="X76" s="181" t="n">
        <x:f>IF(AND(COUNTA(A76:K76)&gt;0,OR(Listas!B15="Todos",F76=Listas!B15),H76&lt;&gt;"Inativo"),1,0)</x:f>
        <x:v>0</x:v>
      </x:c>
      <x:c r="Y76" s="181" t="n">
        <x:f>IF(AND(X76=1,AG76=1,OR(T76&lt;0,U76&lt;0)),1,0)</x:f>
        <x:v>0</x:v>
      </x:c>
      <x:c r="Z76" s="181" t="n">
        <x:f>IF(AND(X76=1,AG76=1,G76&gt;=I76),1,0)</x:f>
        <x:v>0</x:v>
      </x:c>
      <x:c r="AA76" s="181" t="n">
        <x:f>IF(AND(X76=1,AG76=1,OR(AND(T76&gt;=0,T76&lt;=Listas!B8),AND(U76&gt;=0,U76&lt;=Listas!B8))),1,0)</x:f>
        <x:v>0</x:v>
      </x:c>
      <x:c r="AB76" s="181" t="n">
        <x:f>IF(AND(X76=1,AG76=1,AND(ISNUMBER(R76),R76&lt;Listas!B6)),1,0)</x:f>
        <x:v>0</x:v>
      </x:c>
      <x:c r="AC76" s="181" t="n">
        <x:f>IF(AND(X76=1,AG76=1,AND(ISNUMBER(S76),S76&gt;Listas!B7)),1,0)</x:f>
        <x:v>0</x:v>
      </x:c>
      <x:c r="AD76" s="181" t="n">
        <x:f>IF(A76="",0,COUNTIFS(Abastecimentos!$B$5:$B$204,A76,Abastecimentos!$Q$5:$Q$204,1)+COUNTIFS(Manutencoes!$C$5:$C$204,A76,Manutencoes!$Q$5:$Q$204,1)+COUNTIFS(Despesas!$B$5:$B$204,A76,Despesas!$O$5:$O$204,1))</x:f>
        <x:v>0</x:v>
      </x:c>
      <x:c r="AE76" s="181" t="n">
        <x:f>IF(X76=0,0,IF(OR(W76&lt;&gt;"",AD76&gt;0),1,IF(Y76=1,2,IF(Z76=1,3,IF(SUM(AA76:AC76)&gt;0,4,0)))))</x:f>
        <x:v>0</x:v>
      </x:c>
      <x:c r="AF76" s="181" t="str">
        <x:f>IF(AE76=0,"",COUNTIFS($AE$5:$AE$104,"&gt;0",$AE$5:$AE$104,"&lt;"&amp;AE76)+COUNTIFS($AE$5:AE76,AE76))</x:f>
      </x:c>
      <x:c r="AG76" s="181" t="n">
        <x:f>IF(AND(A76&lt;&gt;"",W76=""),1,0)</x:f>
        <x:v>0</x:v>
      </x:c>
      <x:c r="AH76" s="181" t="n">
        <x:f>IF(W76&lt;&gt;"",1,0)</x:f>
        <x:v>0</x:v>
      </x:c>
      <x:c r="AI76" s="181"/>
      <x:c r="AJ76" s="176"/>
      <x:c r="AK76" s="177"/>
    </x:row>
    <x:row r="77">
      <x:c r="A77" s="31"/>
      <x:c r="B77" s="31"/>
      <x:c r="C77" s="31"/>
      <x:c r="D77" s="31"/>
      <x:c r="E77" s="35"/>
      <x:c r="F77" s="31"/>
      <x:c r="G77" s="36"/>
      <x:c r="H77" s="36"/>
      <x:c r="I77" s="36"/>
      <x:c r="J77" s="37"/>
      <x:c r="K77" s="37"/>
      <x:c r="L77" s="38" t="str">
        <x:f>IF(A77="","",SUMIFS(Abastecimentos!$D$5:$D$204,Abastecimentos!$B$5:$B$204,A77,Abastecimentos!$N$5:$N$204,1,Abastecimentos!$O$5:$O$204,1))</x:f>
      </x:c>
      <x:c r="M77" s="38" t="str">
        <x:f>IF(A77="","",SUMIFS(Abastecimentos!$E$5:$E$204,Abastecimentos!$B$5:$B$204,A77,Abastecimentos!$N$5:$N$204,1,Abastecimentos!$O$5:$O$204,1))</x:f>
      </x:c>
      <x:c r="N77" s="39" t="str">
        <x:f>IF(A77="","",SUMIFS(Abastecimentos!$F$5:$F$204,Abastecimentos!$B$5:$B$204,A77,Abastecimentos!$N$5:$N$204,1,Abastecimentos!$O$5:$O$204,1))</x:f>
      </x:c>
      <x:c r="O77" s="39" t="str">
        <x:f>IF(A77="","",SUMIFS(Manutencoes!$H$5:$H$204,Manutencoes!$C$5:$C$204,A77,Manutencoes!$N$5:$N$204,1,Manutencoes!$O$5:$O$204,1,Manutencoes!$J$5:$J$204,"Concluída"))</x:f>
      </x:c>
      <x:c r="P77" s="39" t="str">
        <x:f>IF(A77="","",SUMIFS(Despesas!$E$5:$E$204,Despesas!$B$5:$B$204,A77,Despesas!$L$5:$L$204,1,Despesas!$M$5:$M$204,1,Despesas!$G$5:$G$204,"Sim"))</x:f>
      </x:c>
      <x:c r="Q77" s="39" t="str">
        <x:f>IF(A77="","",SUM(N77:P77))</x:f>
      </x:c>
      <x:c r="R77" s="40" t="str">
        <x:f>IF(A77="","",IF(OR(AG77=0,AD77&gt;0,M77=0),"n.a.",L77/M77))</x:f>
      </x:c>
      <x:c r="S77" s="39" t="str">
        <x:f>IF(A77="","",IF(OR(AG77=0,AD77&gt;0,L77=0),"n.a.",Q77/L77))</x:f>
      </x:c>
      <x:c r="T77" s="41" t="str">
        <x:f>IF(A77="","",IF(AG77=0,"n.a.",INT(J77-Listas!B9)))</x:f>
      </x:c>
      <x:c r="U77" s="41" t="str">
        <x:f>IF(A77="","",IF(AG77=0,"n.a.",INT(K77-Listas!B9)))</x:f>
      </x:c>
      <x:c r="V77" s="182" t="str">
        <x:f>IF(COUNTA(A77:K77)=0,"",IF(W77&lt;&gt;"",W77,IF(H77="Inativo","INATIVO",IF(AD77&gt;0,"Corrigir lançamentos. ","")&amp;IF(Y77=1,"Documento vencido. ","")&amp;IF(Z77=1,"Manutenção por km. ","")&amp;IF(AA77=1,"Vencimento próximo. ","")&amp;IF(AB77=1,"Consumo baixo. ","")&amp;IF(AC77=1,"Custo alto. ","")&amp;IF(SUM(Y77:AC77)+AD77=0,"Acompanhar rotina",""))))</x:f>
      </x:c>
      <x:c r="W77" s="183" t="str">
        <x:f>IF(COUNTA(A77:K77)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inválidos",IF(OR(A77="",COUNTIFS($A$5:$A$104,A77)&lt;&gt;1),"ID ausente ou duplicado",IF(OR(B77="",C77="",F77=""),"Placa, modelo ou responsável ausente",IF(AND(H77&lt;&gt;"Ativo",H77&lt;&gt;"Em manutenção",H77&lt;&gt;"Inativo"),"Status inválido",IF(OR(NOT(ISNUMBER(G77)),G77&lt;0,NOT(ISNUMBER(I77)),I77&lt;0),"Hodômetro ou limite inválido",IF(OR(NOT(ISNUMBER(J77)),J77&lt;=0,NOT(ISNUMBER(K77)),K77&lt;=0),"Datas de documento ausentes ou inválidas","")))))))</x:f>
      </x:c>
      <x:c r="X77" s="181" t="n">
        <x:f>IF(AND(COUNTA(A77:K77)&gt;0,OR(Listas!B15="Todos",F77=Listas!B15),H77&lt;&gt;"Inativo"),1,0)</x:f>
        <x:v>0</x:v>
      </x:c>
      <x:c r="Y77" s="181" t="n">
        <x:f>IF(AND(X77=1,AG77=1,OR(T77&lt;0,U77&lt;0)),1,0)</x:f>
        <x:v>0</x:v>
      </x:c>
      <x:c r="Z77" s="181" t="n">
        <x:f>IF(AND(X77=1,AG77=1,G77&gt;=I77),1,0)</x:f>
        <x:v>0</x:v>
      </x:c>
      <x:c r="AA77" s="181" t="n">
        <x:f>IF(AND(X77=1,AG77=1,OR(AND(T77&gt;=0,T77&lt;=Listas!B8),AND(U77&gt;=0,U77&lt;=Listas!B8))),1,0)</x:f>
        <x:v>0</x:v>
      </x:c>
      <x:c r="AB77" s="181" t="n">
        <x:f>IF(AND(X77=1,AG77=1,AND(ISNUMBER(R77),R77&lt;Listas!B6)),1,0)</x:f>
        <x:v>0</x:v>
      </x:c>
      <x:c r="AC77" s="181" t="n">
        <x:f>IF(AND(X77=1,AG77=1,AND(ISNUMBER(S77),S77&gt;Listas!B7)),1,0)</x:f>
        <x:v>0</x:v>
      </x:c>
      <x:c r="AD77" s="181" t="n">
        <x:f>IF(A77="",0,COUNTIFS(Abastecimentos!$B$5:$B$204,A77,Abastecimentos!$Q$5:$Q$204,1)+COUNTIFS(Manutencoes!$C$5:$C$204,A77,Manutencoes!$Q$5:$Q$204,1)+COUNTIFS(Despesas!$B$5:$B$204,A77,Despesas!$O$5:$O$204,1))</x:f>
        <x:v>0</x:v>
      </x:c>
      <x:c r="AE77" s="181" t="n">
        <x:f>IF(X77=0,0,IF(OR(W77&lt;&gt;"",AD77&gt;0),1,IF(Y77=1,2,IF(Z77=1,3,IF(SUM(AA77:AC77)&gt;0,4,0)))))</x:f>
        <x:v>0</x:v>
      </x:c>
      <x:c r="AF77" s="181" t="str">
        <x:f>IF(AE77=0,"",COUNTIFS($AE$5:$AE$104,"&gt;0",$AE$5:$AE$104,"&lt;"&amp;AE77)+COUNTIFS($AE$5:AE77,AE77))</x:f>
      </x:c>
      <x:c r="AG77" s="181" t="n">
        <x:f>IF(AND(A77&lt;&gt;"",W77=""),1,0)</x:f>
        <x:v>0</x:v>
      </x:c>
      <x:c r="AH77" s="181" t="n">
        <x:f>IF(W77&lt;&gt;"",1,0)</x:f>
        <x:v>0</x:v>
      </x:c>
      <x:c r="AI77" s="181"/>
      <x:c r="AJ77" s="176"/>
      <x:c r="AK77" s="177"/>
    </x:row>
    <x:row r="78">
      <x:c r="A78" s="31"/>
      <x:c r="B78" s="31"/>
      <x:c r="C78" s="31"/>
      <x:c r="D78" s="31"/>
      <x:c r="E78" s="35"/>
      <x:c r="F78" s="31"/>
      <x:c r="G78" s="36"/>
      <x:c r="H78" s="36"/>
      <x:c r="I78" s="36"/>
      <x:c r="J78" s="37"/>
      <x:c r="K78" s="37"/>
      <x:c r="L78" s="38" t="str">
        <x:f>IF(A78="","",SUMIFS(Abastecimentos!$D$5:$D$204,Abastecimentos!$B$5:$B$204,A78,Abastecimentos!$N$5:$N$204,1,Abastecimentos!$O$5:$O$204,1))</x:f>
      </x:c>
      <x:c r="M78" s="38" t="str">
        <x:f>IF(A78="","",SUMIFS(Abastecimentos!$E$5:$E$204,Abastecimentos!$B$5:$B$204,A78,Abastecimentos!$N$5:$N$204,1,Abastecimentos!$O$5:$O$204,1))</x:f>
      </x:c>
      <x:c r="N78" s="39" t="str">
        <x:f>IF(A78="","",SUMIFS(Abastecimentos!$F$5:$F$204,Abastecimentos!$B$5:$B$204,A78,Abastecimentos!$N$5:$N$204,1,Abastecimentos!$O$5:$O$204,1))</x:f>
      </x:c>
      <x:c r="O78" s="39" t="str">
        <x:f>IF(A78="","",SUMIFS(Manutencoes!$H$5:$H$204,Manutencoes!$C$5:$C$204,A78,Manutencoes!$N$5:$N$204,1,Manutencoes!$O$5:$O$204,1,Manutencoes!$J$5:$J$204,"Concluída"))</x:f>
      </x:c>
      <x:c r="P78" s="39" t="str">
        <x:f>IF(A78="","",SUMIFS(Despesas!$E$5:$E$204,Despesas!$B$5:$B$204,A78,Despesas!$L$5:$L$204,1,Despesas!$M$5:$M$204,1,Despesas!$G$5:$G$204,"Sim"))</x:f>
      </x:c>
      <x:c r="Q78" s="39" t="str">
        <x:f>IF(A78="","",SUM(N78:P78))</x:f>
      </x:c>
      <x:c r="R78" s="40" t="str">
        <x:f>IF(A78="","",IF(OR(AG78=0,AD78&gt;0,M78=0),"n.a.",L78/M78))</x:f>
      </x:c>
      <x:c r="S78" s="39" t="str">
        <x:f>IF(A78="","",IF(OR(AG78=0,AD78&gt;0,L78=0),"n.a.",Q78/L78))</x:f>
      </x:c>
      <x:c r="T78" s="41" t="str">
        <x:f>IF(A78="","",IF(AG78=0,"n.a.",INT(J78-Listas!B9)))</x:f>
      </x:c>
      <x:c r="U78" s="41" t="str">
        <x:f>IF(A78="","",IF(AG78=0,"n.a.",INT(K78-Listas!B9)))</x:f>
      </x:c>
      <x:c r="V78" s="182" t="str">
        <x:f>IF(COUNTA(A78:K78)=0,"",IF(W78&lt;&gt;"",W78,IF(H78="Inativo","INATIVO",IF(AD78&gt;0,"Corrigir lançamentos. ","")&amp;IF(Y78=1,"Documento vencido. ","")&amp;IF(Z78=1,"Manutenção por km. ","")&amp;IF(AA78=1,"Vencimento próximo. ","")&amp;IF(AB78=1,"Consumo baixo. ","")&amp;IF(AC78=1,"Custo alto. ","")&amp;IF(SUM(Y78:AC78)+AD78=0,"Acompanhar rotina",""))))</x:f>
      </x:c>
      <x:c r="W78" s="183" t="str">
        <x:f>IF(COUNTA(A78:K78)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inválidos",IF(OR(A78="",COUNTIFS($A$5:$A$104,A78)&lt;&gt;1),"ID ausente ou duplicado",IF(OR(B78="",C78="",F78=""),"Placa, modelo ou responsável ausente",IF(AND(H78&lt;&gt;"Ativo",H78&lt;&gt;"Em manutenção",H78&lt;&gt;"Inativo"),"Status inválido",IF(OR(NOT(ISNUMBER(G78)),G78&lt;0,NOT(ISNUMBER(I78)),I78&lt;0),"Hodômetro ou limite inválido",IF(OR(NOT(ISNUMBER(J78)),J78&lt;=0,NOT(ISNUMBER(K78)),K78&lt;=0),"Datas de documento ausentes ou inválidas","")))))))</x:f>
      </x:c>
      <x:c r="X78" s="181" t="n">
        <x:f>IF(AND(COUNTA(A78:K78)&gt;0,OR(Listas!B15="Todos",F78=Listas!B15),H78&lt;&gt;"Inativo"),1,0)</x:f>
        <x:v>0</x:v>
      </x:c>
      <x:c r="Y78" s="181" t="n">
        <x:f>IF(AND(X78=1,AG78=1,OR(T78&lt;0,U78&lt;0)),1,0)</x:f>
        <x:v>0</x:v>
      </x:c>
      <x:c r="Z78" s="181" t="n">
        <x:f>IF(AND(X78=1,AG78=1,G78&gt;=I78),1,0)</x:f>
        <x:v>0</x:v>
      </x:c>
      <x:c r="AA78" s="181" t="n">
        <x:f>IF(AND(X78=1,AG78=1,OR(AND(T78&gt;=0,T78&lt;=Listas!B8),AND(U78&gt;=0,U78&lt;=Listas!B8))),1,0)</x:f>
        <x:v>0</x:v>
      </x:c>
      <x:c r="AB78" s="181" t="n">
        <x:f>IF(AND(X78=1,AG78=1,AND(ISNUMBER(R78),R78&lt;Listas!B6)),1,0)</x:f>
        <x:v>0</x:v>
      </x:c>
      <x:c r="AC78" s="181" t="n">
        <x:f>IF(AND(X78=1,AG78=1,AND(ISNUMBER(S78),S78&gt;Listas!B7)),1,0)</x:f>
        <x:v>0</x:v>
      </x:c>
      <x:c r="AD78" s="181" t="n">
        <x:f>IF(A78="",0,COUNTIFS(Abastecimentos!$B$5:$B$204,A78,Abastecimentos!$Q$5:$Q$204,1)+COUNTIFS(Manutencoes!$C$5:$C$204,A78,Manutencoes!$Q$5:$Q$204,1)+COUNTIFS(Despesas!$B$5:$B$204,A78,Despesas!$O$5:$O$204,1))</x:f>
        <x:v>0</x:v>
      </x:c>
      <x:c r="AE78" s="181" t="n">
        <x:f>IF(X78=0,0,IF(OR(W78&lt;&gt;"",AD78&gt;0),1,IF(Y78=1,2,IF(Z78=1,3,IF(SUM(AA78:AC78)&gt;0,4,0)))))</x:f>
        <x:v>0</x:v>
      </x:c>
      <x:c r="AF78" s="181" t="str">
        <x:f>IF(AE78=0,"",COUNTIFS($AE$5:$AE$104,"&gt;0",$AE$5:$AE$104,"&lt;"&amp;AE78)+COUNTIFS($AE$5:AE78,AE78))</x:f>
      </x:c>
      <x:c r="AG78" s="181" t="n">
        <x:f>IF(AND(A78&lt;&gt;"",W78=""),1,0)</x:f>
        <x:v>0</x:v>
      </x:c>
      <x:c r="AH78" s="181" t="n">
        <x:f>IF(W78&lt;&gt;"",1,0)</x:f>
        <x:v>0</x:v>
      </x:c>
      <x:c r="AI78" s="181"/>
      <x:c r="AJ78" s="176"/>
      <x:c r="AK78" s="177"/>
    </x:row>
    <x:row r="79">
      <x:c r="A79" s="31"/>
      <x:c r="B79" s="31"/>
      <x:c r="C79" s="31"/>
      <x:c r="D79" s="31"/>
      <x:c r="E79" s="35"/>
      <x:c r="F79" s="31"/>
      <x:c r="G79" s="36"/>
      <x:c r="H79" s="36"/>
      <x:c r="I79" s="36"/>
      <x:c r="J79" s="37"/>
      <x:c r="K79" s="37"/>
      <x:c r="L79" s="38" t="str">
        <x:f>IF(A79="","",SUMIFS(Abastecimentos!$D$5:$D$204,Abastecimentos!$B$5:$B$204,A79,Abastecimentos!$N$5:$N$204,1,Abastecimentos!$O$5:$O$204,1))</x:f>
      </x:c>
      <x:c r="M79" s="38" t="str">
        <x:f>IF(A79="","",SUMIFS(Abastecimentos!$E$5:$E$204,Abastecimentos!$B$5:$B$204,A79,Abastecimentos!$N$5:$N$204,1,Abastecimentos!$O$5:$O$204,1))</x:f>
      </x:c>
      <x:c r="N79" s="39" t="str">
        <x:f>IF(A79="","",SUMIFS(Abastecimentos!$F$5:$F$204,Abastecimentos!$B$5:$B$204,A79,Abastecimentos!$N$5:$N$204,1,Abastecimentos!$O$5:$O$204,1))</x:f>
      </x:c>
      <x:c r="O79" s="39" t="str">
        <x:f>IF(A79="","",SUMIFS(Manutencoes!$H$5:$H$204,Manutencoes!$C$5:$C$204,A79,Manutencoes!$N$5:$N$204,1,Manutencoes!$O$5:$O$204,1,Manutencoes!$J$5:$J$204,"Concluída"))</x:f>
      </x:c>
      <x:c r="P79" s="39" t="str">
        <x:f>IF(A79="","",SUMIFS(Despesas!$E$5:$E$204,Despesas!$B$5:$B$204,A79,Despesas!$L$5:$L$204,1,Despesas!$M$5:$M$204,1,Despesas!$G$5:$G$204,"Sim"))</x:f>
      </x:c>
      <x:c r="Q79" s="39" t="str">
        <x:f>IF(A79="","",SUM(N79:P79))</x:f>
      </x:c>
      <x:c r="R79" s="40" t="str">
        <x:f>IF(A79="","",IF(OR(AG79=0,AD79&gt;0,M79=0),"n.a.",L79/M79))</x:f>
      </x:c>
      <x:c r="S79" s="39" t="str">
        <x:f>IF(A79="","",IF(OR(AG79=0,AD79&gt;0,L79=0),"n.a.",Q79/L79))</x:f>
      </x:c>
      <x:c r="T79" s="41" t="str">
        <x:f>IF(A79="","",IF(AG79=0,"n.a.",INT(J79-Listas!B9)))</x:f>
      </x:c>
      <x:c r="U79" s="41" t="str">
        <x:f>IF(A79="","",IF(AG79=0,"n.a.",INT(K79-Listas!B9)))</x:f>
      </x:c>
      <x:c r="V79" s="182" t="str">
        <x:f>IF(COUNTA(A79:K79)=0,"",IF(W79&lt;&gt;"",W79,IF(H79="Inativo","INATIVO",IF(AD79&gt;0,"Corrigir lançamentos. ","")&amp;IF(Y79=1,"Documento vencido. ","")&amp;IF(Z79=1,"Manutenção por km. ","")&amp;IF(AA79=1,"Vencimento próximo. ","")&amp;IF(AB79=1,"Consumo baixo. ","")&amp;IF(AC79=1,"Custo alto. ","")&amp;IF(SUM(Y79:AC79)+AD79=0,"Acompanhar rotina",""))))</x:f>
      </x:c>
      <x:c r="W79" s="183" t="str">
        <x:f>IF(COUNTA(A79:K79)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inválidos",IF(OR(A79="",COUNTIFS($A$5:$A$104,A79)&lt;&gt;1),"ID ausente ou duplicado",IF(OR(B79="",C79="",F79=""),"Placa, modelo ou responsável ausente",IF(AND(H79&lt;&gt;"Ativo",H79&lt;&gt;"Em manutenção",H79&lt;&gt;"Inativo"),"Status inválido",IF(OR(NOT(ISNUMBER(G79)),G79&lt;0,NOT(ISNUMBER(I79)),I79&lt;0),"Hodômetro ou limite inválido",IF(OR(NOT(ISNUMBER(J79)),J79&lt;=0,NOT(ISNUMBER(K79)),K79&lt;=0),"Datas de documento ausentes ou inválidas","")))))))</x:f>
      </x:c>
      <x:c r="X79" s="181" t="n">
        <x:f>IF(AND(COUNTA(A79:K79)&gt;0,OR(Listas!B15="Todos",F79=Listas!B15),H79&lt;&gt;"Inativo"),1,0)</x:f>
        <x:v>0</x:v>
      </x:c>
      <x:c r="Y79" s="181" t="n">
        <x:f>IF(AND(X79=1,AG79=1,OR(T79&lt;0,U79&lt;0)),1,0)</x:f>
        <x:v>0</x:v>
      </x:c>
      <x:c r="Z79" s="181" t="n">
        <x:f>IF(AND(X79=1,AG79=1,G79&gt;=I79),1,0)</x:f>
        <x:v>0</x:v>
      </x:c>
      <x:c r="AA79" s="181" t="n">
        <x:f>IF(AND(X79=1,AG79=1,OR(AND(T79&gt;=0,T79&lt;=Listas!B8),AND(U79&gt;=0,U79&lt;=Listas!B8))),1,0)</x:f>
        <x:v>0</x:v>
      </x:c>
      <x:c r="AB79" s="181" t="n">
        <x:f>IF(AND(X79=1,AG79=1,AND(ISNUMBER(R79),R79&lt;Listas!B6)),1,0)</x:f>
        <x:v>0</x:v>
      </x:c>
      <x:c r="AC79" s="181" t="n">
        <x:f>IF(AND(X79=1,AG79=1,AND(ISNUMBER(S79),S79&gt;Listas!B7)),1,0)</x:f>
        <x:v>0</x:v>
      </x:c>
      <x:c r="AD79" s="181" t="n">
        <x:f>IF(A79="",0,COUNTIFS(Abastecimentos!$B$5:$B$204,A79,Abastecimentos!$Q$5:$Q$204,1)+COUNTIFS(Manutencoes!$C$5:$C$204,A79,Manutencoes!$Q$5:$Q$204,1)+COUNTIFS(Despesas!$B$5:$B$204,A79,Despesas!$O$5:$O$204,1))</x:f>
        <x:v>0</x:v>
      </x:c>
      <x:c r="AE79" s="181" t="n">
        <x:f>IF(X79=0,0,IF(OR(W79&lt;&gt;"",AD79&gt;0),1,IF(Y79=1,2,IF(Z79=1,3,IF(SUM(AA79:AC79)&gt;0,4,0)))))</x:f>
        <x:v>0</x:v>
      </x:c>
      <x:c r="AF79" s="181" t="str">
        <x:f>IF(AE79=0,"",COUNTIFS($AE$5:$AE$104,"&gt;0",$AE$5:$AE$104,"&lt;"&amp;AE79)+COUNTIFS($AE$5:AE79,AE79))</x:f>
      </x:c>
      <x:c r="AG79" s="181" t="n">
        <x:f>IF(AND(A79&lt;&gt;"",W79=""),1,0)</x:f>
        <x:v>0</x:v>
      </x:c>
      <x:c r="AH79" s="181" t="n">
        <x:f>IF(W79&lt;&gt;"",1,0)</x:f>
        <x:v>0</x:v>
      </x:c>
      <x:c r="AI79" s="181"/>
      <x:c r="AJ79" s="176"/>
      <x:c r="AK79" s="177"/>
    </x:row>
    <x:row r="80">
      <x:c r="A80" s="31"/>
      <x:c r="B80" s="31"/>
      <x:c r="C80" s="31"/>
      <x:c r="D80" s="31"/>
      <x:c r="E80" s="35"/>
      <x:c r="F80" s="31"/>
      <x:c r="G80" s="36"/>
      <x:c r="H80" s="36"/>
      <x:c r="I80" s="36"/>
      <x:c r="J80" s="37"/>
      <x:c r="K80" s="37"/>
      <x:c r="L80" s="38" t="str">
        <x:f>IF(A80="","",SUMIFS(Abastecimentos!$D$5:$D$204,Abastecimentos!$B$5:$B$204,A80,Abastecimentos!$N$5:$N$204,1,Abastecimentos!$O$5:$O$204,1))</x:f>
      </x:c>
      <x:c r="M80" s="38" t="str">
        <x:f>IF(A80="","",SUMIFS(Abastecimentos!$E$5:$E$204,Abastecimentos!$B$5:$B$204,A80,Abastecimentos!$N$5:$N$204,1,Abastecimentos!$O$5:$O$204,1))</x:f>
      </x:c>
      <x:c r="N80" s="39" t="str">
        <x:f>IF(A80="","",SUMIFS(Abastecimentos!$F$5:$F$204,Abastecimentos!$B$5:$B$204,A80,Abastecimentos!$N$5:$N$204,1,Abastecimentos!$O$5:$O$204,1))</x:f>
      </x:c>
      <x:c r="O80" s="39" t="str">
        <x:f>IF(A80="","",SUMIFS(Manutencoes!$H$5:$H$204,Manutencoes!$C$5:$C$204,A80,Manutencoes!$N$5:$N$204,1,Manutencoes!$O$5:$O$204,1,Manutencoes!$J$5:$J$204,"Concluída"))</x:f>
      </x:c>
      <x:c r="P80" s="39" t="str">
        <x:f>IF(A80="","",SUMIFS(Despesas!$E$5:$E$204,Despesas!$B$5:$B$204,A80,Despesas!$L$5:$L$204,1,Despesas!$M$5:$M$204,1,Despesas!$G$5:$G$204,"Sim"))</x:f>
      </x:c>
      <x:c r="Q80" s="39" t="str">
        <x:f>IF(A80="","",SUM(N80:P80))</x:f>
      </x:c>
      <x:c r="R80" s="40" t="str">
        <x:f>IF(A80="","",IF(OR(AG80=0,AD80&gt;0,M80=0),"n.a.",L80/M80))</x:f>
      </x:c>
      <x:c r="S80" s="39" t="str">
        <x:f>IF(A80="","",IF(OR(AG80=0,AD80&gt;0,L80=0),"n.a.",Q80/L80))</x:f>
      </x:c>
      <x:c r="T80" s="41" t="str">
        <x:f>IF(A80="","",IF(AG80=0,"n.a.",INT(J80-Listas!B9)))</x:f>
      </x:c>
      <x:c r="U80" s="41" t="str">
        <x:f>IF(A80="","",IF(AG80=0,"n.a.",INT(K80-Listas!B9)))</x:f>
      </x:c>
      <x:c r="V80" s="182" t="str">
        <x:f>IF(COUNTA(A80:K80)=0,"",IF(W80&lt;&gt;"",W80,IF(H80="Inativo","INATIVO",IF(AD80&gt;0,"Corrigir lançamentos. ","")&amp;IF(Y80=1,"Documento vencido. ","")&amp;IF(Z80=1,"Manutenção por km. ","")&amp;IF(AA80=1,"Vencimento próximo. ","")&amp;IF(AB80=1,"Consumo baixo. ","")&amp;IF(AC80=1,"Custo alto. ","")&amp;IF(SUM(Y80:AC80)+AD80=0,"Acompanhar rotina",""))))</x:f>
      </x:c>
      <x:c r="W80" s="183" t="str">
        <x:f>IF(COUNTA(A80:K80)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inválidos",IF(OR(A80="",COUNTIFS($A$5:$A$104,A80)&lt;&gt;1),"ID ausente ou duplicado",IF(OR(B80="",C80="",F80=""),"Placa, modelo ou responsável ausente",IF(AND(H80&lt;&gt;"Ativo",H80&lt;&gt;"Em manutenção",H80&lt;&gt;"Inativo"),"Status inválido",IF(OR(NOT(ISNUMBER(G80)),G80&lt;0,NOT(ISNUMBER(I80)),I80&lt;0),"Hodômetro ou limite inválido",IF(OR(NOT(ISNUMBER(J80)),J80&lt;=0,NOT(ISNUMBER(K80)),K80&lt;=0),"Datas de documento ausentes ou inválidas","")))))))</x:f>
      </x:c>
      <x:c r="X80" s="181" t="n">
        <x:f>IF(AND(COUNTA(A80:K80)&gt;0,OR(Listas!B15="Todos",F80=Listas!B15),H80&lt;&gt;"Inativo"),1,0)</x:f>
        <x:v>0</x:v>
      </x:c>
      <x:c r="Y80" s="181" t="n">
        <x:f>IF(AND(X80=1,AG80=1,OR(T80&lt;0,U80&lt;0)),1,0)</x:f>
        <x:v>0</x:v>
      </x:c>
      <x:c r="Z80" s="181" t="n">
        <x:f>IF(AND(X80=1,AG80=1,G80&gt;=I80),1,0)</x:f>
        <x:v>0</x:v>
      </x:c>
      <x:c r="AA80" s="181" t="n">
        <x:f>IF(AND(X80=1,AG80=1,OR(AND(T80&gt;=0,T80&lt;=Listas!B8),AND(U80&gt;=0,U80&lt;=Listas!B8))),1,0)</x:f>
        <x:v>0</x:v>
      </x:c>
      <x:c r="AB80" s="181" t="n">
        <x:f>IF(AND(X80=1,AG80=1,AND(ISNUMBER(R80),R80&lt;Listas!B6)),1,0)</x:f>
        <x:v>0</x:v>
      </x:c>
      <x:c r="AC80" s="181" t="n">
        <x:f>IF(AND(X80=1,AG80=1,AND(ISNUMBER(S80),S80&gt;Listas!B7)),1,0)</x:f>
        <x:v>0</x:v>
      </x:c>
      <x:c r="AD80" s="181" t="n">
        <x:f>IF(A80="",0,COUNTIFS(Abastecimentos!$B$5:$B$204,A80,Abastecimentos!$Q$5:$Q$204,1)+COUNTIFS(Manutencoes!$C$5:$C$204,A80,Manutencoes!$Q$5:$Q$204,1)+COUNTIFS(Despesas!$B$5:$B$204,A80,Despesas!$O$5:$O$204,1))</x:f>
        <x:v>0</x:v>
      </x:c>
      <x:c r="AE80" s="181" t="n">
        <x:f>IF(X80=0,0,IF(OR(W80&lt;&gt;"",AD80&gt;0),1,IF(Y80=1,2,IF(Z80=1,3,IF(SUM(AA80:AC80)&gt;0,4,0)))))</x:f>
        <x:v>0</x:v>
      </x:c>
      <x:c r="AF80" s="181" t="str">
        <x:f>IF(AE80=0,"",COUNTIFS($AE$5:$AE$104,"&gt;0",$AE$5:$AE$104,"&lt;"&amp;AE80)+COUNTIFS($AE$5:AE80,AE80))</x:f>
      </x:c>
      <x:c r="AG80" s="181" t="n">
        <x:f>IF(AND(A80&lt;&gt;"",W80=""),1,0)</x:f>
        <x:v>0</x:v>
      </x:c>
      <x:c r="AH80" s="181" t="n">
        <x:f>IF(W80&lt;&gt;"",1,0)</x:f>
        <x:v>0</x:v>
      </x:c>
      <x:c r="AI80" s="181"/>
      <x:c r="AJ80" s="176"/>
      <x:c r="AK80" s="177"/>
    </x:row>
    <x:row r="81">
      <x:c r="A81" s="31"/>
      <x:c r="B81" s="31"/>
      <x:c r="C81" s="31"/>
      <x:c r="D81" s="31"/>
      <x:c r="E81" s="35"/>
      <x:c r="F81" s="31"/>
      <x:c r="G81" s="36"/>
      <x:c r="H81" s="36"/>
      <x:c r="I81" s="36"/>
      <x:c r="J81" s="37"/>
      <x:c r="K81" s="37"/>
      <x:c r="L81" s="38" t="str">
        <x:f>IF(A81="","",SUMIFS(Abastecimentos!$D$5:$D$204,Abastecimentos!$B$5:$B$204,A81,Abastecimentos!$N$5:$N$204,1,Abastecimentos!$O$5:$O$204,1))</x:f>
      </x:c>
      <x:c r="M81" s="38" t="str">
        <x:f>IF(A81="","",SUMIFS(Abastecimentos!$E$5:$E$204,Abastecimentos!$B$5:$B$204,A81,Abastecimentos!$N$5:$N$204,1,Abastecimentos!$O$5:$O$204,1))</x:f>
      </x:c>
      <x:c r="N81" s="39" t="str">
        <x:f>IF(A81="","",SUMIFS(Abastecimentos!$F$5:$F$204,Abastecimentos!$B$5:$B$204,A81,Abastecimentos!$N$5:$N$204,1,Abastecimentos!$O$5:$O$204,1))</x:f>
      </x:c>
      <x:c r="O81" s="39" t="str">
        <x:f>IF(A81="","",SUMIFS(Manutencoes!$H$5:$H$204,Manutencoes!$C$5:$C$204,A81,Manutencoes!$N$5:$N$204,1,Manutencoes!$O$5:$O$204,1,Manutencoes!$J$5:$J$204,"Concluída"))</x:f>
      </x:c>
      <x:c r="P81" s="39" t="str">
        <x:f>IF(A81="","",SUMIFS(Despesas!$E$5:$E$204,Despesas!$B$5:$B$204,A81,Despesas!$L$5:$L$204,1,Despesas!$M$5:$M$204,1,Despesas!$G$5:$G$204,"Sim"))</x:f>
      </x:c>
      <x:c r="Q81" s="39" t="str">
        <x:f>IF(A81="","",SUM(N81:P81))</x:f>
      </x:c>
      <x:c r="R81" s="40" t="str">
        <x:f>IF(A81="","",IF(OR(AG81=0,AD81&gt;0,M81=0),"n.a.",L81/M81))</x:f>
      </x:c>
      <x:c r="S81" s="39" t="str">
        <x:f>IF(A81="","",IF(OR(AG81=0,AD81&gt;0,L81=0),"n.a.",Q81/L81))</x:f>
      </x:c>
      <x:c r="T81" s="41" t="str">
        <x:f>IF(A81="","",IF(AG81=0,"n.a.",INT(J81-Listas!B9)))</x:f>
      </x:c>
      <x:c r="U81" s="41" t="str">
        <x:f>IF(A81="","",IF(AG81=0,"n.a.",INT(K81-Listas!B9)))</x:f>
      </x:c>
      <x:c r="V81" s="182" t="str">
        <x:f>IF(COUNTA(A81:K81)=0,"",IF(W81&lt;&gt;"",W81,IF(H81="Inativo","INATIVO",IF(AD81&gt;0,"Corrigir lançamentos. ","")&amp;IF(Y81=1,"Documento vencido. ","")&amp;IF(Z81=1,"Manutenção por km. ","")&amp;IF(AA81=1,"Vencimento próximo. ","")&amp;IF(AB81=1,"Consumo baixo. ","")&amp;IF(AC81=1,"Custo alto. ","")&amp;IF(SUM(Y81:AC81)+AD81=0,"Acompanhar rotina",""))))</x:f>
      </x:c>
      <x:c r="W81" s="183" t="str">
        <x:f>IF(COUNTA(A81:K81)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inválidos",IF(OR(A81="",COUNTIFS($A$5:$A$104,A81)&lt;&gt;1),"ID ausente ou duplicado",IF(OR(B81="",C81="",F81=""),"Placa, modelo ou responsável ausente",IF(AND(H81&lt;&gt;"Ativo",H81&lt;&gt;"Em manutenção",H81&lt;&gt;"Inativo"),"Status inválido",IF(OR(NOT(ISNUMBER(G81)),G81&lt;0,NOT(ISNUMBER(I81)),I81&lt;0),"Hodômetro ou limite inválido",IF(OR(NOT(ISNUMBER(J81)),J81&lt;=0,NOT(ISNUMBER(K81)),K81&lt;=0),"Datas de documento ausentes ou inválidas","")))))))</x:f>
      </x:c>
      <x:c r="X81" s="181" t="n">
        <x:f>IF(AND(COUNTA(A81:K81)&gt;0,OR(Listas!B15="Todos",F81=Listas!B15),H81&lt;&gt;"Inativo"),1,0)</x:f>
        <x:v>0</x:v>
      </x:c>
      <x:c r="Y81" s="181" t="n">
        <x:f>IF(AND(X81=1,AG81=1,OR(T81&lt;0,U81&lt;0)),1,0)</x:f>
        <x:v>0</x:v>
      </x:c>
      <x:c r="Z81" s="181" t="n">
        <x:f>IF(AND(X81=1,AG81=1,G81&gt;=I81),1,0)</x:f>
        <x:v>0</x:v>
      </x:c>
      <x:c r="AA81" s="181" t="n">
        <x:f>IF(AND(X81=1,AG81=1,OR(AND(T81&gt;=0,T81&lt;=Listas!B8),AND(U81&gt;=0,U81&lt;=Listas!B8))),1,0)</x:f>
        <x:v>0</x:v>
      </x:c>
      <x:c r="AB81" s="181" t="n">
        <x:f>IF(AND(X81=1,AG81=1,AND(ISNUMBER(R81),R81&lt;Listas!B6)),1,0)</x:f>
        <x:v>0</x:v>
      </x:c>
      <x:c r="AC81" s="181" t="n">
        <x:f>IF(AND(X81=1,AG81=1,AND(ISNUMBER(S81),S81&gt;Listas!B7)),1,0)</x:f>
        <x:v>0</x:v>
      </x:c>
      <x:c r="AD81" s="181" t="n">
        <x:f>IF(A81="",0,COUNTIFS(Abastecimentos!$B$5:$B$204,A81,Abastecimentos!$Q$5:$Q$204,1)+COUNTIFS(Manutencoes!$C$5:$C$204,A81,Manutencoes!$Q$5:$Q$204,1)+COUNTIFS(Despesas!$B$5:$B$204,A81,Despesas!$O$5:$O$204,1))</x:f>
        <x:v>0</x:v>
      </x:c>
      <x:c r="AE81" s="181" t="n">
        <x:f>IF(X81=0,0,IF(OR(W81&lt;&gt;"",AD81&gt;0),1,IF(Y81=1,2,IF(Z81=1,3,IF(SUM(AA81:AC81)&gt;0,4,0)))))</x:f>
        <x:v>0</x:v>
      </x:c>
      <x:c r="AF81" s="181" t="str">
        <x:f>IF(AE81=0,"",COUNTIFS($AE$5:$AE$104,"&gt;0",$AE$5:$AE$104,"&lt;"&amp;AE81)+COUNTIFS($AE$5:AE81,AE81))</x:f>
      </x:c>
      <x:c r="AG81" s="181" t="n">
        <x:f>IF(AND(A81&lt;&gt;"",W81=""),1,0)</x:f>
        <x:v>0</x:v>
      </x:c>
      <x:c r="AH81" s="181" t="n">
        <x:f>IF(W81&lt;&gt;"",1,0)</x:f>
        <x:v>0</x:v>
      </x:c>
      <x:c r="AI81" s="181"/>
      <x:c r="AJ81" s="176"/>
      <x:c r="AK81" s="177"/>
    </x:row>
    <x:row r="82">
      <x:c r="A82" s="31"/>
      <x:c r="B82" s="31"/>
      <x:c r="C82" s="31"/>
      <x:c r="D82" s="31"/>
      <x:c r="E82" s="35"/>
      <x:c r="F82" s="31"/>
      <x:c r="G82" s="36"/>
      <x:c r="H82" s="36"/>
      <x:c r="I82" s="36"/>
      <x:c r="J82" s="37"/>
      <x:c r="K82" s="37"/>
      <x:c r="L82" s="38" t="str">
        <x:f>IF(A82="","",SUMIFS(Abastecimentos!$D$5:$D$204,Abastecimentos!$B$5:$B$204,A82,Abastecimentos!$N$5:$N$204,1,Abastecimentos!$O$5:$O$204,1))</x:f>
      </x:c>
      <x:c r="M82" s="38" t="str">
        <x:f>IF(A82="","",SUMIFS(Abastecimentos!$E$5:$E$204,Abastecimentos!$B$5:$B$204,A82,Abastecimentos!$N$5:$N$204,1,Abastecimentos!$O$5:$O$204,1))</x:f>
      </x:c>
      <x:c r="N82" s="39" t="str">
        <x:f>IF(A82="","",SUMIFS(Abastecimentos!$F$5:$F$204,Abastecimentos!$B$5:$B$204,A82,Abastecimentos!$N$5:$N$204,1,Abastecimentos!$O$5:$O$204,1))</x:f>
      </x:c>
      <x:c r="O82" s="39" t="str">
        <x:f>IF(A82="","",SUMIFS(Manutencoes!$H$5:$H$204,Manutencoes!$C$5:$C$204,A82,Manutencoes!$N$5:$N$204,1,Manutencoes!$O$5:$O$204,1,Manutencoes!$J$5:$J$204,"Concluída"))</x:f>
      </x:c>
      <x:c r="P82" s="39" t="str">
        <x:f>IF(A82="","",SUMIFS(Despesas!$E$5:$E$204,Despesas!$B$5:$B$204,A82,Despesas!$L$5:$L$204,1,Despesas!$M$5:$M$204,1,Despesas!$G$5:$G$204,"Sim"))</x:f>
      </x:c>
      <x:c r="Q82" s="39" t="str">
        <x:f>IF(A82="","",SUM(N82:P82))</x:f>
      </x:c>
      <x:c r="R82" s="40" t="str">
        <x:f>IF(A82="","",IF(OR(AG82=0,AD82&gt;0,M82=0),"n.a.",L82/M82))</x:f>
      </x:c>
      <x:c r="S82" s="39" t="str">
        <x:f>IF(A82="","",IF(OR(AG82=0,AD82&gt;0,L82=0),"n.a.",Q82/L82))</x:f>
      </x:c>
      <x:c r="T82" s="41" t="str">
        <x:f>IF(A82="","",IF(AG82=0,"n.a.",INT(J82-Listas!B9)))</x:f>
      </x:c>
      <x:c r="U82" s="41" t="str">
        <x:f>IF(A82="","",IF(AG82=0,"n.a.",INT(K82-Listas!B9)))</x:f>
      </x:c>
      <x:c r="V82" s="182" t="str">
        <x:f>IF(COUNTA(A82:K82)=0,"",IF(W82&lt;&gt;"",W82,IF(H82="Inativo","INATIVO",IF(AD82&gt;0,"Corrigir lançamentos. ","")&amp;IF(Y82=1,"Documento vencido. ","")&amp;IF(Z82=1,"Manutenção por km. ","")&amp;IF(AA82=1,"Vencimento próximo. ","")&amp;IF(AB82=1,"Consumo baixo. ","")&amp;IF(AC82=1,"Custo alto. ","")&amp;IF(SUM(Y82:AC82)+AD82=0,"Acompanhar rotina",""))))</x:f>
      </x:c>
      <x:c r="W82" s="183" t="str">
        <x:f>IF(COUNTA(A82:K82)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inválidos",IF(OR(A82="",COUNTIFS($A$5:$A$104,A82)&lt;&gt;1),"ID ausente ou duplicado",IF(OR(B82="",C82="",F82=""),"Placa, modelo ou responsável ausente",IF(AND(H82&lt;&gt;"Ativo",H82&lt;&gt;"Em manutenção",H82&lt;&gt;"Inativo"),"Status inválido",IF(OR(NOT(ISNUMBER(G82)),G82&lt;0,NOT(ISNUMBER(I82)),I82&lt;0),"Hodômetro ou limite inválido",IF(OR(NOT(ISNUMBER(J82)),J82&lt;=0,NOT(ISNUMBER(K82)),K82&lt;=0),"Datas de documento ausentes ou inválidas","")))))))</x:f>
      </x:c>
      <x:c r="X82" s="181" t="n">
        <x:f>IF(AND(COUNTA(A82:K82)&gt;0,OR(Listas!B15="Todos",F82=Listas!B15),H82&lt;&gt;"Inativo"),1,0)</x:f>
        <x:v>0</x:v>
      </x:c>
      <x:c r="Y82" s="181" t="n">
        <x:f>IF(AND(X82=1,AG82=1,OR(T82&lt;0,U82&lt;0)),1,0)</x:f>
        <x:v>0</x:v>
      </x:c>
      <x:c r="Z82" s="181" t="n">
        <x:f>IF(AND(X82=1,AG82=1,G82&gt;=I82),1,0)</x:f>
        <x:v>0</x:v>
      </x:c>
      <x:c r="AA82" s="181" t="n">
        <x:f>IF(AND(X82=1,AG82=1,OR(AND(T82&gt;=0,T82&lt;=Listas!B8),AND(U82&gt;=0,U82&lt;=Listas!B8))),1,0)</x:f>
        <x:v>0</x:v>
      </x:c>
      <x:c r="AB82" s="181" t="n">
        <x:f>IF(AND(X82=1,AG82=1,AND(ISNUMBER(R82),R82&lt;Listas!B6)),1,0)</x:f>
        <x:v>0</x:v>
      </x:c>
      <x:c r="AC82" s="181" t="n">
        <x:f>IF(AND(X82=1,AG82=1,AND(ISNUMBER(S82),S82&gt;Listas!B7)),1,0)</x:f>
        <x:v>0</x:v>
      </x:c>
      <x:c r="AD82" s="181" t="n">
        <x:f>IF(A82="",0,COUNTIFS(Abastecimentos!$B$5:$B$204,A82,Abastecimentos!$Q$5:$Q$204,1)+COUNTIFS(Manutencoes!$C$5:$C$204,A82,Manutencoes!$Q$5:$Q$204,1)+COUNTIFS(Despesas!$B$5:$B$204,A82,Despesas!$O$5:$O$204,1))</x:f>
        <x:v>0</x:v>
      </x:c>
      <x:c r="AE82" s="181" t="n">
        <x:f>IF(X82=0,0,IF(OR(W82&lt;&gt;"",AD82&gt;0),1,IF(Y82=1,2,IF(Z82=1,3,IF(SUM(AA82:AC82)&gt;0,4,0)))))</x:f>
        <x:v>0</x:v>
      </x:c>
      <x:c r="AF82" s="181" t="str">
        <x:f>IF(AE82=0,"",COUNTIFS($AE$5:$AE$104,"&gt;0",$AE$5:$AE$104,"&lt;"&amp;AE82)+COUNTIFS($AE$5:AE82,AE82))</x:f>
      </x:c>
      <x:c r="AG82" s="181" t="n">
        <x:f>IF(AND(A82&lt;&gt;"",W82=""),1,0)</x:f>
        <x:v>0</x:v>
      </x:c>
      <x:c r="AH82" s="181" t="n">
        <x:f>IF(W82&lt;&gt;"",1,0)</x:f>
        <x:v>0</x:v>
      </x:c>
      <x:c r="AI82" s="181"/>
      <x:c r="AJ82" s="176"/>
      <x:c r="AK82" s="177"/>
    </x:row>
    <x:row r="83">
      <x:c r="A83" s="31"/>
      <x:c r="B83" s="31"/>
      <x:c r="C83" s="31"/>
      <x:c r="D83" s="31"/>
      <x:c r="E83" s="35"/>
      <x:c r="F83" s="31"/>
      <x:c r="G83" s="36"/>
      <x:c r="H83" s="36"/>
      <x:c r="I83" s="36"/>
      <x:c r="J83" s="37"/>
      <x:c r="K83" s="37"/>
      <x:c r="L83" s="38" t="str">
        <x:f>IF(A83="","",SUMIFS(Abastecimentos!$D$5:$D$204,Abastecimentos!$B$5:$B$204,A83,Abastecimentos!$N$5:$N$204,1,Abastecimentos!$O$5:$O$204,1))</x:f>
      </x:c>
      <x:c r="M83" s="38" t="str">
        <x:f>IF(A83="","",SUMIFS(Abastecimentos!$E$5:$E$204,Abastecimentos!$B$5:$B$204,A83,Abastecimentos!$N$5:$N$204,1,Abastecimentos!$O$5:$O$204,1))</x:f>
      </x:c>
      <x:c r="N83" s="39" t="str">
        <x:f>IF(A83="","",SUMIFS(Abastecimentos!$F$5:$F$204,Abastecimentos!$B$5:$B$204,A83,Abastecimentos!$N$5:$N$204,1,Abastecimentos!$O$5:$O$204,1))</x:f>
      </x:c>
      <x:c r="O83" s="39" t="str">
        <x:f>IF(A83="","",SUMIFS(Manutencoes!$H$5:$H$204,Manutencoes!$C$5:$C$204,A83,Manutencoes!$N$5:$N$204,1,Manutencoes!$O$5:$O$204,1,Manutencoes!$J$5:$J$204,"Concluída"))</x:f>
      </x:c>
      <x:c r="P83" s="39" t="str">
        <x:f>IF(A83="","",SUMIFS(Despesas!$E$5:$E$204,Despesas!$B$5:$B$204,A83,Despesas!$L$5:$L$204,1,Despesas!$M$5:$M$204,1,Despesas!$G$5:$G$204,"Sim"))</x:f>
      </x:c>
      <x:c r="Q83" s="39" t="str">
        <x:f>IF(A83="","",SUM(N83:P83))</x:f>
      </x:c>
      <x:c r="R83" s="40" t="str">
        <x:f>IF(A83="","",IF(OR(AG83=0,AD83&gt;0,M83=0),"n.a.",L83/M83))</x:f>
      </x:c>
      <x:c r="S83" s="39" t="str">
        <x:f>IF(A83="","",IF(OR(AG83=0,AD83&gt;0,L83=0),"n.a.",Q83/L83))</x:f>
      </x:c>
      <x:c r="T83" s="41" t="str">
        <x:f>IF(A83="","",IF(AG83=0,"n.a.",INT(J83-Listas!B9)))</x:f>
      </x:c>
      <x:c r="U83" s="41" t="str">
        <x:f>IF(A83="","",IF(AG83=0,"n.a.",INT(K83-Listas!B9)))</x:f>
      </x:c>
      <x:c r="V83" s="182" t="str">
        <x:f>IF(COUNTA(A83:K83)=0,"",IF(W83&lt;&gt;"",W83,IF(H83="Inativo","INATIVO",IF(AD83&gt;0,"Corrigir lançamentos. ","")&amp;IF(Y83=1,"Documento vencido. ","")&amp;IF(Z83=1,"Manutenção por km. ","")&amp;IF(AA83=1,"Vencimento próximo. ","")&amp;IF(AB83=1,"Consumo baixo. ","")&amp;IF(AC83=1,"Custo alto. ","")&amp;IF(SUM(Y83:AC83)+AD83=0,"Acompanhar rotina",""))))</x:f>
      </x:c>
      <x:c r="W83" s="183" t="str">
        <x:f>IF(COUNTA(A83:K83)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inválidos",IF(OR(A83="",COUNTIFS($A$5:$A$104,A83)&lt;&gt;1),"ID ausente ou duplicado",IF(OR(B83="",C83="",F83=""),"Placa, modelo ou responsável ausente",IF(AND(H83&lt;&gt;"Ativo",H83&lt;&gt;"Em manutenção",H83&lt;&gt;"Inativo"),"Status inválido",IF(OR(NOT(ISNUMBER(G83)),G83&lt;0,NOT(ISNUMBER(I83)),I83&lt;0),"Hodômetro ou limite inválido",IF(OR(NOT(ISNUMBER(J83)),J83&lt;=0,NOT(ISNUMBER(K83)),K83&lt;=0),"Datas de documento ausentes ou inválidas","")))))))</x:f>
      </x:c>
      <x:c r="X83" s="181" t="n">
        <x:f>IF(AND(COUNTA(A83:K83)&gt;0,OR(Listas!B15="Todos",F83=Listas!B15),H83&lt;&gt;"Inativo"),1,0)</x:f>
        <x:v>0</x:v>
      </x:c>
      <x:c r="Y83" s="181" t="n">
        <x:f>IF(AND(X83=1,AG83=1,OR(T83&lt;0,U83&lt;0)),1,0)</x:f>
        <x:v>0</x:v>
      </x:c>
      <x:c r="Z83" s="181" t="n">
        <x:f>IF(AND(X83=1,AG83=1,G83&gt;=I83),1,0)</x:f>
        <x:v>0</x:v>
      </x:c>
      <x:c r="AA83" s="181" t="n">
        <x:f>IF(AND(X83=1,AG83=1,OR(AND(T83&gt;=0,T83&lt;=Listas!B8),AND(U83&gt;=0,U83&lt;=Listas!B8))),1,0)</x:f>
        <x:v>0</x:v>
      </x:c>
      <x:c r="AB83" s="181" t="n">
        <x:f>IF(AND(X83=1,AG83=1,AND(ISNUMBER(R83),R83&lt;Listas!B6)),1,0)</x:f>
        <x:v>0</x:v>
      </x:c>
      <x:c r="AC83" s="181" t="n">
        <x:f>IF(AND(X83=1,AG83=1,AND(ISNUMBER(S83),S83&gt;Listas!B7)),1,0)</x:f>
        <x:v>0</x:v>
      </x:c>
      <x:c r="AD83" s="181" t="n">
        <x:f>IF(A83="",0,COUNTIFS(Abastecimentos!$B$5:$B$204,A83,Abastecimentos!$Q$5:$Q$204,1)+COUNTIFS(Manutencoes!$C$5:$C$204,A83,Manutencoes!$Q$5:$Q$204,1)+COUNTIFS(Despesas!$B$5:$B$204,A83,Despesas!$O$5:$O$204,1))</x:f>
        <x:v>0</x:v>
      </x:c>
      <x:c r="AE83" s="181" t="n">
        <x:f>IF(X83=0,0,IF(OR(W83&lt;&gt;"",AD83&gt;0),1,IF(Y83=1,2,IF(Z83=1,3,IF(SUM(AA83:AC83)&gt;0,4,0)))))</x:f>
        <x:v>0</x:v>
      </x:c>
      <x:c r="AF83" s="181" t="str">
        <x:f>IF(AE83=0,"",COUNTIFS($AE$5:$AE$104,"&gt;0",$AE$5:$AE$104,"&lt;"&amp;AE83)+COUNTIFS($AE$5:AE83,AE83))</x:f>
      </x:c>
      <x:c r="AG83" s="181" t="n">
        <x:f>IF(AND(A83&lt;&gt;"",W83=""),1,0)</x:f>
        <x:v>0</x:v>
      </x:c>
      <x:c r="AH83" s="181" t="n">
        <x:f>IF(W83&lt;&gt;"",1,0)</x:f>
        <x:v>0</x:v>
      </x:c>
      <x:c r="AI83" s="181"/>
      <x:c r="AJ83" s="176"/>
      <x:c r="AK83" s="177"/>
    </x:row>
    <x:row r="84">
      <x:c r="A84" s="31"/>
      <x:c r="B84" s="31"/>
      <x:c r="C84" s="31"/>
      <x:c r="D84" s="31"/>
      <x:c r="E84" s="35"/>
      <x:c r="F84" s="31"/>
      <x:c r="G84" s="36"/>
      <x:c r="H84" s="36"/>
      <x:c r="I84" s="36"/>
      <x:c r="J84" s="37"/>
      <x:c r="K84" s="37"/>
      <x:c r="L84" s="38" t="str">
        <x:f>IF(A84="","",SUMIFS(Abastecimentos!$D$5:$D$204,Abastecimentos!$B$5:$B$204,A84,Abastecimentos!$N$5:$N$204,1,Abastecimentos!$O$5:$O$204,1))</x:f>
      </x:c>
      <x:c r="M84" s="38" t="str">
        <x:f>IF(A84="","",SUMIFS(Abastecimentos!$E$5:$E$204,Abastecimentos!$B$5:$B$204,A84,Abastecimentos!$N$5:$N$204,1,Abastecimentos!$O$5:$O$204,1))</x:f>
      </x:c>
      <x:c r="N84" s="39" t="str">
        <x:f>IF(A84="","",SUMIFS(Abastecimentos!$F$5:$F$204,Abastecimentos!$B$5:$B$204,A84,Abastecimentos!$N$5:$N$204,1,Abastecimentos!$O$5:$O$204,1))</x:f>
      </x:c>
      <x:c r="O84" s="39" t="str">
        <x:f>IF(A84="","",SUMIFS(Manutencoes!$H$5:$H$204,Manutencoes!$C$5:$C$204,A84,Manutencoes!$N$5:$N$204,1,Manutencoes!$O$5:$O$204,1,Manutencoes!$J$5:$J$204,"Concluída"))</x:f>
      </x:c>
      <x:c r="P84" s="39" t="str">
        <x:f>IF(A84="","",SUMIFS(Despesas!$E$5:$E$204,Despesas!$B$5:$B$204,A84,Despesas!$L$5:$L$204,1,Despesas!$M$5:$M$204,1,Despesas!$G$5:$G$204,"Sim"))</x:f>
      </x:c>
      <x:c r="Q84" s="39" t="str">
        <x:f>IF(A84="","",SUM(N84:P84))</x:f>
      </x:c>
      <x:c r="R84" s="40" t="str">
        <x:f>IF(A84="","",IF(OR(AG84=0,AD84&gt;0,M84=0),"n.a.",L84/M84))</x:f>
      </x:c>
      <x:c r="S84" s="39" t="str">
        <x:f>IF(A84="","",IF(OR(AG84=0,AD84&gt;0,L84=0),"n.a.",Q84/L84))</x:f>
      </x:c>
      <x:c r="T84" s="41" t="str">
        <x:f>IF(A84="","",IF(AG84=0,"n.a.",INT(J84-Listas!B9)))</x:f>
      </x:c>
      <x:c r="U84" s="41" t="str">
        <x:f>IF(A84="","",IF(AG84=0,"n.a.",INT(K84-Listas!B9)))</x:f>
      </x:c>
      <x:c r="V84" s="182" t="str">
        <x:f>IF(COUNTA(A84:K84)=0,"",IF(W84&lt;&gt;"",W84,IF(H84="Inativo","INATIVO",IF(AD84&gt;0,"Corrigir lançamentos. ","")&amp;IF(Y84=1,"Documento vencido. ","")&amp;IF(Z84=1,"Manutenção por km. ","")&amp;IF(AA84=1,"Vencimento próximo. ","")&amp;IF(AB84=1,"Consumo baixo. ","")&amp;IF(AC84=1,"Custo alto. ","")&amp;IF(SUM(Y84:AC84)+AD84=0,"Acompanhar rotina",""))))</x:f>
      </x:c>
      <x:c r="W84" s="183" t="str">
        <x:f>IF(COUNTA(A84:K84)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inválidos",IF(OR(A84="",COUNTIFS($A$5:$A$104,A84)&lt;&gt;1),"ID ausente ou duplicado",IF(OR(B84="",C84="",F84=""),"Placa, modelo ou responsável ausente",IF(AND(H84&lt;&gt;"Ativo",H84&lt;&gt;"Em manutenção",H84&lt;&gt;"Inativo"),"Status inválido",IF(OR(NOT(ISNUMBER(G84)),G84&lt;0,NOT(ISNUMBER(I84)),I84&lt;0),"Hodômetro ou limite inválido",IF(OR(NOT(ISNUMBER(J84)),J84&lt;=0,NOT(ISNUMBER(K84)),K84&lt;=0),"Datas de documento ausentes ou inválidas","")))))))</x:f>
      </x:c>
      <x:c r="X84" s="181" t="n">
        <x:f>IF(AND(COUNTA(A84:K84)&gt;0,OR(Listas!B15="Todos",F84=Listas!B15),H84&lt;&gt;"Inativo"),1,0)</x:f>
        <x:v>0</x:v>
      </x:c>
      <x:c r="Y84" s="181" t="n">
        <x:f>IF(AND(X84=1,AG84=1,OR(T84&lt;0,U84&lt;0)),1,0)</x:f>
        <x:v>0</x:v>
      </x:c>
      <x:c r="Z84" s="181" t="n">
        <x:f>IF(AND(X84=1,AG84=1,G84&gt;=I84),1,0)</x:f>
        <x:v>0</x:v>
      </x:c>
      <x:c r="AA84" s="181" t="n">
        <x:f>IF(AND(X84=1,AG84=1,OR(AND(T84&gt;=0,T84&lt;=Listas!B8),AND(U84&gt;=0,U84&lt;=Listas!B8))),1,0)</x:f>
        <x:v>0</x:v>
      </x:c>
      <x:c r="AB84" s="181" t="n">
        <x:f>IF(AND(X84=1,AG84=1,AND(ISNUMBER(R84),R84&lt;Listas!B6)),1,0)</x:f>
        <x:v>0</x:v>
      </x:c>
      <x:c r="AC84" s="181" t="n">
        <x:f>IF(AND(X84=1,AG84=1,AND(ISNUMBER(S84),S84&gt;Listas!B7)),1,0)</x:f>
        <x:v>0</x:v>
      </x:c>
      <x:c r="AD84" s="181" t="n">
        <x:f>IF(A84="",0,COUNTIFS(Abastecimentos!$B$5:$B$204,A84,Abastecimentos!$Q$5:$Q$204,1)+COUNTIFS(Manutencoes!$C$5:$C$204,A84,Manutencoes!$Q$5:$Q$204,1)+COUNTIFS(Despesas!$B$5:$B$204,A84,Despesas!$O$5:$O$204,1))</x:f>
        <x:v>0</x:v>
      </x:c>
      <x:c r="AE84" s="181" t="n">
        <x:f>IF(X84=0,0,IF(OR(W84&lt;&gt;"",AD84&gt;0),1,IF(Y84=1,2,IF(Z84=1,3,IF(SUM(AA84:AC84)&gt;0,4,0)))))</x:f>
        <x:v>0</x:v>
      </x:c>
      <x:c r="AF84" s="181" t="str">
        <x:f>IF(AE84=0,"",COUNTIFS($AE$5:$AE$104,"&gt;0",$AE$5:$AE$104,"&lt;"&amp;AE84)+COUNTIFS($AE$5:AE84,AE84))</x:f>
      </x:c>
      <x:c r="AG84" s="181" t="n">
        <x:f>IF(AND(A84&lt;&gt;"",W84=""),1,0)</x:f>
        <x:v>0</x:v>
      </x:c>
      <x:c r="AH84" s="181" t="n">
        <x:f>IF(W84&lt;&gt;"",1,0)</x:f>
        <x:v>0</x:v>
      </x:c>
      <x:c r="AI84" s="181"/>
      <x:c r="AJ84" s="176"/>
      <x:c r="AK84" s="177"/>
    </x:row>
    <x:row r="85">
      <x:c r="A85" s="31"/>
      <x:c r="B85" s="31"/>
      <x:c r="C85" s="31"/>
      <x:c r="D85" s="31"/>
      <x:c r="E85" s="35"/>
      <x:c r="F85" s="31"/>
      <x:c r="G85" s="36"/>
      <x:c r="H85" s="36"/>
      <x:c r="I85" s="36"/>
      <x:c r="J85" s="37"/>
      <x:c r="K85" s="37"/>
      <x:c r="L85" s="38" t="str">
        <x:f>IF(A85="","",SUMIFS(Abastecimentos!$D$5:$D$204,Abastecimentos!$B$5:$B$204,A85,Abastecimentos!$N$5:$N$204,1,Abastecimentos!$O$5:$O$204,1))</x:f>
      </x:c>
      <x:c r="M85" s="38" t="str">
        <x:f>IF(A85="","",SUMIFS(Abastecimentos!$E$5:$E$204,Abastecimentos!$B$5:$B$204,A85,Abastecimentos!$N$5:$N$204,1,Abastecimentos!$O$5:$O$204,1))</x:f>
      </x:c>
      <x:c r="N85" s="39" t="str">
        <x:f>IF(A85="","",SUMIFS(Abastecimentos!$F$5:$F$204,Abastecimentos!$B$5:$B$204,A85,Abastecimentos!$N$5:$N$204,1,Abastecimentos!$O$5:$O$204,1))</x:f>
      </x:c>
      <x:c r="O85" s="39" t="str">
        <x:f>IF(A85="","",SUMIFS(Manutencoes!$H$5:$H$204,Manutencoes!$C$5:$C$204,A85,Manutencoes!$N$5:$N$204,1,Manutencoes!$O$5:$O$204,1,Manutencoes!$J$5:$J$204,"Concluída"))</x:f>
      </x:c>
      <x:c r="P85" s="39" t="str">
        <x:f>IF(A85="","",SUMIFS(Despesas!$E$5:$E$204,Despesas!$B$5:$B$204,A85,Despesas!$L$5:$L$204,1,Despesas!$M$5:$M$204,1,Despesas!$G$5:$G$204,"Sim"))</x:f>
      </x:c>
      <x:c r="Q85" s="39" t="str">
        <x:f>IF(A85="","",SUM(N85:P85))</x:f>
      </x:c>
      <x:c r="R85" s="40" t="str">
        <x:f>IF(A85="","",IF(OR(AG85=0,AD85&gt;0,M85=0),"n.a.",L85/M85))</x:f>
      </x:c>
      <x:c r="S85" s="39" t="str">
        <x:f>IF(A85="","",IF(OR(AG85=0,AD85&gt;0,L85=0),"n.a.",Q85/L85))</x:f>
      </x:c>
      <x:c r="T85" s="41" t="str">
        <x:f>IF(A85="","",IF(AG85=0,"n.a.",INT(J85-Listas!B9)))</x:f>
      </x:c>
      <x:c r="U85" s="41" t="str">
        <x:f>IF(A85="","",IF(AG85=0,"n.a.",INT(K85-Listas!B9)))</x:f>
      </x:c>
      <x:c r="V85" s="182" t="str">
        <x:f>IF(COUNTA(A85:K85)=0,"",IF(W85&lt;&gt;"",W85,IF(H85="Inativo","INATIVO",IF(AD85&gt;0,"Corrigir lançamentos. ","")&amp;IF(Y85=1,"Documento vencido. ","")&amp;IF(Z85=1,"Manutenção por km. ","")&amp;IF(AA85=1,"Vencimento próximo. ","")&amp;IF(AB85=1,"Consumo baixo. ","")&amp;IF(AC85=1,"Custo alto. ","")&amp;IF(SUM(Y85:AC85)+AD85=0,"Acompanhar rotina",""))))</x:f>
      </x:c>
      <x:c r="W85" s="183" t="str">
        <x:f>IF(COUNTA(A85:K85)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inválidos",IF(OR(A85="",COUNTIFS($A$5:$A$104,A85)&lt;&gt;1),"ID ausente ou duplicado",IF(OR(B85="",C85="",F85=""),"Placa, modelo ou responsável ausente",IF(AND(H85&lt;&gt;"Ativo",H85&lt;&gt;"Em manutenção",H85&lt;&gt;"Inativo"),"Status inválido",IF(OR(NOT(ISNUMBER(G85)),G85&lt;0,NOT(ISNUMBER(I85)),I85&lt;0),"Hodômetro ou limite inválido",IF(OR(NOT(ISNUMBER(J85)),J85&lt;=0,NOT(ISNUMBER(K85)),K85&lt;=0),"Datas de documento ausentes ou inválidas","")))))))</x:f>
      </x:c>
      <x:c r="X85" s="181" t="n">
        <x:f>IF(AND(COUNTA(A85:K85)&gt;0,OR(Listas!B15="Todos",F85=Listas!B15),H85&lt;&gt;"Inativo"),1,0)</x:f>
        <x:v>0</x:v>
      </x:c>
      <x:c r="Y85" s="181" t="n">
        <x:f>IF(AND(X85=1,AG85=1,OR(T85&lt;0,U85&lt;0)),1,0)</x:f>
        <x:v>0</x:v>
      </x:c>
      <x:c r="Z85" s="181" t="n">
        <x:f>IF(AND(X85=1,AG85=1,G85&gt;=I85),1,0)</x:f>
        <x:v>0</x:v>
      </x:c>
      <x:c r="AA85" s="181" t="n">
        <x:f>IF(AND(X85=1,AG85=1,OR(AND(T85&gt;=0,T85&lt;=Listas!B8),AND(U85&gt;=0,U85&lt;=Listas!B8))),1,0)</x:f>
        <x:v>0</x:v>
      </x:c>
      <x:c r="AB85" s="181" t="n">
        <x:f>IF(AND(X85=1,AG85=1,AND(ISNUMBER(R85),R85&lt;Listas!B6)),1,0)</x:f>
        <x:v>0</x:v>
      </x:c>
      <x:c r="AC85" s="181" t="n">
        <x:f>IF(AND(X85=1,AG85=1,AND(ISNUMBER(S85),S85&gt;Listas!B7)),1,0)</x:f>
        <x:v>0</x:v>
      </x:c>
      <x:c r="AD85" s="181" t="n">
        <x:f>IF(A85="",0,COUNTIFS(Abastecimentos!$B$5:$B$204,A85,Abastecimentos!$Q$5:$Q$204,1)+COUNTIFS(Manutencoes!$C$5:$C$204,A85,Manutencoes!$Q$5:$Q$204,1)+COUNTIFS(Despesas!$B$5:$B$204,A85,Despesas!$O$5:$O$204,1))</x:f>
        <x:v>0</x:v>
      </x:c>
      <x:c r="AE85" s="181" t="n">
        <x:f>IF(X85=0,0,IF(OR(W85&lt;&gt;"",AD85&gt;0),1,IF(Y85=1,2,IF(Z85=1,3,IF(SUM(AA85:AC85)&gt;0,4,0)))))</x:f>
        <x:v>0</x:v>
      </x:c>
      <x:c r="AF85" s="181" t="str">
        <x:f>IF(AE85=0,"",COUNTIFS($AE$5:$AE$104,"&gt;0",$AE$5:$AE$104,"&lt;"&amp;AE85)+COUNTIFS($AE$5:AE85,AE85))</x:f>
      </x:c>
      <x:c r="AG85" s="181" t="n">
        <x:f>IF(AND(A85&lt;&gt;"",W85=""),1,0)</x:f>
        <x:v>0</x:v>
      </x:c>
      <x:c r="AH85" s="181" t="n">
        <x:f>IF(W85&lt;&gt;"",1,0)</x:f>
        <x:v>0</x:v>
      </x:c>
      <x:c r="AI85" s="181"/>
      <x:c r="AJ85" s="176"/>
      <x:c r="AK85" s="177"/>
    </x:row>
    <x:row r="86">
      <x:c r="A86" s="31"/>
      <x:c r="B86" s="31"/>
      <x:c r="C86" s="31"/>
      <x:c r="D86" s="31"/>
      <x:c r="E86" s="35"/>
      <x:c r="F86" s="31"/>
      <x:c r="G86" s="36"/>
      <x:c r="H86" s="36"/>
      <x:c r="I86" s="36"/>
      <x:c r="J86" s="37"/>
      <x:c r="K86" s="37"/>
      <x:c r="L86" s="38" t="str">
        <x:f>IF(A86="","",SUMIFS(Abastecimentos!$D$5:$D$204,Abastecimentos!$B$5:$B$204,A86,Abastecimentos!$N$5:$N$204,1,Abastecimentos!$O$5:$O$204,1))</x:f>
      </x:c>
      <x:c r="M86" s="38" t="str">
        <x:f>IF(A86="","",SUMIFS(Abastecimentos!$E$5:$E$204,Abastecimentos!$B$5:$B$204,A86,Abastecimentos!$N$5:$N$204,1,Abastecimentos!$O$5:$O$204,1))</x:f>
      </x:c>
      <x:c r="N86" s="39" t="str">
        <x:f>IF(A86="","",SUMIFS(Abastecimentos!$F$5:$F$204,Abastecimentos!$B$5:$B$204,A86,Abastecimentos!$N$5:$N$204,1,Abastecimentos!$O$5:$O$204,1))</x:f>
      </x:c>
      <x:c r="O86" s="39" t="str">
        <x:f>IF(A86="","",SUMIFS(Manutencoes!$H$5:$H$204,Manutencoes!$C$5:$C$204,A86,Manutencoes!$N$5:$N$204,1,Manutencoes!$O$5:$O$204,1,Manutencoes!$J$5:$J$204,"Concluída"))</x:f>
      </x:c>
      <x:c r="P86" s="39" t="str">
        <x:f>IF(A86="","",SUMIFS(Despesas!$E$5:$E$204,Despesas!$B$5:$B$204,A86,Despesas!$L$5:$L$204,1,Despesas!$M$5:$M$204,1,Despesas!$G$5:$G$204,"Sim"))</x:f>
      </x:c>
      <x:c r="Q86" s="39" t="str">
        <x:f>IF(A86="","",SUM(N86:P86))</x:f>
      </x:c>
      <x:c r="R86" s="40" t="str">
        <x:f>IF(A86="","",IF(OR(AG86=0,AD86&gt;0,M86=0),"n.a.",L86/M86))</x:f>
      </x:c>
      <x:c r="S86" s="39" t="str">
        <x:f>IF(A86="","",IF(OR(AG86=0,AD86&gt;0,L86=0),"n.a.",Q86/L86))</x:f>
      </x:c>
      <x:c r="T86" s="41" t="str">
        <x:f>IF(A86="","",IF(AG86=0,"n.a.",INT(J86-Listas!B9)))</x:f>
      </x:c>
      <x:c r="U86" s="41" t="str">
        <x:f>IF(A86="","",IF(AG86=0,"n.a.",INT(K86-Listas!B9)))</x:f>
      </x:c>
      <x:c r="V86" s="182" t="str">
        <x:f>IF(COUNTA(A86:K86)=0,"",IF(W86&lt;&gt;"",W86,IF(H86="Inativo","INATIVO",IF(AD86&gt;0,"Corrigir lançamentos. ","")&amp;IF(Y86=1,"Documento vencido. ","")&amp;IF(Z86=1,"Manutenção por km. ","")&amp;IF(AA86=1,"Vencimento próximo. ","")&amp;IF(AB86=1,"Consumo baixo. ","")&amp;IF(AC86=1,"Custo alto. ","")&amp;IF(SUM(Y86:AC86)+AD86=0,"Acompanhar rotina",""))))</x:f>
      </x:c>
      <x:c r="W86" s="183" t="str">
        <x:f>IF(COUNTA(A86:K86)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inválidos",IF(OR(A86="",COUNTIFS($A$5:$A$104,A86)&lt;&gt;1),"ID ausente ou duplicado",IF(OR(B86="",C86="",F86=""),"Placa, modelo ou responsável ausente",IF(AND(H86&lt;&gt;"Ativo",H86&lt;&gt;"Em manutenção",H86&lt;&gt;"Inativo"),"Status inválido",IF(OR(NOT(ISNUMBER(G86)),G86&lt;0,NOT(ISNUMBER(I86)),I86&lt;0),"Hodômetro ou limite inválido",IF(OR(NOT(ISNUMBER(J86)),J86&lt;=0,NOT(ISNUMBER(K86)),K86&lt;=0),"Datas de documento ausentes ou inválidas","")))))))</x:f>
      </x:c>
      <x:c r="X86" s="181" t="n">
        <x:f>IF(AND(COUNTA(A86:K86)&gt;0,OR(Listas!B15="Todos",F86=Listas!B15),H86&lt;&gt;"Inativo"),1,0)</x:f>
        <x:v>0</x:v>
      </x:c>
      <x:c r="Y86" s="181" t="n">
        <x:f>IF(AND(X86=1,AG86=1,OR(T86&lt;0,U86&lt;0)),1,0)</x:f>
        <x:v>0</x:v>
      </x:c>
      <x:c r="Z86" s="181" t="n">
        <x:f>IF(AND(X86=1,AG86=1,G86&gt;=I86),1,0)</x:f>
        <x:v>0</x:v>
      </x:c>
      <x:c r="AA86" s="181" t="n">
        <x:f>IF(AND(X86=1,AG86=1,OR(AND(T86&gt;=0,T86&lt;=Listas!B8),AND(U86&gt;=0,U86&lt;=Listas!B8))),1,0)</x:f>
        <x:v>0</x:v>
      </x:c>
      <x:c r="AB86" s="181" t="n">
        <x:f>IF(AND(X86=1,AG86=1,AND(ISNUMBER(R86),R86&lt;Listas!B6)),1,0)</x:f>
        <x:v>0</x:v>
      </x:c>
      <x:c r="AC86" s="181" t="n">
        <x:f>IF(AND(X86=1,AG86=1,AND(ISNUMBER(S86),S86&gt;Listas!B7)),1,0)</x:f>
        <x:v>0</x:v>
      </x:c>
      <x:c r="AD86" s="181" t="n">
        <x:f>IF(A86="",0,COUNTIFS(Abastecimentos!$B$5:$B$204,A86,Abastecimentos!$Q$5:$Q$204,1)+COUNTIFS(Manutencoes!$C$5:$C$204,A86,Manutencoes!$Q$5:$Q$204,1)+COUNTIFS(Despesas!$B$5:$B$204,A86,Despesas!$O$5:$O$204,1))</x:f>
        <x:v>0</x:v>
      </x:c>
      <x:c r="AE86" s="181" t="n">
        <x:f>IF(X86=0,0,IF(OR(W86&lt;&gt;"",AD86&gt;0),1,IF(Y86=1,2,IF(Z86=1,3,IF(SUM(AA86:AC86)&gt;0,4,0)))))</x:f>
        <x:v>0</x:v>
      </x:c>
      <x:c r="AF86" s="181" t="str">
        <x:f>IF(AE86=0,"",COUNTIFS($AE$5:$AE$104,"&gt;0",$AE$5:$AE$104,"&lt;"&amp;AE86)+COUNTIFS($AE$5:AE86,AE86))</x:f>
      </x:c>
      <x:c r="AG86" s="181" t="n">
        <x:f>IF(AND(A86&lt;&gt;"",W86=""),1,0)</x:f>
        <x:v>0</x:v>
      </x:c>
      <x:c r="AH86" s="181" t="n">
        <x:f>IF(W86&lt;&gt;"",1,0)</x:f>
        <x:v>0</x:v>
      </x:c>
      <x:c r="AI86" s="181"/>
      <x:c r="AJ86" s="176"/>
      <x:c r="AK86" s="177"/>
    </x:row>
    <x:row r="87">
      <x:c r="A87" s="31"/>
      <x:c r="B87" s="31"/>
      <x:c r="C87" s="31"/>
      <x:c r="D87" s="31"/>
      <x:c r="E87" s="35"/>
      <x:c r="F87" s="31"/>
      <x:c r="G87" s="36"/>
      <x:c r="H87" s="36"/>
      <x:c r="I87" s="36"/>
      <x:c r="J87" s="37"/>
      <x:c r="K87" s="37"/>
      <x:c r="L87" s="38" t="str">
        <x:f>IF(A87="","",SUMIFS(Abastecimentos!$D$5:$D$204,Abastecimentos!$B$5:$B$204,A87,Abastecimentos!$N$5:$N$204,1,Abastecimentos!$O$5:$O$204,1))</x:f>
      </x:c>
      <x:c r="M87" s="38" t="str">
        <x:f>IF(A87="","",SUMIFS(Abastecimentos!$E$5:$E$204,Abastecimentos!$B$5:$B$204,A87,Abastecimentos!$N$5:$N$204,1,Abastecimentos!$O$5:$O$204,1))</x:f>
      </x:c>
      <x:c r="N87" s="39" t="str">
        <x:f>IF(A87="","",SUMIFS(Abastecimentos!$F$5:$F$204,Abastecimentos!$B$5:$B$204,A87,Abastecimentos!$N$5:$N$204,1,Abastecimentos!$O$5:$O$204,1))</x:f>
      </x:c>
      <x:c r="O87" s="39" t="str">
        <x:f>IF(A87="","",SUMIFS(Manutencoes!$H$5:$H$204,Manutencoes!$C$5:$C$204,A87,Manutencoes!$N$5:$N$204,1,Manutencoes!$O$5:$O$204,1,Manutencoes!$J$5:$J$204,"Concluída"))</x:f>
      </x:c>
      <x:c r="P87" s="39" t="str">
        <x:f>IF(A87="","",SUMIFS(Despesas!$E$5:$E$204,Despesas!$B$5:$B$204,A87,Despesas!$L$5:$L$204,1,Despesas!$M$5:$M$204,1,Despesas!$G$5:$G$204,"Sim"))</x:f>
      </x:c>
      <x:c r="Q87" s="39" t="str">
        <x:f>IF(A87="","",SUM(N87:P87))</x:f>
      </x:c>
      <x:c r="R87" s="40" t="str">
        <x:f>IF(A87="","",IF(OR(AG87=0,AD87&gt;0,M87=0),"n.a.",L87/M87))</x:f>
      </x:c>
      <x:c r="S87" s="39" t="str">
        <x:f>IF(A87="","",IF(OR(AG87=0,AD87&gt;0,L87=0),"n.a.",Q87/L87))</x:f>
      </x:c>
      <x:c r="T87" s="41" t="str">
        <x:f>IF(A87="","",IF(AG87=0,"n.a.",INT(J87-Listas!B9)))</x:f>
      </x:c>
      <x:c r="U87" s="41" t="str">
        <x:f>IF(A87="","",IF(AG87=0,"n.a.",INT(K87-Listas!B9)))</x:f>
      </x:c>
      <x:c r="V87" s="182" t="str">
        <x:f>IF(COUNTA(A87:K87)=0,"",IF(W87&lt;&gt;"",W87,IF(H87="Inativo","INATIVO",IF(AD87&gt;0,"Corrigir lançamentos. ","")&amp;IF(Y87=1,"Documento vencido. ","")&amp;IF(Z87=1,"Manutenção por km. ","")&amp;IF(AA87=1,"Vencimento próximo. ","")&amp;IF(AB87=1,"Consumo baixo. ","")&amp;IF(AC87=1,"Custo alto. ","")&amp;IF(SUM(Y87:AC87)+AD87=0,"Acompanhar rotina",""))))</x:f>
      </x:c>
      <x:c r="W87" s="183" t="str">
        <x:f>IF(COUNTA(A87:K87)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inválidos",IF(OR(A87="",COUNTIFS($A$5:$A$104,A87)&lt;&gt;1),"ID ausente ou duplicado",IF(OR(B87="",C87="",F87=""),"Placa, modelo ou responsável ausente",IF(AND(H87&lt;&gt;"Ativo",H87&lt;&gt;"Em manutenção",H87&lt;&gt;"Inativo"),"Status inválido",IF(OR(NOT(ISNUMBER(G87)),G87&lt;0,NOT(ISNUMBER(I87)),I87&lt;0),"Hodômetro ou limite inválido",IF(OR(NOT(ISNUMBER(J87)),J87&lt;=0,NOT(ISNUMBER(K87)),K87&lt;=0),"Datas de documento ausentes ou inválidas","")))))))</x:f>
      </x:c>
      <x:c r="X87" s="181" t="n">
        <x:f>IF(AND(COUNTA(A87:K87)&gt;0,OR(Listas!B15="Todos",F87=Listas!B15),H87&lt;&gt;"Inativo"),1,0)</x:f>
        <x:v>0</x:v>
      </x:c>
      <x:c r="Y87" s="181" t="n">
        <x:f>IF(AND(X87=1,AG87=1,OR(T87&lt;0,U87&lt;0)),1,0)</x:f>
        <x:v>0</x:v>
      </x:c>
      <x:c r="Z87" s="181" t="n">
        <x:f>IF(AND(X87=1,AG87=1,G87&gt;=I87),1,0)</x:f>
        <x:v>0</x:v>
      </x:c>
      <x:c r="AA87" s="181" t="n">
        <x:f>IF(AND(X87=1,AG87=1,OR(AND(T87&gt;=0,T87&lt;=Listas!B8),AND(U87&gt;=0,U87&lt;=Listas!B8))),1,0)</x:f>
        <x:v>0</x:v>
      </x:c>
      <x:c r="AB87" s="181" t="n">
        <x:f>IF(AND(X87=1,AG87=1,AND(ISNUMBER(R87),R87&lt;Listas!B6)),1,0)</x:f>
        <x:v>0</x:v>
      </x:c>
      <x:c r="AC87" s="181" t="n">
        <x:f>IF(AND(X87=1,AG87=1,AND(ISNUMBER(S87),S87&gt;Listas!B7)),1,0)</x:f>
        <x:v>0</x:v>
      </x:c>
      <x:c r="AD87" s="181" t="n">
        <x:f>IF(A87="",0,COUNTIFS(Abastecimentos!$B$5:$B$204,A87,Abastecimentos!$Q$5:$Q$204,1)+COUNTIFS(Manutencoes!$C$5:$C$204,A87,Manutencoes!$Q$5:$Q$204,1)+COUNTIFS(Despesas!$B$5:$B$204,A87,Despesas!$O$5:$O$204,1))</x:f>
        <x:v>0</x:v>
      </x:c>
      <x:c r="AE87" s="181" t="n">
        <x:f>IF(X87=0,0,IF(OR(W87&lt;&gt;"",AD87&gt;0),1,IF(Y87=1,2,IF(Z87=1,3,IF(SUM(AA87:AC87)&gt;0,4,0)))))</x:f>
        <x:v>0</x:v>
      </x:c>
      <x:c r="AF87" s="181" t="str">
        <x:f>IF(AE87=0,"",COUNTIFS($AE$5:$AE$104,"&gt;0",$AE$5:$AE$104,"&lt;"&amp;AE87)+COUNTIFS($AE$5:AE87,AE87))</x:f>
      </x:c>
      <x:c r="AG87" s="181" t="n">
        <x:f>IF(AND(A87&lt;&gt;"",W87=""),1,0)</x:f>
        <x:v>0</x:v>
      </x:c>
      <x:c r="AH87" s="181" t="n">
        <x:f>IF(W87&lt;&gt;"",1,0)</x:f>
        <x:v>0</x:v>
      </x:c>
      <x:c r="AI87" s="181"/>
      <x:c r="AJ87" s="176"/>
      <x:c r="AK87" s="177"/>
    </x:row>
    <x:row r="88">
      <x:c r="A88" s="31"/>
      <x:c r="B88" s="31"/>
      <x:c r="C88" s="31"/>
      <x:c r="D88" s="31"/>
      <x:c r="E88" s="35"/>
      <x:c r="F88" s="31"/>
      <x:c r="G88" s="36"/>
      <x:c r="H88" s="36"/>
      <x:c r="I88" s="36"/>
      <x:c r="J88" s="37"/>
      <x:c r="K88" s="37"/>
      <x:c r="L88" s="38" t="str">
        <x:f>IF(A88="","",SUMIFS(Abastecimentos!$D$5:$D$204,Abastecimentos!$B$5:$B$204,A88,Abastecimentos!$N$5:$N$204,1,Abastecimentos!$O$5:$O$204,1))</x:f>
      </x:c>
      <x:c r="M88" s="38" t="str">
        <x:f>IF(A88="","",SUMIFS(Abastecimentos!$E$5:$E$204,Abastecimentos!$B$5:$B$204,A88,Abastecimentos!$N$5:$N$204,1,Abastecimentos!$O$5:$O$204,1))</x:f>
      </x:c>
      <x:c r="N88" s="39" t="str">
        <x:f>IF(A88="","",SUMIFS(Abastecimentos!$F$5:$F$204,Abastecimentos!$B$5:$B$204,A88,Abastecimentos!$N$5:$N$204,1,Abastecimentos!$O$5:$O$204,1))</x:f>
      </x:c>
      <x:c r="O88" s="39" t="str">
        <x:f>IF(A88="","",SUMIFS(Manutencoes!$H$5:$H$204,Manutencoes!$C$5:$C$204,A88,Manutencoes!$N$5:$N$204,1,Manutencoes!$O$5:$O$204,1,Manutencoes!$J$5:$J$204,"Concluída"))</x:f>
      </x:c>
      <x:c r="P88" s="39" t="str">
        <x:f>IF(A88="","",SUMIFS(Despesas!$E$5:$E$204,Despesas!$B$5:$B$204,A88,Despesas!$L$5:$L$204,1,Despesas!$M$5:$M$204,1,Despesas!$G$5:$G$204,"Sim"))</x:f>
      </x:c>
      <x:c r="Q88" s="39" t="str">
        <x:f>IF(A88="","",SUM(N88:P88))</x:f>
      </x:c>
      <x:c r="R88" s="40" t="str">
        <x:f>IF(A88="","",IF(OR(AG88=0,AD88&gt;0,M88=0),"n.a.",L88/M88))</x:f>
      </x:c>
      <x:c r="S88" s="39" t="str">
        <x:f>IF(A88="","",IF(OR(AG88=0,AD88&gt;0,L88=0),"n.a.",Q88/L88))</x:f>
      </x:c>
      <x:c r="T88" s="41" t="str">
        <x:f>IF(A88="","",IF(AG88=0,"n.a.",INT(J88-Listas!B9)))</x:f>
      </x:c>
      <x:c r="U88" s="41" t="str">
        <x:f>IF(A88="","",IF(AG88=0,"n.a.",INT(K88-Listas!B9)))</x:f>
      </x:c>
      <x:c r="V88" s="182" t="str">
        <x:f>IF(COUNTA(A88:K88)=0,"",IF(W88&lt;&gt;"",W88,IF(H88="Inativo","INATIVO",IF(AD88&gt;0,"Corrigir lançamentos. ","")&amp;IF(Y88=1,"Documento vencido. ","")&amp;IF(Z88=1,"Manutenção por km. ","")&amp;IF(AA88=1,"Vencimento próximo. ","")&amp;IF(AB88=1,"Consumo baixo. ","")&amp;IF(AC88=1,"Custo alto. ","")&amp;IF(SUM(Y88:AC88)+AD88=0,"Acompanhar rotina",""))))</x:f>
      </x:c>
      <x:c r="W88" s="183" t="str">
        <x:f>IF(COUNTA(A88:K88)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inválidos",IF(OR(A88="",COUNTIFS($A$5:$A$104,A88)&lt;&gt;1),"ID ausente ou duplicado",IF(OR(B88="",C88="",F88=""),"Placa, modelo ou responsável ausente",IF(AND(H88&lt;&gt;"Ativo",H88&lt;&gt;"Em manutenção",H88&lt;&gt;"Inativo"),"Status inválido",IF(OR(NOT(ISNUMBER(G88)),G88&lt;0,NOT(ISNUMBER(I88)),I88&lt;0),"Hodômetro ou limite inválido",IF(OR(NOT(ISNUMBER(J88)),J88&lt;=0,NOT(ISNUMBER(K88)),K88&lt;=0),"Datas de documento ausentes ou inválidas","")))))))</x:f>
      </x:c>
      <x:c r="X88" s="181" t="n">
        <x:f>IF(AND(COUNTA(A88:K88)&gt;0,OR(Listas!B15="Todos",F88=Listas!B15),H88&lt;&gt;"Inativo"),1,0)</x:f>
        <x:v>0</x:v>
      </x:c>
      <x:c r="Y88" s="181" t="n">
        <x:f>IF(AND(X88=1,AG88=1,OR(T88&lt;0,U88&lt;0)),1,0)</x:f>
        <x:v>0</x:v>
      </x:c>
      <x:c r="Z88" s="181" t="n">
        <x:f>IF(AND(X88=1,AG88=1,G88&gt;=I88),1,0)</x:f>
        <x:v>0</x:v>
      </x:c>
      <x:c r="AA88" s="181" t="n">
        <x:f>IF(AND(X88=1,AG88=1,OR(AND(T88&gt;=0,T88&lt;=Listas!B8),AND(U88&gt;=0,U88&lt;=Listas!B8))),1,0)</x:f>
        <x:v>0</x:v>
      </x:c>
      <x:c r="AB88" s="181" t="n">
        <x:f>IF(AND(X88=1,AG88=1,AND(ISNUMBER(R88),R88&lt;Listas!B6)),1,0)</x:f>
        <x:v>0</x:v>
      </x:c>
      <x:c r="AC88" s="181" t="n">
        <x:f>IF(AND(X88=1,AG88=1,AND(ISNUMBER(S88),S88&gt;Listas!B7)),1,0)</x:f>
        <x:v>0</x:v>
      </x:c>
      <x:c r="AD88" s="181" t="n">
        <x:f>IF(A88="",0,COUNTIFS(Abastecimentos!$B$5:$B$204,A88,Abastecimentos!$Q$5:$Q$204,1)+COUNTIFS(Manutencoes!$C$5:$C$204,A88,Manutencoes!$Q$5:$Q$204,1)+COUNTIFS(Despesas!$B$5:$B$204,A88,Despesas!$O$5:$O$204,1))</x:f>
        <x:v>0</x:v>
      </x:c>
      <x:c r="AE88" s="181" t="n">
        <x:f>IF(X88=0,0,IF(OR(W88&lt;&gt;"",AD88&gt;0),1,IF(Y88=1,2,IF(Z88=1,3,IF(SUM(AA88:AC88)&gt;0,4,0)))))</x:f>
        <x:v>0</x:v>
      </x:c>
      <x:c r="AF88" s="181" t="str">
        <x:f>IF(AE88=0,"",COUNTIFS($AE$5:$AE$104,"&gt;0",$AE$5:$AE$104,"&lt;"&amp;AE88)+COUNTIFS($AE$5:AE88,AE88))</x:f>
      </x:c>
      <x:c r="AG88" s="181" t="n">
        <x:f>IF(AND(A88&lt;&gt;"",W88=""),1,0)</x:f>
        <x:v>0</x:v>
      </x:c>
      <x:c r="AH88" s="181" t="n">
        <x:f>IF(W88&lt;&gt;"",1,0)</x:f>
        <x:v>0</x:v>
      </x:c>
      <x:c r="AI88" s="181"/>
      <x:c r="AJ88" s="176"/>
      <x:c r="AK88" s="177"/>
    </x:row>
    <x:row r="89">
      <x:c r="A89" s="31"/>
      <x:c r="B89" s="31"/>
      <x:c r="C89" s="31"/>
      <x:c r="D89" s="31"/>
      <x:c r="E89" s="35"/>
      <x:c r="F89" s="31"/>
      <x:c r="G89" s="36"/>
      <x:c r="H89" s="36"/>
      <x:c r="I89" s="36"/>
      <x:c r="J89" s="37"/>
      <x:c r="K89" s="37"/>
      <x:c r="L89" s="38" t="str">
        <x:f>IF(A89="","",SUMIFS(Abastecimentos!$D$5:$D$204,Abastecimentos!$B$5:$B$204,A89,Abastecimentos!$N$5:$N$204,1,Abastecimentos!$O$5:$O$204,1))</x:f>
      </x:c>
      <x:c r="M89" s="38" t="str">
        <x:f>IF(A89="","",SUMIFS(Abastecimentos!$E$5:$E$204,Abastecimentos!$B$5:$B$204,A89,Abastecimentos!$N$5:$N$204,1,Abastecimentos!$O$5:$O$204,1))</x:f>
      </x:c>
      <x:c r="N89" s="39" t="str">
        <x:f>IF(A89="","",SUMIFS(Abastecimentos!$F$5:$F$204,Abastecimentos!$B$5:$B$204,A89,Abastecimentos!$N$5:$N$204,1,Abastecimentos!$O$5:$O$204,1))</x:f>
      </x:c>
      <x:c r="O89" s="39" t="str">
        <x:f>IF(A89="","",SUMIFS(Manutencoes!$H$5:$H$204,Manutencoes!$C$5:$C$204,A89,Manutencoes!$N$5:$N$204,1,Manutencoes!$O$5:$O$204,1,Manutencoes!$J$5:$J$204,"Concluída"))</x:f>
      </x:c>
      <x:c r="P89" s="39" t="str">
        <x:f>IF(A89="","",SUMIFS(Despesas!$E$5:$E$204,Despesas!$B$5:$B$204,A89,Despesas!$L$5:$L$204,1,Despesas!$M$5:$M$204,1,Despesas!$G$5:$G$204,"Sim"))</x:f>
      </x:c>
      <x:c r="Q89" s="39" t="str">
        <x:f>IF(A89="","",SUM(N89:P89))</x:f>
      </x:c>
      <x:c r="R89" s="40" t="str">
        <x:f>IF(A89="","",IF(OR(AG89=0,AD89&gt;0,M89=0),"n.a.",L89/M89))</x:f>
      </x:c>
      <x:c r="S89" s="39" t="str">
        <x:f>IF(A89="","",IF(OR(AG89=0,AD89&gt;0,L89=0),"n.a.",Q89/L89))</x:f>
      </x:c>
      <x:c r="T89" s="41" t="str">
        <x:f>IF(A89="","",IF(AG89=0,"n.a.",INT(J89-Listas!B9)))</x:f>
      </x:c>
      <x:c r="U89" s="41" t="str">
        <x:f>IF(A89="","",IF(AG89=0,"n.a.",INT(K89-Listas!B9)))</x:f>
      </x:c>
      <x:c r="V89" s="182" t="str">
        <x:f>IF(COUNTA(A89:K89)=0,"",IF(W89&lt;&gt;"",W89,IF(H89="Inativo","INATIVO",IF(AD89&gt;0,"Corrigir lançamentos. ","")&amp;IF(Y89=1,"Documento vencido. ","")&amp;IF(Z89=1,"Manutenção por km. ","")&amp;IF(AA89=1,"Vencimento próximo. ","")&amp;IF(AB89=1,"Consumo baixo. ","")&amp;IF(AC89=1,"Custo alto. ","")&amp;IF(SUM(Y89:AC89)+AD89=0,"Acompanhar rotina",""))))</x:f>
      </x:c>
      <x:c r="W89" s="183" t="str">
        <x:f>IF(COUNTA(A89:K89)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inválidos",IF(OR(A89="",COUNTIFS($A$5:$A$104,A89)&lt;&gt;1),"ID ausente ou duplicado",IF(OR(B89="",C89="",F89=""),"Placa, modelo ou responsável ausente",IF(AND(H89&lt;&gt;"Ativo",H89&lt;&gt;"Em manutenção",H89&lt;&gt;"Inativo"),"Status inválido",IF(OR(NOT(ISNUMBER(G89)),G89&lt;0,NOT(ISNUMBER(I89)),I89&lt;0),"Hodômetro ou limite inválido",IF(OR(NOT(ISNUMBER(J89)),J89&lt;=0,NOT(ISNUMBER(K89)),K89&lt;=0),"Datas de documento ausentes ou inválidas","")))))))</x:f>
      </x:c>
      <x:c r="X89" s="181" t="n">
        <x:f>IF(AND(COUNTA(A89:K89)&gt;0,OR(Listas!B15="Todos",F89=Listas!B15),H89&lt;&gt;"Inativo"),1,0)</x:f>
        <x:v>0</x:v>
      </x:c>
      <x:c r="Y89" s="181" t="n">
        <x:f>IF(AND(X89=1,AG89=1,OR(T89&lt;0,U89&lt;0)),1,0)</x:f>
        <x:v>0</x:v>
      </x:c>
      <x:c r="Z89" s="181" t="n">
        <x:f>IF(AND(X89=1,AG89=1,G89&gt;=I89),1,0)</x:f>
        <x:v>0</x:v>
      </x:c>
      <x:c r="AA89" s="181" t="n">
        <x:f>IF(AND(X89=1,AG89=1,OR(AND(T89&gt;=0,T89&lt;=Listas!B8),AND(U89&gt;=0,U89&lt;=Listas!B8))),1,0)</x:f>
        <x:v>0</x:v>
      </x:c>
      <x:c r="AB89" s="181" t="n">
        <x:f>IF(AND(X89=1,AG89=1,AND(ISNUMBER(R89),R89&lt;Listas!B6)),1,0)</x:f>
        <x:v>0</x:v>
      </x:c>
      <x:c r="AC89" s="181" t="n">
        <x:f>IF(AND(X89=1,AG89=1,AND(ISNUMBER(S89),S89&gt;Listas!B7)),1,0)</x:f>
        <x:v>0</x:v>
      </x:c>
      <x:c r="AD89" s="181" t="n">
        <x:f>IF(A89="",0,COUNTIFS(Abastecimentos!$B$5:$B$204,A89,Abastecimentos!$Q$5:$Q$204,1)+COUNTIFS(Manutencoes!$C$5:$C$204,A89,Manutencoes!$Q$5:$Q$204,1)+COUNTIFS(Despesas!$B$5:$B$204,A89,Despesas!$O$5:$O$204,1))</x:f>
        <x:v>0</x:v>
      </x:c>
      <x:c r="AE89" s="181" t="n">
        <x:f>IF(X89=0,0,IF(OR(W89&lt;&gt;"",AD89&gt;0),1,IF(Y89=1,2,IF(Z89=1,3,IF(SUM(AA89:AC89)&gt;0,4,0)))))</x:f>
        <x:v>0</x:v>
      </x:c>
      <x:c r="AF89" s="181" t="str">
        <x:f>IF(AE89=0,"",COUNTIFS($AE$5:$AE$104,"&gt;0",$AE$5:$AE$104,"&lt;"&amp;AE89)+COUNTIFS($AE$5:AE89,AE89))</x:f>
      </x:c>
      <x:c r="AG89" s="181" t="n">
        <x:f>IF(AND(A89&lt;&gt;"",W89=""),1,0)</x:f>
        <x:v>0</x:v>
      </x:c>
      <x:c r="AH89" s="181" t="n">
        <x:f>IF(W89&lt;&gt;"",1,0)</x:f>
        <x:v>0</x:v>
      </x:c>
      <x:c r="AI89" s="181"/>
      <x:c r="AJ89" s="176"/>
      <x:c r="AK89" s="177"/>
    </x:row>
    <x:row r="90">
      <x:c r="A90" s="31"/>
      <x:c r="B90" s="31"/>
      <x:c r="C90" s="31"/>
      <x:c r="D90" s="31"/>
      <x:c r="E90" s="35"/>
      <x:c r="F90" s="31"/>
      <x:c r="G90" s="36"/>
      <x:c r="H90" s="36"/>
      <x:c r="I90" s="36"/>
      <x:c r="J90" s="37"/>
      <x:c r="K90" s="37"/>
      <x:c r="L90" s="38" t="str">
        <x:f>IF(A90="","",SUMIFS(Abastecimentos!$D$5:$D$204,Abastecimentos!$B$5:$B$204,A90,Abastecimentos!$N$5:$N$204,1,Abastecimentos!$O$5:$O$204,1))</x:f>
      </x:c>
      <x:c r="M90" s="38" t="str">
        <x:f>IF(A90="","",SUMIFS(Abastecimentos!$E$5:$E$204,Abastecimentos!$B$5:$B$204,A90,Abastecimentos!$N$5:$N$204,1,Abastecimentos!$O$5:$O$204,1))</x:f>
      </x:c>
      <x:c r="N90" s="39" t="str">
        <x:f>IF(A90="","",SUMIFS(Abastecimentos!$F$5:$F$204,Abastecimentos!$B$5:$B$204,A90,Abastecimentos!$N$5:$N$204,1,Abastecimentos!$O$5:$O$204,1))</x:f>
      </x:c>
      <x:c r="O90" s="39" t="str">
        <x:f>IF(A90="","",SUMIFS(Manutencoes!$H$5:$H$204,Manutencoes!$C$5:$C$204,A90,Manutencoes!$N$5:$N$204,1,Manutencoes!$O$5:$O$204,1,Manutencoes!$J$5:$J$204,"Concluída"))</x:f>
      </x:c>
      <x:c r="P90" s="39" t="str">
        <x:f>IF(A90="","",SUMIFS(Despesas!$E$5:$E$204,Despesas!$B$5:$B$204,A90,Despesas!$L$5:$L$204,1,Despesas!$M$5:$M$204,1,Despesas!$G$5:$G$204,"Sim"))</x:f>
      </x:c>
      <x:c r="Q90" s="39" t="str">
        <x:f>IF(A90="","",SUM(N90:P90))</x:f>
      </x:c>
      <x:c r="R90" s="40" t="str">
        <x:f>IF(A90="","",IF(OR(AG90=0,AD90&gt;0,M90=0),"n.a.",L90/M90))</x:f>
      </x:c>
      <x:c r="S90" s="39" t="str">
        <x:f>IF(A90="","",IF(OR(AG90=0,AD90&gt;0,L90=0),"n.a.",Q90/L90))</x:f>
      </x:c>
      <x:c r="T90" s="41" t="str">
        <x:f>IF(A90="","",IF(AG90=0,"n.a.",INT(J90-Listas!B9)))</x:f>
      </x:c>
      <x:c r="U90" s="41" t="str">
        <x:f>IF(A90="","",IF(AG90=0,"n.a.",INT(K90-Listas!B9)))</x:f>
      </x:c>
      <x:c r="V90" s="182" t="str">
        <x:f>IF(COUNTA(A90:K90)=0,"",IF(W90&lt;&gt;"",W90,IF(H90="Inativo","INATIVO",IF(AD90&gt;0,"Corrigir lançamentos. ","")&amp;IF(Y90=1,"Documento vencido. ","")&amp;IF(Z90=1,"Manutenção por km. ","")&amp;IF(AA90=1,"Vencimento próximo. ","")&amp;IF(AB90=1,"Consumo baixo. ","")&amp;IF(AC90=1,"Custo alto. ","")&amp;IF(SUM(Y90:AC90)+AD90=0,"Acompanhar rotina",""))))</x:f>
      </x:c>
      <x:c r="W90" s="183" t="str">
        <x:f>IF(COUNTA(A90:K90)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inválidos",IF(OR(A90="",COUNTIFS($A$5:$A$104,A90)&lt;&gt;1),"ID ausente ou duplicado",IF(OR(B90="",C90="",F90=""),"Placa, modelo ou responsável ausente",IF(AND(H90&lt;&gt;"Ativo",H90&lt;&gt;"Em manutenção",H90&lt;&gt;"Inativo"),"Status inválido",IF(OR(NOT(ISNUMBER(G90)),G90&lt;0,NOT(ISNUMBER(I90)),I90&lt;0),"Hodômetro ou limite inválido",IF(OR(NOT(ISNUMBER(J90)),J90&lt;=0,NOT(ISNUMBER(K90)),K90&lt;=0),"Datas de documento ausentes ou inválidas","")))))))</x:f>
      </x:c>
      <x:c r="X90" s="181" t="n">
        <x:f>IF(AND(COUNTA(A90:K90)&gt;0,OR(Listas!B15="Todos",F90=Listas!B15),H90&lt;&gt;"Inativo"),1,0)</x:f>
        <x:v>0</x:v>
      </x:c>
      <x:c r="Y90" s="181" t="n">
        <x:f>IF(AND(X90=1,AG90=1,OR(T90&lt;0,U90&lt;0)),1,0)</x:f>
        <x:v>0</x:v>
      </x:c>
      <x:c r="Z90" s="181" t="n">
        <x:f>IF(AND(X90=1,AG90=1,G90&gt;=I90),1,0)</x:f>
        <x:v>0</x:v>
      </x:c>
      <x:c r="AA90" s="181" t="n">
        <x:f>IF(AND(X90=1,AG90=1,OR(AND(T90&gt;=0,T90&lt;=Listas!B8),AND(U90&gt;=0,U90&lt;=Listas!B8))),1,0)</x:f>
        <x:v>0</x:v>
      </x:c>
      <x:c r="AB90" s="181" t="n">
        <x:f>IF(AND(X90=1,AG90=1,AND(ISNUMBER(R90),R90&lt;Listas!B6)),1,0)</x:f>
        <x:v>0</x:v>
      </x:c>
      <x:c r="AC90" s="181" t="n">
        <x:f>IF(AND(X90=1,AG90=1,AND(ISNUMBER(S90),S90&gt;Listas!B7)),1,0)</x:f>
        <x:v>0</x:v>
      </x:c>
      <x:c r="AD90" s="181" t="n">
        <x:f>IF(A90="",0,COUNTIFS(Abastecimentos!$B$5:$B$204,A90,Abastecimentos!$Q$5:$Q$204,1)+COUNTIFS(Manutencoes!$C$5:$C$204,A90,Manutencoes!$Q$5:$Q$204,1)+COUNTIFS(Despesas!$B$5:$B$204,A90,Despesas!$O$5:$O$204,1))</x:f>
        <x:v>0</x:v>
      </x:c>
      <x:c r="AE90" s="181" t="n">
        <x:f>IF(X90=0,0,IF(OR(W90&lt;&gt;"",AD90&gt;0),1,IF(Y90=1,2,IF(Z90=1,3,IF(SUM(AA90:AC90)&gt;0,4,0)))))</x:f>
        <x:v>0</x:v>
      </x:c>
      <x:c r="AF90" s="181" t="str">
        <x:f>IF(AE90=0,"",COUNTIFS($AE$5:$AE$104,"&gt;0",$AE$5:$AE$104,"&lt;"&amp;AE90)+COUNTIFS($AE$5:AE90,AE90))</x:f>
      </x:c>
      <x:c r="AG90" s="181" t="n">
        <x:f>IF(AND(A90&lt;&gt;"",W90=""),1,0)</x:f>
        <x:v>0</x:v>
      </x:c>
      <x:c r="AH90" s="181" t="n">
        <x:f>IF(W90&lt;&gt;"",1,0)</x:f>
        <x:v>0</x:v>
      </x:c>
      <x:c r="AI90" s="181"/>
      <x:c r="AJ90" s="176"/>
      <x:c r="AK90" s="177"/>
    </x:row>
    <x:row r="91">
      <x:c r="A91" s="31"/>
      <x:c r="B91" s="31"/>
      <x:c r="C91" s="31"/>
      <x:c r="D91" s="31"/>
      <x:c r="E91" s="35"/>
      <x:c r="F91" s="31"/>
      <x:c r="G91" s="36"/>
      <x:c r="H91" s="36"/>
      <x:c r="I91" s="36"/>
      <x:c r="J91" s="37"/>
      <x:c r="K91" s="37"/>
      <x:c r="L91" s="38" t="str">
        <x:f>IF(A91="","",SUMIFS(Abastecimentos!$D$5:$D$204,Abastecimentos!$B$5:$B$204,A91,Abastecimentos!$N$5:$N$204,1,Abastecimentos!$O$5:$O$204,1))</x:f>
      </x:c>
      <x:c r="M91" s="38" t="str">
        <x:f>IF(A91="","",SUMIFS(Abastecimentos!$E$5:$E$204,Abastecimentos!$B$5:$B$204,A91,Abastecimentos!$N$5:$N$204,1,Abastecimentos!$O$5:$O$204,1))</x:f>
      </x:c>
      <x:c r="N91" s="39" t="str">
        <x:f>IF(A91="","",SUMIFS(Abastecimentos!$F$5:$F$204,Abastecimentos!$B$5:$B$204,A91,Abastecimentos!$N$5:$N$204,1,Abastecimentos!$O$5:$O$204,1))</x:f>
      </x:c>
      <x:c r="O91" s="39" t="str">
        <x:f>IF(A91="","",SUMIFS(Manutencoes!$H$5:$H$204,Manutencoes!$C$5:$C$204,A91,Manutencoes!$N$5:$N$204,1,Manutencoes!$O$5:$O$204,1,Manutencoes!$J$5:$J$204,"Concluída"))</x:f>
      </x:c>
      <x:c r="P91" s="39" t="str">
        <x:f>IF(A91="","",SUMIFS(Despesas!$E$5:$E$204,Despesas!$B$5:$B$204,A91,Despesas!$L$5:$L$204,1,Despesas!$M$5:$M$204,1,Despesas!$G$5:$G$204,"Sim"))</x:f>
      </x:c>
      <x:c r="Q91" s="39" t="str">
        <x:f>IF(A91="","",SUM(N91:P91))</x:f>
      </x:c>
      <x:c r="R91" s="40" t="str">
        <x:f>IF(A91="","",IF(OR(AG91=0,AD91&gt;0,M91=0),"n.a.",L91/M91))</x:f>
      </x:c>
      <x:c r="S91" s="39" t="str">
        <x:f>IF(A91="","",IF(OR(AG91=0,AD91&gt;0,L91=0),"n.a.",Q91/L91))</x:f>
      </x:c>
      <x:c r="T91" s="41" t="str">
        <x:f>IF(A91="","",IF(AG91=0,"n.a.",INT(J91-Listas!B9)))</x:f>
      </x:c>
      <x:c r="U91" s="41" t="str">
        <x:f>IF(A91="","",IF(AG91=0,"n.a.",INT(K91-Listas!B9)))</x:f>
      </x:c>
      <x:c r="V91" s="182" t="str">
        <x:f>IF(COUNTA(A91:K91)=0,"",IF(W91&lt;&gt;"",W91,IF(H91="Inativo","INATIVO",IF(AD91&gt;0,"Corrigir lançamentos. ","")&amp;IF(Y91=1,"Documento vencido. ","")&amp;IF(Z91=1,"Manutenção por km. ","")&amp;IF(AA91=1,"Vencimento próximo. ","")&amp;IF(AB91=1,"Consumo baixo. ","")&amp;IF(AC91=1,"Custo alto. ","")&amp;IF(SUM(Y91:AC91)+AD91=0,"Acompanhar rotina",""))))</x:f>
      </x:c>
      <x:c r="W91" s="183" t="str">
        <x:f>IF(COUNTA(A91:K91)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inválidos",IF(OR(A91="",COUNTIFS($A$5:$A$104,A91)&lt;&gt;1),"ID ausente ou duplicado",IF(OR(B91="",C91="",F91=""),"Placa, modelo ou responsável ausente",IF(AND(H91&lt;&gt;"Ativo",H91&lt;&gt;"Em manutenção",H91&lt;&gt;"Inativo"),"Status inválido",IF(OR(NOT(ISNUMBER(G91)),G91&lt;0,NOT(ISNUMBER(I91)),I91&lt;0),"Hodômetro ou limite inválido",IF(OR(NOT(ISNUMBER(J91)),J91&lt;=0,NOT(ISNUMBER(K91)),K91&lt;=0),"Datas de documento ausentes ou inválidas","")))))))</x:f>
      </x:c>
      <x:c r="X91" s="181" t="n">
        <x:f>IF(AND(COUNTA(A91:K91)&gt;0,OR(Listas!B15="Todos",F91=Listas!B15),H91&lt;&gt;"Inativo"),1,0)</x:f>
        <x:v>0</x:v>
      </x:c>
      <x:c r="Y91" s="181" t="n">
        <x:f>IF(AND(X91=1,AG91=1,OR(T91&lt;0,U91&lt;0)),1,0)</x:f>
        <x:v>0</x:v>
      </x:c>
      <x:c r="Z91" s="181" t="n">
        <x:f>IF(AND(X91=1,AG91=1,G91&gt;=I91),1,0)</x:f>
        <x:v>0</x:v>
      </x:c>
      <x:c r="AA91" s="181" t="n">
        <x:f>IF(AND(X91=1,AG91=1,OR(AND(T91&gt;=0,T91&lt;=Listas!B8),AND(U91&gt;=0,U91&lt;=Listas!B8))),1,0)</x:f>
        <x:v>0</x:v>
      </x:c>
      <x:c r="AB91" s="181" t="n">
        <x:f>IF(AND(X91=1,AG91=1,AND(ISNUMBER(R91),R91&lt;Listas!B6)),1,0)</x:f>
        <x:v>0</x:v>
      </x:c>
      <x:c r="AC91" s="181" t="n">
        <x:f>IF(AND(X91=1,AG91=1,AND(ISNUMBER(S91),S91&gt;Listas!B7)),1,0)</x:f>
        <x:v>0</x:v>
      </x:c>
      <x:c r="AD91" s="181" t="n">
        <x:f>IF(A91="",0,COUNTIFS(Abastecimentos!$B$5:$B$204,A91,Abastecimentos!$Q$5:$Q$204,1)+COUNTIFS(Manutencoes!$C$5:$C$204,A91,Manutencoes!$Q$5:$Q$204,1)+COUNTIFS(Despesas!$B$5:$B$204,A91,Despesas!$O$5:$O$204,1))</x:f>
        <x:v>0</x:v>
      </x:c>
      <x:c r="AE91" s="181" t="n">
        <x:f>IF(X91=0,0,IF(OR(W91&lt;&gt;"",AD91&gt;0),1,IF(Y91=1,2,IF(Z91=1,3,IF(SUM(AA91:AC91)&gt;0,4,0)))))</x:f>
        <x:v>0</x:v>
      </x:c>
      <x:c r="AF91" s="181" t="str">
        <x:f>IF(AE91=0,"",COUNTIFS($AE$5:$AE$104,"&gt;0",$AE$5:$AE$104,"&lt;"&amp;AE91)+COUNTIFS($AE$5:AE91,AE91))</x:f>
      </x:c>
      <x:c r="AG91" s="181" t="n">
        <x:f>IF(AND(A91&lt;&gt;"",W91=""),1,0)</x:f>
        <x:v>0</x:v>
      </x:c>
      <x:c r="AH91" s="181" t="n">
        <x:f>IF(W91&lt;&gt;"",1,0)</x:f>
        <x:v>0</x:v>
      </x:c>
      <x:c r="AI91" s="181"/>
      <x:c r="AJ91" s="176"/>
      <x:c r="AK91" s="177"/>
    </x:row>
    <x:row r="92">
      <x:c r="A92" s="31"/>
      <x:c r="B92" s="31"/>
      <x:c r="C92" s="31"/>
      <x:c r="D92" s="31"/>
      <x:c r="E92" s="35"/>
      <x:c r="F92" s="31"/>
      <x:c r="G92" s="36"/>
      <x:c r="H92" s="36"/>
      <x:c r="I92" s="36"/>
      <x:c r="J92" s="37"/>
      <x:c r="K92" s="37"/>
      <x:c r="L92" s="38" t="str">
        <x:f>IF(A92="","",SUMIFS(Abastecimentos!$D$5:$D$204,Abastecimentos!$B$5:$B$204,A92,Abastecimentos!$N$5:$N$204,1,Abastecimentos!$O$5:$O$204,1))</x:f>
      </x:c>
      <x:c r="M92" s="38" t="str">
        <x:f>IF(A92="","",SUMIFS(Abastecimentos!$E$5:$E$204,Abastecimentos!$B$5:$B$204,A92,Abastecimentos!$N$5:$N$204,1,Abastecimentos!$O$5:$O$204,1))</x:f>
      </x:c>
      <x:c r="N92" s="39" t="str">
        <x:f>IF(A92="","",SUMIFS(Abastecimentos!$F$5:$F$204,Abastecimentos!$B$5:$B$204,A92,Abastecimentos!$N$5:$N$204,1,Abastecimentos!$O$5:$O$204,1))</x:f>
      </x:c>
      <x:c r="O92" s="39" t="str">
        <x:f>IF(A92="","",SUMIFS(Manutencoes!$H$5:$H$204,Manutencoes!$C$5:$C$204,A92,Manutencoes!$N$5:$N$204,1,Manutencoes!$O$5:$O$204,1,Manutencoes!$J$5:$J$204,"Concluída"))</x:f>
      </x:c>
      <x:c r="P92" s="39" t="str">
        <x:f>IF(A92="","",SUMIFS(Despesas!$E$5:$E$204,Despesas!$B$5:$B$204,A92,Despesas!$L$5:$L$204,1,Despesas!$M$5:$M$204,1,Despesas!$G$5:$G$204,"Sim"))</x:f>
      </x:c>
      <x:c r="Q92" s="39" t="str">
        <x:f>IF(A92="","",SUM(N92:P92))</x:f>
      </x:c>
      <x:c r="R92" s="40" t="str">
        <x:f>IF(A92="","",IF(OR(AG92=0,AD92&gt;0,M92=0),"n.a.",L92/M92))</x:f>
      </x:c>
      <x:c r="S92" s="39" t="str">
        <x:f>IF(A92="","",IF(OR(AG92=0,AD92&gt;0,L92=0),"n.a.",Q92/L92))</x:f>
      </x:c>
      <x:c r="T92" s="41" t="str">
        <x:f>IF(A92="","",IF(AG92=0,"n.a.",INT(J92-Listas!B9)))</x:f>
      </x:c>
      <x:c r="U92" s="41" t="str">
        <x:f>IF(A92="","",IF(AG92=0,"n.a.",INT(K92-Listas!B9)))</x:f>
      </x:c>
      <x:c r="V92" s="182" t="str">
        <x:f>IF(COUNTA(A92:K92)=0,"",IF(W92&lt;&gt;"",W92,IF(H92="Inativo","INATIVO",IF(AD92&gt;0,"Corrigir lançamentos. ","")&amp;IF(Y92=1,"Documento vencido. ","")&amp;IF(Z92=1,"Manutenção por km. ","")&amp;IF(AA92=1,"Vencimento próximo. ","")&amp;IF(AB92=1,"Consumo baixo. ","")&amp;IF(AC92=1,"Custo alto. ","")&amp;IF(SUM(Y92:AC92)+AD92=0,"Acompanhar rotina",""))))</x:f>
      </x:c>
      <x:c r="W92" s="183" t="str">
        <x:f>IF(COUNTA(A92:K92)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inválidos",IF(OR(A92="",COUNTIFS($A$5:$A$104,A92)&lt;&gt;1),"ID ausente ou duplicado",IF(OR(B92="",C92="",F92=""),"Placa, modelo ou responsável ausente",IF(AND(H92&lt;&gt;"Ativo",H92&lt;&gt;"Em manutenção",H92&lt;&gt;"Inativo"),"Status inválido",IF(OR(NOT(ISNUMBER(G92)),G92&lt;0,NOT(ISNUMBER(I92)),I92&lt;0),"Hodômetro ou limite inválido",IF(OR(NOT(ISNUMBER(J92)),J92&lt;=0,NOT(ISNUMBER(K92)),K92&lt;=0),"Datas de documento ausentes ou inválidas","")))))))</x:f>
      </x:c>
      <x:c r="X92" s="181" t="n">
        <x:f>IF(AND(COUNTA(A92:K92)&gt;0,OR(Listas!B15="Todos",F92=Listas!B15),H92&lt;&gt;"Inativo"),1,0)</x:f>
        <x:v>0</x:v>
      </x:c>
      <x:c r="Y92" s="181" t="n">
        <x:f>IF(AND(X92=1,AG92=1,OR(T92&lt;0,U92&lt;0)),1,0)</x:f>
        <x:v>0</x:v>
      </x:c>
      <x:c r="Z92" s="181" t="n">
        <x:f>IF(AND(X92=1,AG92=1,G92&gt;=I92),1,0)</x:f>
        <x:v>0</x:v>
      </x:c>
      <x:c r="AA92" s="181" t="n">
        <x:f>IF(AND(X92=1,AG92=1,OR(AND(T92&gt;=0,T92&lt;=Listas!B8),AND(U92&gt;=0,U92&lt;=Listas!B8))),1,0)</x:f>
        <x:v>0</x:v>
      </x:c>
      <x:c r="AB92" s="181" t="n">
        <x:f>IF(AND(X92=1,AG92=1,AND(ISNUMBER(R92),R92&lt;Listas!B6)),1,0)</x:f>
        <x:v>0</x:v>
      </x:c>
      <x:c r="AC92" s="181" t="n">
        <x:f>IF(AND(X92=1,AG92=1,AND(ISNUMBER(S92),S92&gt;Listas!B7)),1,0)</x:f>
        <x:v>0</x:v>
      </x:c>
      <x:c r="AD92" s="181" t="n">
        <x:f>IF(A92="",0,COUNTIFS(Abastecimentos!$B$5:$B$204,A92,Abastecimentos!$Q$5:$Q$204,1)+COUNTIFS(Manutencoes!$C$5:$C$204,A92,Manutencoes!$Q$5:$Q$204,1)+COUNTIFS(Despesas!$B$5:$B$204,A92,Despesas!$O$5:$O$204,1))</x:f>
        <x:v>0</x:v>
      </x:c>
      <x:c r="AE92" s="181" t="n">
        <x:f>IF(X92=0,0,IF(OR(W92&lt;&gt;"",AD92&gt;0),1,IF(Y92=1,2,IF(Z92=1,3,IF(SUM(AA92:AC92)&gt;0,4,0)))))</x:f>
        <x:v>0</x:v>
      </x:c>
      <x:c r="AF92" s="181" t="str">
        <x:f>IF(AE92=0,"",COUNTIFS($AE$5:$AE$104,"&gt;0",$AE$5:$AE$104,"&lt;"&amp;AE92)+COUNTIFS($AE$5:AE92,AE92))</x:f>
      </x:c>
      <x:c r="AG92" s="181" t="n">
        <x:f>IF(AND(A92&lt;&gt;"",W92=""),1,0)</x:f>
        <x:v>0</x:v>
      </x:c>
      <x:c r="AH92" s="181" t="n">
        <x:f>IF(W92&lt;&gt;"",1,0)</x:f>
        <x:v>0</x:v>
      </x:c>
      <x:c r="AI92" s="181"/>
      <x:c r="AJ92" s="176"/>
      <x:c r="AK92" s="177"/>
    </x:row>
    <x:row r="93">
      <x:c r="A93" s="31"/>
      <x:c r="B93" s="31"/>
      <x:c r="C93" s="31"/>
      <x:c r="D93" s="31"/>
      <x:c r="E93" s="35"/>
      <x:c r="F93" s="31"/>
      <x:c r="G93" s="36"/>
      <x:c r="H93" s="36"/>
      <x:c r="I93" s="36"/>
      <x:c r="J93" s="37"/>
      <x:c r="K93" s="37"/>
      <x:c r="L93" s="38" t="str">
        <x:f>IF(A93="","",SUMIFS(Abastecimentos!$D$5:$D$204,Abastecimentos!$B$5:$B$204,A93,Abastecimentos!$N$5:$N$204,1,Abastecimentos!$O$5:$O$204,1))</x:f>
      </x:c>
      <x:c r="M93" s="38" t="str">
        <x:f>IF(A93="","",SUMIFS(Abastecimentos!$E$5:$E$204,Abastecimentos!$B$5:$B$204,A93,Abastecimentos!$N$5:$N$204,1,Abastecimentos!$O$5:$O$204,1))</x:f>
      </x:c>
      <x:c r="N93" s="39" t="str">
        <x:f>IF(A93="","",SUMIFS(Abastecimentos!$F$5:$F$204,Abastecimentos!$B$5:$B$204,A93,Abastecimentos!$N$5:$N$204,1,Abastecimentos!$O$5:$O$204,1))</x:f>
      </x:c>
      <x:c r="O93" s="39" t="str">
        <x:f>IF(A93="","",SUMIFS(Manutencoes!$H$5:$H$204,Manutencoes!$C$5:$C$204,A93,Manutencoes!$N$5:$N$204,1,Manutencoes!$O$5:$O$204,1,Manutencoes!$J$5:$J$204,"Concluída"))</x:f>
      </x:c>
      <x:c r="P93" s="39" t="str">
        <x:f>IF(A93="","",SUMIFS(Despesas!$E$5:$E$204,Despesas!$B$5:$B$204,A93,Despesas!$L$5:$L$204,1,Despesas!$M$5:$M$204,1,Despesas!$G$5:$G$204,"Sim"))</x:f>
      </x:c>
      <x:c r="Q93" s="39" t="str">
        <x:f>IF(A93="","",SUM(N93:P93))</x:f>
      </x:c>
      <x:c r="R93" s="40" t="str">
        <x:f>IF(A93="","",IF(OR(AG93=0,AD93&gt;0,M93=0),"n.a.",L93/M93))</x:f>
      </x:c>
      <x:c r="S93" s="39" t="str">
        <x:f>IF(A93="","",IF(OR(AG93=0,AD93&gt;0,L93=0),"n.a.",Q93/L93))</x:f>
      </x:c>
      <x:c r="T93" s="41" t="str">
        <x:f>IF(A93="","",IF(AG93=0,"n.a.",INT(J93-Listas!B9)))</x:f>
      </x:c>
      <x:c r="U93" s="41" t="str">
        <x:f>IF(A93="","",IF(AG93=0,"n.a.",INT(K93-Listas!B9)))</x:f>
      </x:c>
      <x:c r="V93" s="182" t="str">
        <x:f>IF(COUNTA(A93:K93)=0,"",IF(W93&lt;&gt;"",W93,IF(H93="Inativo","INATIVO",IF(AD93&gt;0,"Corrigir lançamentos. ","")&amp;IF(Y93=1,"Documento vencido. ","")&amp;IF(Z93=1,"Manutenção por km. ","")&amp;IF(AA93=1,"Vencimento próximo. ","")&amp;IF(AB93=1,"Consumo baixo. ","")&amp;IF(AC93=1,"Custo alto. ","")&amp;IF(SUM(Y93:AC93)+AD93=0,"Acompanhar rotina",""))))</x:f>
      </x:c>
      <x:c r="W93" s="183" t="str">
        <x:f>IF(COUNTA(A93:K93)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inválidos",IF(OR(A93="",COUNTIFS($A$5:$A$104,A93)&lt;&gt;1),"ID ausente ou duplicado",IF(OR(B93="",C93="",F93=""),"Placa, modelo ou responsável ausente",IF(AND(H93&lt;&gt;"Ativo",H93&lt;&gt;"Em manutenção",H93&lt;&gt;"Inativo"),"Status inválido",IF(OR(NOT(ISNUMBER(G93)),G93&lt;0,NOT(ISNUMBER(I93)),I93&lt;0),"Hodômetro ou limite inválido",IF(OR(NOT(ISNUMBER(J93)),J93&lt;=0,NOT(ISNUMBER(K93)),K93&lt;=0),"Datas de documento ausentes ou inválidas","")))))))</x:f>
      </x:c>
      <x:c r="X93" s="181" t="n">
        <x:f>IF(AND(COUNTA(A93:K93)&gt;0,OR(Listas!B15="Todos",F93=Listas!B15),H93&lt;&gt;"Inativo"),1,0)</x:f>
        <x:v>0</x:v>
      </x:c>
      <x:c r="Y93" s="181" t="n">
        <x:f>IF(AND(X93=1,AG93=1,OR(T93&lt;0,U93&lt;0)),1,0)</x:f>
        <x:v>0</x:v>
      </x:c>
      <x:c r="Z93" s="181" t="n">
        <x:f>IF(AND(X93=1,AG93=1,G93&gt;=I93),1,0)</x:f>
        <x:v>0</x:v>
      </x:c>
      <x:c r="AA93" s="181" t="n">
        <x:f>IF(AND(X93=1,AG93=1,OR(AND(T93&gt;=0,T93&lt;=Listas!B8),AND(U93&gt;=0,U93&lt;=Listas!B8))),1,0)</x:f>
        <x:v>0</x:v>
      </x:c>
      <x:c r="AB93" s="181" t="n">
        <x:f>IF(AND(X93=1,AG93=1,AND(ISNUMBER(R93),R93&lt;Listas!B6)),1,0)</x:f>
        <x:v>0</x:v>
      </x:c>
      <x:c r="AC93" s="181" t="n">
        <x:f>IF(AND(X93=1,AG93=1,AND(ISNUMBER(S93),S93&gt;Listas!B7)),1,0)</x:f>
        <x:v>0</x:v>
      </x:c>
      <x:c r="AD93" s="181" t="n">
        <x:f>IF(A93="",0,COUNTIFS(Abastecimentos!$B$5:$B$204,A93,Abastecimentos!$Q$5:$Q$204,1)+COUNTIFS(Manutencoes!$C$5:$C$204,A93,Manutencoes!$Q$5:$Q$204,1)+COUNTIFS(Despesas!$B$5:$B$204,A93,Despesas!$O$5:$O$204,1))</x:f>
        <x:v>0</x:v>
      </x:c>
      <x:c r="AE93" s="181" t="n">
        <x:f>IF(X93=0,0,IF(OR(W93&lt;&gt;"",AD93&gt;0),1,IF(Y93=1,2,IF(Z93=1,3,IF(SUM(AA93:AC93)&gt;0,4,0)))))</x:f>
        <x:v>0</x:v>
      </x:c>
      <x:c r="AF93" s="181" t="str">
        <x:f>IF(AE93=0,"",COUNTIFS($AE$5:$AE$104,"&gt;0",$AE$5:$AE$104,"&lt;"&amp;AE93)+COUNTIFS($AE$5:AE93,AE93))</x:f>
      </x:c>
      <x:c r="AG93" s="181" t="n">
        <x:f>IF(AND(A93&lt;&gt;"",W93=""),1,0)</x:f>
        <x:v>0</x:v>
      </x:c>
      <x:c r="AH93" s="181" t="n">
        <x:f>IF(W93&lt;&gt;"",1,0)</x:f>
        <x:v>0</x:v>
      </x:c>
      <x:c r="AI93" s="181"/>
      <x:c r="AJ93" s="176"/>
      <x:c r="AK93" s="177"/>
    </x:row>
    <x:row r="94">
      <x:c r="A94" s="31"/>
      <x:c r="B94" s="31"/>
      <x:c r="C94" s="31"/>
      <x:c r="D94" s="31"/>
      <x:c r="E94" s="35"/>
      <x:c r="F94" s="31"/>
      <x:c r="G94" s="36"/>
      <x:c r="H94" s="36"/>
      <x:c r="I94" s="36"/>
      <x:c r="J94" s="37"/>
      <x:c r="K94" s="37"/>
      <x:c r="L94" s="38" t="str">
        <x:f>IF(A94="","",SUMIFS(Abastecimentos!$D$5:$D$204,Abastecimentos!$B$5:$B$204,A94,Abastecimentos!$N$5:$N$204,1,Abastecimentos!$O$5:$O$204,1))</x:f>
      </x:c>
      <x:c r="M94" s="38" t="str">
        <x:f>IF(A94="","",SUMIFS(Abastecimentos!$E$5:$E$204,Abastecimentos!$B$5:$B$204,A94,Abastecimentos!$N$5:$N$204,1,Abastecimentos!$O$5:$O$204,1))</x:f>
      </x:c>
      <x:c r="N94" s="39" t="str">
        <x:f>IF(A94="","",SUMIFS(Abastecimentos!$F$5:$F$204,Abastecimentos!$B$5:$B$204,A94,Abastecimentos!$N$5:$N$204,1,Abastecimentos!$O$5:$O$204,1))</x:f>
      </x:c>
      <x:c r="O94" s="39" t="str">
        <x:f>IF(A94="","",SUMIFS(Manutencoes!$H$5:$H$204,Manutencoes!$C$5:$C$204,A94,Manutencoes!$N$5:$N$204,1,Manutencoes!$O$5:$O$204,1,Manutencoes!$J$5:$J$204,"Concluída"))</x:f>
      </x:c>
      <x:c r="P94" s="39" t="str">
        <x:f>IF(A94="","",SUMIFS(Despesas!$E$5:$E$204,Despesas!$B$5:$B$204,A94,Despesas!$L$5:$L$204,1,Despesas!$M$5:$M$204,1,Despesas!$G$5:$G$204,"Sim"))</x:f>
      </x:c>
      <x:c r="Q94" s="39" t="str">
        <x:f>IF(A94="","",SUM(N94:P94))</x:f>
      </x:c>
      <x:c r="R94" s="40" t="str">
        <x:f>IF(A94="","",IF(OR(AG94=0,AD94&gt;0,M94=0),"n.a.",L94/M94))</x:f>
      </x:c>
      <x:c r="S94" s="39" t="str">
        <x:f>IF(A94="","",IF(OR(AG94=0,AD94&gt;0,L94=0),"n.a.",Q94/L94))</x:f>
      </x:c>
      <x:c r="T94" s="41" t="str">
        <x:f>IF(A94="","",IF(AG94=0,"n.a.",INT(J94-Listas!B9)))</x:f>
      </x:c>
      <x:c r="U94" s="41" t="str">
        <x:f>IF(A94="","",IF(AG94=0,"n.a.",INT(K94-Listas!B9)))</x:f>
      </x:c>
      <x:c r="V94" s="182" t="str">
        <x:f>IF(COUNTA(A94:K94)=0,"",IF(W94&lt;&gt;"",W94,IF(H94="Inativo","INATIVO",IF(AD94&gt;0,"Corrigir lançamentos. ","")&amp;IF(Y94=1,"Documento vencido. ","")&amp;IF(Z94=1,"Manutenção por km. ","")&amp;IF(AA94=1,"Vencimento próximo. ","")&amp;IF(AB94=1,"Consumo baixo. ","")&amp;IF(AC94=1,"Custo alto. ","")&amp;IF(SUM(Y94:AC94)+AD94=0,"Acompanhar rotina",""))))</x:f>
      </x:c>
      <x:c r="W94" s="183" t="str">
        <x:f>IF(COUNTA(A94:K94)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inválidos",IF(OR(A94="",COUNTIFS($A$5:$A$104,A94)&lt;&gt;1),"ID ausente ou duplicado",IF(OR(B94="",C94="",F94=""),"Placa, modelo ou responsável ausente",IF(AND(H94&lt;&gt;"Ativo",H94&lt;&gt;"Em manutenção",H94&lt;&gt;"Inativo"),"Status inválido",IF(OR(NOT(ISNUMBER(G94)),G94&lt;0,NOT(ISNUMBER(I94)),I94&lt;0),"Hodômetro ou limite inválido",IF(OR(NOT(ISNUMBER(J94)),J94&lt;=0,NOT(ISNUMBER(K94)),K94&lt;=0),"Datas de documento ausentes ou inválidas","")))))))</x:f>
      </x:c>
      <x:c r="X94" s="181" t="n">
        <x:f>IF(AND(COUNTA(A94:K94)&gt;0,OR(Listas!B15="Todos",F94=Listas!B15),H94&lt;&gt;"Inativo"),1,0)</x:f>
        <x:v>0</x:v>
      </x:c>
      <x:c r="Y94" s="181" t="n">
        <x:f>IF(AND(X94=1,AG94=1,OR(T94&lt;0,U94&lt;0)),1,0)</x:f>
        <x:v>0</x:v>
      </x:c>
      <x:c r="Z94" s="181" t="n">
        <x:f>IF(AND(X94=1,AG94=1,G94&gt;=I94),1,0)</x:f>
        <x:v>0</x:v>
      </x:c>
      <x:c r="AA94" s="181" t="n">
        <x:f>IF(AND(X94=1,AG94=1,OR(AND(T94&gt;=0,T94&lt;=Listas!B8),AND(U94&gt;=0,U94&lt;=Listas!B8))),1,0)</x:f>
        <x:v>0</x:v>
      </x:c>
      <x:c r="AB94" s="181" t="n">
        <x:f>IF(AND(X94=1,AG94=1,AND(ISNUMBER(R94),R94&lt;Listas!B6)),1,0)</x:f>
        <x:v>0</x:v>
      </x:c>
      <x:c r="AC94" s="181" t="n">
        <x:f>IF(AND(X94=1,AG94=1,AND(ISNUMBER(S94),S94&gt;Listas!B7)),1,0)</x:f>
        <x:v>0</x:v>
      </x:c>
      <x:c r="AD94" s="181" t="n">
        <x:f>IF(A94="",0,COUNTIFS(Abastecimentos!$B$5:$B$204,A94,Abastecimentos!$Q$5:$Q$204,1)+COUNTIFS(Manutencoes!$C$5:$C$204,A94,Manutencoes!$Q$5:$Q$204,1)+COUNTIFS(Despesas!$B$5:$B$204,A94,Despesas!$O$5:$O$204,1))</x:f>
        <x:v>0</x:v>
      </x:c>
      <x:c r="AE94" s="181" t="n">
        <x:f>IF(X94=0,0,IF(OR(W94&lt;&gt;"",AD94&gt;0),1,IF(Y94=1,2,IF(Z94=1,3,IF(SUM(AA94:AC94)&gt;0,4,0)))))</x:f>
        <x:v>0</x:v>
      </x:c>
      <x:c r="AF94" s="181" t="str">
        <x:f>IF(AE94=0,"",COUNTIFS($AE$5:$AE$104,"&gt;0",$AE$5:$AE$104,"&lt;"&amp;AE94)+COUNTIFS($AE$5:AE94,AE94))</x:f>
      </x:c>
      <x:c r="AG94" s="181" t="n">
        <x:f>IF(AND(A94&lt;&gt;"",W94=""),1,0)</x:f>
        <x:v>0</x:v>
      </x:c>
      <x:c r="AH94" s="181" t="n">
        <x:f>IF(W94&lt;&gt;"",1,0)</x:f>
        <x:v>0</x:v>
      </x:c>
      <x:c r="AI94" s="181"/>
      <x:c r="AJ94" s="176"/>
      <x:c r="AK94" s="177"/>
    </x:row>
    <x:row r="95">
      <x:c r="A95" s="31"/>
      <x:c r="B95" s="31"/>
      <x:c r="C95" s="31"/>
      <x:c r="D95" s="31"/>
      <x:c r="E95" s="35"/>
      <x:c r="F95" s="31"/>
      <x:c r="G95" s="36"/>
      <x:c r="H95" s="36"/>
      <x:c r="I95" s="36"/>
      <x:c r="J95" s="37"/>
      <x:c r="K95" s="37"/>
      <x:c r="L95" s="38" t="str">
        <x:f>IF(A95="","",SUMIFS(Abastecimentos!$D$5:$D$204,Abastecimentos!$B$5:$B$204,A95,Abastecimentos!$N$5:$N$204,1,Abastecimentos!$O$5:$O$204,1))</x:f>
      </x:c>
      <x:c r="M95" s="38" t="str">
        <x:f>IF(A95="","",SUMIFS(Abastecimentos!$E$5:$E$204,Abastecimentos!$B$5:$B$204,A95,Abastecimentos!$N$5:$N$204,1,Abastecimentos!$O$5:$O$204,1))</x:f>
      </x:c>
      <x:c r="N95" s="39" t="str">
        <x:f>IF(A95="","",SUMIFS(Abastecimentos!$F$5:$F$204,Abastecimentos!$B$5:$B$204,A95,Abastecimentos!$N$5:$N$204,1,Abastecimentos!$O$5:$O$204,1))</x:f>
      </x:c>
      <x:c r="O95" s="39" t="str">
        <x:f>IF(A95="","",SUMIFS(Manutencoes!$H$5:$H$204,Manutencoes!$C$5:$C$204,A95,Manutencoes!$N$5:$N$204,1,Manutencoes!$O$5:$O$204,1,Manutencoes!$J$5:$J$204,"Concluída"))</x:f>
      </x:c>
      <x:c r="P95" s="39" t="str">
        <x:f>IF(A95="","",SUMIFS(Despesas!$E$5:$E$204,Despesas!$B$5:$B$204,A95,Despesas!$L$5:$L$204,1,Despesas!$M$5:$M$204,1,Despesas!$G$5:$G$204,"Sim"))</x:f>
      </x:c>
      <x:c r="Q95" s="39" t="str">
        <x:f>IF(A95="","",SUM(N95:P95))</x:f>
      </x:c>
      <x:c r="R95" s="40" t="str">
        <x:f>IF(A95="","",IF(OR(AG95=0,AD95&gt;0,M95=0),"n.a.",L95/M95))</x:f>
      </x:c>
      <x:c r="S95" s="39" t="str">
        <x:f>IF(A95="","",IF(OR(AG95=0,AD95&gt;0,L95=0),"n.a.",Q95/L95))</x:f>
      </x:c>
      <x:c r="T95" s="41" t="str">
        <x:f>IF(A95="","",IF(AG95=0,"n.a.",INT(J95-Listas!B9)))</x:f>
      </x:c>
      <x:c r="U95" s="41" t="str">
        <x:f>IF(A95="","",IF(AG95=0,"n.a.",INT(K95-Listas!B9)))</x:f>
      </x:c>
      <x:c r="V95" s="182" t="str">
        <x:f>IF(COUNTA(A95:K95)=0,"",IF(W95&lt;&gt;"",W95,IF(H95="Inativo","INATIVO",IF(AD95&gt;0,"Corrigir lançamentos. ","")&amp;IF(Y95=1,"Documento vencido. ","")&amp;IF(Z95=1,"Manutenção por km. ","")&amp;IF(AA95=1,"Vencimento próximo. ","")&amp;IF(AB95=1,"Consumo baixo. ","")&amp;IF(AC95=1,"Custo alto. ","")&amp;IF(SUM(Y95:AC95)+AD95=0,"Acompanhar rotina",""))))</x:f>
      </x:c>
      <x:c r="W95" s="183" t="str">
        <x:f>IF(COUNTA(A95:K95)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inválidos",IF(OR(A95="",COUNTIFS($A$5:$A$104,A95)&lt;&gt;1),"ID ausente ou duplicado",IF(OR(B95="",C95="",F95=""),"Placa, modelo ou responsável ausente",IF(AND(H95&lt;&gt;"Ativo",H95&lt;&gt;"Em manutenção",H95&lt;&gt;"Inativo"),"Status inválido",IF(OR(NOT(ISNUMBER(G95)),G95&lt;0,NOT(ISNUMBER(I95)),I95&lt;0),"Hodômetro ou limite inválido",IF(OR(NOT(ISNUMBER(J95)),J95&lt;=0,NOT(ISNUMBER(K95)),K95&lt;=0),"Datas de documento ausentes ou inválidas","")))))))</x:f>
      </x:c>
      <x:c r="X95" s="181" t="n">
        <x:f>IF(AND(COUNTA(A95:K95)&gt;0,OR(Listas!B15="Todos",F95=Listas!B15),H95&lt;&gt;"Inativo"),1,0)</x:f>
        <x:v>0</x:v>
      </x:c>
      <x:c r="Y95" s="181" t="n">
        <x:f>IF(AND(X95=1,AG95=1,OR(T95&lt;0,U95&lt;0)),1,0)</x:f>
        <x:v>0</x:v>
      </x:c>
      <x:c r="Z95" s="181" t="n">
        <x:f>IF(AND(X95=1,AG95=1,G95&gt;=I95),1,0)</x:f>
        <x:v>0</x:v>
      </x:c>
      <x:c r="AA95" s="181" t="n">
        <x:f>IF(AND(X95=1,AG95=1,OR(AND(T95&gt;=0,T95&lt;=Listas!B8),AND(U95&gt;=0,U95&lt;=Listas!B8))),1,0)</x:f>
        <x:v>0</x:v>
      </x:c>
      <x:c r="AB95" s="181" t="n">
        <x:f>IF(AND(X95=1,AG95=1,AND(ISNUMBER(R95),R95&lt;Listas!B6)),1,0)</x:f>
        <x:v>0</x:v>
      </x:c>
      <x:c r="AC95" s="181" t="n">
        <x:f>IF(AND(X95=1,AG95=1,AND(ISNUMBER(S95),S95&gt;Listas!B7)),1,0)</x:f>
        <x:v>0</x:v>
      </x:c>
      <x:c r="AD95" s="181" t="n">
        <x:f>IF(A95="",0,COUNTIFS(Abastecimentos!$B$5:$B$204,A95,Abastecimentos!$Q$5:$Q$204,1)+COUNTIFS(Manutencoes!$C$5:$C$204,A95,Manutencoes!$Q$5:$Q$204,1)+COUNTIFS(Despesas!$B$5:$B$204,A95,Despesas!$O$5:$O$204,1))</x:f>
        <x:v>0</x:v>
      </x:c>
      <x:c r="AE95" s="181" t="n">
        <x:f>IF(X95=0,0,IF(OR(W95&lt;&gt;"",AD95&gt;0),1,IF(Y95=1,2,IF(Z95=1,3,IF(SUM(AA95:AC95)&gt;0,4,0)))))</x:f>
        <x:v>0</x:v>
      </x:c>
      <x:c r="AF95" s="181" t="str">
        <x:f>IF(AE95=0,"",COUNTIFS($AE$5:$AE$104,"&gt;0",$AE$5:$AE$104,"&lt;"&amp;AE95)+COUNTIFS($AE$5:AE95,AE95))</x:f>
      </x:c>
      <x:c r="AG95" s="181" t="n">
        <x:f>IF(AND(A95&lt;&gt;"",W95=""),1,0)</x:f>
        <x:v>0</x:v>
      </x:c>
      <x:c r="AH95" s="181" t="n">
        <x:f>IF(W95&lt;&gt;"",1,0)</x:f>
        <x:v>0</x:v>
      </x:c>
      <x:c r="AI95" s="181"/>
      <x:c r="AJ95" s="176"/>
      <x:c r="AK95" s="177"/>
    </x:row>
    <x:row r="96">
      <x:c r="A96" s="31"/>
      <x:c r="B96" s="31"/>
      <x:c r="C96" s="31"/>
      <x:c r="D96" s="31"/>
      <x:c r="E96" s="35"/>
      <x:c r="F96" s="31"/>
      <x:c r="G96" s="36"/>
      <x:c r="H96" s="36"/>
      <x:c r="I96" s="36"/>
      <x:c r="J96" s="37"/>
      <x:c r="K96" s="37"/>
      <x:c r="L96" s="38" t="str">
        <x:f>IF(A96="","",SUMIFS(Abastecimentos!$D$5:$D$204,Abastecimentos!$B$5:$B$204,A96,Abastecimentos!$N$5:$N$204,1,Abastecimentos!$O$5:$O$204,1))</x:f>
      </x:c>
      <x:c r="M96" s="38" t="str">
        <x:f>IF(A96="","",SUMIFS(Abastecimentos!$E$5:$E$204,Abastecimentos!$B$5:$B$204,A96,Abastecimentos!$N$5:$N$204,1,Abastecimentos!$O$5:$O$204,1))</x:f>
      </x:c>
      <x:c r="N96" s="39" t="str">
        <x:f>IF(A96="","",SUMIFS(Abastecimentos!$F$5:$F$204,Abastecimentos!$B$5:$B$204,A96,Abastecimentos!$N$5:$N$204,1,Abastecimentos!$O$5:$O$204,1))</x:f>
      </x:c>
      <x:c r="O96" s="39" t="str">
        <x:f>IF(A96="","",SUMIFS(Manutencoes!$H$5:$H$204,Manutencoes!$C$5:$C$204,A96,Manutencoes!$N$5:$N$204,1,Manutencoes!$O$5:$O$204,1,Manutencoes!$J$5:$J$204,"Concluída"))</x:f>
      </x:c>
      <x:c r="P96" s="39" t="str">
        <x:f>IF(A96="","",SUMIFS(Despesas!$E$5:$E$204,Despesas!$B$5:$B$204,A96,Despesas!$L$5:$L$204,1,Despesas!$M$5:$M$204,1,Despesas!$G$5:$G$204,"Sim"))</x:f>
      </x:c>
      <x:c r="Q96" s="39" t="str">
        <x:f>IF(A96="","",SUM(N96:P96))</x:f>
      </x:c>
      <x:c r="R96" s="40" t="str">
        <x:f>IF(A96="","",IF(OR(AG96=0,AD96&gt;0,M96=0),"n.a.",L96/M96))</x:f>
      </x:c>
      <x:c r="S96" s="39" t="str">
        <x:f>IF(A96="","",IF(OR(AG96=0,AD96&gt;0,L96=0),"n.a.",Q96/L96))</x:f>
      </x:c>
      <x:c r="T96" s="41" t="str">
        <x:f>IF(A96="","",IF(AG96=0,"n.a.",INT(J96-Listas!B9)))</x:f>
      </x:c>
      <x:c r="U96" s="41" t="str">
        <x:f>IF(A96="","",IF(AG96=0,"n.a.",INT(K96-Listas!B9)))</x:f>
      </x:c>
      <x:c r="V96" s="182" t="str">
        <x:f>IF(COUNTA(A96:K96)=0,"",IF(W96&lt;&gt;"",W96,IF(H96="Inativo","INATIVO",IF(AD96&gt;0,"Corrigir lançamentos. ","")&amp;IF(Y96=1,"Documento vencido. ","")&amp;IF(Z96=1,"Manutenção por km. ","")&amp;IF(AA96=1,"Vencimento próximo. ","")&amp;IF(AB96=1,"Consumo baixo. ","")&amp;IF(AC96=1,"Custo alto. ","")&amp;IF(SUM(Y96:AC96)+AD96=0,"Acompanhar rotina",""))))</x:f>
      </x:c>
      <x:c r="W96" s="183" t="str">
        <x:f>IF(COUNTA(A96:K96)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inválidos",IF(OR(A96="",COUNTIFS($A$5:$A$104,A96)&lt;&gt;1),"ID ausente ou duplicado",IF(OR(B96="",C96="",F96=""),"Placa, modelo ou responsável ausente",IF(AND(H96&lt;&gt;"Ativo",H96&lt;&gt;"Em manutenção",H96&lt;&gt;"Inativo"),"Status inválido",IF(OR(NOT(ISNUMBER(G96)),G96&lt;0,NOT(ISNUMBER(I96)),I96&lt;0),"Hodômetro ou limite inválido",IF(OR(NOT(ISNUMBER(J96)),J96&lt;=0,NOT(ISNUMBER(K96)),K96&lt;=0),"Datas de documento ausentes ou inválidas","")))))))</x:f>
      </x:c>
      <x:c r="X96" s="181" t="n">
        <x:f>IF(AND(COUNTA(A96:K96)&gt;0,OR(Listas!B15="Todos",F96=Listas!B15),H96&lt;&gt;"Inativo"),1,0)</x:f>
        <x:v>0</x:v>
      </x:c>
      <x:c r="Y96" s="181" t="n">
        <x:f>IF(AND(X96=1,AG96=1,OR(T96&lt;0,U96&lt;0)),1,0)</x:f>
        <x:v>0</x:v>
      </x:c>
      <x:c r="Z96" s="181" t="n">
        <x:f>IF(AND(X96=1,AG96=1,G96&gt;=I96),1,0)</x:f>
        <x:v>0</x:v>
      </x:c>
      <x:c r="AA96" s="181" t="n">
        <x:f>IF(AND(X96=1,AG96=1,OR(AND(T96&gt;=0,T96&lt;=Listas!B8),AND(U96&gt;=0,U96&lt;=Listas!B8))),1,0)</x:f>
        <x:v>0</x:v>
      </x:c>
      <x:c r="AB96" s="181" t="n">
        <x:f>IF(AND(X96=1,AG96=1,AND(ISNUMBER(R96),R96&lt;Listas!B6)),1,0)</x:f>
        <x:v>0</x:v>
      </x:c>
      <x:c r="AC96" s="181" t="n">
        <x:f>IF(AND(X96=1,AG96=1,AND(ISNUMBER(S96),S96&gt;Listas!B7)),1,0)</x:f>
        <x:v>0</x:v>
      </x:c>
      <x:c r="AD96" s="181" t="n">
        <x:f>IF(A96="",0,COUNTIFS(Abastecimentos!$B$5:$B$204,A96,Abastecimentos!$Q$5:$Q$204,1)+COUNTIFS(Manutencoes!$C$5:$C$204,A96,Manutencoes!$Q$5:$Q$204,1)+COUNTIFS(Despesas!$B$5:$B$204,A96,Despesas!$O$5:$O$204,1))</x:f>
        <x:v>0</x:v>
      </x:c>
      <x:c r="AE96" s="181" t="n">
        <x:f>IF(X96=0,0,IF(OR(W96&lt;&gt;"",AD96&gt;0),1,IF(Y96=1,2,IF(Z96=1,3,IF(SUM(AA96:AC96)&gt;0,4,0)))))</x:f>
        <x:v>0</x:v>
      </x:c>
      <x:c r="AF96" s="181" t="str">
        <x:f>IF(AE96=0,"",COUNTIFS($AE$5:$AE$104,"&gt;0",$AE$5:$AE$104,"&lt;"&amp;AE96)+COUNTIFS($AE$5:AE96,AE96))</x:f>
      </x:c>
      <x:c r="AG96" s="181" t="n">
        <x:f>IF(AND(A96&lt;&gt;"",W96=""),1,0)</x:f>
        <x:v>0</x:v>
      </x:c>
      <x:c r="AH96" s="181" t="n">
        <x:f>IF(W96&lt;&gt;"",1,0)</x:f>
        <x:v>0</x:v>
      </x:c>
      <x:c r="AI96" s="181"/>
      <x:c r="AJ96" s="176"/>
      <x:c r="AK96" s="177"/>
    </x:row>
    <x:row r="97">
      <x:c r="A97" s="31"/>
      <x:c r="B97" s="31"/>
      <x:c r="C97" s="31"/>
      <x:c r="D97" s="31"/>
      <x:c r="E97" s="35"/>
      <x:c r="F97" s="31"/>
      <x:c r="G97" s="36"/>
      <x:c r="H97" s="36"/>
      <x:c r="I97" s="36"/>
      <x:c r="J97" s="37"/>
      <x:c r="K97" s="37"/>
      <x:c r="L97" s="38" t="str">
        <x:f>IF(A97="","",SUMIFS(Abastecimentos!$D$5:$D$204,Abastecimentos!$B$5:$B$204,A97,Abastecimentos!$N$5:$N$204,1,Abastecimentos!$O$5:$O$204,1))</x:f>
      </x:c>
      <x:c r="M97" s="38" t="str">
        <x:f>IF(A97="","",SUMIFS(Abastecimentos!$E$5:$E$204,Abastecimentos!$B$5:$B$204,A97,Abastecimentos!$N$5:$N$204,1,Abastecimentos!$O$5:$O$204,1))</x:f>
      </x:c>
      <x:c r="N97" s="39" t="str">
        <x:f>IF(A97="","",SUMIFS(Abastecimentos!$F$5:$F$204,Abastecimentos!$B$5:$B$204,A97,Abastecimentos!$N$5:$N$204,1,Abastecimentos!$O$5:$O$204,1))</x:f>
      </x:c>
      <x:c r="O97" s="39" t="str">
        <x:f>IF(A97="","",SUMIFS(Manutencoes!$H$5:$H$204,Manutencoes!$C$5:$C$204,A97,Manutencoes!$N$5:$N$204,1,Manutencoes!$O$5:$O$204,1,Manutencoes!$J$5:$J$204,"Concluída"))</x:f>
      </x:c>
      <x:c r="P97" s="39" t="str">
        <x:f>IF(A97="","",SUMIFS(Despesas!$E$5:$E$204,Despesas!$B$5:$B$204,A97,Despesas!$L$5:$L$204,1,Despesas!$M$5:$M$204,1,Despesas!$G$5:$G$204,"Sim"))</x:f>
      </x:c>
      <x:c r="Q97" s="39" t="str">
        <x:f>IF(A97="","",SUM(N97:P97))</x:f>
      </x:c>
      <x:c r="R97" s="40" t="str">
        <x:f>IF(A97="","",IF(OR(AG97=0,AD97&gt;0,M97=0),"n.a.",L97/M97))</x:f>
      </x:c>
      <x:c r="S97" s="39" t="str">
        <x:f>IF(A97="","",IF(OR(AG97=0,AD97&gt;0,L97=0),"n.a.",Q97/L97))</x:f>
      </x:c>
      <x:c r="T97" s="41" t="str">
        <x:f>IF(A97="","",IF(AG97=0,"n.a.",INT(J97-Listas!B9)))</x:f>
      </x:c>
      <x:c r="U97" s="41" t="str">
        <x:f>IF(A97="","",IF(AG97=0,"n.a.",INT(K97-Listas!B9)))</x:f>
      </x:c>
      <x:c r="V97" s="182" t="str">
        <x:f>IF(COUNTA(A97:K97)=0,"",IF(W97&lt;&gt;"",W97,IF(H97="Inativo","INATIVO",IF(AD97&gt;0,"Corrigir lançamentos. ","")&amp;IF(Y97=1,"Documento vencido. ","")&amp;IF(Z97=1,"Manutenção por km. ","")&amp;IF(AA97=1,"Vencimento próximo. ","")&amp;IF(AB97=1,"Consumo baixo. ","")&amp;IF(AC97=1,"Custo alto. ","")&amp;IF(SUM(Y97:AC97)+AD97=0,"Acompanhar rotina",""))))</x:f>
      </x:c>
      <x:c r="W97" s="183" t="str">
        <x:f>IF(COUNTA(A97:K97)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inválidos",IF(OR(A97="",COUNTIFS($A$5:$A$104,A97)&lt;&gt;1),"ID ausente ou duplicado",IF(OR(B97="",C97="",F97=""),"Placa, modelo ou responsável ausente",IF(AND(H97&lt;&gt;"Ativo",H97&lt;&gt;"Em manutenção",H97&lt;&gt;"Inativo"),"Status inválido",IF(OR(NOT(ISNUMBER(G97)),G97&lt;0,NOT(ISNUMBER(I97)),I97&lt;0),"Hodômetro ou limite inválido",IF(OR(NOT(ISNUMBER(J97)),J97&lt;=0,NOT(ISNUMBER(K97)),K97&lt;=0),"Datas de documento ausentes ou inválidas","")))))))</x:f>
      </x:c>
      <x:c r="X97" s="181" t="n">
        <x:f>IF(AND(COUNTA(A97:K97)&gt;0,OR(Listas!B15="Todos",F97=Listas!B15),H97&lt;&gt;"Inativo"),1,0)</x:f>
        <x:v>0</x:v>
      </x:c>
      <x:c r="Y97" s="181" t="n">
        <x:f>IF(AND(X97=1,AG97=1,OR(T97&lt;0,U97&lt;0)),1,0)</x:f>
        <x:v>0</x:v>
      </x:c>
      <x:c r="Z97" s="181" t="n">
        <x:f>IF(AND(X97=1,AG97=1,G97&gt;=I97),1,0)</x:f>
        <x:v>0</x:v>
      </x:c>
      <x:c r="AA97" s="181" t="n">
        <x:f>IF(AND(X97=1,AG97=1,OR(AND(T97&gt;=0,T97&lt;=Listas!B8),AND(U97&gt;=0,U97&lt;=Listas!B8))),1,0)</x:f>
        <x:v>0</x:v>
      </x:c>
      <x:c r="AB97" s="181" t="n">
        <x:f>IF(AND(X97=1,AG97=1,AND(ISNUMBER(R97),R97&lt;Listas!B6)),1,0)</x:f>
        <x:v>0</x:v>
      </x:c>
      <x:c r="AC97" s="181" t="n">
        <x:f>IF(AND(X97=1,AG97=1,AND(ISNUMBER(S97),S97&gt;Listas!B7)),1,0)</x:f>
        <x:v>0</x:v>
      </x:c>
      <x:c r="AD97" s="181" t="n">
        <x:f>IF(A97="",0,COUNTIFS(Abastecimentos!$B$5:$B$204,A97,Abastecimentos!$Q$5:$Q$204,1)+COUNTIFS(Manutencoes!$C$5:$C$204,A97,Manutencoes!$Q$5:$Q$204,1)+COUNTIFS(Despesas!$B$5:$B$204,A97,Despesas!$O$5:$O$204,1))</x:f>
        <x:v>0</x:v>
      </x:c>
      <x:c r="AE97" s="181" t="n">
        <x:f>IF(X97=0,0,IF(OR(W97&lt;&gt;"",AD97&gt;0),1,IF(Y97=1,2,IF(Z97=1,3,IF(SUM(AA97:AC97)&gt;0,4,0)))))</x:f>
        <x:v>0</x:v>
      </x:c>
      <x:c r="AF97" s="181" t="str">
        <x:f>IF(AE97=0,"",COUNTIFS($AE$5:$AE$104,"&gt;0",$AE$5:$AE$104,"&lt;"&amp;AE97)+COUNTIFS($AE$5:AE97,AE97))</x:f>
      </x:c>
      <x:c r="AG97" s="181" t="n">
        <x:f>IF(AND(A97&lt;&gt;"",W97=""),1,0)</x:f>
        <x:v>0</x:v>
      </x:c>
      <x:c r="AH97" s="181" t="n">
        <x:f>IF(W97&lt;&gt;"",1,0)</x:f>
        <x:v>0</x:v>
      </x:c>
      <x:c r="AI97" s="181"/>
      <x:c r="AJ97" s="176"/>
      <x:c r="AK97" s="177"/>
    </x:row>
    <x:row r="98">
      <x:c r="A98" s="31"/>
      <x:c r="B98" s="31"/>
      <x:c r="C98" s="31"/>
      <x:c r="D98" s="31"/>
      <x:c r="E98" s="35"/>
      <x:c r="F98" s="31"/>
      <x:c r="G98" s="36"/>
      <x:c r="H98" s="36"/>
      <x:c r="I98" s="36"/>
      <x:c r="J98" s="37"/>
      <x:c r="K98" s="37"/>
      <x:c r="L98" s="38" t="str">
        <x:f>IF(A98="","",SUMIFS(Abastecimentos!$D$5:$D$204,Abastecimentos!$B$5:$B$204,A98,Abastecimentos!$N$5:$N$204,1,Abastecimentos!$O$5:$O$204,1))</x:f>
      </x:c>
      <x:c r="M98" s="38" t="str">
        <x:f>IF(A98="","",SUMIFS(Abastecimentos!$E$5:$E$204,Abastecimentos!$B$5:$B$204,A98,Abastecimentos!$N$5:$N$204,1,Abastecimentos!$O$5:$O$204,1))</x:f>
      </x:c>
      <x:c r="N98" s="39" t="str">
        <x:f>IF(A98="","",SUMIFS(Abastecimentos!$F$5:$F$204,Abastecimentos!$B$5:$B$204,A98,Abastecimentos!$N$5:$N$204,1,Abastecimentos!$O$5:$O$204,1))</x:f>
      </x:c>
      <x:c r="O98" s="39" t="str">
        <x:f>IF(A98="","",SUMIFS(Manutencoes!$H$5:$H$204,Manutencoes!$C$5:$C$204,A98,Manutencoes!$N$5:$N$204,1,Manutencoes!$O$5:$O$204,1,Manutencoes!$J$5:$J$204,"Concluída"))</x:f>
      </x:c>
      <x:c r="P98" s="39" t="str">
        <x:f>IF(A98="","",SUMIFS(Despesas!$E$5:$E$204,Despesas!$B$5:$B$204,A98,Despesas!$L$5:$L$204,1,Despesas!$M$5:$M$204,1,Despesas!$G$5:$G$204,"Sim"))</x:f>
      </x:c>
      <x:c r="Q98" s="39" t="str">
        <x:f>IF(A98="","",SUM(N98:P98))</x:f>
      </x:c>
      <x:c r="R98" s="40" t="str">
        <x:f>IF(A98="","",IF(OR(AG98=0,AD98&gt;0,M98=0),"n.a.",L98/M98))</x:f>
      </x:c>
      <x:c r="S98" s="39" t="str">
        <x:f>IF(A98="","",IF(OR(AG98=0,AD98&gt;0,L98=0),"n.a.",Q98/L98))</x:f>
      </x:c>
      <x:c r="T98" s="41" t="str">
        <x:f>IF(A98="","",IF(AG98=0,"n.a.",INT(J98-Listas!B9)))</x:f>
      </x:c>
      <x:c r="U98" s="41" t="str">
        <x:f>IF(A98="","",IF(AG98=0,"n.a.",INT(K98-Listas!B9)))</x:f>
      </x:c>
      <x:c r="V98" s="182" t="str">
        <x:f>IF(COUNTA(A98:K98)=0,"",IF(W98&lt;&gt;"",W98,IF(H98="Inativo","INATIVO",IF(AD98&gt;0,"Corrigir lançamentos. ","")&amp;IF(Y98=1,"Documento vencido. ","")&amp;IF(Z98=1,"Manutenção por km. ","")&amp;IF(AA98=1,"Vencimento próximo. ","")&amp;IF(AB98=1,"Consumo baixo. ","")&amp;IF(AC98=1,"Custo alto. ","")&amp;IF(SUM(Y98:AC98)+AD98=0,"Acompanhar rotina",""))))</x:f>
      </x:c>
      <x:c r="W98" s="183" t="str">
        <x:f>IF(COUNTA(A98:K98)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inválidos",IF(OR(A98="",COUNTIFS($A$5:$A$104,A98)&lt;&gt;1),"ID ausente ou duplicado",IF(OR(B98="",C98="",F98=""),"Placa, modelo ou responsável ausente",IF(AND(H98&lt;&gt;"Ativo",H98&lt;&gt;"Em manutenção",H98&lt;&gt;"Inativo"),"Status inválido",IF(OR(NOT(ISNUMBER(G98)),G98&lt;0,NOT(ISNUMBER(I98)),I98&lt;0),"Hodômetro ou limite inválido",IF(OR(NOT(ISNUMBER(J98)),J98&lt;=0,NOT(ISNUMBER(K98)),K98&lt;=0),"Datas de documento ausentes ou inválidas","")))))))</x:f>
      </x:c>
      <x:c r="X98" s="181" t="n">
        <x:f>IF(AND(COUNTA(A98:K98)&gt;0,OR(Listas!B15="Todos",F98=Listas!B15),H98&lt;&gt;"Inativo"),1,0)</x:f>
        <x:v>0</x:v>
      </x:c>
      <x:c r="Y98" s="181" t="n">
        <x:f>IF(AND(X98=1,AG98=1,OR(T98&lt;0,U98&lt;0)),1,0)</x:f>
        <x:v>0</x:v>
      </x:c>
      <x:c r="Z98" s="181" t="n">
        <x:f>IF(AND(X98=1,AG98=1,G98&gt;=I98),1,0)</x:f>
        <x:v>0</x:v>
      </x:c>
      <x:c r="AA98" s="181" t="n">
        <x:f>IF(AND(X98=1,AG98=1,OR(AND(T98&gt;=0,T98&lt;=Listas!B8),AND(U98&gt;=0,U98&lt;=Listas!B8))),1,0)</x:f>
        <x:v>0</x:v>
      </x:c>
      <x:c r="AB98" s="181" t="n">
        <x:f>IF(AND(X98=1,AG98=1,AND(ISNUMBER(R98),R98&lt;Listas!B6)),1,0)</x:f>
        <x:v>0</x:v>
      </x:c>
      <x:c r="AC98" s="181" t="n">
        <x:f>IF(AND(X98=1,AG98=1,AND(ISNUMBER(S98),S98&gt;Listas!B7)),1,0)</x:f>
        <x:v>0</x:v>
      </x:c>
      <x:c r="AD98" s="181" t="n">
        <x:f>IF(A98="",0,COUNTIFS(Abastecimentos!$B$5:$B$204,A98,Abastecimentos!$Q$5:$Q$204,1)+COUNTIFS(Manutencoes!$C$5:$C$204,A98,Manutencoes!$Q$5:$Q$204,1)+COUNTIFS(Despesas!$B$5:$B$204,A98,Despesas!$O$5:$O$204,1))</x:f>
        <x:v>0</x:v>
      </x:c>
      <x:c r="AE98" s="181" t="n">
        <x:f>IF(X98=0,0,IF(OR(W98&lt;&gt;"",AD98&gt;0),1,IF(Y98=1,2,IF(Z98=1,3,IF(SUM(AA98:AC98)&gt;0,4,0)))))</x:f>
        <x:v>0</x:v>
      </x:c>
      <x:c r="AF98" s="181" t="str">
        <x:f>IF(AE98=0,"",COUNTIFS($AE$5:$AE$104,"&gt;0",$AE$5:$AE$104,"&lt;"&amp;AE98)+COUNTIFS($AE$5:AE98,AE98))</x:f>
      </x:c>
      <x:c r="AG98" s="181" t="n">
        <x:f>IF(AND(A98&lt;&gt;"",W98=""),1,0)</x:f>
        <x:v>0</x:v>
      </x:c>
      <x:c r="AH98" s="181" t="n">
        <x:f>IF(W98&lt;&gt;"",1,0)</x:f>
        <x:v>0</x:v>
      </x:c>
      <x:c r="AI98" s="181"/>
      <x:c r="AJ98" s="176"/>
      <x:c r="AK98" s="177"/>
    </x:row>
    <x:row r="99">
      <x:c r="A99" s="31"/>
      <x:c r="B99" s="31"/>
      <x:c r="C99" s="31"/>
      <x:c r="D99" s="31"/>
      <x:c r="E99" s="35"/>
      <x:c r="F99" s="31"/>
      <x:c r="G99" s="36"/>
      <x:c r="H99" s="36"/>
      <x:c r="I99" s="36"/>
      <x:c r="J99" s="37"/>
      <x:c r="K99" s="37"/>
      <x:c r="L99" s="38" t="str">
        <x:f>IF(A99="","",SUMIFS(Abastecimentos!$D$5:$D$204,Abastecimentos!$B$5:$B$204,A99,Abastecimentos!$N$5:$N$204,1,Abastecimentos!$O$5:$O$204,1))</x:f>
      </x:c>
      <x:c r="M99" s="38" t="str">
        <x:f>IF(A99="","",SUMIFS(Abastecimentos!$E$5:$E$204,Abastecimentos!$B$5:$B$204,A99,Abastecimentos!$N$5:$N$204,1,Abastecimentos!$O$5:$O$204,1))</x:f>
      </x:c>
      <x:c r="N99" s="39" t="str">
        <x:f>IF(A99="","",SUMIFS(Abastecimentos!$F$5:$F$204,Abastecimentos!$B$5:$B$204,A99,Abastecimentos!$N$5:$N$204,1,Abastecimentos!$O$5:$O$204,1))</x:f>
      </x:c>
      <x:c r="O99" s="39" t="str">
        <x:f>IF(A99="","",SUMIFS(Manutencoes!$H$5:$H$204,Manutencoes!$C$5:$C$204,A99,Manutencoes!$N$5:$N$204,1,Manutencoes!$O$5:$O$204,1,Manutencoes!$J$5:$J$204,"Concluída"))</x:f>
      </x:c>
      <x:c r="P99" s="39" t="str">
        <x:f>IF(A99="","",SUMIFS(Despesas!$E$5:$E$204,Despesas!$B$5:$B$204,A99,Despesas!$L$5:$L$204,1,Despesas!$M$5:$M$204,1,Despesas!$G$5:$G$204,"Sim"))</x:f>
      </x:c>
      <x:c r="Q99" s="39" t="str">
        <x:f>IF(A99="","",SUM(N99:P99))</x:f>
      </x:c>
      <x:c r="R99" s="40" t="str">
        <x:f>IF(A99="","",IF(OR(AG99=0,AD99&gt;0,M99=0),"n.a.",L99/M99))</x:f>
      </x:c>
      <x:c r="S99" s="39" t="str">
        <x:f>IF(A99="","",IF(OR(AG99=0,AD99&gt;0,L99=0),"n.a.",Q99/L99))</x:f>
      </x:c>
      <x:c r="T99" s="41" t="str">
        <x:f>IF(A99="","",IF(AG99=0,"n.a.",INT(J99-Listas!B9)))</x:f>
      </x:c>
      <x:c r="U99" s="41" t="str">
        <x:f>IF(A99="","",IF(AG99=0,"n.a.",INT(K99-Listas!B9)))</x:f>
      </x:c>
      <x:c r="V99" s="182" t="str">
        <x:f>IF(COUNTA(A99:K99)=0,"",IF(W99&lt;&gt;"",W99,IF(H99="Inativo","INATIVO",IF(AD99&gt;0,"Corrigir lançamentos. ","")&amp;IF(Y99=1,"Documento vencido. ","")&amp;IF(Z99=1,"Manutenção por km. ","")&amp;IF(AA99=1,"Vencimento próximo. ","")&amp;IF(AB99=1,"Consumo baixo. ","")&amp;IF(AC99=1,"Custo alto. ","")&amp;IF(SUM(Y99:AC99)+AD99=0,"Acompanhar rotina",""))))</x:f>
      </x:c>
      <x:c r="W99" s="183" t="str">
        <x:f>IF(COUNTA(A99:K99)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inválidos",IF(OR(A99="",COUNTIFS($A$5:$A$104,A99)&lt;&gt;1),"ID ausente ou duplicado",IF(OR(B99="",C99="",F99=""),"Placa, modelo ou responsável ausente",IF(AND(H99&lt;&gt;"Ativo",H99&lt;&gt;"Em manutenção",H99&lt;&gt;"Inativo"),"Status inválido",IF(OR(NOT(ISNUMBER(G99)),G99&lt;0,NOT(ISNUMBER(I99)),I99&lt;0),"Hodômetro ou limite inválido",IF(OR(NOT(ISNUMBER(J99)),J99&lt;=0,NOT(ISNUMBER(K99)),K99&lt;=0),"Datas de documento ausentes ou inválidas","")))))))</x:f>
      </x:c>
      <x:c r="X99" s="181" t="n">
        <x:f>IF(AND(COUNTA(A99:K99)&gt;0,OR(Listas!B15="Todos",F99=Listas!B15),H99&lt;&gt;"Inativo"),1,0)</x:f>
        <x:v>0</x:v>
      </x:c>
      <x:c r="Y99" s="181" t="n">
        <x:f>IF(AND(X99=1,AG99=1,OR(T99&lt;0,U99&lt;0)),1,0)</x:f>
        <x:v>0</x:v>
      </x:c>
      <x:c r="Z99" s="181" t="n">
        <x:f>IF(AND(X99=1,AG99=1,G99&gt;=I99),1,0)</x:f>
        <x:v>0</x:v>
      </x:c>
      <x:c r="AA99" s="181" t="n">
        <x:f>IF(AND(X99=1,AG99=1,OR(AND(T99&gt;=0,T99&lt;=Listas!B8),AND(U99&gt;=0,U99&lt;=Listas!B8))),1,0)</x:f>
        <x:v>0</x:v>
      </x:c>
      <x:c r="AB99" s="181" t="n">
        <x:f>IF(AND(X99=1,AG99=1,AND(ISNUMBER(R99),R99&lt;Listas!B6)),1,0)</x:f>
        <x:v>0</x:v>
      </x:c>
      <x:c r="AC99" s="181" t="n">
        <x:f>IF(AND(X99=1,AG99=1,AND(ISNUMBER(S99),S99&gt;Listas!B7)),1,0)</x:f>
        <x:v>0</x:v>
      </x:c>
      <x:c r="AD99" s="181" t="n">
        <x:f>IF(A99="",0,COUNTIFS(Abastecimentos!$B$5:$B$204,A99,Abastecimentos!$Q$5:$Q$204,1)+COUNTIFS(Manutencoes!$C$5:$C$204,A99,Manutencoes!$Q$5:$Q$204,1)+COUNTIFS(Despesas!$B$5:$B$204,A99,Despesas!$O$5:$O$204,1))</x:f>
        <x:v>0</x:v>
      </x:c>
      <x:c r="AE99" s="181" t="n">
        <x:f>IF(X99=0,0,IF(OR(W99&lt;&gt;"",AD99&gt;0),1,IF(Y99=1,2,IF(Z99=1,3,IF(SUM(AA99:AC99)&gt;0,4,0)))))</x:f>
        <x:v>0</x:v>
      </x:c>
      <x:c r="AF99" s="181" t="str">
        <x:f>IF(AE99=0,"",COUNTIFS($AE$5:$AE$104,"&gt;0",$AE$5:$AE$104,"&lt;"&amp;AE99)+COUNTIFS($AE$5:AE99,AE99))</x:f>
      </x:c>
      <x:c r="AG99" s="181" t="n">
        <x:f>IF(AND(A99&lt;&gt;"",W99=""),1,0)</x:f>
        <x:v>0</x:v>
      </x:c>
      <x:c r="AH99" s="181" t="n">
        <x:f>IF(W99&lt;&gt;"",1,0)</x:f>
        <x:v>0</x:v>
      </x:c>
      <x:c r="AI99" s="181"/>
      <x:c r="AJ99" s="176"/>
      <x:c r="AK99" s="177"/>
    </x:row>
    <x:row r="100">
      <x:c r="A100" s="31"/>
      <x:c r="B100" s="31"/>
      <x:c r="C100" s="31"/>
      <x:c r="D100" s="31"/>
      <x:c r="E100" s="35"/>
      <x:c r="F100" s="31"/>
      <x:c r="G100" s="36"/>
      <x:c r="H100" s="36"/>
      <x:c r="I100" s="36"/>
      <x:c r="J100" s="37"/>
      <x:c r="K100" s="37"/>
      <x:c r="L100" s="38" t="str">
        <x:f>IF(A100="","",SUMIFS(Abastecimentos!$D$5:$D$204,Abastecimentos!$B$5:$B$204,A100,Abastecimentos!$N$5:$N$204,1,Abastecimentos!$O$5:$O$204,1))</x:f>
      </x:c>
      <x:c r="M100" s="38" t="str">
        <x:f>IF(A100="","",SUMIFS(Abastecimentos!$E$5:$E$204,Abastecimentos!$B$5:$B$204,A100,Abastecimentos!$N$5:$N$204,1,Abastecimentos!$O$5:$O$204,1))</x:f>
      </x:c>
      <x:c r="N100" s="39" t="str">
        <x:f>IF(A100="","",SUMIFS(Abastecimentos!$F$5:$F$204,Abastecimentos!$B$5:$B$204,A100,Abastecimentos!$N$5:$N$204,1,Abastecimentos!$O$5:$O$204,1))</x:f>
      </x:c>
      <x:c r="O100" s="39" t="str">
        <x:f>IF(A100="","",SUMIFS(Manutencoes!$H$5:$H$204,Manutencoes!$C$5:$C$204,A100,Manutencoes!$N$5:$N$204,1,Manutencoes!$O$5:$O$204,1,Manutencoes!$J$5:$J$204,"Concluída"))</x:f>
      </x:c>
      <x:c r="P100" s="39" t="str">
        <x:f>IF(A100="","",SUMIFS(Despesas!$E$5:$E$204,Despesas!$B$5:$B$204,A100,Despesas!$L$5:$L$204,1,Despesas!$M$5:$M$204,1,Despesas!$G$5:$G$204,"Sim"))</x:f>
      </x:c>
      <x:c r="Q100" s="39" t="str">
        <x:f>IF(A100="","",SUM(N100:P100))</x:f>
      </x:c>
      <x:c r="R100" s="40" t="str">
        <x:f>IF(A100="","",IF(OR(AG100=0,AD100&gt;0,M100=0),"n.a.",L100/M100))</x:f>
      </x:c>
      <x:c r="S100" s="39" t="str">
        <x:f>IF(A100="","",IF(OR(AG100=0,AD100&gt;0,L100=0),"n.a.",Q100/L100))</x:f>
      </x:c>
      <x:c r="T100" s="41" t="str">
        <x:f>IF(A100="","",IF(AG100=0,"n.a.",INT(J100-Listas!B9)))</x:f>
      </x:c>
      <x:c r="U100" s="41" t="str">
        <x:f>IF(A100="","",IF(AG100=0,"n.a.",INT(K100-Listas!B9)))</x:f>
      </x:c>
      <x:c r="V100" s="182" t="str">
        <x:f>IF(COUNTA(A100:K100)=0,"",IF(W100&lt;&gt;"",W100,IF(H100="Inativo","INATIVO",IF(AD100&gt;0,"Corrigir lançamentos. ","")&amp;IF(Y100=1,"Documento vencido. ","")&amp;IF(Z100=1,"Manutenção por km. ","")&amp;IF(AA100=1,"Vencimento próximo. ","")&amp;IF(AB100=1,"Consumo baixo. ","")&amp;IF(AC100=1,"Custo alto. ","")&amp;IF(SUM(Y100:AC100)+AD100=0,"Acompanhar rotina",""))))</x:f>
      </x:c>
      <x:c r="W100" s="183" t="str">
        <x:f>IF(COUNTA(A100:K100)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inválidos",IF(OR(A100="",COUNTIFS($A$5:$A$104,A100)&lt;&gt;1),"ID ausente ou duplicado",IF(OR(B100="",C100="",F100=""),"Placa, modelo ou responsável ausente",IF(AND(H100&lt;&gt;"Ativo",H100&lt;&gt;"Em manutenção",H100&lt;&gt;"Inativo"),"Status inválido",IF(OR(NOT(ISNUMBER(G100)),G100&lt;0,NOT(ISNUMBER(I100)),I100&lt;0),"Hodômetro ou limite inválido",IF(OR(NOT(ISNUMBER(J100)),J100&lt;=0,NOT(ISNUMBER(K100)),K100&lt;=0),"Datas de documento ausentes ou inválidas","")))))))</x:f>
      </x:c>
      <x:c r="X100" s="181" t="n">
        <x:f>IF(AND(COUNTA(A100:K100)&gt;0,OR(Listas!B15="Todos",F100=Listas!B15),H100&lt;&gt;"Inativo"),1,0)</x:f>
        <x:v>0</x:v>
      </x:c>
      <x:c r="Y100" s="181" t="n">
        <x:f>IF(AND(X100=1,AG100=1,OR(T100&lt;0,U100&lt;0)),1,0)</x:f>
        <x:v>0</x:v>
      </x:c>
      <x:c r="Z100" s="181" t="n">
        <x:f>IF(AND(X100=1,AG100=1,G100&gt;=I100),1,0)</x:f>
        <x:v>0</x:v>
      </x:c>
      <x:c r="AA100" s="181" t="n">
        <x:f>IF(AND(X100=1,AG100=1,OR(AND(T100&gt;=0,T100&lt;=Listas!B8),AND(U100&gt;=0,U100&lt;=Listas!B8))),1,0)</x:f>
        <x:v>0</x:v>
      </x:c>
      <x:c r="AB100" s="181" t="n">
        <x:f>IF(AND(X100=1,AG100=1,AND(ISNUMBER(R100),R100&lt;Listas!B6)),1,0)</x:f>
        <x:v>0</x:v>
      </x:c>
      <x:c r="AC100" s="181" t="n">
        <x:f>IF(AND(X100=1,AG100=1,AND(ISNUMBER(S100),S100&gt;Listas!B7)),1,0)</x:f>
        <x:v>0</x:v>
      </x:c>
      <x:c r="AD100" s="181" t="n">
        <x:f>IF(A100="",0,COUNTIFS(Abastecimentos!$B$5:$B$204,A100,Abastecimentos!$Q$5:$Q$204,1)+COUNTIFS(Manutencoes!$C$5:$C$204,A100,Manutencoes!$Q$5:$Q$204,1)+COUNTIFS(Despesas!$B$5:$B$204,A100,Despesas!$O$5:$O$204,1))</x:f>
        <x:v>0</x:v>
      </x:c>
      <x:c r="AE100" s="181" t="n">
        <x:f>IF(X100=0,0,IF(OR(W100&lt;&gt;"",AD100&gt;0),1,IF(Y100=1,2,IF(Z100=1,3,IF(SUM(AA100:AC100)&gt;0,4,0)))))</x:f>
        <x:v>0</x:v>
      </x:c>
      <x:c r="AF100" s="181" t="str">
        <x:f>IF(AE100=0,"",COUNTIFS($AE$5:$AE$104,"&gt;0",$AE$5:$AE$104,"&lt;"&amp;AE100)+COUNTIFS($AE$5:AE100,AE100))</x:f>
      </x:c>
      <x:c r="AG100" s="181" t="n">
        <x:f>IF(AND(A100&lt;&gt;"",W100=""),1,0)</x:f>
        <x:v>0</x:v>
      </x:c>
      <x:c r="AH100" s="181" t="n">
        <x:f>IF(W100&lt;&gt;"",1,0)</x:f>
        <x:v>0</x:v>
      </x:c>
      <x:c r="AI100" s="181"/>
      <x:c r="AJ100" s="176"/>
      <x:c r="AK100" s="177"/>
    </x:row>
    <x:row r="101">
      <x:c r="A101" s="31"/>
      <x:c r="B101" s="31"/>
      <x:c r="C101" s="31"/>
      <x:c r="D101" s="31"/>
      <x:c r="E101" s="35"/>
      <x:c r="F101" s="31"/>
      <x:c r="G101" s="36"/>
      <x:c r="H101" s="36"/>
      <x:c r="I101" s="36"/>
      <x:c r="J101" s="37"/>
      <x:c r="K101" s="37"/>
      <x:c r="L101" s="38" t="str">
        <x:f>IF(A101="","",SUMIFS(Abastecimentos!$D$5:$D$204,Abastecimentos!$B$5:$B$204,A101,Abastecimentos!$N$5:$N$204,1,Abastecimentos!$O$5:$O$204,1))</x:f>
      </x:c>
      <x:c r="M101" s="38" t="str">
        <x:f>IF(A101="","",SUMIFS(Abastecimentos!$E$5:$E$204,Abastecimentos!$B$5:$B$204,A101,Abastecimentos!$N$5:$N$204,1,Abastecimentos!$O$5:$O$204,1))</x:f>
      </x:c>
      <x:c r="N101" s="39" t="str">
        <x:f>IF(A101="","",SUMIFS(Abastecimentos!$F$5:$F$204,Abastecimentos!$B$5:$B$204,A101,Abastecimentos!$N$5:$N$204,1,Abastecimentos!$O$5:$O$204,1))</x:f>
      </x:c>
      <x:c r="O101" s="39" t="str">
        <x:f>IF(A101="","",SUMIFS(Manutencoes!$H$5:$H$204,Manutencoes!$C$5:$C$204,A101,Manutencoes!$N$5:$N$204,1,Manutencoes!$O$5:$O$204,1,Manutencoes!$J$5:$J$204,"Concluída"))</x:f>
      </x:c>
      <x:c r="P101" s="39" t="str">
        <x:f>IF(A101="","",SUMIFS(Despesas!$E$5:$E$204,Despesas!$B$5:$B$204,A101,Despesas!$L$5:$L$204,1,Despesas!$M$5:$M$204,1,Despesas!$G$5:$G$204,"Sim"))</x:f>
      </x:c>
      <x:c r="Q101" s="39" t="str">
        <x:f>IF(A101="","",SUM(N101:P101))</x:f>
      </x:c>
      <x:c r="R101" s="40" t="str">
        <x:f>IF(A101="","",IF(OR(AG101=0,AD101&gt;0,M101=0),"n.a.",L101/M101))</x:f>
      </x:c>
      <x:c r="S101" s="39" t="str">
        <x:f>IF(A101="","",IF(OR(AG101=0,AD101&gt;0,L101=0),"n.a.",Q101/L101))</x:f>
      </x:c>
      <x:c r="T101" s="41" t="str">
        <x:f>IF(A101="","",IF(AG101=0,"n.a.",INT(J101-Listas!B9)))</x:f>
      </x:c>
      <x:c r="U101" s="41" t="str">
        <x:f>IF(A101="","",IF(AG101=0,"n.a.",INT(K101-Listas!B9)))</x:f>
      </x:c>
      <x:c r="V101" s="182" t="str">
        <x:f>IF(COUNTA(A101:K101)=0,"",IF(W101&lt;&gt;"",W101,IF(H101="Inativo","INATIVO",IF(AD101&gt;0,"Corrigir lançamentos. ","")&amp;IF(Y101=1,"Documento vencido. ","")&amp;IF(Z101=1,"Manutenção por km. ","")&amp;IF(AA101=1,"Vencimento próximo. ","")&amp;IF(AB101=1,"Consumo baixo. ","")&amp;IF(AC101=1,"Custo alto. ","")&amp;IF(SUM(Y101:AC101)+AD101=0,"Acompanhar rotina",""))))</x:f>
      </x:c>
      <x:c r="W101" s="183" t="str">
        <x:f>IF(COUNTA(A101:K101)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inválidos",IF(OR(A101="",COUNTIFS($A$5:$A$104,A101)&lt;&gt;1),"ID ausente ou duplicado",IF(OR(B101="",C101="",F101=""),"Placa, modelo ou responsável ausente",IF(AND(H101&lt;&gt;"Ativo",H101&lt;&gt;"Em manutenção",H101&lt;&gt;"Inativo"),"Status inválido",IF(OR(NOT(ISNUMBER(G101)),G101&lt;0,NOT(ISNUMBER(I101)),I101&lt;0),"Hodômetro ou limite inválido",IF(OR(NOT(ISNUMBER(J101)),J101&lt;=0,NOT(ISNUMBER(K101)),K101&lt;=0),"Datas de documento ausentes ou inválidas","")))))))</x:f>
      </x:c>
      <x:c r="X101" s="181" t="n">
        <x:f>IF(AND(COUNTA(A101:K101)&gt;0,OR(Listas!B15="Todos",F101=Listas!B15),H101&lt;&gt;"Inativo"),1,0)</x:f>
        <x:v>0</x:v>
      </x:c>
      <x:c r="Y101" s="181" t="n">
        <x:f>IF(AND(X101=1,AG101=1,OR(T101&lt;0,U101&lt;0)),1,0)</x:f>
        <x:v>0</x:v>
      </x:c>
      <x:c r="Z101" s="181" t="n">
        <x:f>IF(AND(X101=1,AG101=1,G101&gt;=I101),1,0)</x:f>
        <x:v>0</x:v>
      </x:c>
      <x:c r="AA101" s="181" t="n">
        <x:f>IF(AND(X101=1,AG101=1,OR(AND(T101&gt;=0,T101&lt;=Listas!B8),AND(U101&gt;=0,U101&lt;=Listas!B8))),1,0)</x:f>
        <x:v>0</x:v>
      </x:c>
      <x:c r="AB101" s="181" t="n">
        <x:f>IF(AND(X101=1,AG101=1,AND(ISNUMBER(R101),R101&lt;Listas!B6)),1,0)</x:f>
        <x:v>0</x:v>
      </x:c>
      <x:c r="AC101" s="181" t="n">
        <x:f>IF(AND(X101=1,AG101=1,AND(ISNUMBER(S101),S101&gt;Listas!B7)),1,0)</x:f>
        <x:v>0</x:v>
      </x:c>
      <x:c r="AD101" s="181" t="n">
        <x:f>IF(A101="",0,COUNTIFS(Abastecimentos!$B$5:$B$204,A101,Abastecimentos!$Q$5:$Q$204,1)+COUNTIFS(Manutencoes!$C$5:$C$204,A101,Manutencoes!$Q$5:$Q$204,1)+COUNTIFS(Despesas!$B$5:$B$204,A101,Despesas!$O$5:$O$204,1))</x:f>
        <x:v>0</x:v>
      </x:c>
      <x:c r="AE101" s="181" t="n">
        <x:f>IF(X101=0,0,IF(OR(W101&lt;&gt;"",AD101&gt;0),1,IF(Y101=1,2,IF(Z101=1,3,IF(SUM(AA101:AC101)&gt;0,4,0)))))</x:f>
        <x:v>0</x:v>
      </x:c>
      <x:c r="AF101" s="181" t="str">
        <x:f>IF(AE101=0,"",COUNTIFS($AE$5:$AE$104,"&gt;0",$AE$5:$AE$104,"&lt;"&amp;AE101)+COUNTIFS($AE$5:AE101,AE101))</x:f>
      </x:c>
      <x:c r="AG101" s="181" t="n">
        <x:f>IF(AND(A101&lt;&gt;"",W101=""),1,0)</x:f>
        <x:v>0</x:v>
      </x:c>
      <x:c r="AH101" s="181" t="n">
        <x:f>IF(W101&lt;&gt;"",1,0)</x:f>
        <x:v>0</x:v>
      </x:c>
      <x:c r="AI101" s="181"/>
      <x:c r="AJ101" s="176"/>
      <x:c r="AK101" s="177"/>
    </x:row>
    <x:row r="102">
      <x:c r="A102" s="31"/>
      <x:c r="B102" s="31"/>
      <x:c r="C102" s="31"/>
      <x:c r="D102" s="31"/>
      <x:c r="E102" s="35"/>
      <x:c r="F102" s="31"/>
      <x:c r="G102" s="36"/>
      <x:c r="H102" s="36"/>
      <x:c r="I102" s="36"/>
      <x:c r="J102" s="37"/>
      <x:c r="K102" s="37"/>
      <x:c r="L102" s="38" t="str">
        <x:f>IF(A102="","",SUMIFS(Abastecimentos!$D$5:$D$204,Abastecimentos!$B$5:$B$204,A102,Abastecimentos!$N$5:$N$204,1,Abastecimentos!$O$5:$O$204,1))</x:f>
      </x:c>
      <x:c r="M102" s="38" t="str">
        <x:f>IF(A102="","",SUMIFS(Abastecimentos!$E$5:$E$204,Abastecimentos!$B$5:$B$204,A102,Abastecimentos!$N$5:$N$204,1,Abastecimentos!$O$5:$O$204,1))</x:f>
      </x:c>
      <x:c r="N102" s="39" t="str">
        <x:f>IF(A102="","",SUMIFS(Abastecimentos!$F$5:$F$204,Abastecimentos!$B$5:$B$204,A102,Abastecimentos!$N$5:$N$204,1,Abastecimentos!$O$5:$O$204,1))</x:f>
      </x:c>
      <x:c r="O102" s="39" t="str">
        <x:f>IF(A102="","",SUMIFS(Manutencoes!$H$5:$H$204,Manutencoes!$C$5:$C$204,A102,Manutencoes!$N$5:$N$204,1,Manutencoes!$O$5:$O$204,1,Manutencoes!$J$5:$J$204,"Concluída"))</x:f>
      </x:c>
      <x:c r="P102" s="39" t="str">
        <x:f>IF(A102="","",SUMIFS(Despesas!$E$5:$E$204,Despesas!$B$5:$B$204,A102,Despesas!$L$5:$L$204,1,Despesas!$M$5:$M$204,1,Despesas!$G$5:$G$204,"Sim"))</x:f>
      </x:c>
      <x:c r="Q102" s="39" t="str">
        <x:f>IF(A102="","",SUM(N102:P102))</x:f>
      </x:c>
      <x:c r="R102" s="40" t="str">
        <x:f>IF(A102="","",IF(OR(AG102=0,AD102&gt;0,M102=0),"n.a.",L102/M102))</x:f>
      </x:c>
      <x:c r="S102" s="39" t="str">
        <x:f>IF(A102="","",IF(OR(AG102=0,AD102&gt;0,L102=0),"n.a.",Q102/L102))</x:f>
      </x:c>
      <x:c r="T102" s="41" t="str">
        <x:f>IF(A102="","",IF(AG102=0,"n.a.",INT(J102-Listas!B9)))</x:f>
      </x:c>
      <x:c r="U102" s="41" t="str">
        <x:f>IF(A102="","",IF(AG102=0,"n.a.",INT(K102-Listas!B9)))</x:f>
      </x:c>
      <x:c r="V102" s="182" t="str">
        <x:f>IF(COUNTA(A102:K102)=0,"",IF(W102&lt;&gt;"",W102,IF(H102="Inativo","INATIVO",IF(AD102&gt;0,"Corrigir lançamentos. ","")&amp;IF(Y102=1,"Documento vencido. ","")&amp;IF(Z102=1,"Manutenção por km. ","")&amp;IF(AA102=1,"Vencimento próximo. ","")&amp;IF(AB102=1,"Consumo baixo. ","")&amp;IF(AC102=1,"Custo alto. ","")&amp;IF(SUM(Y102:AC102)+AD102=0,"Acompanhar rotina",""))))</x:f>
      </x:c>
      <x:c r="W102" s="183" t="str">
        <x:f>IF(COUNTA(A102:K102)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inválidos",IF(OR(A102="",COUNTIFS($A$5:$A$104,A102)&lt;&gt;1),"ID ausente ou duplicado",IF(OR(B102="",C102="",F102=""),"Placa, modelo ou responsável ausente",IF(AND(H102&lt;&gt;"Ativo",H102&lt;&gt;"Em manutenção",H102&lt;&gt;"Inativo"),"Status inválido",IF(OR(NOT(ISNUMBER(G102)),G102&lt;0,NOT(ISNUMBER(I102)),I102&lt;0),"Hodômetro ou limite inválido",IF(OR(NOT(ISNUMBER(J102)),J102&lt;=0,NOT(ISNUMBER(K102)),K102&lt;=0),"Datas de documento ausentes ou inválidas","")))))))</x:f>
      </x:c>
      <x:c r="X102" s="181" t="n">
        <x:f>IF(AND(COUNTA(A102:K102)&gt;0,OR(Listas!B15="Todos",F102=Listas!B15),H102&lt;&gt;"Inativo"),1,0)</x:f>
        <x:v>0</x:v>
      </x:c>
      <x:c r="Y102" s="181" t="n">
        <x:f>IF(AND(X102=1,AG102=1,OR(T102&lt;0,U102&lt;0)),1,0)</x:f>
        <x:v>0</x:v>
      </x:c>
      <x:c r="Z102" s="181" t="n">
        <x:f>IF(AND(X102=1,AG102=1,G102&gt;=I102),1,0)</x:f>
        <x:v>0</x:v>
      </x:c>
      <x:c r="AA102" s="181" t="n">
        <x:f>IF(AND(X102=1,AG102=1,OR(AND(T102&gt;=0,T102&lt;=Listas!B8),AND(U102&gt;=0,U102&lt;=Listas!B8))),1,0)</x:f>
        <x:v>0</x:v>
      </x:c>
      <x:c r="AB102" s="181" t="n">
        <x:f>IF(AND(X102=1,AG102=1,AND(ISNUMBER(R102),R102&lt;Listas!B6)),1,0)</x:f>
        <x:v>0</x:v>
      </x:c>
      <x:c r="AC102" s="181" t="n">
        <x:f>IF(AND(X102=1,AG102=1,AND(ISNUMBER(S102),S102&gt;Listas!B7)),1,0)</x:f>
        <x:v>0</x:v>
      </x:c>
      <x:c r="AD102" s="181" t="n">
        <x:f>IF(A102="",0,COUNTIFS(Abastecimentos!$B$5:$B$204,A102,Abastecimentos!$Q$5:$Q$204,1)+COUNTIFS(Manutencoes!$C$5:$C$204,A102,Manutencoes!$Q$5:$Q$204,1)+COUNTIFS(Despesas!$B$5:$B$204,A102,Despesas!$O$5:$O$204,1))</x:f>
        <x:v>0</x:v>
      </x:c>
      <x:c r="AE102" s="181" t="n">
        <x:f>IF(X102=0,0,IF(OR(W102&lt;&gt;"",AD102&gt;0),1,IF(Y102=1,2,IF(Z102=1,3,IF(SUM(AA102:AC102)&gt;0,4,0)))))</x:f>
        <x:v>0</x:v>
      </x:c>
      <x:c r="AF102" s="181" t="str">
        <x:f>IF(AE102=0,"",COUNTIFS($AE$5:$AE$104,"&gt;0",$AE$5:$AE$104,"&lt;"&amp;AE102)+COUNTIFS($AE$5:AE102,AE102))</x:f>
      </x:c>
      <x:c r="AG102" s="181" t="n">
        <x:f>IF(AND(A102&lt;&gt;"",W102=""),1,0)</x:f>
        <x:v>0</x:v>
      </x:c>
      <x:c r="AH102" s="181" t="n">
        <x:f>IF(W102&lt;&gt;"",1,0)</x:f>
        <x:v>0</x:v>
      </x:c>
      <x:c r="AI102" s="181"/>
      <x:c r="AJ102" s="176"/>
      <x:c r="AK102" s="177"/>
    </x:row>
    <x:row r="103">
      <x:c r="A103" s="31"/>
      <x:c r="B103" s="31"/>
      <x:c r="C103" s="31"/>
      <x:c r="D103" s="31"/>
      <x:c r="E103" s="35"/>
      <x:c r="F103" s="31"/>
      <x:c r="G103" s="36"/>
      <x:c r="H103" s="36"/>
      <x:c r="I103" s="36"/>
      <x:c r="J103" s="37"/>
      <x:c r="K103" s="37"/>
      <x:c r="L103" s="38" t="str">
        <x:f>IF(A103="","",SUMIFS(Abastecimentos!$D$5:$D$204,Abastecimentos!$B$5:$B$204,A103,Abastecimentos!$N$5:$N$204,1,Abastecimentos!$O$5:$O$204,1))</x:f>
      </x:c>
      <x:c r="M103" s="38" t="str">
        <x:f>IF(A103="","",SUMIFS(Abastecimentos!$E$5:$E$204,Abastecimentos!$B$5:$B$204,A103,Abastecimentos!$N$5:$N$204,1,Abastecimentos!$O$5:$O$204,1))</x:f>
      </x:c>
      <x:c r="N103" s="39" t="str">
        <x:f>IF(A103="","",SUMIFS(Abastecimentos!$F$5:$F$204,Abastecimentos!$B$5:$B$204,A103,Abastecimentos!$N$5:$N$204,1,Abastecimentos!$O$5:$O$204,1))</x:f>
      </x:c>
      <x:c r="O103" s="39" t="str">
        <x:f>IF(A103="","",SUMIFS(Manutencoes!$H$5:$H$204,Manutencoes!$C$5:$C$204,A103,Manutencoes!$N$5:$N$204,1,Manutencoes!$O$5:$O$204,1,Manutencoes!$J$5:$J$204,"Concluída"))</x:f>
      </x:c>
      <x:c r="P103" s="39" t="str">
        <x:f>IF(A103="","",SUMIFS(Despesas!$E$5:$E$204,Despesas!$B$5:$B$204,A103,Despesas!$L$5:$L$204,1,Despesas!$M$5:$M$204,1,Despesas!$G$5:$G$204,"Sim"))</x:f>
      </x:c>
      <x:c r="Q103" s="39" t="str">
        <x:f>IF(A103="","",SUM(N103:P103))</x:f>
      </x:c>
      <x:c r="R103" s="40" t="str">
        <x:f>IF(A103="","",IF(OR(AG103=0,AD103&gt;0,M103=0),"n.a.",L103/M103))</x:f>
      </x:c>
      <x:c r="S103" s="39" t="str">
        <x:f>IF(A103="","",IF(OR(AG103=0,AD103&gt;0,L103=0),"n.a.",Q103/L103))</x:f>
      </x:c>
      <x:c r="T103" s="41" t="str">
        <x:f>IF(A103="","",IF(AG103=0,"n.a.",INT(J103-Listas!B9)))</x:f>
      </x:c>
      <x:c r="U103" s="41" t="str">
        <x:f>IF(A103="","",IF(AG103=0,"n.a.",INT(K103-Listas!B9)))</x:f>
      </x:c>
      <x:c r="V103" s="182" t="str">
        <x:f>IF(COUNTA(A103:K103)=0,"",IF(W103&lt;&gt;"",W103,IF(H103="Inativo","INATIVO",IF(AD103&gt;0,"Corrigir lançamentos. ","")&amp;IF(Y103=1,"Documento vencido. ","")&amp;IF(Z103=1,"Manutenção por km. ","")&amp;IF(AA103=1,"Vencimento próximo. ","")&amp;IF(AB103=1,"Consumo baixo. ","")&amp;IF(AC103=1,"Custo alto. ","")&amp;IF(SUM(Y103:AC103)+AD103=0,"Acompanhar rotina",""))))</x:f>
      </x:c>
      <x:c r="W103" s="183" t="str">
        <x:f>IF(COUNTA(A103:K103)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inválidos",IF(OR(A103="",COUNTIFS($A$5:$A$104,A103)&lt;&gt;1),"ID ausente ou duplicado",IF(OR(B103="",C103="",F103=""),"Placa, modelo ou responsável ausente",IF(AND(H103&lt;&gt;"Ativo",H103&lt;&gt;"Em manutenção",H103&lt;&gt;"Inativo"),"Status inválido",IF(OR(NOT(ISNUMBER(G103)),G103&lt;0,NOT(ISNUMBER(I103)),I103&lt;0),"Hodômetro ou limite inválido",IF(OR(NOT(ISNUMBER(J103)),J103&lt;=0,NOT(ISNUMBER(K103)),K103&lt;=0),"Datas de documento ausentes ou inválidas","")))))))</x:f>
      </x:c>
      <x:c r="X103" s="181" t="n">
        <x:f>IF(AND(COUNTA(A103:K103)&gt;0,OR(Listas!B15="Todos",F103=Listas!B15),H103&lt;&gt;"Inativo"),1,0)</x:f>
        <x:v>0</x:v>
      </x:c>
      <x:c r="Y103" s="181" t="n">
        <x:f>IF(AND(X103=1,AG103=1,OR(T103&lt;0,U103&lt;0)),1,0)</x:f>
        <x:v>0</x:v>
      </x:c>
      <x:c r="Z103" s="181" t="n">
        <x:f>IF(AND(X103=1,AG103=1,G103&gt;=I103),1,0)</x:f>
        <x:v>0</x:v>
      </x:c>
      <x:c r="AA103" s="181" t="n">
        <x:f>IF(AND(X103=1,AG103=1,OR(AND(T103&gt;=0,T103&lt;=Listas!B8),AND(U103&gt;=0,U103&lt;=Listas!B8))),1,0)</x:f>
        <x:v>0</x:v>
      </x:c>
      <x:c r="AB103" s="181" t="n">
        <x:f>IF(AND(X103=1,AG103=1,AND(ISNUMBER(R103),R103&lt;Listas!B6)),1,0)</x:f>
        <x:v>0</x:v>
      </x:c>
      <x:c r="AC103" s="181" t="n">
        <x:f>IF(AND(X103=1,AG103=1,AND(ISNUMBER(S103),S103&gt;Listas!B7)),1,0)</x:f>
        <x:v>0</x:v>
      </x:c>
      <x:c r="AD103" s="181" t="n">
        <x:f>IF(A103="",0,COUNTIFS(Abastecimentos!$B$5:$B$204,A103,Abastecimentos!$Q$5:$Q$204,1)+COUNTIFS(Manutencoes!$C$5:$C$204,A103,Manutencoes!$Q$5:$Q$204,1)+COUNTIFS(Despesas!$B$5:$B$204,A103,Despesas!$O$5:$O$204,1))</x:f>
        <x:v>0</x:v>
      </x:c>
      <x:c r="AE103" s="181" t="n">
        <x:f>IF(X103=0,0,IF(OR(W103&lt;&gt;"",AD103&gt;0),1,IF(Y103=1,2,IF(Z103=1,3,IF(SUM(AA103:AC103)&gt;0,4,0)))))</x:f>
        <x:v>0</x:v>
      </x:c>
      <x:c r="AF103" s="181" t="str">
        <x:f>IF(AE103=0,"",COUNTIFS($AE$5:$AE$104,"&gt;0",$AE$5:$AE$104,"&lt;"&amp;AE103)+COUNTIFS($AE$5:AE103,AE103))</x:f>
      </x:c>
      <x:c r="AG103" s="181" t="n">
        <x:f>IF(AND(A103&lt;&gt;"",W103=""),1,0)</x:f>
        <x:v>0</x:v>
      </x:c>
      <x:c r="AH103" s="181" t="n">
        <x:f>IF(W103&lt;&gt;"",1,0)</x:f>
        <x:v>0</x:v>
      </x:c>
      <x:c r="AI103" s="181"/>
      <x:c r="AJ103" s="176"/>
      <x:c r="AK103" s="177"/>
    </x:row>
    <x:row r="104">
      <x:c r="A104" s="31"/>
      <x:c r="B104" s="31"/>
      <x:c r="C104" s="31"/>
      <x:c r="D104" s="31"/>
      <x:c r="E104" s="35"/>
      <x:c r="F104" s="31"/>
      <x:c r="G104" s="36"/>
      <x:c r="H104" s="36"/>
      <x:c r="I104" s="36"/>
      <x:c r="J104" s="37"/>
      <x:c r="K104" s="37"/>
      <x:c r="L104" s="38" t="str">
        <x:f>IF(A104="","",SUMIFS(Abastecimentos!$D$5:$D$204,Abastecimentos!$B$5:$B$204,A104,Abastecimentos!$N$5:$N$204,1,Abastecimentos!$O$5:$O$204,1))</x:f>
      </x:c>
      <x:c r="M104" s="38" t="str">
        <x:f>IF(A104="","",SUMIFS(Abastecimentos!$E$5:$E$204,Abastecimentos!$B$5:$B$204,A104,Abastecimentos!$N$5:$N$204,1,Abastecimentos!$O$5:$O$204,1))</x:f>
      </x:c>
      <x:c r="N104" s="39" t="str">
        <x:f>IF(A104="","",SUMIFS(Abastecimentos!$F$5:$F$204,Abastecimentos!$B$5:$B$204,A104,Abastecimentos!$N$5:$N$204,1,Abastecimentos!$O$5:$O$204,1))</x:f>
      </x:c>
      <x:c r="O104" s="39" t="str">
        <x:f>IF(A104="","",SUMIFS(Manutencoes!$H$5:$H$204,Manutencoes!$C$5:$C$204,A104,Manutencoes!$N$5:$N$204,1,Manutencoes!$O$5:$O$204,1,Manutencoes!$J$5:$J$204,"Concluída"))</x:f>
      </x:c>
      <x:c r="P104" s="39" t="str">
        <x:f>IF(A104="","",SUMIFS(Despesas!$E$5:$E$204,Despesas!$B$5:$B$204,A104,Despesas!$L$5:$L$204,1,Despesas!$M$5:$M$204,1,Despesas!$G$5:$G$204,"Sim"))</x:f>
      </x:c>
      <x:c r="Q104" s="39" t="str">
        <x:f>IF(A104="","",SUM(N104:P104))</x:f>
      </x:c>
      <x:c r="R104" s="40" t="str">
        <x:f>IF(A104="","",IF(OR(AG104=0,AD104&gt;0,M104=0),"n.a.",L104/M104))</x:f>
      </x:c>
      <x:c r="S104" s="39" t="str">
        <x:f>IF(A104="","",IF(OR(AG104=0,AD104&gt;0,L104=0),"n.a.",Q104/L104))</x:f>
      </x:c>
      <x:c r="T104" s="41" t="str">
        <x:f>IF(A104="","",IF(AG104=0,"n.a.",INT(J104-Listas!B9)))</x:f>
      </x:c>
      <x:c r="U104" s="41" t="str">
        <x:f>IF(A104="","",IF(AG104=0,"n.a.",INT(K104-Listas!B9)))</x:f>
      </x:c>
      <x:c r="V104" s="182" t="str">
        <x:f>IF(COUNTA(A104:K104)=0,"",IF(W104&lt;&gt;"",W104,IF(H104="Inativo","INATIVO",IF(AD104&gt;0,"Corrigir lançamentos. ","")&amp;IF(Y104=1,"Documento vencido. ","")&amp;IF(Z104=1,"Manutenção por km. ","")&amp;IF(AA104=1,"Vencimento próximo. ","")&amp;IF(AB104=1,"Consumo baixo. ","")&amp;IF(AC104=1,"Custo alto. ","")&amp;IF(SUM(Y104:AC104)+AD104=0,"Acompanhar rotina",""))))</x:f>
      </x:c>
      <x:c r="W104" s="183" t="str">
        <x:f>IF(COUNTA(A104:K104)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inválidos",IF(OR(A104="",COUNTIFS($A$5:$A$104,A104)&lt;&gt;1),"ID ausente ou duplicado",IF(OR(B104="",C104="",F104=""),"Placa, modelo ou responsável ausente",IF(AND(H104&lt;&gt;"Ativo",H104&lt;&gt;"Em manutenção",H104&lt;&gt;"Inativo"),"Status inválido",IF(OR(NOT(ISNUMBER(G104)),G104&lt;0,NOT(ISNUMBER(I104)),I104&lt;0),"Hodômetro ou limite inválido",IF(OR(NOT(ISNUMBER(J104)),J104&lt;=0,NOT(ISNUMBER(K104)),K104&lt;=0),"Datas de documento ausentes ou inválidas","")))))))</x:f>
      </x:c>
      <x:c r="X104" s="181" t="n">
        <x:f>IF(AND(COUNTA(A104:K104)&gt;0,OR(Listas!B15="Todos",F104=Listas!B15),H104&lt;&gt;"Inativo"),1,0)</x:f>
        <x:v>0</x:v>
      </x:c>
      <x:c r="Y104" s="181" t="n">
        <x:f>IF(AND(X104=1,AG104=1,OR(T104&lt;0,U104&lt;0)),1,0)</x:f>
        <x:v>0</x:v>
      </x:c>
      <x:c r="Z104" s="181" t="n">
        <x:f>IF(AND(X104=1,AG104=1,G104&gt;=I104),1,0)</x:f>
        <x:v>0</x:v>
      </x:c>
      <x:c r="AA104" s="181" t="n">
        <x:f>IF(AND(X104=1,AG104=1,OR(AND(T104&gt;=0,T104&lt;=Listas!B8),AND(U104&gt;=0,U104&lt;=Listas!B8))),1,0)</x:f>
        <x:v>0</x:v>
      </x:c>
      <x:c r="AB104" s="181" t="n">
        <x:f>IF(AND(X104=1,AG104=1,AND(ISNUMBER(R104),R104&lt;Listas!B6)),1,0)</x:f>
        <x:v>0</x:v>
      </x:c>
      <x:c r="AC104" s="181" t="n">
        <x:f>IF(AND(X104=1,AG104=1,AND(ISNUMBER(S104),S104&gt;Listas!B7)),1,0)</x:f>
        <x:v>0</x:v>
      </x:c>
      <x:c r="AD104" s="181" t="n">
        <x:f>IF(A104="",0,COUNTIFS(Abastecimentos!$B$5:$B$204,A104,Abastecimentos!$Q$5:$Q$204,1)+COUNTIFS(Manutencoes!$C$5:$C$204,A104,Manutencoes!$Q$5:$Q$204,1)+COUNTIFS(Despesas!$B$5:$B$204,A104,Despesas!$O$5:$O$204,1))</x:f>
        <x:v>0</x:v>
      </x:c>
      <x:c r="AE104" s="181" t="n">
        <x:f>IF(X104=0,0,IF(OR(W104&lt;&gt;"",AD104&gt;0),1,IF(Y104=1,2,IF(Z104=1,3,IF(SUM(AA104:AC104)&gt;0,4,0)))))</x:f>
        <x:v>0</x:v>
      </x:c>
      <x:c r="AF104" s="181" t="str">
        <x:f>IF(AE104=0,"",COUNTIFS($AE$5:$AE$104,"&gt;0",$AE$5:$AE$104,"&lt;"&amp;AE104)+COUNTIFS($AE$5:AE104,AE104))</x:f>
      </x:c>
      <x:c r="AG104" s="181" t="n">
        <x:f>IF(AND(A104&lt;&gt;"",W104=""),1,0)</x:f>
        <x:v>0</x:v>
      </x:c>
      <x:c r="AH104" s="181" t="n">
        <x:f>IF(W104&lt;&gt;"",1,0)</x:f>
        <x:v>0</x:v>
      </x:c>
      <x:c r="AI104" s="181"/>
      <x:c r="AJ104" s="176"/>
      <x:c r="AK104" s="177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V1"/>
    <x:mergeCell ref="A2:V2"/>
  </x:mergeCells>
  <x:conditionalFormatting sqref="V5:V104">
    <x:cfRule type="expression" dxfId="0" priority="1">
      <x:formula>AND($A5&lt;&gt;"",$V5&lt;&gt;"OK",$V5&lt;&gt;"INATIVO")</x:formula>
    </x:cfRule>
    <x:cfRule type="containsText" dxfId="1" priority="2" operator="containsText" text="PROGRAMAR"/>
  </x:conditionalFormatting>
  <x:dataValidations count="4">
    <x:dataValidation type="list" sqref="D5:D104">
      <x:formula1>Listas!$F$6:$F$13</x:formula1>
    </x:dataValidation>
    <x:dataValidation type="list" sqref="H5:H104">
      <x:formula1>Listas!$E$6:$E$8</x:formula1>
    </x:dataValidation>
    <x:dataValidation type="decimal" operator="greaterThanOrEqual" sqref="G5:G104">
      <x:formula1>0</x:formula1>
    </x:dataValidation>
    <x:dataValidation type="decimal" operator="greaterThanOrEqual" sqref="I5:I104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84e6f3c49d14dc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5" hidden="0" customWidth="1"/>
    <x:col min="2" max="2" width="17" hidden="0" customWidth="1"/>
    <x:col min="3" max="3" width="18" hidden="0" customWidth="1"/>
    <x:col min="4" max="4" width="17" hidden="0" customWidth="1"/>
    <x:col min="5" max="5" width="15" hidden="0" customWidth="1"/>
    <x:col min="6" max="6" width="18" hidden="0" customWidth="1"/>
    <x:col min="7" max="7" width="18" hidden="0" customWidth="1"/>
    <x:col min="8" max="8" width="18" hidden="0" customWidth="1"/>
    <x:col min="9" max="9" width="17" hidden="0" customWidth="1"/>
    <x:col min="10" max="10" width="20" hidden="0" customWidth="1"/>
    <x:col min="11" max="11" width="22" hidden="0" customWidth="1"/>
    <x:col min="12" max="12" width="32" hidden="0" customWidth="1"/>
    <x:col min="13" max="13" width="25" hidden="0" customWidth="1"/>
    <x:col min="14" max="14" width="25" hidden="0" customWidth="1"/>
    <x:col min="15" max="15" width="25" hidden="0" customWidth="1"/>
    <x:col min="16" max="16" width="25" hidden="0" customWidth="1"/>
  </x:cols>
  <x:sheetData>
    <x:row r="1" ht="34" customHeight="1">
      <x:c r="A1" s="4" t="str">
        <x:v>ABASTECIMENTOS E CONSUMO</x:v>
      </x:c>
      <x:c r="B1" s="4" t="str">
        <x:v>ABASTECIMENTOS E CONSUMO</x:v>
      </x:c>
      <x:c r="C1" s="4" t="str">
        <x:v>ABASTECIMENTOS E CONSUMO</x:v>
      </x:c>
      <x:c r="D1" s="4" t="str">
        <x:v>ABASTECIMENTOS E CONSUMO</x:v>
      </x:c>
      <x:c r="E1" s="4" t="str">
        <x:v>ABASTECIMENTOS E CONSUMO</x:v>
      </x:c>
      <x:c r="F1" s="4" t="str">
        <x:v>ABASTECIMENTOS E CONSUMO</x:v>
      </x:c>
      <x:c r="G1" s="4" t="str">
        <x:v>ABASTECIMENTOS E CONSUMO</x:v>
      </x:c>
      <x:c r="H1" s="4" t="str">
        <x:v>ABASTECIMENTOS E CONSUMO</x:v>
      </x:c>
      <x:c r="I1" s="4" t="str">
        <x:v>ABASTECIMENTOS E CONSUMO</x:v>
      </x:c>
      <x:c r="J1" s="4" t="str">
        <x:v>ABASTECIMENTOS E CONSUMO</x:v>
      </x:c>
      <x:c r="K1" s="4" t="str">
        <x:v>ABASTECIMENTOS E CONSUMO</x:v>
      </x:c>
      <x:c r="L1" s="4" t="str">
        <x:v>ABASTECIMENTOS E CONSUMO</x:v>
      </x:c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8" customHeight="1">
      <x:c r="A2" s="8" t="str">
        <x:v>Registre cada abastecimento e informe os quilômetros percorridos desde o registro anterior para calcular consumo e custo por km.</x:v>
      </x:c>
      <x:c r="B2" s="8" t="str">
        <x:v>Registre cada abastecimento e informe os quilômetros percorridos desde o registro anterior para calcular consumo e custo por km.</x:v>
      </x:c>
      <x:c r="C2" s="8" t="str">
        <x:v>Registre cada abastecimento e informe os quilômetros percorridos desde o registro anterior para calcular consumo e custo por km.</x:v>
      </x:c>
      <x:c r="D2" s="8" t="str">
        <x:v>Registre cada abastecimento e informe os quilômetros percorridos desde o registro anterior para calcular consumo e custo por km.</x:v>
      </x:c>
      <x:c r="E2" s="8" t="str">
        <x:v>Registre cada abastecimento e informe os quilômetros percorridos desde o registro anterior para calcular consumo e custo por km.</x:v>
      </x:c>
      <x:c r="F2" s="8" t="str">
        <x:v>Registre cada abastecimento e informe os quilômetros percorridos desde o registro anterior para calcular consumo e custo por km.</x:v>
      </x:c>
      <x:c r="G2" s="8" t="str">
        <x:v>Registre cada abastecimento e informe os quilômetros percorridos desde o registro anterior para calcular consumo e custo por km.</x:v>
      </x:c>
      <x:c r="H2" s="8" t="str">
        <x:v>Registre cada abastecimento e informe os quilômetros percorridos desde o registro anterior para calcular consumo e custo por km.</x:v>
      </x:c>
      <x:c r="I2" s="8" t="str">
        <x:v>Registre cada abastecimento e informe os quilômetros percorridos desde o registro anterior para calcular consumo e custo por km.</x:v>
      </x:c>
      <x:c r="J2" s="8" t="str">
        <x:v>Registre cada abastecimento e informe os quilômetros percorridos desde o registro anterior para calcular consumo e custo por km.</x:v>
      </x:c>
      <x:c r="K2" s="8" t="str">
        <x:v>Registre cada abastecimento e informe os quilômetros percorridos desde o registro anterior para calcular consumo e custo por km.</x:v>
      </x:c>
      <x:c r="L2" s="8" t="str">
        <x:v>Registre cada abastecimento e informe os quilômetros percorridos desde o registro anterior para calcular consumo e custo por km.</x:v>
      </x:c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45" customHeight="1">
      <x:c r="A4" s="22" t="str">
        <x:v>Data</x:v>
      </x:c>
      <x:c r="B4" s="23" t="str">
        <x:v>Veículo ID</x:v>
      </x:c>
      <x:c r="C4" s="23" t="str">
        <x:v>Hodômetro</x:v>
      </x:c>
      <x:c r="D4" s="23" t="str">
        <x:v>Km rodados</x:v>
      </x:c>
      <x:c r="E4" s="23" t="str">
        <x:v>Litros</x:v>
      </x:c>
      <x:c r="F4" s="23" t="str">
        <x:v>Valor total</x:v>
      </x:c>
      <x:c r="G4" s="23" t="str">
        <x:v>Preço/litro</x:v>
      </x:c>
      <x:c r="H4" s="23" t="str">
        <x:v>Consumo km/l</x:v>
      </x:c>
      <x:c r="I4" s="23" t="str">
        <x:v>Custo/km</x:v>
      </x:c>
      <x:c r="J4" s="23" t="str">
        <x:v>Combustível</x:v>
      </x:c>
      <x:c r="K4" s="23" t="str">
        <x:v>Posto</x:v>
      </x:c>
      <x:c r="L4" s="24" t="str">
        <x:v>Observações</x:v>
      </x:c>
      <x:c r="M4" s="174" t="str">
        <x:v>Pendência de dados</x:v>
      </x:c>
      <x:c r="N4" s="174" t="str">
        <x:v>Registro válido</x:v>
      </x:c>
      <x:c r="O4" s="174" t="str">
        <x:v>No período</x:v>
      </x:c>
      <x:c r="P4" s="174" t="str">
        <x:v>No contexto</x:v>
      </x:c>
      <x:c r="Q4" s="1" t="str">
        <x:v>Pendência numérica</x:v>
      </x:c>
      <x:c r="R4" s="1"/>
      <x:c r="S4" s="1"/>
      <x:c r="T4" s="1"/>
      <x:c r="U4" s="1"/>
      <x:c r="V4" s="1"/>
      <x:c r="W4" s="1"/>
    </x:row>
    <x:row r="5">
      <x:c r="A5" s="42" t="n">
        <x:v>46270</x:v>
      </x:c>
      <x:c r="B5" s="26" t="str">
        <x:v>FR-001</x:v>
      </x:c>
      <x:c r="C5" s="43" t="n">
        <x:v>77100</x:v>
      </x:c>
      <x:c r="D5" s="43" t="n">
        <x:v>680</x:v>
      </x:c>
      <x:c r="E5" s="44" t="n">
        <x:v>72</x:v>
      </x:c>
      <x:c r="F5" s="28" t="n">
        <x:v>450</x:v>
      </x:c>
      <x:c r="G5" s="45" t="n">
        <x:f>IF(COUNTA(A5:F5)=0,"",IF(N5=0,"n.a.",F5/E5))</x:f>
        <x:v>6.25</x:v>
      </x:c>
      <x:c r="H5" s="46" t="n">
        <x:f>IF(COUNTA(A5:F5)=0,"",IF(N5=0,"n.a.",D5/E5))</x:f>
        <x:v>9.444444444444445</x:v>
      </x:c>
      <x:c r="I5" s="45" t="n">
        <x:f>IF(COUNTA(A5:F5)=0,"",IF(N5=0,"n.a.",F5/D5))</x:f>
        <x:v>0.6617647058823529</x:v>
      </x:c>
      <x:c r="J5" s="26" t="str">
        <x:v>Gasolina</x:v>
      </x:c>
      <x:c r="K5" s="26" t="str">
        <x:v>Posto Norte</x:v>
      </x:c>
      <x:c r="L5" s="26" t="str">
        <x:v>Uso urbano</x:v>
      </x:c>
      <x:c r="M5" s="175" t="str">
        <x:f>IF(COUNTA(A5:F5,J5:L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inválidos",IF(OR(NOT(ISNUMBER(A5)),A5&lt;=0),"Data inválida",IF(OR(B5="",COUNTIFS(Veiculos!$A$5:$A$104,B5)&lt;&gt;1),"Veículo ausente ou duplicado",IF(IFERROR(INDEX(Veiculos!$AG$5:$AG$104,MATCH(B5,Veiculos!$A$5:$A$104,0)),0)&lt;&gt;1,"Cadastro do veículo pendente",IF(OR(NOT(ISNUMBER(C5)),C5&lt;0,NOT(ISNUMBER(D5)),D5&lt;=0,NOT(ISNUMBER(E5)),E5&lt;=0,NOT(ISNUMBER(F5)),F5&lt;0),"Hodômetro, km, litros ou valor inválido",""))))))</x:f>
      </x:c>
      <x:c r="N5" s="175" t="n">
        <x:f>IF(AND(A5&lt;&gt;"",M5=""),1,0)</x:f>
        <x:v>1</x:v>
      </x:c>
      <x:c r="O5" s="175" t="n">
        <x:f>IF(AND(ISNUMBER(A5),A5&gt;=Listas!B13,A5&lt;Listas!B14+1),1,0)</x:f>
        <x:v>1</x:v>
      </x:c>
      <x:c r="P5" s="175" t="n">
        <x:f>IF(COUNTA(A5:L5)=0,0,IF(COUNTIFS(Veiculos!$A$5:$A$104,B5)=1,IFERROR(INDEX(Veiculos!$X$5:$X$104,MATCH(B5,Veiculos!$A$5:$A$104,0)),0),IF(Listas!B15="Todos",1,0)))</x:f>
        <x:v>1</x:v>
      </x:c>
      <x:c r="Q5" s="1" t="n">
        <x:f>IF(M5&lt;&gt;"",1,0)</x:f>
        <x:v>0</x:v>
      </x:c>
      <x:c r="R5" s="1"/>
      <x:c r="S5" s="1"/>
      <x:c r="T5" s="1"/>
      <x:c r="U5" s="1"/>
      <x:c r="V5" s="1"/>
      <x:c r="W5" s="1"/>
    </x:row>
    <x:row r="6">
      <x:c r="A6" s="42" t="n">
        <x:v>46285</x:v>
      </x:c>
      <x:c r="B6" s="26" t="str">
        <x:v>FR-001</x:v>
      </x:c>
      <x:c r="C6" s="43" t="n">
        <x:v>77820</x:v>
      </x:c>
      <x:c r="D6" s="43" t="n">
        <x:v>720</x:v>
      </x:c>
      <x:c r="E6" s="44" t="n">
        <x:v>76</x:v>
      </x:c>
      <x:c r="F6" s="28" t="n">
        <x:v>479</x:v>
      </x:c>
      <x:c r="G6" s="45" t="n">
        <x:f>IF(COUNTA(A6:F6)=0,"",IF(N6=0,"n.a.",F6/E6))</x:f>
        <x:v>6.302631578947368</x:v>
      </x:c>
      <x:c r="H6" s="46" t="n">
        <x:f>IF(COUNTA(A6:F6)=0,"",IF(N6=0,"n.a.",D6/E6))</x:f>
        <x:v>9.473684210526315</x:v>
      </x:c>
      <x:c r="I6" s="45" t="n">
        <x:f>IF(COUNTA(A6:F6)=0,"",IF(N6=0,"n.a.",F6/D6))</x:f>
        <x:v>0.6652777777777777</x:v>
      </x:c>
      <x:c r="J6" s="26" t="str">
        <x:v>Gasolina</x:v>
      </x:c>
      <x:c r="K6" s="26" t="str">
        <x:v>Posto Sul</x:v>
      </x:c>
      <x:c r="L6" s="26" t="str">
        <x:v>Rota mista</x:v>
      </x:c>
      <x:c r="M6" s="175" t="str">
        <x:f>IF(COUNTA(A6:F6,J6:L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inválidos",IF(OR(NOT(ISNUMBER(A6)),A6&lt;=0),"Data inválida",IF(OR(B6="",COUNTIFS(Veiculos!$A$5:$A$104,B6)&lt;&gt;1),"Veículo ausente ou duplicado",IF(IFERROR(INDEX(Veiculos!$AG$5:$AG$104,MATCH(B6,Veiculos!$A$5:$A$104,0)),0)&lt;&gt;1,"Cadastro do veículo pendente",IF(OR(NOT(ISNUMBER(C6)),C6&lt;0,NOT(ISNUMBER(D6)),D6&lt;=0,NOT(ISNUMBER(E6)),E6&lt;=0,NOT(ISNUMBER(F6)),F6&lt;0),"Hodômetro, km, litros ou valor inválido",""))))))</x:f>
      </x:c>
      <x:c r="N6" s="175" t="n">
        <x:f>IF(AND(A6&lt;&gt;"",M6=""),1,0)</x:f>
        <x:v>1</x:v>
      </x:c>
      <x:c r="O6" s="175" t="n">
        <x:f>IF(AND(ISNUMBER(A6),A6&gt;=Listas!B13,A6&lt;Listas!B14+1),1,0)</x:f>
        <x:v>1</x:v>
      </x:c>
      <x:c r="P6" s="175" t="n">
        <x:f>IF(COUNTA(A6:L6)=0,0,IF(COUNTIFS(Veiculos!$A$5:$A$104,B6)=1,IFERROR(INDEX(Veiculos!$X$5:$X$104,MATCH(B6,Veiculos!$A$5:$A$104,0)),0),IF(Listas!B15="Todos",1,0)))</x:f>
        <x:v>1</x:v>
      </x:c>
      <x:c r="Q6" s="1" t="n">
        <x:f>IF(M6&lt;&gt;"",1,0)</x:f>
        <x:v>0</x:v>
      </x:c>
      <x:c r="R6" s="1"/>
      <x:c r="S6" s="1"/>
      <x:c r="T6" s="1"/>
      <x:c r="U6" s="1"/>
      <x:c r="V6" s="1"/>
      <x:c r="W6" s="1"/>
    </x:row>
    <x:row r="7">
      <x:c r="A7" s="42" t="n">
        <x:v>46269</x:v>
      </x:c>
      <x:c r="B7" s="26" t="str">
        <x:v>FR-002</x:v>
      </x:c>
      <x:c r="C7" s="43" t="n">
        <x:v>130260</x:v>
      </x:c>
      <x:c r="D7" s="43" t="n">
        <x:v>900</x:v>
      </x:c>
      <x:c r="E7" s="44" t="n">
        <x:v>120</x:v>
      </x:c>
      <x:c r="F7" s="28" t="n">
        <x:v>768</x:v>
      </x:c>
      <x:c r="G7" s="45" t="n">
        <x:f>IF(COUNTA(A7:F7)=0,"",IF(N7=0,"n.a.",F7/E7))</x:f>
        <x:v>6.4</x:v>
      </x:c>
      <x:c r="H7" s="46" t="n">
        <x:f>IF(COUNTA(A7:F7)=0,"",IF(N7=0,"n.a.",D7/E7))</x:f>
        <x:v>7.5</x:v>
      </x:c>
      <x:c r="I7" s="45" t="n">
        <x:f>IF(COUNTA(A7:F7)=0,"",IF(N7=0,"n.a.",F7/D7))</x:f>
        <x:v>0.8533333333333334</x:v>
      </x:c>
      <x:c r="J7" s="26" t="str">
        <x:v>Diesel</x:v>
      </x:c>
      <x:c r="K7" s="26" t="str">
        <x:v>Posto Rodovia</x:v>
      </x:c>
      <x:c r="L7" s="26" t="str">
        <x:v>Entrega regional</x:v>
      </x:c>
      <x:c r="M7" s="175" t="str">
        <x:f>IF(COUNTA(A7:F7,J7:L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inválidos",IF(OR(NOT(ISNUMBER(A7)),A7&lt;=0),"Data inválida",IF(OR(B7="",COUNTIFS(Veiculos!$A$5:$A$104,B7)&lt;&gt;1),"Veículo ausente ou duplicado",IF(IFERROR(INDEX(Veiculos!$AG$5:$AG$104,MATCH(B7,Veiculos!$A$5:$A$104,0)),0)&lt;&gt;1,"Cadastro do veículo pendente",IF(OR(NOT(ISNUMBER(C7)),C7&lt;0,NOT(ISNUMBER(D7)),D7&lt;=0,NOT(ISNUMBER(E7)),E7&lt;=0,NOT(ISNUMBER(F7)),F7&lt;0),"Hodômetro, km, litros ou valor inválido",""))))))</x:f>
      </x:c>
      <x:c r="N7" s="175" t="n">
        <x:f>IF(AND(A7&lt;&gt;"",M7=""),1,0)</x:f>
        <x:v>1</x:v>
      </x:c>
      <x:c r="O7" s="175" t="n">
        <x:f>IF(AND(ISNUMBER(A7),A7&gt;=Listas!B13,A7&lt;Listas!B14+1),1,0)</x:f>
        <x:v>1</x:v>
      </x:c>
      <x:c r="P7" s="175" t="n">
        <x:f>IF(COUNTA(A7:L7)=0,0,IF(COUNTIFS(Veiculos!$A$5:$A$104,B7)=1,IFERROR(INDEX(Veiculos!$X$5:$X$104,MATCH(B7,Veiculos!$A$5:$A$104,0)),0),IF(Listas!B15="Todos",1,0)))</x:f>
        <x:v>1</x:v>
      </x:c>
      <x:c r="Q7" s="1" t="n">
        <x:f>IF(M7&lt;&gt;"",1,0)</x:f>
        <x:v>0</x:v>
      </x:c>
      <x:c r="R7" s="1"/>
      <x:c r="S7" s="1"/>
      <x:c r="T7" s="1"/>
      <x:c r="U7" s="1"/>
      <x:c r="V7" s="1"/>
      <x:c r="W7" s="1"/>
    </x:row>
    <x:row r="8">
      <x:c r="A8" s="42" t="n">
        <x:v>46284</x:v>
      </x:c>
      <x:c r="B8" s="26" t="str">
        <x:v>FR-002</x:v>
      </x:c>
      <x:c r="C8" s="43" t="n">
        <x:v>131100</x:v>
      </x:c>
      <x:c r="D8" s="43" t="n">
        <x:v>840</x:v>
      </x:c>
      <x:c r="E8" s="44" t="n">
        <x:v>116</x:v>
      </x:c>
      <x:c r="F8" s="28" t="n">
        <x:v>742</x:v>
      </x:c>
      <x:c r="G8" s="45" t="n">
        <x:f>IF(COUNTA(A8:F8)=0,"",IF(N8=0,"n.a.",F8/E8))</x:f>
        <x:v>6.396551724137931</x:v>
      </x:c>
      <x:c r="H8" s="46" t="n">
        <x:f>IF(COUNTA(A8:F8)=0,"",IF(N8=0,"n.a.",D8/E8))</x:f>
        <x:v>7.241379310344827</x:v>
      </x:c>
      <x:c r="I8" s="45" t="n">
        <x:f>IF(COUNTA(A8:F8)=0,"",IF(N8=0,"n.a.",F8/D8))</x:f>
        <x:v>0.8833333333333333</x:v>
      </x:c>
      <x:c r="J8" s="26" t="str">
        <x:v>Diesel</x:v>
      </x:c>
      <x:c r="K8" s="26" t="str">
        <x:v>Posto Rodovia</x:v>
      </x:c>
      <x:c r="L8" s="26" t="str">
        <x:v>Entrega regional</x:v>
      </x:c>
      <x:c r="M8" s="175" t="str">
        <x:f>IF(COUNTA(A8:F8,J8:L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inválidos",IF(OR(NOT(ISNUMBER(A8)),A8&lt;=0),"Data inválida",IF(OR(B8="",COUNTIFS(Veiculos!$A$5:$A$104,B8)&lt;&gt;1),"Veículo ausente ou duplicado",IF(IFERROR(INDEX(Veiculos!$AG$5:$AG$104,MATCH(B8,Veiculos!$A$5:$A$104,0)),0)&lt;&gt;1,"Cadastro do veículo pendente",IF(OR(NOT(ISNUMBER(C8)),C8&lt;0,NOT(ISNUMBER(D8)),D8&lt;=0,NOT(ISNUMBER(E8)),E8&lt;=0,NOT(ISNUMBER(F8)),F8&lt;0),"Hodômetro, km, litros ou valor inválido",""))))))</x:f>
      </x:c>
      <x:c r="N8" s="175" t="n">
        <x:f>IF(AND(A8&lt;&gt;"",M8=""),1,0)</x:f>
        <x:v>1</x:v>
      </x:c>
      <x:c r="O8" s="175" t="n">
        <x:f>IF(AND(ISNUMBER(A8),A8&gt;=Listas!B13,A8&lt;Listas!B14+1),1,0)</x:f>
        <x:v>1</x:v>
      </x:c>
      <x:c r="P8" s="175" t="n">
        <x:f>IF(COUNTA(A8:L8)=0,0,IF(COUNTIFS(Veiculos!$A$5:$A$104,B8)=1,IFERROR(INDEX(Veiculos!$X$5:$X$104,MATCH(B8,Veiculos!$A$5:$A$104,0)),0),IF(Listas!B15="Todos",1,0)))</x:f>
        <x:v>1</x:v>
      </x:c>
      <x:c r="Q8" s="1" t="n">
        <x:f>IF(M8&lt;&gt;"",1,0)</x:f>
        <x:v>0</x:v>
      </x:c>
      <x:c r="R8" s="1"/>
      <x:c r="S8" s="1"/>
      <x:c r="T8" s="1"/>
      <x:c r="U8" s="1"/>
      <x:c r="V8" s="1"/>
      <x:c r="W8" s="1"/>
    </x:row>
    <x:row r="9">
      <x:c r="A9" s="42" t="n">
        <x:v>46271</x:v>
      </x:c>
      <x:c r="B9" s="26" t="str">
        <x:v>FR-003</x:v>
      </x:c>
      <x:c r="C9" s="43" t="n">
        <x:v>40400</x:v>
      </x:c>
      <x:c r="D9" s="43" t="n">
        <x:v>820</x:v>
      </x:c>
      <x:c r="E9" s="44" t="n">
        <x:v>65</x:v>
      </x:c>
      <x:c r="F9" s="28" t="n">
        <x:v>403</x:v>
      </x:c>
      <x:c r="G9" s="45" t="n">
        <x:f>IF(COUNTA(A9:F9)=0,"",IF(N9=0,"n.a.",F9/E9))</x:f>
        <x:v>6.2</x:v>
      </x:c>
      <x:c r="H9" s="46" t="n">
        <x:f>IF(COUNTA(A9:F9)=0,"",IF(N9=0,"n.a.",D9/E9))</x:f>
        <x:v>12.615384615384615</x:v>
      </x:c>
      <x:c r="I9" s="45" t="n">
        <x:f>IF(COUNTA(A9:F9)=0,"",IF(N9=0,"n.a.",F9/D9))</x:f>
        <x:v>0.49146341463414633</x:v>
      </x:c>
      <x:c r="J9" s="26" t="str">
        <x:v>Gasolina</x:v>
      </x:c>
      <x:c r="K9" s="26" t="str">
        <x:v>Posto Centro</x:v>
      </x:c>
      <x:c r="L9" s="26" t="str">
        <x:v>Visitas</x:v>
      </x:c>
      <x:c r="M9" s="175" t="str">
        <x:f>IF(COUNTA(A9:F9,J9:L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inválidos",IF(OR(NOT(ISNUMBER(A9)),A9&lt;=0),"Data inválida",IF(OR(B9="",COUNTIFS(Veiculos!$A$5:$A$104,B9)&lt;&gt;1),"Veículo ausente ou duplicado",IF(IFERROR(INDEX(Veiculos!$AG$5:$AG$104,MATCH(B9,Veiculos!$A$5:$A$104,0)),0)&lt;&gt;1,"Cadastro do veículo pendente",IF(OR(NOT(ISNUMBER(C9)),C9&lt;0,NOT(ISNUMBER(D9)),D9&lt;=0,NOT(ISNUMBER(E9)),E9&lt;=0,NOT(ISNUMBER(F9)),F9&lt;0),"Hodômetro, km, litros ou valor inválido",""))))))</x:f>
      </x:c>
      <x:c r="N9" s="175" t="n">
        <x:f>IF(AND(A9&lt;&gt;"",M9=""),1,0)</x:f>
        <x:v>1</x:v>
      </x:c>
      <x:c r="O9" s="175" t="n">
        <x:f>IF(AND(ISNUMBER(A9),A9&gt;=Listas!B13,A9&lt;Listas!B14+1),1,0)</x:f>
        <x:v>1</x:v>
      </x:c>
      <x:c r="P9" s="175" t="n">
        <x:f>IF(COUNTA(A9:L9)=0,0,IF(COUNTIFS(Veiculos!$A$5:$A$104,B9)=1,IFERROR(INDEX(Veiculos!$X$5:$X$104,MATCH(B9,Veiculos!$A$5:$A$104,0)),0),IF(Listas!B15="Todos",1,0)))</x:f>
        <x:v>1</x:v>
      </x:c>
      <x:c r="Q9" s="1" t="n">
        <x:f>IF(M9&lt;&gt;"",1,0)</x:f>
        <x:v>0</x:v>
      </x:c>
      <x:c r="R9" s="1"/>
      <x:c r="S9" s="1"/>
      <x:c r="T9" s="1"/>
      <x:c r="U9" s="1"/>
      <x:c r="V9" s="1"/>
      <x:c r="W9" s="1"/>
    </x:row>
    <x:row r="10">
      <x:c r="A10" s="42" t="n">
        <x:v>46286</x:v>
      </x:c>
      <x:c r="B10" s="26" t="str">
        <x:v>FR-003</x:v>
      </x:c>
      <x:c r="C10" s="43" t="n">
        <x:v>41180</x:v>
      </x:c>
      <x:c r="D10" s="43" t="n">
        <x:v>780</x:v>
      </x:c>
      <x:c r="E10" s="44" t="n">
        <x:v>62</x:v>
      </x:c>
      <x:c r="F10" s="28" t="n">
        <x:v>384</x:v>
      </x:c>
      <x:c r="G10" s="45" t="n">
        <x:f>IF(COUNTA(A10:F10)=0,"",IF(N10=0,"n.a.",F10/E10))</x:f>
        <x:v>6.193548387096774</x:v>
      </x:c>
      <x:c r="H10" s="46" t="n">
        <x:f>IF(COUNTA(A10:F10)=0,"",IF(N10=0,"n.a.",D10/E10))</x:f>
        <x:v>12.580645161290322</x:v>
      </x:c>
      <x:c r="I10" s="45" t="n">
        <x:f>IF(COUNTA(A10:F10)=0,"",IF(N10=0,"n.a.",F10/D10))</x:f>
        <x:v>0.49230769230769234</x:v>
      </x:c>
      <x:c r="J10" s="26" t="str">
        <x:v>Gasolina</x:v>
      </x:c>
      <x:c r="K10" s="26" t="str">
        <x:v>Posto Centro</x:v>
      </x:c>
      <x:c r="L10" s="26" t="str">
        <x:v>Visitas</x:v>
      </x:c>
      <x:c r="M10" s="175" t="str">
        <x:f>IF(COUNTA(A10:F10,J10:L10)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inválidos",IF(OR(NOT(ISNUMBER(A10)),A10&lt;=0),"Data inválida",IF(OR(B10="",COUNTIFS(Veiculos!$A$5:$A$104,B10)&lt;&gt;1),"Veículo ausente ou duplicado",IF(IFERROR(INDEX(Veiculos!$AG$5:$AG$104,MATCH(B10,Veiculos!$A$5:$A$104,0)),0)&lt;&gt;1,"Cadastro do veículo pendente",IF(OR(NOT(ISNUMBER(C10)),C10&lt;0,NOT(ISNUMBER(D10)),D10&lt;=0,NOT(ISNUMBER(E10)),E10&lt;=0,NOT(ISNUMBER(F10)),F10&lt;0),"Hodômetro, km, litros ou valor inválido",""))))))</x:f>
      </x:c>
      <x:c r="N10" s="175" t="n">
        <x:f>IF(AND(A10&lt;&gt;"",M10=""),1,0)</x:f>
        <x:v>1</x:v>
      </x:c>
      <x:c r="O10" s="175" t="n">
        <x:f>IF(AND(ISNUMBER(A10),A10&gt;=Listas!B13,A10&lt;Listas!B14+1),1,0)</x:f>
        <x:v>1</x:v>
      </x:c>
      <x:c r="P10" s="175" t="n">
        <x:f>IF(COUNTA(A10:L10)=0,0,IF(COUNTIFS(Veiculos!$A$5:$A$104,B10)=1,IFERROR(INDEX(Veiculos!$X$5:$X$104,MATCH(B10,Veiculos!$A$5:$A$104,0)),0),IF(Listas!B15="Todos",1,0)))</x:f>
        <x:v>1</x:v>
      </x:c>
      <x:c r="Q10" s="1" t="n">
        <x:f>IF(M10&lt;&gt;"",1,0)</x:f>
        <x:v>0</x:v>
      </x:c>
      <x:c r="R10" s="1"/>
      <x:c r="S10" s="1"/>
      <x:c r="T10" s="1"/>
      <x:c r="U10" s="1"/>
      <x:c r="V10" s="1"/>
      <x:c r="W10" s="1"/>
    </x:row>
    <x:row r="11">
      <x:c r="A11" s="42" t="n">
        <x:v>46268</x:v>
      </x:c>
      <x:c r="B11" s="26" t="str">
        <x:v>FR-004</x:v>
      </x:c>
      <x:c r="C11" s="43" t="n">
        <x:v>179040</x:v>
      </x:c>
      <x:c r="D11" s="43" t="n">
        <x:v>760</x:v>
      </x:c>
      <x:c r="E11" s="44" t="n">
        <x:v>110</x:v>
      </x:c>
      <x:c r="F11" s="28" t="n">
        <x:v>715</x:v>
      </x:c>
      <x:c r="G11" s="45" t="n">
        <x:f>IF(COUNTA(A11:F11)=0,"",IF(N11=0,"n.a.",F11/E11))</x:f>
        <x:v>6.5</x:v>
      </x:c>
      <x:c r="H11" s="46" t="n">
        <x:f>IF(COUNTA(A11:F11)=0,"",IF(N11=0,"n.a.",D11/E11))</x:f>
        <x:v>6.909090909090909</x:v>
      </x:c>
      <x:c r="I11" s="45" t="n">
        <x:f>IF(COUNTA(A11:F11)=0,"",IF(N11=0,"n.a.",F11/D11))</x:f>
        <x:v>0.9407894736842105</x:v>
      </x:c>
      <x:c r="J11" s="26" t="str">
        <x:v>Diesel</x:v>
      </x:c>
      <x:c r="K11" s="26" t="str">
        <x:v>Posto Leste</x:v>
      </x:c>
      <x:c r="L11" s="26" t="str">
        <x:v>Coletas</x:v>
      </x:c>
      <x:c r="M11" s="175" t="str">
        <x:f>IF(COUNTA(A11:F11,J11:L11)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inválidos",IF(OR(NOT(ISNUMBER(A11)),A11&lt;=0),"Data inválida",IF(OR(B11="",COUNTIFS(Veiculos!$A$5:$A$104,B11)&lt;&gt;1),"Veículo ausente ou duplicado",IF(IFERROR(INDEX(Veiculos!$AG$5:$AG$104,MATCH(B11,Veiculos!$A$5:$A$104,0)),0)&lt;&gt;1,"Cadastro do veículo pendente",IF(OR(NOT(ISNUMBER(C11)),C11&lt;0,NOT(ISNUMBER(D11)),D11&lt;=0,NOT(ISNUMBER(E11)),E11&lt;=0,NOT(ISNUMBER(F11)),F11&lt;0),"Hodômetro, km, litros ou valor inválido",""))))))</x:f>
      </x:c>
      <x:c r="N11" s="175" t="n">
        <x:f>IF(AND(A11&lt;&gt;"",M11=""),1,0)</x:f>
        <x:v>1</x:v>
      </x:c>
      <x:c r="O11" s="175" t="n">
        <x:f>IF(AND(ISNUMBER(A11),A11&gt;=Listas!B13,A11&lt;Listas!B14+1),1,0)</x:f>
        <x:v>1</x:v>
      </x:c>
      <x:c r="P11" s="175" t="n">
        <x:f>IF(COUNTA(A11:L11)=0,0,IF(COUNTIFS(Veiculos!$A$5:$A$104,B11)=1,IFERROR(INDEX(Veiculos!$X$5:$X$104,MATCH(B11,Veiculos!$A$5:$A$104,0)),0),IF(Listas!B15="Todos",1,0)))</x:f>
        <x:v>1</x:v>
      </x:c>
      <x:c r="Q11" s="1" t="n">
        <x:f>IF(M11&lt;&gt;"",1,0)</x:f>
        <x:v>0</x:v>
      </x:c>
      <x:c r="R11" s="1"/>
      <x:c r="S11" s="1"/>
      <x:c r="T11" s="1"/>
      <x:c r="U11" s="1"/>
      <x:c r="V11" s="1"/>
      <x:c r="W11" s="1"/>
    </x:row>
    <x:row r="12">
      <x:c r="A12" s="42" t="n">
        <x:v>46283</x:v>
      </x:c>
      <x:c r="B12" s="26" t="str">
        <x:v>FR-004</x:v>
      </x:c>
      <x:c r="C12" s="43" t="n">
        <x:v>179740</x:v>
      </x:c>
      <x:c r="D12" s="43" t="n">
        <x:v>700</x:v>
      </x:c>
      <x:c r="E12" s="44" t="n">
        <x:v>105</x:v>
      </x:c>
      <x:c r="F12" s="28" t="n">
        <x:v>690</x:v>
      </x:c>
      <x:c r="G12" s="45" t="n">
        <x:f>IF(COUNTA(A12:F12)=0,"",IF(N12=0,"n.a.",F12/E12))</x:f>
        <x:v>6.571428571428571</x:v>
      </x:c>
      <x:c r="H12" s="46" t="n">
        <x:f>IF(COUNTA(A12:F12)=0,"",IF(N12=0,"n.a.",D12/E12))</x:f>
        <x:v>6.666666666666667</x:v>
      </x:c>
      <x:c r="I12" s="45" t="n">
        <x:f>IF(COUNTA(A12:F12)=0,"",IF(N12=0,"n.a.",F12/D12))</x:f>
        <x:v>0.9857142857142858</x:v>
      </x:c>
      <x:c r="J12" s="26" t="str">
        <x:v>Diesel</x:v>
      </x:c>
      <x:c r="K12" s="26" t="str">
        <x:v>Posto Leste</x:v>
      </x:c>
      <x:c r="L12" s="26" t="str">
        <x:v>Coletas</x:v>
      </x:c>
      <x:c r="M12" s="175" t="str">
        <x:f>IF(COUNTA(A12:F12,J12:L12)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inválidos",IF(OR(NOT(ISNUMBER(A12)),A12&lt;=0),"Data inválida",IF(OR(B12="",COUNTIFS(Veiculos!$A$5:$A$104,B12)&lt;&gt;1),"Veículo ausente ou duplicado",IF(IFERROR(INDEX(Veiculos!$AG$5:$AG$104,MATCH(B12,Veiculos!$A$5:$A$104,0)),0)&lt;&gt;1,"Cadastro do veículo pendente",IF(OR(NOT(ISNUMBER(C12)),C12&lt;0,NOT(ISNUMBER(D12)),D12&lt;=0,NOT(ISNUMBER(E12)),E12&lt;=0,NOT(ISNUMBER(F12)),F12&lt;0),"Hodômetro, km, litros ou valor inválido",""))))))</x:f>
      </x:c>
      <x:c r="N12" s="175" t="n">
        <x:f>IF(AND(A12&lt;&gt;"",M12=""),1,0)</x:f>
        <x:v>1</x:v>
      </x:c>
      <x:c r="O12" s="175" t="n">
        <x:f>IF(AND(ISNUMBER(A12),A12&gt;=Listas!B13,A12&lt;Listas!B14+1),1,0)</x:f>
        <x:v>1</x:v>
      </x:c>
      <x:c r="P12" s="175" t="n">
        <x:f>IF(COUNTA(A12:L12)=0,0,IF(COUNTIFS(Veiculos!$A$5:$A$104,B12)=1,IFERROR(INDEX(Veiculos!$X$5:$X$104,MATCH(B12,Veiculos!$A$5:$A$104,0)),0),IF(Listas!B15="Todos",1,0)))</x:f>
        <x:v>1</x:v>
      </x:c>
      <x:c r="Q12" s="1" t="n">
        <x:f>IF(M12&lt;&gt;"",1,0)</x:f>
        <x:v>0</x:v>
      </x:c>
      <x:c r="R12" s="1"/>
      <x:c r="S12" s="1"/>
      <x:c r="T12" s="1"/>
      <x:c r="U12" s="1"/>
      <x:c r="V12" s="1"/>
      <x:c r="W12" s="1"/>
    </x:row>
    <x:row r="13">
      <x:c r="A13" s="42" t="n">
        <x:v>46272</x:v>
      </x:c>
      <x:c r="B13" s="26" t="str">
        <x:v>FR-005</x:v>
      </x:c>
      <x:c r="C13" s="43" t="n">
        <x:v>20300</x:v>
      </x:c>
      <x:c r="D13" s="43" t="n">
        <x:v>900</x:v>
      </x:c>
      <x:c r="E13" s="44" t="n">
        <x:v>62</x:v>
      </x:c>
      <x:c r="F13" s="28" t="n">
        <x:v>378</x:v>
      </x:c>
      <x:c r="G13" s="45" t="n">
        <x:f>IF(COUNTA(A13:F13)=0,"",IF(N13=0,"n.a.",F13/E13))</x:f>
        <x:v>6.096774193548387</x:v>
      </x:c>
      <x:c r="H13" s="46" t="n">
        <x:f>IF(COUNTA(A13:F13)=0,"",IF(N13=0,"n.a.",D13/E13))</x:f>
        <x:v>14.516129032258064</x:v>
      </x:c>
      <x:c r="I13" s="45" t="n">
        <x:f>IF(COUNTA(A13:F13)=0,"",IF(N13=0,"n.a.",F13/D13))</x:f>
        <x:v>0.42</x:v>
      </x:c>
      <x:c r="J13" s="26" t="str">
        <x:v>Gasolina</x:v>
      </x:c>
      <x:c r="K13" s="26" t="str">
        <x:v>Posto Oeste</x:v>
      </x:c>
      <x:c r="L13" s="26" t="str">
        <x:v>Administrativo</x:v>
      </x:c>
      <x:c r="M13" s="175" t="str">
        <x:f>IF(COUNTA(A13:F13,J13:L13)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inválidos",IF(OR(NOT(ISNUMBER(A13)),A13&lt;=0),"Data inválida",IF(OR(B13="",COUNTIFS(Veiculos!$A$5:$A$104,B13)&lt;&gt;1),"Veículo ausente ou duplicado",IF(IFERROR(INDEX(Veiculos!$AG$5:$AG$104,MATCH(B13,Veiculos!$A$5:$A$104,0)),0)&lt;&gt;1,"Cadastro do veículo pendente",IF(OR(NOT(ISNUMBER(C13)),C13&lt;0,NOT(ISNUMBER(D13)),D13&lt;=0,NOT(ISNUMBER(E13)),E13&lt;=0,NOT(ISNUMBER(F13)),F13&lt;0),"Hodômetro, km, litros ou valor inválido",""))))))</x:f>
      </x:c>
      <x:c r="N13" s="175" t="n">
        <x:f>IF(AND(A13&lt;&gt;"",M13=""),1,0)</x:f>
        <x:v>1</x:v>
      </x:c>
      <x:c r="O13" s="175" t="n">
        <x:f>IF(AND(ISNUMBER(A13),A13&gt;=Listas!B13,A13&lt;Listas!B14+1),1,0)</x:f>
        <x:v>1</x:v>
      </x:c>
      <x:c r="P13" s="175" t="n">
        <x:f>IF(COUNTA(A13:L13)=0,0,IF(COUNTIFS(Veiculos!$A$5:$A$104,B13)=1,IFERROR(INDEX(Veiculos!$X$5:$X$104,MATCH(B13,Veiculos!$A$5:$A$104,0)),0),IF(Listas!B15="Todos",1,0)))</x:f>
        <x:v>1</x:v>
      </x:c>
      <x:c r="Q13" s="1" t="n">
        <x:f>IF(M13&lt;&gt;"",1,0)</x:f>
        <x:v>0</x:v>
      </x:c>
      <x:c r="R13" s="1"/>
      <x:c r="S13" s="1"/>
      <x:c r="T13" s="1"/>
      <x:c r="U13" s="1"/>
      <x:c r="V13" s="1"/>
      <x:c r="W13" s="1"/>
    </x:row>
    <x:row r="14">
      <x:c r="A14" s="42" t="n">
        <x:v>46287</x:v>
      </x:c>
      <x:c r="B14" s="26" t="str">
        <x:v>FR-005</x:v>
      </x:c>
      <x:c r="C14" s="43" t="n">
        <x:v>21100</x:v>
      </x:c>
      <x:c r="D14" s="43" t="n">
        <x:v>800</x:v>
      </x:c>
      <x:c r="E14" s="44" t="n">
        <x:v>55</x:v>
      </x:c>
      <x:c r="F14" s="28" t="n">
        <x:v>337</x:v>
      </x:c>
      <x:c r="G14" s="45" t="n">
        <x:f>IF(COUNTA(A14:F14)=0,"",IF(N14=0,"n.a.",F14/E14))</x:f>
        <x:v>6.127272727272727</x:v>
      </x:c>
      <x:c r="H14" s="46" t="n">
        <x:f>IF(COUNTA(A14:F14)=0,"",IF(N14=0,"n.a.",D14/E14))</x:f>
        <x:v>14.545454545454545</x:v>
      </x:c>
      <x:c r="I14" s="45" t="n">
        <x:f>IF(COUNTA(A14:F14)=0,"",IF(N14=0,"n.a.",F14/D14))</x:f>
        <x:v>0.42125</x:v>
      </x:c>
      <x:c r="J14" s="26" t="str">
        <x:v>Gasolina</x:v>
      </x:c>
      <x:c r="K14" s="26" t="str">
        <x:v>Posto Oeste</x:v>
      </x:c>
      <x:c r="L14" s="26" t="str">
        <x:v>Administrativo</x:v>
      </x:c>
      <x:c r="M14" s="175" t="str">
        <x:f>IF(COUNTA(A14:F14,J14:L14)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inválidos",IF(OR(NOT(ISNUMBER(A14)),A14&lt;=0),"Data inválida",IF(OR(B14="",COUNTIFS(Veiculos!$A$5:$A$104,B14)&lt;&gt;1),"Veículo ausente ou duplicado",IF(IFERROR(INDEX(Veiculos!$AG$5:$AG$104,MATCH(B14,Veiculos!$A$5:$A$104,0)),0)&lt;&gt;1,"Cadastro do veículo pendente",IF(OR(NOT(ISNUMBER(C14)),C14&lt;0,NOT(ISNUMBER(D14)),D14&lt;=0,NOT(ISNUMBER(E14)),E14&lt;=0,NOT(ISNUMBER(F14)),F14&lt;0),"Hodômetro, km, litros ou valor inválido",""))))))</x:f>
      </x:c>
      <x:c r="N14" s="175" t="n">
        <x:f>IF(AND(A14&lt;&gt;"",M14=""),1,0)</x:f>
        <x:v>1</x:v>
      </x:c>
      <x:c r="O14" s="175" t="n">
        <x:f>IF(AND(ISNUMBER(A14),A14&gt;=Listas!B13,A14&lt;Listas!B14+1),1,0)</x:f>
        <x:v>1</x:v>
      </x:c>
      <x:c r="P14" s="175" t="n">
        <x:f>IF(COUNTA(A14:L14)=0,0,IF(COUNTIFS(Veiculos!$A$5:$A$104,B14)=1,IFERROR(INDEX(Veiculos!$X$5:$X$104,MATCH(B14,Veiculos!$A$5:$A$104,0)),0),IF(Listas!B15="Todos",1,0)))</x:f>
        <x:v>1</x:v>
      </x:c>
      <x:c r="Q14" s="1" t="n">
        <x:f>IF(M14&lt;&gt;"",1,0)</x:f>
        <x:v>0</x:v>
      </x:c>
      <x:c r="R14" s="1"/>
      <x:c r="S14" s="1"/>
      <x:c r="T14" s="1"/>
      <x:c r="U14" s="1"/>
      <x:c r="V14" s="1"/>
      <x:c r="W14" s="1"/>
    </x:row>
    <x:row r="15">
      <x:c r="A15" s="42"/>
      <x:c r="B15" s="26"/>
      <x:c r="C15" s="43"/>
      <x:c r="D15" s="43"/>
      <x:c r="E15" s="44"/>
      <x:c r="F15" s="28"/>
      <x:c r="G15" s="45" t="str">
        <x:f>IF(COUNTA(A15:F15)=0,"",IF(N15=0,"n.a.",F15/E15))</x:f>
      </x:c>
      <x:c r="H15" s="46" t="str">
        <x:f>IF(COUNTA(A15:F15)=0,"",IF(N15=0,"n.a.",D15/E15))</x:f>
      </x:c>
      <x:c r="I15" s="45" t="str">
        <x:f>IF(COUNTA(A15:F15)=0,"",IF(N15=0,"n.a.",F15/D15))</x:f>
      </x:c>
      <x:c r="J15" s="26"/>
      <x:c r="K15" s="26"/>
      <x:c r="L15" s="26"/>
      <x:c r="M15" s="175" t="str">
        <x:f>IF(COUNTA(A15:F15,J15:L15)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inválidos",IF(OR(NOT(ISNUMBER(A15)),A15&lt;=0),"Data inválida",IF(OR(B15="",COUNTIFS(Veiculos!$A$5:$A$104,B15)&lt;&gt;1),"Veículo ausente ou duplicado",IF(IFERROR(INDEX(Veiculos!$AG$5:$AG$104,MATCH(B15,Veiculos!$A$5:$A$104,0)),0)&lt;&gt;1,"Cadastro do veículo pendente",IF(OR(NOT(ISNUMBER(C15)),C15&lt;0,NOT(ISNUMBER(D15)),D15&lt;=0,NOT(ISNUMBER(E15)),E15&lt;=0,NOT(ISNUMBER(F15)),F15&lt;0),"Hodômetro, km, litros ou valor inválido",""))))))</x:f>
      </x:c>
      <x:c r="N15" s="175" t="n">
        <x:f>IF(AND(A15&lt;&gt;"",M15=""),1,0)</x:f>
        <x:v>0</x:v>
      </x:c>
      <x:c r="O15" s="175" t="n">
        <x:f>IF(AND(ISNUMBER(A15),A15&gt;=Listas!B13,A15&lt;Listas!B14+1),1,0)</x:f>
        <x:v>0</x:v>
      </x:c>
      <x:c r="P15" s="175" t="n">
        <x:f>IF(COUNTA(A15:L15)=0,0,IF(COUNTIFS(Veiculos!$A$5:$A$104,B15)=1,IFERROR(INDEX(Veiculos!$X$5:$X$104,MATCH(B15,Veiculos!$A$5:$A$104,0)),0),IF(Listas!B15="Todos",1,0)))</x:f>
        <x:v>1</x:v>
      </x:c>
      <x:c r="Q15" s="1" t="n">
        <x:f>IF(M15&lt;&gt;"",1,0)</x:f>
        <x:v>0</x:v>
      </x:c>
      <x:c r="R15" s="1"/>
      <x:c r="S15" s="1"/>
      <x:c r="T15" s="1"/>
      <x:c r="U15" s="1"/>
      <x:c r="V15" s="1"/>
      <x:c r="W15" s="1"/>
    </x:row>
    <x:row r="16">
      <x:c r="A16" s="42"/>
      <x:c r="B16" s="26"/>
      <x:c r="C16" s="43"/>
      <x:c r="D16" s="43"/>
      <x:c r="E16" s="44"/>
      <x:c r="F16" s="28"/>
      <x:c r="G16" s="45" t="str">
        <x:f>IF(COUNTA(A16:F16)=0,"",IF(N16=0,"n.a.",F16/E16))</x:f>
      </x:c>
      <x:c r="H16" s="46" t="str">
        <x:f>IF(COUNTA(A16:F16)=0,"",IF(N16=0,"n.a.",D16/E16))</x:f>
      </x:c>
      <x:c r="I16" s="45" t="str">
        <x:f>IF(COUNTA(A16:F16)=0,"",IF(N16=0,"n.a.",F16/D16))</x:f>
      </x:c>
      <x:c r="J16" s="26"/>
      <x:c r="K16" s="26"/>
      <x:c r="L16" s="26"/>
      <x:c r="M16" s="175" t="str">
        <x:f>IF(COUNTA(A16:F16,J16:L16)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inválidos",IF(OR(NOT(ISNUMBER(A16)),A16&lt;=0),"Data inválida",IF(OR(B16="",COUNTIFS(Veiculos!$A$5:$A$104,B16)&lt;&gt;1),"Veículo ausente ou duplicado",IF(IFERROR(INDEX(Veiculos!$AG$5:$AG$104,MATCH(B16,Veiculos!$A$5:$A$104,0)),0)&lt;&gt;1,"Cadastro do veículo pendente",IF(OR(NOT(ISNUMBER(C16)),C16&lt;0,NOT(ISNUMBER(D16)),D16&lt;=0,NOT(ISNUMBER(E16)),E16&lt;=0,NOT(ISNUMBER(F16)),F16&lt;0),"Hodômetro, km, litros ou valor inválido",""))))))</x:f>
      </x:c>
      <x:c r="N16" s="175" t="n">
        <x:f>IF(AND(A16&lt;&gt;"",M16=""),1,0)</x:f>
        <x:v>0</x:v>
      </x:c>
      <x:c r="O16" s="175" t="n">
        <x:f>IF(AND(ISNUMBER(A16),A16&gt;=Listas!B13,A16&lt;Listas!B14+1),1,0)</x:f>
        <x:v>0</x:v>
      </x:c>
      <x:c r="P16" s="175" t="n">
        <x:f>IF(COUNTA(A16:L16)=0,0,IF(COUNTIFS(Veiculos!$A$5:$A$104,B16)=1,IFERROR(INDEX(Veiculos!$X$5:$X$104,MATCH(B16,Veiculos!$A$5:$A$104,0)),0),IF(Listas!B15="Todos",1,0)))</x:f>
        <x:v>1</x:v>
      </x:c>
      <x:c r="Q16" s="1" t="n">
        <x:f>IF(M16&lt;&gt;"",1,0)</x:f>
        <x:v>0</x:v>
      </x:c>
      <x:c r="R16" s="1"/>
      <x:c r="S16" s="1"/>
      <x:c r="T16" s="1"/>
      <x:c r="U16" s="1"/>
      <x:c r="V16" s="1"/>
      <x:c r="W16" s="1"/>
    </x:row>
    <x:row r="17">
      <x:c r="A17" s="42"/>
      <x:c r="B17" s="26"/>
      <x:c r="C17" s="43"/>
      <x:c r="D17" s="43"/>
      <x:c r="E17" s="44"/>
      <x:c r="F17" s="28"/>
      <x:c r="G17" s="45" t="str">
        <x:f>IF(COUNTA(A17:F17)=0,"",IF(N17=0,"n.a.",F17/E17))</x:f>
      </x:c>
      <x:c r="H17" s="46" t="str">
        <x:f>IF(COUNTA(A17:F17)=0,"",IF(N17=0,"n.a.",D17/E17))</x:f>
      </x:c>
      <x:c r="I17" s="45" t="str">
        <x:f>IF(COUNTA(A17:F17)=0,"",IF(N17=0,"n.a.",F17/D17))</x:f>
      </x:c>
      <x:c r="J17" s="26"/>
      <x:c r="K17" s="26"/>
      <x:c r="L17" s="26"/>
      <x:c r="M17" s="175" t="str">
        <x:f>IF(COUNTA(A17:F17,J17:L17)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inválidos",IF(OR(NOT(ISNUMBER(A17)),A17&lt;=0),"Data inválida",IF(OR(B17="",COUNTIFS(Veiculos!$A$5:$A$104,B17)&lt;&gt;1),"Veículo ausente ou duplicado",IF(IFERROR(INDEX(Veiculos!$AG$5:$AG$104,MATCH(B17,Veiculos!$A$5:$A$104,0)),0)&lt;&gt;1,"Cadastro do veículo pendente",IF(OR(NOT(ISNUMBER(C17)),C17&lt;0,NOT(ISNUMBER(D17)),D17&lt;=0,NOT(ISNUMBER(E17)),E17&lt;=0,NOT(ISNUMBER(F17)),F17&lt;0),"Hodômetro, km, litros ou valor inválido",""))))))</x:f>
      </x:c>
      <x:c r="N17" s="175" t="n">
        <x:f>IF(AND(A17&lt;&gt;"",M17=""),1,0)</x:f>
        <x:v>0</x:v>
      </x:c>
      <x:c r="O17" s="175" t="n">
        <x:f>IF(AND(ISNUMBER(A17),A17&gt;=Listas!B13,A17&lt;Listas!B14+1),1,0)</x:f>
        <x:v>0</x:v>
      </x:c>
      <x:c r="P17" s="175" t="n">
        <x:f>IF(COUNTA(A17:L17)=0,0,IF(COUNTIFS(Veiculos!$A$5:$A$104,B17)=1,IFERROR(INDEX(Veiculos!$X$5:$X$104,MATCH(B17,Veiculos!$A$5:$A$104,0)),0),IF(Listas!B15="Todos",1,0)))</x:f>
        <x:v>1</x:v>
      </x:c>
      <x:c r="Q17" s="1" t="n">
        <x:f>IF(M17&lt;&gt;"",1,0)</x:f>
        <x:v>0</x:v>
      </x:c>
      <x:c r="R17" s="1"/>
      <x:c r="S17" s="1"/>
      <x:c r="T17" s="1"/>
      <x:c r="U17" s="1"/>
      <x:c r="V17" s="1"/>
      <x:c r="W17" s="1"/>
    </x:row>
    <x:row r="18">
      <x:c r="A18" s="42"/>
      <x:c r="B18" s="26"/>
      <x:c r="C18" s="43"/>
      <x:c r="D18" s="43"/>
      <x:c r="E18" s="44"/>
      <x:c r="F18" s="28"/>
      <x:c r="G18" s="45" t="str">
        <x:f>IF(COUNTA(A18:F18)=0,"",IF(N18=0,"n.a.",F18/E18))</x:f>
      </x:c>
      <x:c r="H18" s="46" t="str">
        <x:f>IF(COUNTA(A18:F18)=0,"",IF(N18=0,"n.a.",D18/E18))</x:f>
      </x:c>
      <x:c r="I18" s="45" t="str">
        <x:f>IF(COUNTA(A18:F18)=0,"",IF(N18=0,"n.a.",F18/D18))</x:f>
      </x:c>
      <x:c r="J18" s="26"/>
      <x:c r="K18" s="26"/>
      <x:c r="L18" s="26"/>
      <x:c r="M18" s="175" t="str">
        <x:f>IF(COUNTA(A18:F18,J18:L18)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inválidos",IF(OR(NOT(ISNUMBER(A18)),A18&lt;=0),"Data inválida",IF(OR(B18="",COUNTIFS(Veiculos!$A$5:$A$104,B18)&lt;&gt;1),"Veículo ausente ou duplicado",IF(IFERROR(INDEX(Veiculos!$AG$5:$AG$104,MATCH(B18,Veiculos!$A$5:$A$104,0)),0)&lt;&gt;1,"Cadastro do veículo pendente",IF(OR(NOT(ISNUMBER(C18)),C18&lt;0,NOT(ISNUMBER(D18)),D18&lt;=0,NOT(ISNUMBER(E18)),E18&lt;=0,NOT(ISNUMBER(F18)),F18&lt;0),"Hodômetro, km, litros ou valor inválido",""))))))</x:f>
      </x:c>
      <x:c r="N18" s="175" t="n">
        <x:f>IF(AND(A18&lt;&gt;"",M18=""),1,0)</x:f>
        <x:v>0</x:v>
      </x:c>
      <x:c r="O18" s="175" t="n">
        <x:f>IF(AND(ISNUMBER(A18),A18&gt;=Listas!B13,A18&lt;Listas!B14+1),1,0)</x:f>
        <x:v>0</x:v>
      </x:c>
      <x:c r="P18" s="175" t="n">
        <x:f>IF(COUNTA(A18:L18)=0,0,IF(COUNTIFS(Veiculos!$A$5:$A$104,B18)=1,IFERROR(INDEX(Veiculos!$X$5:$X$104,MATCH(B18,Veiculos!$A$5:$A$104,0)),0),IF(Listas!B15="Todos",1,0)))</x:f>
        <x:v>1</x:v>
      </x:c>
      <x:c r="Q18" s="1" t="n">
        <x:f>IF(M18&lt;&gt;"",1,0)</x:f>
        <x:v>0</x:v>
      </x:c>
      <x:c r="R18" s="1"/>
      <x:c r="S18" s="1"/>
      <x:c r="T18" s="1"/>
      <x:c r="U18" s="1"/>
      <x:c r="V18" s="1"/>
      <x:c r="W18" s="1"/>
    </x:row>
    <x:row r="19">
      <x:c r="A19" s="42"/>
      <x:c r="B19" s="26"/>
      <x:c r="C19" s="43"/>
      <x:c r="D19" s="43"/>
      <x:c r="E19" s="44"/>
      <x:c r="F19" s="28"/>
      <x:c r="G19" s="45" t="str">
        <x:f>IF(COUNTA(A19:F19)=0,"",IF(N19=0,"n.a.",F19/E19))</x:f>
      </x:c>
      <x:c r="H19" s="46" t="str">
        <x:f>IF(COUNTA(A19:F19)=0,"",IF(N19=0,"n.a.",D19/E19))</x:f>
      </x:c>
      <x:c r="I19" s="45" t="str">
        <x:f>IF(COUNTA(A19:F19)=0,"",IF(N19=0,"n.a.",F19/D19))</x:f>
      </x:c>
      <x:c r="J19" s="26"/>
      <x:c r="K19" s="26"/>
      <x:c r="L19" s="26"/>
      <x:c r="M19" s="175" t="str">
        <x:f>IF(COUNTA(A19:F19,J19:L19)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inválidos",IF(OR(NOT(ISNUMBER(A19)),A19&lt;=0),"Data inválida",IF(OR(B19="",COUNTIFS(Veiculos!$A$5:$A$104,B19)&lt;&gt;1),"Veículo ausente ou duplicado",IF(IFERROR(INDEX(Veiculos!$AG$5:$AG$104,MATCH(B19,Veiculos!$A$5:$A$104,0)),0)&lt;&gt;1,"Cadastro do veículo pendente",IF(OR(NOT(ISNUMBER(C19)),C19&lt;0,NOT(ISNUMBER(D19)),D19&lt;=0,NOT(ISNUMBER(E19)),E19&lt;=0,NOT(ISNUMBER(F19)),F19&lt;0),"Hodômetro, km, litros ou valor inválido",""))))))</x:f>
      </x:c>
      <x:c r="N19" s="175" t="n">
        <x:f>IF(AND(A19&lt;&gt;"",M19=""),1,0)</x:f>
        <x:v>0</x:v>
      </x:c>
      <x:c r="O19" s="175" t="n">
        <x:f>IF(AND(ISNUMBER(A19),A19&gt;=Listas!B13,A19&lt;Listas!B14+1),1,0)</x:f>
        <x:v>0</x:v>
      </x:c>
      <x:c r="P19" s="175" t="n">
        <x:f>IF(COUNTA(A19:L19)=0,0,IF(COUNTIFS(Veiculos!$A$5:$A$104,B19)=1,IFERROR(INDEX(Veiculos!$X$5:$X$104,MATCH(B19,Veiculos!$A$5:$A$104,0)),0),IF(Listas!B15="Todos",1,0)))</x:f>
        <x:v>1</x:v>
      </x:c>
      <x:c r="Q19" s="1" t="n">
        <x:f>IF(M19&lt;&gt;"",1,0)</x:f>
        <x:v>0</x:v>
      </x:c>
      <x:c r="R19" s="1"/>
      <x:c r="S19" s="1"/>
      <x:c r="T19" s="1"/>
      <x:c r="U19" s="1"/>
      <x:c r="V19" s="1"/>
      <x:c r="W19" s="1"/>
    </x:row>
    <x:row r="20">
      <x:c r="A20" s="42"/>
      <x:c r="B20" s="26"/>
      <x:c r="C20" s="43"/>
      <x:c r="D20" s="43"/>
      <x:c r="E20" s="44"/>
      <x:c r="F20" s="28"/>
      <x:c r="G20" s="45" t="str">
        <x:f>IF(COUNTA(A20:F20)=0,"",IF(N20=0,"n.a.",F20/E20))</x:f>
      </x:c>
      <x:c r="H20" s="46" t="str">
        <x:f>IF(COUNTA(A20:F20)=0,"",IF(N20=0,"n.a.",D20/E20))</x:f>
      </x:c>
      <x:c r="I20" s="45" t="str">
        <x:f>IF(COUNTA(A20:F20)=0,"",IF(N20=0,"n.a.",F20/D20))</x:f>
      </x:c>
      <x:c r="J20" s="26"/>
      <x:c r="K20" s="26"/>
      <x:c r="L20" s="26"/>
      <x:c r="M20" s="175" t="str">
        <x:f>IF(COUNTA(A20:F20,J20:L20)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inválidos",IF(OR(NOT(ISNUMBER(A20)),A20&lt;=0),"Data inválida",IF(OR(B20="",COUNTIFS(Veiculos!$A$5:$A$104,B20)&lt;&gt;1),"Veículo ausente ou duplicado",IF(IFERROR(INDEX(Veiculos!$AG$5:$AG$104,MATCH(B20,Veiculos!$A$5:$A$104,0)),0)&lt;&gt;1,"Cadastro do veículo pendente",IF(OR(NOT(ISNUMBER(C20)),C20&lt;0,NOT(ISNUMBER(D20)),D20&lt;=0,NOT(ISNUMBER(E20)),E20&lt;=0,NOT(ISNUMBER(F20)),F20&lt;0),"Hodômetro, km, litros ou valor inválido",""))))))</x:f>
      </x:c>
      <x:c r="N20" s="175" t="n">
        <x:f>IF(AND(A20&lt;&gt;"",M20=""),1,0)</x:f>
        <x:v>0</x:v>
      </x:c>
      <x:c r="O20" s="175" t="n">
        <x:f>IF(AND(ISNUMBER(A20),A20&gt;=Listas!B13,A20&lt;Listas!B14+1),1,0)</x:f>
        <x:v>0</x:v>
      </x:c>
      <x:c r="P20" s="175" t="n">
        <x:f>IF(COUNTA(A20:L20)=0,0,IF(COUNTIFS(Veiculos!$A$5:$A$104,B20)=1,IFERROR(INDEX(Veiculos!$X$5:$X$104,MATCH(B20,Veiculos!$A$5:$A$104,0)),0),IF(Listas!B15="Todos",1,0)))</x:f>
        <x:v>1</x:v>
      </x:c>
      <x:c r="Q20" s="1" t="n">
        <x:f>IF(M20&lt;&gt;"",1,0)</x:f>
        <x:v>0</x:v>
      </x:c>
      <x:c r="R20" s="1"/>
      <x:c r="S20" s="1"/>
      <x:c r="T20" s="1"/>
      <x:c r="U20" s="1"/>
      <x:c r="V20" s="1"/>
      <x:c r="W20" s="1"/>
    </x:row>
    <x:row r="21">
      <x:c r="A21" s="42"/>
      <x:c r="B21" s="26"/>
      <x:c r="C21" s="43"/>
      <x:c r="D21" s="43"/>
      <x:c r="E21" s="44"/>
      <x:c r="F21" s="28"/>
      <x:c r="G21" s="45" t="str">
        <x:f>IF(COUNTA(A21:F21)=0,"",IF(N21=0,"n.a.",F21/E21))</x:f>
      </x:c>
      <x:c r="H21" s="46" t="str">
        <x:f>IF(COUNTA(A21:F21)=0,"",IF(N21=0,"n.a.",D21/E21))</x:f>
      </x:c>
      <x:c r="I21" s="45" t="str">
        <x:f>IF(COUNTA(A21:F21)=0,"",IF(N21=0,"n.a.",F21/D21))</x:f>
      </x:c>
      <x:c r="J21" s="26"/>
      <x:c r="K21" s="26"/>
      <x:c r="L21" s="26"/>
      <x:c r="M21" s="175" t="str">
        <x:f>IF(COUNTA(A21:F21,J21:L21)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inválidos",IF(OR(NOT(ISNUMBER(A21)),A21&lt;=0),"Data inválida",IF(OR(B21="",COUNTIFS(Veiculos!$A$5:$A$104,B21)&lt;&gt;1),"Veículo ausente ou duplicado",IF(IFERROR(INDEX(Veiculos!$AG$5:$AG$104,MATCH(B21,Veiculos!$A$5:$A$104,0)),0)&lt;&gt;1,"Cadastro do veículo pendente",IF(OR(NOT(ISNUMBER(C21)),C21&lt;0,NOT(ISNUMBER(D21)),D21&lt;=0,NOT(ISNUMBER(E21)),E21&lt;=0,NOT(ISNUMBER(F21)),F21&lt;0),"Hodômetro, km, litros ou valor inválido",""))))))</x:f>
      </x:c>
      <x:c r="N21" s="175" t="n">
        <x:f>IF(AND(A21&lt;&gt;"",M21=""),1,0)</x:f>
        <x:v>0</x:v>
      </x:c>
      <x:c r="O21" s="175" t="n">
        <x:f>IF(AND(ISNUMBER(A21),A21&gt;=Listas!B13,A21&lt;Listas!B14+1),1,0)</x:f>
        <x:v>0</x:v>
      </x:c>
      <x:c r="P21" s="175" t="n">
        <x:f>IF(COUNTA(A21:L21)=0,0,IF(COUNTIFS(Veiculos!$A$5:$A$104,B21)=1,IFERROR(INDEX(Veiculos!$X$5:$X$104,MATCH(B21,Veiculos!$A$5:$A$104,0)),0),IF(Listas!B15="Todos",1,0)))</x:f>
        <x:v>1</x:v>
      </x:c>
      <x:c r="Q21" s="1" t="n">
        <x:f>IF(M21&lt;&gt;"",1,0)</x:f>
        <x:v>0</x:v>
      </x:c>
      <x:c r="R21" s="1"/>
      <x:c r="S21" s="1"/>
      <x:c r="T21" s="1"/>
      <x:c r="U21" s="1"/>
      <x:c r="V21" s="1"/>
      <x:c r="W21" s="1"/>
    </x:row>
    <x:row r="22">
      <x:c r="A22" s="42"/>
      <x:c r="B22" s="26"/>
      <x:c r="C22" s="43"/>
      <x:c r="D22" s="43"/>
      <x:c r="E22" s="44"/>
      <x:c r="F22" s="28"/>
      <x:c r="G22" s="45" t="str">
        <x:f>IF(COUNTA(A22:F22)=0,"",IF(N22=0,"n.a.",F22/E22))</x:f>
      </x:c>
      <x:c r="H22" s="46" t="str">
        <x:f>IF(COUNTA(A22:F22)=0,"",IF(N22=0,"n.a.",D22/E22))</x:f>
      </x:c>
      <x:c r="I22" s="45" t="str">
        <x:f>IF(COUNTA(A22:F22)=0,"",IF(N22=0,"n.a.",F22/D22))</x:f>
      </x:c>
      <x:c r="J22" s="26"/>
      <x:c r="K22" s="26"/>
      <x:c r="L22" s="26"/>
      <x:c r="M22" s="175" t="str">
        <x:f>IF(COUNTA(A22:F22,J22:L22)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inválidos",IF(OR(NOT(ISNUMBER(A22)),A22&lt;=0),"Data inválida",IF(OR(B22="",COUNTIFS(Veiculos!$A$5:$A$104,B22)&lt;&gt;1),"Veículo ausente ou duplicado",IF(IFERROR(INDEX(Veiculos!$AG$5:$AG$104,MATCH(B22,Veiculos!$A$5:$A$104,0)),0)&lt;&gt;1,"Cadastro do veículo pendente",IF(OR(NOT(ISNUMBER(C22)),C22&lt;0,NOT(ISNUMBER(D22)),D22&lt;=0,NOT(ISNUMBER(E22)),E22&lt;=0,NOT(ISNUMBER(F22)),F22&lt;0),"Hodômetro, km, litros ou valor inválido",""))))))</x:f>
      </x:c>
      <x:c r="N22" s="175" t="n">
        <x:f>IF(AND(A22&lt;&gt;"",M22=""),1,0)</x:f>
        <x:v>0</x:v>
      </x:c>
      <x:c r="O22" s="175" t="n">
        <x:f>IF(AND(ISNUMBER(A22),A22&gt;=Listas!B13,A22&lt;Listas!B14+1),1,0)</x:f>
        <x:v>0</x:v>
      </x:c>
      <x:c r="P22" s="175" t="n">
        <x:f>IF(COUNTA(A22:L22)=0,0,IF(COUNTIFS(Veiculos!$A$5:$A$104,B22)=1,IFERROR(INDEX(Veiculos!$X$5:$X$104,MATCH(B22,Veiculos!$A$5:$A$104,0)),0),IF(Listas!B15="Todos",1,0)))</x:f>
        <x:v>1</x:v>
      </x:c>
      <x:c r="Q22" s="1" t="n">
        <x:f>IF(M22&lt;&gt;"",1,0)</x:f>
        <x:v>0</x:v>
      </x:c>
      <x:c r="R22" s="1"/>
      <x:c r="S22" s="1"/>
      <x:c r="T22" s="1"/>
      <x:c r="U22" s="1"/>
      <x:c r="V22" s="1"/>
      <x:c r="W22" s="1"/>
    </x:row>
    <x:row r="23">
      <x:c r="A23" s="42"/>
      <x:c r="B23" s="26"/>
      <x:c r="C23" s="43"/>
      <x:c r="D23" s="43"/>
      <x:c r="E23" s="44"/>
      <x:c r="F23" s="28"/>
      <x:c r="G23" s="45" t="str">
        <x:f>IF(COUNTA(A23:F23)=0,"",IF(N23=0,"n.a.",F23/E23))</x:f>
      </x:c>
      <x:c r="H23" s="46" t="str">
        <x:f>IF(COUNTA(A23:F23)=0,"",IF(N23=0,"n.a.",D23/E23))</x:f>
      </x:c>
      <x:c r="I23" s="45" t="str">
        <x:f>IF(COUNTA(A23:F23)=0,"",IF(N23=0,"n.a.",F23/D23))</x:f>
      </x:c>
      <x:c r="J23" s="26"/>
      <x:c r="K23" s="26"/>
      <x:c r="L23" s="26"/>
      <x:c r="M23" s="175" t="str">
        <x:f>IF(COUNTA(A23:F23,J23:L23)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inválidos",IF(OR(NOT(ISNUMBER(A23)),A23&lt;=0),"Data inválida",IF(OR(B23="",COUNTIFS(Veiculos!$A$5:$A$104,B23)&lt;&gt;1),"Veículo ausente ou duplicado",IF(IFERROR(INDEX(Veiculos!$AG$5:$AG$104,MATCH(B23,Veiculos!$A$5:$A$104,0)),0)&lt;&gt;1,"Cadastro do veículo pendente",IF(OR(NOT(ISNUMBER(C23)),C23&lt;0,NOT(ISNUMBER(D23)),D23&lt;=0,NOT(ISNUMBER(E23)),E23&lt;=0,NOT(ISNUMBER(F23)),F23&lt;0),"Hodômetro, km, litros ou valor inválido",""))))))</x:f>
      </x:c>
      <x:c r="N23" s="175" t="n">
        <x:f>IF(AND(A23&lt;&gt;"",M23=""),1,0)</x:f>
        <x:v>0</x:v>
      </x:c>
      <x:c r="O23" s="175" t="n">
        <x:f>IF(AND(ISNUMBER(A23),A23&gt;=Listas!B13,A23&lt;Listas!B14+1),1,0)</x:f>
        <x:v>0</x:v>
      </x:c>
      <x:c r="P23" s="175" t="n">
        <x:f>IF(COUNTA(A23:L23)=0,0,IF(COUNTIFS(Veiculos!$A$5:$A$104,B23)=1,IFERROR(INDEX(Veiculos!$X$5:$X$104,MATCH(B23,Veiculos!$A$5:$A$104,0)),0),IF(Listas!B15="Todos",1,0)))</x:f>
        <x:v>1</x:v>
      </x:c>
      <x:c r="Q23" s="1" t="n">
        <x:f>IF(M23&lt;&gt;"",1,0)</x:f>
        <x:v>0</x:v>
      </x:c>
      <x:c r="R23" s="1"/>
      <x:c r="S23" s="1"/>
      <x:c r="T23" s="1"/>
      <x:c r="U23" s="1"/>
      <x:c r="V23" s="1"/>
      <x:c r="W23" s="1"/>
    </x:row>
    <x:row r="24">
      <x:c r="A24" s="42"/>
      <x:c r="B24" s="26"/>
      <x:c r="C24" s="43"/>
      <x:c r="D24" s="43"/>
      <x:c r="E24" s="44"/>
      <x:c r="F24" s="28"/>
      <x:c r="G24" s="45" t="str">
        <x:f>IF(COUNTA(A24:F24)=0,"",IF(N24=0,"n.a.",F24/E24))</x:f>
      </x:c>
      <x:c r="H24" s="46" t="str">
        <x:f>IF(COUNTA(A24:F24)=0,"",IF(N24=0,"n.a.",D24/E24))</x:f>
      </x:c>
      <x:c r="I24" s="45" t="str">
        <x:f>IF(COUNTA(A24:F24)=0,"",IF(N24=0,"n.a.",F24/D24))</x:f>
      </x:c>
      <x:c r="J24" s="26"/>
      <x:c r="K24" s="26"/>
      <x:c r="L24" s="26"/>
      <x:c r="M24" s="175" t="str">
        <x:f>IF(COUNTA(A24:F24,J24:L24)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inválidos",IF(OR(NOT(ISNUMBER(A24)),A24&lt;=0),"Data inválida",IF(OR(B24="",COUNTIFS(Veiculos!$A$5:$A$104,B24)&lt;&gt;1),"Veículo ausente ou duplicado",IF(IFERROR(INDEX(Veiculos!$AG$5:$AG$104,MATCH(B24,Veiculos!$A$5:$A$104,0)),0)&lt;&gt;1,"Cadastro do veículo pendente",IF(OR(NOT(ISNUMBER(C24)),C24&lt;0,NOT(ISNUMBER(D24)),D24&lt;=0,NOT(ISNUMBER(E24)),E24&lt;=0,NOT(ISNUMBER(F24)),F24&lt;0),"Hodômetro, km, litros ou valor inválido",""))))))</x:f>
      </x:c>
      <x:c r="N24" s="175" t="n">
        <x:f>IF(AND(A24&lt;&gt;"",M24=""),1,0)</x:f>
        <x:v>0</x:v>
      </x:c>
      <x:c r="O24" s="175" t="n">
        <x:f>IF(AND(ISNUMBER(A24),A24&gt;=Listas!B13,A24&lt;Listas!B14+1),1,0)</x:f>
        <x:v>0</x:v>
      </x:c>
      <x:c r="P24" s="175" t="n">
        <x:f>IF(COUNTA(A24:L24)=0,0,IF(COUNTIFS(Veiculos!$A$5:$A$104,B24)=1,IFERROR(INDEX(Veiculos!$X$5:$X$104,MATCH(B24,Veiculos!$A$5:$A$104,0)),0),IF(Listas!B15="Todos",1,0)))</x:f>
        <x:v>1</x:v>
      </x:c>
      <x:c r="Q24" s="1" t="n">
        <x:f>IF(M24&lt;&gt;"",1,0)</x:f>
        <x:v>0</x:v>
      </x:c>
      <x:c r="R24" s="1"/>
      <x:c r="S24" s="1"/>
      <x:c r="T24" s="1"/>
      <x:c r="U24" s="1"/>
      <x:c r="V24" s="1"/>
      <x:c r="W24" s="1"/>
    </x:row>
    <x:row r="25">
      <x:c r="A25" s="42"/>
      <x:c r="B25" s="26"/>
      <x:c r="C25" s="43"/>
      <x:c r="D25" s="43"/>
      <x:c r="E25" s="44"/>
      <x:c r="F25" s="28"/>
      <x:c r="G25" s="45" t="str">
        <x:f>IF(COUNTA(A25:F25)=0,"",IF(N25=0,"n.a.",F25/E25))</x:f>
      </x:c>
      <x:c r="H25" s="46" t="str">
        <x:f>IF(COUNTA(A25:F25)=0,"",IF(N25=0,"n.a.",D25/E25))</x:f>
      </x:c>
      <x:c r="I25" s="45" t="str">
        <x:f>IF(COUNTA(A25:F25)=0,"",IF(N25=0,"n.a.",F25/D25))</x:f>
      </x:c>
      <x:c r="J25" s="26"/>
      <x:c r="K25" s="26"/>
      <x:c r="L25" s="26"/>
      <x:c r="M25" s="175" t="str">
        <x:f>IF(COUNTA(A25:F25,J25:L25)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inválidos",IF(OR(NOT(ISNUMBER(A25)),A25&lt;=0),"Data inválida",IF(OR(B25="",COUNTIFS(Veiculos!$A$5:$A$104,B25)&lt;&gt;1),"Veículo ausente ou duplicado",IF(IFERROR(INDEX(Veiculos!$AG$5:$AG$104,MATCH(B25,Veiculos!$A$5:$A$104,0)),0)&lt;&gt;1,"Cadastro do veículo pendente",IF(OR(NOT(ISNUMBER(C25)),C25&lt;0,NOT(ISNUMBER(D25)),D25&lt;=0,NOT(ISNUMBER(E25)),E25&lt;=0,NOT(ISNUMBER(F25)),F25&lt;0),"Hodômetro, km, litros ou valor inválido",""))))))</x:f>
      </x:c>
      <x:c r="N25" s="175" t="n">
        <x:f>IF(AND(A25&lt;&gt;"",M25=""),1,0)</x:f>
        <x:v>0</x:v>
      </x:c>
      <x:c r="O25" s="175" t="n">
        <x:f>IF(AND(ISNUMBER(A25),A25&gt;=Listas!B13,A25&lt;Listas!B14+1),1,0)</x:f>
        <x:v>0</x:v>
      </x:c>
      <x:c r="P25" s="175" t="n">
        <x:f>IF(COUNTA(A25:L25)=0,0,IF(COUNTIFS(Veiculos!$A$5:$A$104,B25)=1,IFERROR(INDEX(Veiculos!$X$5:$X$104,MATCH(B25,Veiculos!$A$5:$A$104,0)),0),IF(Listas!B15="Todos",1,0)))</x:f>
        <x:v>1</x:v>
      </x:c>
      <x:c r="Q25" s="1" t="n">
        <x:f>IF(M25&lt;&gt;"",1,0)</x:f>
        <x:v>0</x:v>
      </x:c>
      <x:c r="R25" s="1"/>
      <x:c r="S25" s="1"/>
      <x:c r="T25" s="1"/>
      <x:c r="U25" s="1"/>
      <x:c r="V25" s="1"/>
      <x:c r="W25" s="1"/>
    </x:row>
    <x:row r="26">
      <x:c r="A26" s="42"/>
      <x:c r="B26" s="26"/>
      <x:c r="C26" s="43"/>
      <x:c r="D26" s="43"/>
      <x:c r="E26" s="44"/>
      <x:c r="F26" s="28"/>
      <x:c r="G26" s="45" t="str">
        <x:f>IF(COUNTA(A26:F26)=0,"",IF(N26=0,"n.a.",F26/E26))</x:f>
      </x:c>
      <x:c r="H26" s="46" t="str">
        <x:f>IF(COUNTA(A26:F26)=0,"",IF(N26=0,"n.a.",D26/E26))</x:f>
      </x:c>
      <x:c r="I26" s="45" t="str">
        <x:f>IF(COUNTA(A26:F26)=0,"",IF(N26=0,"n.a.",F26/D26))</x:f>
      </x:c>
      <x:c r="J26" s="26"/>
      <x:c r="K26" s="26"/>
      <x:c r="L26" s="26"/>
      <x:c r="M26" s="175" t="str">
        <x:f>IF(COUNTA(A26:F26,J26:L26)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inválidos",IF(OR(NOT(ISNUMBER(A26)),A26&lt;=0),"Data inválida",IF(OR(B26="",COUNTIFS(Veiculos!$A$5:$A$104,B26)&lt;&gt;1),"Veículo ausente ou duplicado",IF(IFERROR(INDEX(Veiculos!$AG$5:$AG$104,MATCH(B26,Veiculos!$A$5:$A$104,0)),0)&lt;&gt;1,"Cadastro do veículo pendente",IF(OR(NOT(ISNUMBER(C26)),C26&lt;0,NOT(ISNUMBER(D26)),D26&lt;=0,NOT(ISNUMBER(E26)),E26&lt;=0,NOT(ISNUMBER(F26)),F26&lt;0),"Hodômetro, km, litros ou valor inválido",""))))))</x:f>
      </x:c>
      <x:c r="N26" s="175" t="n">
        <x:f>IF(AND(A26&lt;&gt;"",M26=""),1,0)</x:f>
        <x:v>0</x:v>
      </x:c>
      <x:c r="O26" s="175" t="n">
        <x:f>IF(AND(ISNUMBER(A26),A26&gt;=Listas!B13,A26&lt;Listas!B14+1),1,0)</x:f>
        <x:v>0</x:v>
      </x:c>
      <x:c r="P26" s="175" t="n">
        <x:f>IF(COUNTA(A26:L26)=0,0,IF(COUNTIFS(Veiculos!$A$5:$A$104,B26)=1,IFERROR(INDEX(Veiculos!$X$5:$X$104,MATCH(B26,Veiculos!$A$5:$A$104,0)),0),IF(Listas!B15="Todos",1,0)))</x:f>
        <x:v>1</x:v>
      </x:c>
      <x:c r="Q26" s="1" t="n">
        <x:f>IF(M26&lt;&gt;"",1,0)</x:f>
        <x:v>0</x:v>
      </x:c>
      <x:c r="R26" s="1"/>
      <x:c r="S26" s="1"/>
      <x:c r="T26" s="1"/>
      <x:c r="U26" s="1"/>
      <x:c r="V26" s="1"/>
      <x:c r="W26" s="1"/>
    </x:row>
    <x:row r="27">
      <x:c r="A27" s="42"/>
      <x:c r="B27" s="26"/>
      <x:c r="C27" s="43"/>
      <x:c r="D27" s="43"/>
      <x:c r="E27" s="44"/>
      <x:c r="F27" s="28"/>
      <x:c r="G27" s="45" t="str">
        <x:f>IF(COUNTA(A27:F27)=0,"",IF(N27=0,"n.a.",F27/E27))</x:f>
      </x:c>
      <x:c r="H27" s="46" t="str">
        <x:f>IF(COUNTA(A27:F27)=0,"",IF(N27=0,"n.a.",D27/E27))</x:f>
      </x:c>
      <x:c r="I27" s="45" t="str">
        <x:f>IF(COUNTA(A27:F27)=0,"",IF(N27=0,"n.a.",F27/D27))</x:f>
      </x:c>
      <x:c r="J27" s="26"/>
      <x:c r="K27" s="26"/>
      <x:c r="L27" s="26"/>
      <x:c r="M27" s="175" t="str">
        <x:f>IF(COUNTA(A27:F27,J27:L27)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inválidos",IF(OR(NOT(ISNUMBER(A27)),A27&lt;=0),"Data inválida",IF(OR(B27="",COUNTIFS(Veiculos!$A$5:$A$104,B27)&lt;&gt;1),"Veículo ausente ou duplicado",IF(IFERROR(INDEX(Veiculos!$AG$5:$AG$104,MATCH(B27,Veiculos!$A$5:$A$104,0)),0)&lt;&gt;1,"Cadastro do veículo pendente",IF(OR(NOT(ISNUMBER(C27)),C27&lt;0,NOT(ISNUMBER(D27)),D27&lt;=0,NOT(ISNUMBER(E27)),E27&lt;=0,NOT(ISNUMBER(F27)),F27&lt;0),"Hodômetro, km, litros ou valor inválido",""))))))</x:f>
      </x:c>
      <x:c r="N27" s="175" t="n">
        <x:f>IF(AND(A27&lt;&gt;"",M27=""),1,0)</x:f>
        <x:v>0</x:v>
      </x:c>
      <x:c r="O27" s="175" t="n">
        <x:f>IF(AND(ISNUMBER(A27),A27&gt;=Listas!B13,A27&lt;Listas!B14+1),1,0)</x:f>
        <x:v>0</x:v>
      </x:c>
      <x:c r="P27" s="175" t="n">
        <x:f>IF(COUNTA(A27:L27)=0,0,IF(COUNTIFS(Veiculos!$A$5:$A$104,B27)=1,IFERROR(INDEX(Veiculos!$X$5:$X$104,MATCH(B27,Veiculos!$A$5:$A$104,0)),0),IF(Listas!B15="Todos",1,0)))</x:f>
        <x:v>1</x:v>
      </x:c>
      <x:c r="Q27" s="1" t="n">
        <x:f>IF(M27&lt;&gt;"",1,0)</x:f>
        <x:v>0</x:v>
      </x:c>
      <x:c r="R27" s="1"/>
      <x:c r="S27" s="1"/>
      <x:c r="T27" s="1"/>
      <x:c r="U27" s="1"/>
      <x:c r="V27" s="1"/>
      <x:c r="W27" s="1"/>
    </x:row>
    <x:row r="28">
      <x:c r="A28" s="42"/>
      <x:c r="B28" s="26"/>
      <x:c r="C28" s="43"/>
      <x:c r="D28" s="43"/>
      <x:c r="E28" s="44"/>
      <x:c r="F28" s="28"/>
      <x:c r="G28" s="45" t="str">
        <x:f>IF(COUNTA(A28:F28)=0,"",IF(N28=0,"n.a.",F28/E28))</x:f>
      </x:c>
      <x:c r="H28" s="46" t="str">
        <x:f>IF(COUNTA(A28:F28)=0,"",IF(N28=0,"n.a.",D28/E28))</x:f>
      </x:c>
      <x:c r="I28" s="45" t="str">
        <x:f>IF(COUNTA(A28:F28)=0,"",IF(N28=0,"n.a.",F28/D28))</x:f>
      </x:c>
      <x:c r="J28" s="26"/>
      <x:c r="K28" s="26"/>
      <x:c r="L28" s="26"/>
      <x:c r="M28" s="175" t="str">
        <x:f>IF(COUNTA(A28:F28,J28:L28)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inválidos",IF(OR(NOT(ISNUMBER(A28)),A28&lt;=0),"Data inválida",IF(OR(B28="",COUNTIFS(Veiculos!$A$5:$A$104,B28)&lt;&gt;1),"Veículo ausente ou duplicado",IF(IFERROR(INDEX(Veiculos!$AG$5:$AG$104,MATCH(B28,Veiculos!$A$5:$A$104,0)),0)&lt;&gt;1,"Cadastro do veículo pendente",IF(OR(NOT(ISNUMBER(C28)),C28&lt;0,NOT(ISNUMBER(D28)),D28&lt;=0,NOT(ISNUMBER(E28)),E28&lt;=0,NOT(ISNUMBER(F28)),F28&lt;0),"Hodômetro, km, litros ou valor inválido",""))))))</x:f>
      </x:c>
      <x:c r="N28" s="175" t="n">
        <x:f>IF(AND(A28&lt;&gt;"",M28=""),1,0)</x:f>
        <x:v>0</x:v>
      </x:c>
      <x:c r="O28" s="175" t="n">
        <x:f>IF(AND(ISNUMBER(A28),A28&gt;=Listas!B13,A28&lt;Listas!B14+1),1,0)</x:f>
        <x:v>0</x:v>
      </x:c>
      <x:c r="P28" s="175" t="n">
        <x:f>IF(COUNTA(A28:L28)=0,0,IF(COUNTIFS(Veiculos!$A$5:$A$104,B28)=1,IFERROR(INDEX(Veiculos!$X$5:$X$104,MATCH(B28,Veiculos!$A$5:$A$104,0)),0),IF(Listas!B15="Todos",1,0)))</x:f>
        <x:v>1</x:v>
      </x:c>
      <x:c r="Q28" s="1" t="n">
        <x:f>IF(M28&lt;&gt;"",1,0)</x:f>
        <x:v>0</x:v>
      </x:c>
      <x:c r="R28" s="1"/>
      <x:c r="S28" s="1"/>
      <x:c r="T28" s="1"/>
      <x:c r="U28" s="1"/>
      <x:c r="V28" s="1"/>
      <x:c r="W28" s="1"/>
    </x:row>
    <x:row r="29">
      <x:c r="A29" s="42"/>
      <x:c r="B29" s="26"/>
      <x:c r="C29" s="43"/>
      <x:c r="D29" s="43"/>
      <x:c r="E29" s="44"/>
      <x:c r="F29" s="28"/>
      <x:c r="G29" s="45" t="str">
        <x:f>IF(COUNTA(A29:F29)=0,"",IF(N29=0,"n.a.",F29/E29))</x:f>
      </x:c>
      <x:c r="H29" s="46" t="str">
        <x:f>IF(COUNTA(A29:F29)=0,"",IF(N29=0,"n.a.",D29/E29))</x:f>
      </x:c>
      <x:c r="I29" s="45" t="str">
        <x:f>IF(COUNTA(A29:F29)=0,"",IF(N29=0,"n.a.",F29/D29))</x:f>
      </x:c>
      <x:c r="J29" s="26"/>
      <x:c r="K29" s="26"/>
      <x:c r="L29" s="26"/>
      <x:c r="M29" s="175" t="str">
        <x:f>IF(COUNTA(A29:F29,J29:L29)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inválidos",IF(OR(NOT(ISNUMBER(A29)),A29&lt;=0),"Data inválida",IF(OR(B29="",COUNTIFS(Veiculos!$A$5:$A$104,B29)&lt;&gt;1),"Veículo ausente ou duplicado",IF(IFERROR(INDEX(Veiculos!$AG$5:$AG$104,MATCH(B29,Veiculos!$A$5:$A$104,0)),0)&lt;&gt;1,"Cadastro do veículo pendente",IF(OR(NOT(ISNUMBER(C29)),C29&lt;0,NOT(ISNUMBER(D29)),D29&lt;=0,NOT(ISNUMBER(E29)),E29&lt;=0,NOT(ISNUMBER(F29)),F29&lt;0),"Hodômetro, km, litros ou valor inválido",""))))))</x:f>
      </x:c>
      <x:c r="N29" s="175" t="n">
        <x:f>IF(AND(A29&lt;&gt;"",M29=""),1,0)</x:f>
        <x:v>0</x:v>
      </x:c>
      <x:c r="O29" s="175" t="n">
        <x:f>IF(AND(ISNUMBER(A29),A29&gt;=Listas!B13,A29&lt;Listas!B14+1),1,0)</x:f>
        <x:v>0</x:v>
      </x:c>
      <x:c r="P29" s="175" t="n">
        <x:f>IF(COUNTA(A29:L29)=0,0,IF(COUNTIFS(Veiculos!$A$5:$A$104,B29)=1,IFERROR(INDEX(Veiculos!$X$5:$X$104,MATCH(B29,Veiculos!$A$5:$A$104,0)),0),IF(Listas!B15="Todos",1,0)))</x:f>
        <x:v>1</x:v>
      </x:c>
      <x:c r="Q29" s="1" t="n">
        <x:f>IF(M29&lt;&gt;"",1,0)</x:f>
        <x:v>0</x:v>
      </x:c>
      <x:c r="R29" s="1"/>
      <x:c r="S29" s="1"/>
      <x:c r="T29" s="1"/>
      <x:c r="U29" s="1"/>
      <x:c r="V29" s="1"/>
      <x:c r="W29" s="1"/>
    </x:row>
    <x:row r="30">
      <x:c r="A30" s="42"/>
      <x:c r="B30" s="26"/>
      <x:c r="C30" s="43"/>
      <x:c r="D30" s="43"/>
      <x:c r="E30" s="44"/>
      <x:c r="F30" s="28"/>
      <x:c r="G30" s="45" t="str">
        <x:f>IF(COUNTA(A30:F30)=0,"",IF(N30=0,"n.a.",F30/E30))</x:f>
      </x:c>
      <x:c r="H30" s="46" t="str">
        <x:f>IF(COUNTA(A30:F30)=0,"",IF(N30=0,"n.a.",D30/E30))</x:f>
      </x:c>
      <x:c r="I30" s="45" t="str">
        <x:f>IF(COUNTA(A30:F30)=0,"",IF(N30=0,"n.a.",F30/D30))</x:f>
      </x:c>
      <x:c r="J30" s="26"/>
      <x:c r="K30" s="26"/>
      <x:c r="L30" s="26"/>
      <x:c r="M30" s="175" t="str">
        <x:f>IF(COUNTA(A30:F30,J30:L30)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inválidos",IF(OR(NOT(ISNUMBER(A30)),A30&lt;=0),"Data inválida",IF(OR(B30="",COUNTIFS(Veiculos!$A$5:$A$104,B30)&lt;&gt;1),"Veículo ausente ou duplicado",IF(IFERROR(INDEX(Veiculos!$AG$5:$AG$104,MATCH(B30,Veiculos!$A$5:$A$104,0)),0)&lt;&gt;1,"Cadastro do veículo pendente",IF(OR(NOT(ISNUMBER(C30)),C30&lt;0,NOT(ISNUMBER(D30)),D30&lt;=0,NOT(ISNUMBER(E30)),E30&lt;=0,NOT(ISNUMBER(F30)),F30&lt;0),"Hodômetro, km, litros ou valor inválido",""))))))</x:f>
      </x:c>
      <x:c r="N30" s="175" t="n">
        <x:f>IF(AND(A30&lt;&gt;"",M30=""),1,0)</x:f>
        <x:v>0</x:v>
      </x:c>
      <x:c r="O30" s="175" t="n">
        <x:f>IF(AND(ISNUMBER(A30),A30&gt;=Listas!B13,A30&lt;Listas!B14+1),1,0)</x:f>
        <x:v>0</x:v>
      </x:c>
      <x:c r="P30" s="175" t="n">
        <x:f>IF(COUNTA(A30:L30)=0,0,IF(COUNTIFS(Veiculos!$A$5:$A$104,B30)=1,IFERROR(INDEX(Veiculos!$X$5:$X$104,MATCH(B30,Veiculos!$A$5:$A$104,0)),0),IF(Listas!B15="Todos",1,0)))</x:f>
        <x:v>1</x:v>
      </x:c>
      <x:c r="Q30" s="1" t="n">
        <x:f>IF(M30&lt;&gt;"",1,0)</x:f>
        <x:v>0</x:v>
      </x:c>
      <x:c r="R30" s="1"/>
      <x:c r="S30" s="1"/>
      <x:c r="T30" s="1"/>
      <x:c r="U30" s="1"/>
      <x:c r="V30" s="1"/>
      <x:c r="W30" s="1"/>
    </x:row>
    <x:row r="31">
      <x:c r="A31" s="42"/>
      <x:c r="B31" s="26"/>
      <x:c r="C31" s="43"/>
      <x:c r="D31" s="43"/>
      <x:c r="E31" s="44"/>
      <x:c r="F31" s="28"/>
      <x:c r="G31" s="45" t="str">
        <x:f>IF(COUNTA(A31:F31)=0,"",IF(N31=0,"n.a.",F31/E31))</x:f>
      </x:c>
      <x:c r="H31" s="46" t="str">
        <x:f>IF(COUNTA(A31:F31)=0,"",IF(N31=0,"n.a.",D31/E31))</x:f>
      </x:c>
      <x:c r="I31" s="45" t="str">
        <x:f>IF(COUNTA(A31:F31)=0,"",IF(N31=0,"n.a.",F31/D31))</x:f>
      </x:c>
      <x:c r="J31" s="26"/>
      <x:c r="K31" s="26"/>
      <x:c r="L31" s="26"/>
      <x:c r="M31" s="175" t="str">
        <x:f>IF(COUNTA(A31:F31,J31:L31)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inválidos",IF(OR(NOT(ISNUMBER(A31)),A31&lt;=0),"Data inválida",IF(OR(B31="",COUNTIFS(Veiculos!$A$5:$A$104,B31)&lt;&gt;1),"Veículo ausente ou duplicado",IF(IFERROR(INDEX(Veiculos!$AG$5:$AG$104,MATCH(B31,Veiculos!$A$5:$A$104,0)),0)&lt;&gt;1,"Cadastro do veículo pendente",IF(OR(NOT(ISNUMBER(C31)),C31&lt;0,NOT(ISNUMBER(D31)),D31&lt;=0,NOT(ISNUMBER(E31)),E31&lt;=0,NOT(ISNUMBER(F31)),F31&lt;0),"Hodômetro, km, litros ou valor inválido",""))))))</x:f>
      </x:c>
      <x:c r="N31" s="175" t="n">
        <x:f>IF(AND(A31&lt;&gt;"",M31=""),1,0)</x:f>
        <x:v>0</x:v>
      </x:c>
      <x:c r="O31" s="175" t="n">
        <x:f>IF(AND(ISNUMBER(A31),A31&gt;=Listas!B13,A31&lt;Listas!B14+1),1,0)</x:f>
        <x:v>0</x:v>
      </x:c>
      <x:c r="P31" s="175" t="n">
        <x:f>IF(COUNTA(A31:L31)=0,0,IF(COUNTIFS(Veiculos!$A$5:$A$104,B31)=1,IFERROR(INDEX(Veiculos!$X$5:$X$104,MATCH(B31,Veiculos!$A$5:$A$104,0)),0),IF(Listas!B15="Todos",1,0)))</x:f>
        <x:v>1</x:v>
      </x:c>
      <x:c r="Q31" s="1" t="n">
        <x:f>IF(M31&lt;&gt;"",1,0)</x:f>
        <x:v>0</x:v>
      </x:c>
      <x:c r="R31" s="1"/>
      <x:c r="S31" s="1"/>
      <x:c r="T31" s="1"/>
      <x:c r="U31" s="1"/>
      <x:c r="V31" s="1"/>
      <x:c r="W31" s="1"/>
    </x:row>
    <x:row r="32">
      <x:c r="A32" s="42"/>
      <x:c r="B32" s="26"/>
      <x:c r="C32" s="43"/>
      <x:c r="D32" s="43"/>
      <x:c r="E32" s="44"/>
      <x:c r="F32" s="28"/>
      <x:c r="G32" s="45" t="str">
        <x:f>IF(COUNTA(A32:F32)=0,"",IF(N32=0,"n.a.",F32/E32))</x:f>
      </x:c>
      <x:c r="H32" s="46" t="str">
        <x:f>IF(COUNTA(A32:F32)=0,"",IF(N32=0,"n.a.",D32/E32))</x:f>
      </x:c>
      <x:c r="I32" s="45" t="str">
        <x:f>IF(COUNTA(A32:F32)=0,"",IF(N32=0,"n.a.",F32/D32))</x:f>
      </x:c>
      <x:c r="J32" s="26"/>
      <x:c r="K32" s="26"/>
      <x:c r="L32" s="26"/>
      <x:c r="M32" s="175" t="str">
        <x:f>IF(COUNTA(A32:F32,J32:L32)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inválidos",IF(OR(NOT(ISNUMBER(A32)),A32&lt;=0),"Data inválida",IF(OR(B32="",COUNTIFS(Veiculos!$A$5:$A$104,B32)&lt;&gt;1),"Veículo ausente ou duplicado",IF(IFERROR(INDEX(Veiculos!$AG$5:$AG$104,MATCH(B32,Veiculos!$A$5:$A$104,0)),0)&lt;&gt;1,"Cadastro do veículo pendente",IF(OR(NOT(ISNUMBER(C32)),C32&lt;0,NOT(ISNUMBER(D32)),D32&lt;=0,NOT(ISNUMBER(E32)),E32&lt;=0,NOT(ISNUMBER(F32)),F32&lt;0),"Hodômetro, km, litros ou valor inválido",""))))))</x:f>
      </x:c>
      <x:c r="N32" s="175" t="n">
        <x:f>IF(AND(A32&lt;&gt;"",M32=""),1,0)</x:f>
        <x:v>0</x:v>
      </x:c>
      <x:c r="O32" s="175" t="n">
        <x:f>IF(AND(ISNUMBER(A32),A32&gt;=Listas!B13,A32&lt;Listas!B14+1),1,0)</x:f>
        <x:v>0</x:v>
      </x:c>
      <x:c r="P32" s="175" t="n">
        <x:f>IF(COUNTA(A32:L32)=0,0,IF(COUNTIFS(Veiculos!$A$5:$A$104,B32)=1,IFERROR(INDEX(Veiculos!$X$5:$X$104,MATCH(B32,Veiculos!$A$5:$A$104,0)),0),IF(Listas!B15="Todos",1,0)))</x:f>
        <x:v>1</x:v>
      </x:c>
      <x:c r="Q32" s="1" t="n">
        <x:f>IF(M32&lt;&gt;"",1,0)</x:f>
        <x:v>0</x:v>
      </x:c>
      <x:c r="R32" s="1"/>
      <x:c r="S32" s="1"/>
      <x:c r="T32" s="1"/>
      <x:c r="U32" s="1"/>
      <x:c r="V32" s="1"/>
      <x:c r="W32" s="1"/>
    </x:row>
    <x:row r="33">
      <x:c r="A33" s="42"/>
      <x:c r="B33" s="26"/>
      <x:c r="C33" s="43"/>
      <x:c r="D33" s="43"/>
      <x:c r="E33" s="44"/>
      <x:c r="F33" s="28"/>
      <x:c r="G33" s="45" t="str">
        <x:f>IF(COUNTA(A33:F33)=0,"",IF(N33=0,"n.a.",F33/E33))</x:f>
      </x:c>
      <x:c r="H33" s="46" t="str">
        <x:f>IF(COUNTA(A33:F33)=0,"",IF(N33=0,"n.a.",D33/E33))</x:f>
      </x:c>
      <x:c r="I33" s="45" t="str">
        <x:f>IF(COUNTA(A33:F33)=0,"",IF(N33=0,"n.a.",F33/D33))</x:f>
      </x:c>
      <x:c r="J33" s="26"/>
      <x:c r="K33" s="26"/>
      <x:c r="L33" s="26"/>
      <x:c r="M33" s="175" t="str">
        <x:f>IF(COUNTA(A33:F33,J33:L33)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inválidos",IF(OR(NOT(ISNUMBER(A33)),A33&lt;=0),"Data inválida",IF(OR(B33="",COUNTIFS(Veiculos!$A$5:$A$104,B33)&lt;&gt;1),"Veículo ausente ou duplicado",IF(IFERROR(INDEX(Veiculos!$AG$5:$AG$104,MATCH(B33,Veiculos!$A$5:$A$104,0)),0)&lt;&gt;1,"Cadastro do veículo pendente",IF(OR(NOT(ISNUMBER(C33)),C33&lt;0,NOT(ISNUMBER(D33)),D33&lt;=0,NOT(ISNUMBER(E33)),E33&lt;=0,NOT(ISNUMBER(F33)),F33&lt;0),"Hodômetro, km, litros ou valor inválido",""))))))</x:f>
      </x:c>
      <x:c r="N33" s="175" t="n">
        <x:f>IF(AND(A33&lt;&gt;"",M33=""),1,0)</x:f>
        <x:v>0</x:v>
      </x:c>
      <x:c r="O33" s="175" t="n">
        <x:f>IF(AND(ISNUMBER(A33),A33&gt;=Listas!B13,A33&lt;Listas!B14+1),1,0)</x:f>
        <x:v>0</x:v>
      </x:c>
      <x:c r="P33" s="175" t="n">
        <x:f>IF(COUNTA(A33:L33)=0,0,IF(COUNTIFS(Veiculos!$A$5:$A$104,B33)=1,IFERROR(INDEX(Veiculos!$X$5:$X$104,MATCH(B33,Veiculos!$A$5:$A$104,0)),0),IF(Listas!B15="Todos",1,0)))</x:f>
        <x:v>1</x:v>
      </x:c>
      <x:c r="Q33" s="1" t="n">
        <x:f>IF(M33&lt;&gt;"",1,0)</x:f>
        <x:v>0</x:v>
      </x:c>
      <x:c r="R33" s="1"/>
      <x:c r="S33" s="1"/>
      <x:c r="T33" s="1"/>
      <x:c r="U33" s="1"/>
      <x:c r="V33" s="1"/>
      <x:c r="W33" s="1"/>
    </x:row>
    <x:row r="34">
      <x:c r="A34" s="42"/>
      <x:c r="B34" s="26"/>
      <x:c r="C34" s="43"/>
      <x:c r="D34" s="43"/>
      <x:c r="E34" s="44"/>
      <x:c r="F34" s="28"/>
      <x:c r="G34" s="45" t="str">
        <x:f>IF(COUNTA(A34:F34)=0,"",IF(N34=0,"n.a.",F34/E34))</x:f>
      </x:c>
      <x:c r="H34" s="46" t="str">
        <x:f>IF(COUNTA(A34:F34)=0,"",IF(N34=0,"n.a.",D34/E34))</x:f>
      </x:c>
      <x:c r="I34" s="45" t="str">
        <x:f>IF(COUNTA(A34:F34)=0,"",IF(N34=0,"n.a.",F34/D34))</x:f>
      </x:c>
      <x:c r="J34" s="26"/>
      <x:c r="K34" s="26"/>
      <x:c r="L34" s="26"/>
      <x:c r="M34" s="175" t="str">
        <x:f>IF(COUNTA(A34:F34,J34:L34)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inválidos",IF(OR(NOT(ISNUMBER(A34)),A34&lt;=0),"Data inválida",IF(OR(B34="",COUNTIFS(Veiculos!$A$5:$A$104,B34)&lt;&gt;1),"Veículo ausente ou duplicado",IF(IFERROR(INDEX(Veiculos!$AG$5:$AG$104,MATCH(B34,Veiculos!$A$5:$A$104,0)),0)&lt;&gt;1,"Cadastro do veículo pendente",IF(OR(NOT(ISNUMBER(C34)),C34&lt;0,NOT(ISNUMBER(D34)),D34&lt;=0,NOT(ISNUMBER(E34)),E34&lt;=0,NOT(ISNUMBER(F34)),F34&lt;0),"Hodômetro, km, litros ou valor inválido",""))))))</x:f>
      </x:c>
      <x:c r="N34" s="175" t="n">
        <x:f>IF(AND(A34&lt;&gt;"",M34=""),1,0)</x:f>
        <x:v>0</x:v>
      </x:c>
      <x:c r="O34" s="175" t="n">
        <x:f>IF(AND(ISNUMBER(A34),A34&gt;=Listas!B13,A34&lt;Listas!B14+1),1,0)</x:f>
        <x:v>0</x:v>
      </x:c>
      <x:c r="P34" s="175" t="n">
        <x:f>IF(COUNTA(A34:L34)=0,0,IF(COUNTIFS(Veiculos!$A$5:$A$104,B34)=1,IFERROR(INDEX(Veiculos!$X$5:$X$104,MATCH(B34,Veiculos!$A$5:$A$104,0)),0),IF(Listas!B15="Todos",1,0)))</x:f>
        <x:v>1</x:v>
      </x:c>
      <x:c r="Q34" s="1" t="n">
        <x:f>IF(M34&lt;&gt;"",1,0)</x:f>
        <x:v>0</x:v>
      </x:c>
      <x:c r="R34" s="1"/>
      <x:c r="S34" s="1"/>
      <x:c r="T34" s="1"/>
      <x:c r="U34" s="1"/>
      <x:c r="V34" s="1"/>
      <x:c r="W34" s="1"/>
    </x:row>
    <x:row r="35">
      <x:c r="A35" s="42"/>
      <x:c r="B35" s="26"/>
      <x:c r="C35" s="43"/>
      <x:c r="D35" s="43"/>
      <x:c r="E35" s="44"/>
      <x:c r="F35" s="28"/>
      <x:c r="G35" s="45" t="str">
        <x:f>IF(COUNTA(A35:F35)=0,"",IF(N35=0,"n.a.",F35/E35))</x:f>
      </x:c>
      <x:c r="H35" s="46" t="str">
        <x:f>IF(COUNTA(A35:F35)=0,"",IF(N35=0,"n.a.",D35/E35))</x:f>
      </x:c>
      <x:c r="I35" s="45" t="str">
        <x:f>IF(COUNTA(A35:F35)=0,"",IF(N35=0,"n.a.",F35/D35))</x:f>
      </x:c>
      <x:c r="J35" s="26"/>
      <x:c r="K35" s="26"/>
      <x:c r="L35" s="26"/>
      <x:c r="M35" s="175" t="str">
        <x:f>IF(COUNTA(A35:F35,J35:L35)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inválidos",IF(OR(NOT(ISNUMBER(A35)),A35&lt;=0),"Data inválida",IF(OR(B35="",COUNTIFS(Veiculos!$A$5:$A$104,B35)&lt;&gt;1),"Veículo ausente ou duplicado",IF(IFERROR(INDEX(Veiculos!$AG$5:$AG$104,MATCH(B35,Veiculos!$A$5:$A$104,0)),0)&lt;&gt;1,"Cadastro do veículo pendente",IF(OR(NOT(ISNUMBER(C35)),C35&lt;0,NOT(ISNUMBER(D35)),D35&lt;=0,NOT(ISNUMBER(E35)),E35&lt;=0,NOT(ISNUMBER(F35)),F35&lt;0),"Hodômetro, km, litros ou valor inválido",""))))))</x:f>
      </x:c>
      <x:c r="N35" s="175" t="n">
        <x:f>IF(AND(A35&lt;&gt;"",M35=""),1,0)</x:f>
        <x:v>0</x:v>
      </x:c>
      <x:c r="O35" s="175" t="n">
        <x:f>IF(AND(ISNUMBER(A35),A35&gt;=Listas!B13,A35&lt;Listas!B14+1),1,0)</x:f>
        <x:v>0</x:v>
      </x:c>
      <x:c r="P35" s="175" t="n">
        <x:f>IF(COUNTA(A35:L35)=0,0,IF(COUNTIFS(Veiculos!$A$5:$A$104,B35)=1,IFERROR(INDEX(Veiculos!$X$5:$X$104,MATCH(B35,Veiculos!$A$5:$A$104,0)),0),IF(Listas!B15="Todos",1,0)))</x:f>
        <x:v>1</x:v>
      </x:c>
      <x:c r="Q35" s="1" t="n">
        <x:f>IF(M35&lt;&gt;"",1,0)</x:f>
        <x:v>0</x:v>
      </x:c>
      <x:c r="R35" s="1"/>
      <x:c r="S35" s="1"/>
      <x:c r="T35" s="1"/>
      <x:c r="U35" s="1"/>
      <x:c r="V35" s="1"/>
      <x:c r="W35" s="1"/>
    </x:row>
    <x:row r="36">
      <x:c r="A36" s="42"/>
      <x:c r="B36" s="26"/>
      <x:c r="C36" s="43"/>
      <x:c r="D36" s="43"/>
      <x:c r="E36" s="44"/>
      <x:c r="F36" s="28"/>
      <x:c r="G36" s="45" t="str">
        <x:f>IF(COUNTA(A36:F36)=0,"",IF(N36=0,"n.a.",F36/E36))</x:f>
      </x:c>
      <x:c r="H36" s="46" t="str">
        <x:f>IF(COUNTA(A36:F36)=0,"",IF(N36=0,"n.a.",D36/E36))</x:f>
      </x:c>
      <x:c r="I36" s="45" t="str">
        <x:f>IF(COUNTA(A36:F36)=0,"",IF(N36=0,"n.a.",F36/D36))</x:f>
      </x:c>
      <x:c r="J36" s="26"/>
      <x:c r="K36" s="26"/>
      <x:c r="L36" s="26"/>
      <x:c r="M36" s="175" t="str">
        <x:f>IF(COUNTA(A36:F36,J36:L36)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inválidos",IF(OR(NOT(ISNUMBER(A36)),A36&lt;=0),"Data inválida",IF(OR(B36="",COUNTIFS(Veiculos!$A$5:$A$104,B36)&lt;&gt;1),"Veículo ausente ou duplicado",IF(IFERROR(INDEX(Veiculos!$AG$5:$AG$104,MATCH(B36,Veiculos!$A$5:$A$104,0)),0)&lt;&gt;1,"Cadastro do veículo pendente",IF(OR(NOT(ISNUMBER(C36)),C36&lt;0,NOT(ISNUMBER(D36)),D36&lt;=0,NOT(ISNUMBER(E36)),E36&lt;=0,NOT(ISNUMBER(F36)),F36&lt;0),"Hodômetro, km, litros ou valor inválido",""))))))</x:f>
      </x:c>
      <x:c r="N36" s="175" t="n">
        <x:f>IF(AND(A36&lt;&gt;"",M36=""),1,0)</x:f>
        <x:v>0</x:v>
      </x:c>
      <x:c r="O36" s="175" t="n">
        <x:f>IF(AND(ISNUMBER(A36),A36&gt;=Listas!B13,A36&lt;Listas!B14+1),1,0)</x:f>
        <x:v>0</x:v>
      </x:c>
      <x:c r="P36" s="175" t="n">
        <x:f>IF(COUNTA(A36:L36)=0,0,IF(COUNTIFS(Veiculos!$A$5:$A$104,B36)=1,IFERROR(INDEX(Veiculos!$X$5:$X$104,MATCH(B36,Veiculos!$A$5:$A$104,0)),0),IF(Listas!B15="Todos",1,0)))</x:f>
        <x:v>1</x:v>
      </x:c>
      <x:c r="Q36" s="1" t="n">
        <x:f>IF(M36&lt;&gt;"",1,0)</x:f>
        <x:v>0</x:v>
      </x:c>
      <x:c r="R36" s="1"/>
      <x:c r="S36" s="1"/>
      <x:c r="T36" s="1"/>
      <x:c r="U36" s="1"/>
      <x:c r="V36" s="1"/>
      <x:c r="W36" s="1"/>
    </x:row>
    <x:row r="37">
      <x:c r="A37" s="42"/>
      <x:c r="B37" s="26"/>
      <x:c r="C37" s="43"/>
      <x:c r="D37" s="43"/>
      <x:c r="E37" s="44"/>
      <x:c r="F37" s="28"/>
      <x:c r="G37" s="45" t="str">
        <x:f>IF(COUNTA(A37:F37)=0,"",IF(N37=0,"n.a.",F37/E37))</x:f>
      </x:c>
      <x:c r="H37" s="46" t="str">
        <x:f>IF(COUNTA(A37:F37)=0,"",IF(N37=0,"n.a.",D37/E37))</x:f>
      </x:c>
      <x:c r="I37" s="45" t="str">
        <x:f>IF(COUNTA(A37:F37)=0,"",IF(N37=0,"n.a.",F37/D37))</x:f>
      </x:c>
      <x:c r="J37" s="26"/>
      <x:c r="K37" s="26"/>
      <x:c r="L37" s="26"/>
      <x:c r="M37" s="175" t="str">
        <x:f>IF(COUNTA(A37:F37,J37:L37)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inválidos",IF(OR(NOT(ISNUMBER(A37)),A37&lt;=0),"Data inválida",IF(OR(B37="",COUNTIFS(Veiculos!$A$5:$A$104,B37)&lt;&gt;1),"Veículo ausente ou duplicado",IF(IFERROR(INDEX(Veiculos!$AG$5:$AG$104,MATCH(B37,Veiculos!$A$5:$A$104,0)),0)&lt;&gt;1,"Cadastro do veículo pendente",IF(OR(NOT(ISNUMBER(C37)),C37&lt;0,NOT(ISNUMBER(D37)),D37&lt;=0,NOT(ISNUMBER(E37)),E37&lt;=0,NOT(ISNUMBER(F37)),F37&lt;0),"Hodômetro, km, litros ou valor inválido",""))))))</x:f>
      </x:c>
      <x:c r="N37" s="175" t="n">
        <x:f>IF(AND(A37&lt;&gt;"",M37=""),1,0)</x:f>
        <x:v>0</x:v>
      </x:c>
      <x:c r="O37" s="175" t="n">
        <x:f>IF(AND(ISNUMBER(A37),A37&gt;=Listas!B13,A37&lt;Listas!B14+1),1,0)</x:f>
        <x:v>0</x:v>
      </x:c>
      <x:c r="P37" s="175" t="n">
        <x:f>IF(COUNTA(A37:L37)=0,0,IF(COUNTIFS(Veiculos!$A$5:$A$104,B37)=1,IFERROR(INDEX(Veiculos!$X$5:$X$104,MATCH(B37,Veiculos!$A$5:$A$104,0)),0),IF(Listas!B15="Todos",1,0)))</x:f>
        <x:v>1</x:v>
      </x:c>
      <x:c r="Q37" s="1" t="n">
        <x:f>IF(M37&lt;&gt;"",1,0)</x:f>
        <x:v>0</x:v>
      </x:c>
      <x:c r="R37" s="1"/>
      <x:c r="S37" s="1"/>
      <x:c r="T37" s="1"/>
      <x:c r="U37" s="1"/>
      <x:c r="V37" s="1"/>
      <x:c r="W37" s="1"/>
    </x:row>
    <x:row r="38">
      <x:c r="A38" s="42"/>
      <x:c r="B38" s="26"/>
      <x:c r="C38" s="43"/>
      <x:c r="D38" s="43"/>
      <x:c r="E38" s="44"/>
      <x:c r="F38" s="28"/>
      <x:c r="G38" s="45" t="str">
        <x:f>IF(COUNTA(A38:F38)=0,"",IF(N38=0,"n.a.",F38/E38))</x:f>
      </x:c>
      <x:c r="H38" s="46" t="str">
        <x:f>IF(COUNTA(A38:F38)=0,"",IF(N38=0,"n.a.",D38/E38))</x:f>
      </x:c>
      <x:c r="I38" s="45" t="str">
        <x:f>IF(COUNTA(A38:F38)=0,"",IF(N38=0,"n.a.",F38/D38))</x:f>
      </x:c>
      <x:c r="J38" s="26"/>
      <x:c r="K38" s="26"/>
      <x:c r="L38" s="26"/>
      <x:c r="M38" s="175" t="str">
        <x:f>IF(COUNTA(A38:F38,J38:L38)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inválidos",IF(OR(NOT(ISNUMBER(A38)),A38&lt;=0),"Data inválida",IF(OR(B38="",COUNTIFS(Veiculos!$A$5:$A$104,B38)&lt;&gt;1),"Veículo ausente ou duplicado",IF(IFERROR(INDEX(Veiculos!$AG$5:$AG$104,MATCH(B38,Veiculos!$A$5:$A$104,0)),0)&lt;&gt;1,"Cadastro do veículo pendente",IF(OR(NOT(ISNUMBER(C38)),C38&lt;0,NOT(ISNUMBER(D38)),D38&lt;=0,NOT(ISNUMBER(E38)),E38&lt;=0,NOT(ISNUMBER(F38)),F38&lt;0),"Hodômetro, km, litros ou valor inválido",""))))))</x:f>
      </x:c>
      <x:c r="N38" s="175" t="n">
        <x:f>IF(AND(A38&lt;&gt;"",M38=""),1,0)</x:f>
        <x:v>0</x:v>
      </x:c>
      <x:c r="O38" s="175" t="n">
        <x:f>IF(AND(ISNUMBER(A38),A38&gt;=Listas!B13,A38&lt;Listas!B14+1),1,0)</x:f>
        <x:v>0</x:v>
      </x:c>
      <x:c r="P38" s="175" t="n">
        <x:f>IF(COUNTA(A38:L38)=0,0,IF(COUNTIFS(Veiculos!$A$5:$A$104,B38)=1,IFERROR(INDEX(Veiculos!$X$5:$X$104,MATCH(B38,Veiculos!$A$5:$A$104,0)),0),IF(Listas!B15="Todos",1,0)))</x:f>
        <x:v>1</x:v>
      </x:c>
      <x:c r="Q38" s="1" t="n">
        <x:f>IF(M38&lt;&gt;"",1,0)</x:f>
        <x:v>0</x:v>
      </x:c>
      <x:c r="R38" s="1"/>
      <x:c r="S38" s="1"/>
      <x:c r="T38" s="1"/>
      <x:c r="U38" s="1"/>
      <x:c r="V38" s="1"/>
      <x:c r="W38" s="1"/>
    </x:row>
    <x:row r="39">
      <x:c r="A39" s="42"/>
      <x:c r="B39" s="26"/>
      <x:c r="C39" s="43"/>
      <x:c r="D39" s="43"/>
      <x:c r="E39" s="44"/>
      <x:c r="F39" s="28"/>
      <x:c r="G39" s="45" t="str">
        <x:f>IF(COUNTA(A39:F39)=0,"",IF(N39=0,"n.a.",F39/E39))</x:f>
      </x:c>
      <x:c r="H39" s="46" t="str">
        <x:f>IF(COUNTA(A39:F39)=0,"",IF(N39=0,"n.a.",D39/E39))</x:f>
      </x:c>
      <x:c r="I39" s="45" t="str">
        <x:f>IF(COUNTA(A39:F39)=0,"",IF(N39=0,"n.a.",F39/D39))</x:f>
      </x:c>
      <x:c r="J39" s="26"/>
      <x:c r="K39" s="26"/>
      <x:c r="L39" s="26"/>
      <x:c r="M39" s="175" t="str">
        <x:f>IF(COUNTA(A39:F39,J39:L39)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inválidos",IF(OR(NOT(ISNUMBER(A39)),A39&lt;=0),"Data inválida",IF(OR(B39="",COUNTIFS(Veiculos!$A$5:$A$104,B39)&lt;&gt;1),"Veículo ausente ou duplicado",IF(IFERROR(INDEX(Veiculos!$AG$5:$AG$104,MATCH(B39,Veiculos!$A$5:$A$104,0)),0)&lt;&gt;1,"Cadastro do veículo pendente",IF(OR(NOT(ISNUMBER(C39)),C39&lt;0,NOT(ISNUMBER(D39)),D39&lt;=0,NOT(ISNUMBER(E39)),E39&lt;=0,NOT(ISNUMBER(F39)),F39&lt;0),"Hodômetro, km, litros ou valor inválido",""))))))</x:f>
      </x:c>
      <x:c r="N39" s="175" t="n">
        <x:f>IF(AND(A39&lt;&gt;"",M39=""),1,0)</x:f>
        <x:v>0</x:v>
      </x:c>
      <x:c r="O39" s="175" t="n">
        <x:f>IF(AND(ISNUMBER(A39),A39&gt;=Listas!B13,A39&lt;Listas!B14+1),1,0)</x:f>
        <x:v>0</x:v>
      </x:c>
      <x:c r="P39" s="175" t="n">
        <x:f>IF(COUNTA(A39:L39)=0,0,IF(COUNTIFS(Veiculos!$A$5:$A$104,B39)=1,IFERROR(INDEX(Veiculos!$X$5:$X$104,MATCH(B39,Veiculos!$A$5:$A$104,0)),0),IF(Listas!B15="Todos",1,0)))</x:f>
        <x:v>1</x:v>
      </x:c>
      <x:c r="Q39" s="1" t="n">
        <x:f>IF(M39&lt;&gt;"",1,0)</x:f>
        <x:v>0</x:v>
      </x:c>
      <x:c r="R39" s="1"/>
      <x:c r="S39" s="1"/>
      <x:c r="T39" s="1"/>
      <x:c r="U39" s="1"/>
      <x:c r="V39" s="1"/>
      <x:c r="W39" s="1"/>
    </x:row>
    <x:row r="40">
      <x:c r="A40" s="42"/>
      <x:c r="B40" s="26"/>
      <x:c r="C40" s="43"/>
      <x:c r="D40" s="43"/>
      <x:c r="E40" s="44"/>
      <x:c r="F40" s="28"/>
      <x:c r="G40" s="45" t="str">
        <x:f>IF(COUNTA(A40:F40)=0,"",IF(N40=0,"n.a.",F40/E40))</x:f>
      </x:c>
      <x:c r="H40" s="46" t="str">
        <x:f>IF(COUNTA(A40:F40)=0,"",IF(N40=0,"n.a.",D40/E40))</x:f>
      </x:c>
      <x:c r="I40" s="45" t="str">
        <x:f>IF(COUNTA(A40:F40)=0,"",IF(N40=0,"n.a.",F40/D40))</x:f>
      </x:c>
      <x:c r="J40" s="26"/>
      <x:c r="K40" s="26"/>
      <x:c r="L40" s="26"/>
      <x:c r="M40" s="175" t="str">
        <x:f>IF(COUNTA(A40:F40,J40:L40)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inválidos",IF(OR(NOT(ISNUMBER(A40)),A40&lt;=0),"Data inválida",IF(OR(B40="",COUNTIFS(Veiculos!$A$5:$A$104,B40)&lt;&gt;1),"Veículo ausente ou duplicado",IF(IFERROR(INDEX(Veiculos!$AG$5:$AG$104,MATCH(B40,Veiculos!$A$5:$A$104,0)),0)&lt;&gt;1,"Cadastro do veículo pendente",IF(OR(NOT(ISNUMBER(C40)),C40&lt;0,NOT(ISNUMBER(D40)),D40&lt;=0,NOT(ISNUMBER(E40)),E40&lt;=0,NOT(ISNUMBER(F40)),F40&lt;0),"Hodômetro, km, litros ou valor inválido",""))))))</x:f>
      </x:c>
      <x:c r="N40" s="175" t="n">
        <x:f>IF(AND(A40&lt;&gt;"",M40=""),1,0)</x:f>
        <x:v>0</x:v>
      </x:c>
      <x:c r="O40" s="175" t="n">
        <x:f>IF(AND(ISNUMBER(A40),A40&gt;=Listas!B13,A40&lt;Listas!B14+1),1,0)</x:f>
        <x:v>0</x:v>
      </x:c>
      <x:c r="P40" s="175" t="n">
        <x:f>IF(COUNTA(A40:L40)=0,0,IF(COUNTIFS(Veiculos!$A$5:$A$104,B40)=1,IFERROR(INDEX(Veiculos!$X$5:$X$104,MATCH(B40,Veiculos!$A$5:$A$104,0)),0),IF(Listas!B15="Todos",1,0)))</x:f>
        <x:v>1</x:v>
      </x:c>
      <x:c r="Q40" s="1" t="n">
        <x:f>IF(M40&lt;&gt;"",1,0)</x:f>
        <x:v>0</x:v>
      </x:c>
      <x:c r="R40" s="1"/>
      <x:c r="S40" s="1"/>
      <x:c r="T40" s="1"/>
      <x:c r="U40" s="1"/>
      <x:c r="V40" s="1"/>
      <x:c r="W40" s="1"/>
    </x:row>
    <x:row r="41">
      <x:c r="A41" s="42"/>
      <x:c r="B41" s="26"/>
      <x:c r="C41" s="43"/>
      <x:c r="D41" s="43"/>
      <x:c r="E41" s="44"/>
      <x:c r="F41" s="28"/>
      <x:c r="G41" s="45" t="str">
        <x:f>IF(COUNTA(A41:F41)=0,"",IF(N41=0,"n.a.",F41/E41))</x:f>
      </x:c>
      <x:c r="H41" s="46" t="str">
        <x:f>IF(COUNTA(A41:F41)=0,"",IF(N41=0,"n.a.",D41/E41))</x:f>
      </x:c>
      <x:c r="I41" s="45" t="str">
        <x:f>IF(COUNTA(A41:F41)=0,"",IF(N41=0,"n.a.",F41/D41))</x:f>
      </x:c>
      <x:c r="J41" s="26"/>
      <x:c r="K41" s="26"/>
      <x:c r="L41" s="26"/>
      <x:c r="M41" s="175" t="str">
        <x:f>IF(COUNTA(A41:F41,J41:L41)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inválidos",IF(OR(NOT(ISNUMBER(A41)),A41&lt;=0),"Data inválida",IF(OR(B41="",COUNTIFS(Veiculos!$A$5:$A$104,B41)&lt;&gt;1),"Veículo ausente ou duplicado",IF(IFERROR(INDEX(Veiculos!$AG$5:$AG$104,MATCH(B41,Veiculos!$A$5:$A$104,0)),0)&lt;&gt;1,"Cadastro do veículo pendente",IF(OR(NOT(ISNUMBER(C41)),C41&lt;0,NOT(ISNUMBER(D41)),D41&lt;=0,NOT(ISNUMBER(E41)),E41&lt;=0,NOT(ISNUMBER(F41)),F41&lt;0),"Hodômetro, km, litros ou valor inválido",""))))))</x:f>
      </x:c>
      <x:c r="N41" s="175" t="n">
        <x:f>IF(AND(A41&lt;&gt;"",M41=""),1,0)</x:f>
        <x:v>0</x:v>
      </x:c>
      <x:c r="O41" s="175" t="n">
        <x:f>IF(AND(ISNUMBER(A41),A41&gt;=Listas!B13,A41&lt;Listas!B14+1),1,0)</x:f>
        <x:v>0</x:v>
      </x:c>
      <x:c r="P41" s="175" t="n">
        <x:f>IF(COUNTA(A41:L41)=0,0,IF(COUNTIFS(Veiculos!$A$5:$A$104,B41)=1,IFERROR(INDEX(Veiculos!$X$5:$X$104,MATCH(B41,Veiculos!$A$5:$A$104,0)),0),IF(Listas!B15="Todos",1,0)))</x:f>
        <x:v>1</x:v>
      </x:c>
      <x:c r="Q41" s="1" t="n">
        <x:f>IF(M41&lt;&gt;"",1,0)</x:f>
        <x:v>0</x:v>
      </x:c>
      <x:c r="R41" s="1"/>
      <x:c r="S41" s="1"/>
      <x:c r="T41" s="1"/>
      <x:c r="U41" s="1"/>
      <x:c r="V41" s="1"/>
      <x:c r="W41" s="1"/>
    </x:row>
    <x:row r="42">
      <x:c r="A42" s="42"/>
      <x:c r="B42" s="26"/>
      <x:c r="C42" s="43"/>
      <x:c r="D42" s="43"/>
      <x:c r="E42" s="44"/>
      <x:c r="F42" s="28"/>
      <x:c r="G42" s="45" t="str">
        <x:f>IF(COUNTA(A42:F42)=0,"",IF(N42=0,"n.a.",F42/E42))</x:f>
      </x:c>
      <x:c r="H42" s="46" t="str">
        <x:f>IF(COUNTA(A42:F42)=0,"",IF(N42=0,"n.a.",D42/E42))</x:f>
      </x:c>
      <x:c r="I42" s="45" t="str">
        <x:f>IF(COUNTA(A42:F42)=0,"",IF(N42=0,"n.a.",F42/D42))</x:f>
      </x:c>
      <x:c r="J42" s="26"/>
      <x:c r="K42" s="26"/>
      <x:c r="L42" s="26"/>
      <x:c r="M42" s="175" t="str">
        <x:f>IF(COUNTA(A42:F42,J42:L42)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inválidos",IF(OR(NOT(ISNUMBER(A42)),A42&lt;=0),"Data inválida",IF(OR(B42="",COUNTIFS(Veiculos!$A$5:$A$104,B42)&lt;&gt;1),"Veículo ausente ou duplicado",IF(IFERROR(INDEX(Veiculos!$AG$5:$AG$104,MATCH(B42,Veiculos!$A$5:$A$104,0)),0)&lt;&gt;1,"Cadastro do veículo pendente",IF(OR(NOT(ISNUMBER(C42)),C42&lt;0,NOT(ISNUMBER(D42)),D42&lt;=0,NOT(ISNUMBER(E42)),E42&lt;=0,NOT(ISNUMBER(F42)),F42&lt;0),"Hodômetro, km, litros ou valor inválido",""))))))</x:f>
      </x:c>
      <x:c r="N42" s="175" t="n">
        <x:f>IF(AND(A42&lt;&gt;"",M42=""),1,0)</x:f>
        <x:v>0</x:v>
      </x:c>
      <x:c r="O42" s="175" t="n">
        <x:f>IF(AND(ISNUMBER(A42),A42&gt;=Listas!B13,A42&lt;Listas!B14+1),1,0)</x:f>
        <x:v>0</x:v>
      </x:c>
      <x:c r="P42" s="175" t="n">
        <x:f>IF(COUNTA(A42:L42)=0,0,IF(COUNTIFS(Veiculos!$A$5:$A$104,B42)=1,IFERROR(INDEX(Veiculos!$X$5:$X$104,MATCH(B42,Veiculos!$A$5:$A$104,0)),0),IF(Listas!B15="Todos",1,0)))</x:f>
        <x:v>1</x:v>
      </x:c>
      <x:c r="Q42" s="1" t="n">
        <x:f>IF(M42&lt;&gt;"",1,0)</x:f>
        <x:v>0</x:v>
      </x:c>
      <x:c r="R42" s="1"/>
      <x:c r="S42" s="1"/>
      <x:c r="T42" s="1"/>
      <x:c r="U42" s="1"/>
      <x:c r="V42" s="1"/>
      <x:c r="W42" s="1"/>
    </x:row>
    <x:row r="43">
      <x:c r="A43" s="42"/>
      <x:c r="B43" s="26"/>
      <x:c r="C43" s="43"/>
      <x:c r="D43" s="43"/>
      <x:c r="E43" s="44"/>
      <x:c r="F43" s="28"/>
      <x:c r="G43" s="45" t="str">
        <x:f>IF(COUNTA(A43:F43)=0,"",IF(N43=0,"n.a.",F43/E43))</x:f>
      </x:c>
      <x:c r="H43" s="46" t="str">
        <x:f>IF(COUNTA(A43:F43)=0,"",IF(N43=0,"n.a.",D43/E43))</x:f>
      </x:c>
      <x:c r="I43" s="45" t="str">
        <x:f>IF(COUNTA(A43:F43)=0,"",IF(N43=0,"n.a.",F43/D43))</x:f>
      </x:c>
      <x:c r="J43" s="26"/>
      <x:c r="K43" s="26"/>
      <x:c r="L43" s="26"/>
      <x:c r="M43" s="175" t="str">
        <x:f>IF(COUNTA(A43:F43,J43:L43)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inválidos",IF(OR(NOT(ISNUMBER(A43)),A43&lt;=0),"Data inválida",IF(OR(B43="",COUNTIFS(Veiculos!$A$5:$A$104,B43)&lt;&gt;1),"Veículo ausente ou duplicado",IF(IFERROR(INDEX(Veiculos!$AG$5:$AG$104,MATCH(B43,Veiculos!$A$5:$A$104,0)),0)&lt;&gt;1,"Cadastro do veículo pendente",IF(OR(NOT(ISNUMBER(C43)),C43&lt;0,NOT(ISNUMBER(D43)),D43&lt;=0,NOT(ISNUMBER(E43)),E43&lt;=0,NOT(ISNUMBER(F43)),F43&lt;0),"Hodômetro, km, litros ou valor inválido",""))))))</x:f>
      </x:c>
      <x:c r="N43" s="175" t="n">
        <x:f>IF(AND(A43&lt;&gt;"",M43=""),1,0)</x:f>
        <x:v>0</x:v>
      </x:c>
      <x:c r="O43" s="175" t="n">
        <x:f>IF(AND(ISNUMBER(A43),A43&gt;=Listas!B13,A43&lt;Listas!B14+1),1,0)</x:f>
        <x:v>0</x:v>
      </x:c>
      <x:c r="P43" s="175" t="n">
        <x:f>IF(COUNTA(A43:L43)=0,0,IF(COUNTIFS(Veiculos!$A$5:$A$104,B43)=1,IFERROR(INDEX(Veiculos!$X$5:$X$104,MATCH(B43,Veiculos!$A$5:$A$104,0)),0),IF(Listas!B15="Todos",1,0)))</x:f>
        <x:v>1</x:v>
      </x:c>
      <x:c r="Q43" s="1" t="n">
        <x:f>IF(M43&lt;&gt;"",1,0)</x:f>
        <x:v>0</x:v>
      </x:c>
      <x:c r="R43" s="1"/>
      <x:c r="S43" s="1"/>
      <x:c r="T43" s="1"/>
      <x:c r="U43" s="1"/>
      <x:c r="V43" s="1"/>
      <x:c r="W43" s="1"/>
    </x:row>
    <x:row r="44">
      <x:c r="A44" s="42"/>
      <x:c r="B44" s="26"/>
      <x:c r="C44" s="43"/>
      <x:c r="D44" s="43"/>
      <x:c r="E44" s="44"/>
      <x:c r="F44" s="28"/>
      <x:c r="G44" s="45" t="str">
        <x:f>IF(COUNTA(A44:F44)=0,"",IF(N44=0,"n.a.",F44/E44))</x:f>
      </x:c>
      <x:c r="H44" s="46" t="str">
        <x:f>IF(COUNTA(A44:F44)=0,"",IF(N44=0,"n.a.",D44/E44))</x:f>
      </x:c>
      <x:c r="I44" s="45" t="str">
        <x:f>IF(COUNTA(A44:F44)=0,"",IF(N44=0,"n.a.",F44/D44))</x:f>
      </x:c>
      <x:c r="J44" s="26"/>
      <x:c r="K44" s="26"/>
      <x:c r="L44" s="26"/>
      <x:c r="M44" s="175" t="str">
        <x:f>IF(COUNTA(A44:F44,J44:L44)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inválidos",IF(OR(NOT(ISNUMBER(A44)),A44&lt;=0),"Data inválida",IF(OR(B44="",COUNTIFS(Veiculos!$A$5:$A$104,B44)&lt;&gt;1),"Veículo ausente ou duplicado",IF(IFERROR(INDEX(Veiculos!$AG$5:$AG$104,MATCH(B44,Veiculos!$A$5:$A$104,0)),0)&lt;&gt;1,"Cadastro do veículo pendente",IF(OR(NOT(ISNUMBER(C44)),C44&lt;0,NOT(ISNUMBER(D44)),D44&lt;=0,NOT(ISNUMBER(E44)),E44&lt;=0,NOT(ISNUMBER(F44)),F44&lt;0),"Hodômetro, km, litros ou valor inválido",""))))))</x:f>
      </x:c>
      <x:c r="N44" s="175" t="n">
        <x:f>IF(AND(A44&lt;&gt;"",M44=""),1,0)</x:f>
        <x:v>0</x:v>
      </x:c>
      <x:c r="O44" s="175" t="n">
        <x:f>IF(AND(ISNUMBER(A44),A44&gt;=Listas!B13,A44&lt;Listas!B14+1),1,0)</x:f>
        <x:v>0</x:v>
      </x:c>
      <x:c r="P44" s="175" t="n">
        <x:f>IF(COUNTA(A44:L44)=0,0,IF(COUNTIFS(Veiculos!$A$5:$A$104,B44)=1,IFERROR(INDEX(Veiculos!$X$5:$X$104,MATCH(B44,Veiculos!$A$5:$A$104,0)),0),IF(Listas!B15="Todos",1,0)))</x:f>
        <x:v>1</x:v>
      </x:c>
      <x:c r="Q44" s="1" t="n">
        <x:f>IF(M44&lt;&gt;"",1,0)</x:f>
        <x:v>0</x:v>
      </x:c>
      <x:c r="R44" s="1"/>
      <x:c r="S44" s="1"/>
      <x:c r="T44" s="1"/>
      <x:c r="U44" s="1"/>
      <x:c r="V44" s="1"/>
      <x:c r="W44" s="1"/>
    </x:row>
    <x:row r="45">
      <x:c r="A45" s="42"/>
      <x:c r="B45" s="26"/>
      <x:c r="C45" s="43"/>
      <x:c r="D45" s="43"/>
      <x:c r="E45" s="44"/>
      <x:c r="F45" s="28"/>
      <x:c r="G45" s="45" t="str">
        <x:f>IF(COUNTA(A45:F45)=0,"",IF(N45=0,"n.a.",F45/E45))</x:f>
      </x:c>
      <x:c r="H45" s="46" t="str">
        <x:f>IF(COUNTA(A45:F45)=0,"",IF(N45=0,"n.a.",D45/E45))</x:f>
      </x:c>
      <x:c r="I45" s="45" t="str">
        <x:f>IF(COUNTA(A45:F45)=0,"",IF(N45=0,"n.a.",F45/D45))</x:f>
      </x:c>
      <x:c r="J45" s="26"/>
      <x:c r="K45" s="26"/>
      <x:c r="L45" s="26"/>
      <x:c r="M45" s="175" t="str">
        <x:f>IF(COUNTA(A45:F45,J45:L45)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inválidos",IF(OR(NOT(ISNUMBER(A45)),A45&lt;=0),"Data inválida",IF(OR(B45="",COUNTIFS(Veiculos!$A$5:$A$104,B45)&lt;&gt;1),"Veículo ausente ou duplicado",IF(IFERROR(INDEX(Veiculos!$AG$5:$AG$104,MATCH(B45,Veiculos!$A$5:$A$104,0)),0)&lt;&gt;1,"Cadastro do veículo pendente",IF(OR(NOT(ISNUMBER(C45)),C45&lt;0,NOT(ISNUMBER(D45)),D45&lt;=0,NOT(ISNUMBER(E45)),E45&lt;=0,NOT(ISNUMBER(F45)),F45&lt;0),"Hodômetro, km, litros ou valor inválido",""))))))</x:f>
      </x:c>
      <x:c r="N45" s="175" t="n">
        <x:f>IF(AND(A45&lt;&gt;"",M45=""),1,0)</x:f>
        <x:v>0</x:v>
      </x:c>
      <x:c r="O45" s="175" t="n">
        <x:f>IF(AND(ISNUMBER(A45),A45&gt;=Listas!B13,A45&lt;Listas!B14+1),1,0)</x:f>
        <x:v>0</x:v>
      </x:c>
      <x:c r="P45" s="175" t="n">
        <x:f>IF(COUNTA(A45:L45)=0,0,IF(COUNTIFS(Veiculos!$A$5:$A$104,B45)=1,IFERROR(INDEX(Veiculos!$X$5:$X$104,MATCH(B45,Veiculos!$A$5:$A$104,0)),0),IF(Listas!B15="Todos",1,0)))</x:f>
        <x:v>1</x:v>
      </x:c>
      <x:c r="Q45" s="1" t="n">
        <x:f>IF(M45&lt;&gt;"",1,0)</x:f>
        <x:v>0</x:v>
      </x:c>
      <x:c r="R45" s="1"/>
      <x:c r="S45" s="1"/>
      <x:c r="T45" s="1"/>
      <x:c r="U45" s="1"/>
      <x:c r="V45" s="1"/>
      <x:c r="W45" s="1"/>
    </x:row>
    <x:row r="46">
      <x:c r="A46" s="42"/>
      <x:c r="B46" s="26"/>
      <x:c r="C46" s="43"/>
      <x:c r="D46" s="43"/>
      <x:c r="E46" s="44"/>
      <x:c r="F46" s="28"/>
      <x:c r="G46" s="45" t="str">
        <x:f>IF(COUNTA(A46:F46)=0,"",IF(N46=0,"n.a.",F46/E46))</x:f>
      </x:c>
      <x:c r="H46" s="46" t="str">
        <x:f>IF(COUNTA(A46:F46)=0,"",IF(N46=0,"n.a.",D46/E46))</x:f>
      </x:c>
      <x:c r="I46" s="45" t="str">
        <x:f>IF(COUNTA(A46:F46)=0,"",IF(N46=0,"n.a.",F46/D46))</x:f>
      </x:c>
      <x:c r="J46" s="26"/>
      <x:c r="K46" s="26"/>
      <x:c r="L46" s="26"/>
      <x:c r="M46" s="175" t="str">
        <x:f>IF(COUNTA(A46:F46,J46:L46)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inválidos",IF(OR(NOT(ISNUMBER(A46)),A46&lt;=0),"Data inválida",IF(OR(B46="",COUNTIFS(Veiculos!$A$5:$A$104,B46)&lt;&gt;1),"Veículo ausente ou duplicado",IF(IFERROR(INDEX(Veiculos!$AG$5:$AG$104,MATCH(B46,Veiculos!$A$5:$A$104,0)),0)&lt;&gt;1,"Cadastro do veículo pendente",IF(OR(NOT(ISNUMBER(C46)),C46&lt;0,NOT(ISNUMBER(D46)),D46&lt;=0,NOT(ISNUMBER(E46)),E46&lt;=0,NOT(ISNUMBER(F46)),F46&lt;0),"Hodômetro, km, litros ou valor inválido",""))))))</x:f>
      </x:c>
      <x:c r="N46" s="175" t="n">
        <x:f>IF(AND(A46&lt;&gt;"",M46=""),1,0)</x:f>
        <x:v>0</x:v>
      </x:c>
      <x:c r="O46" s="175" t="n">
        <x:f>IF(AND(ISNUMBER(A46),A46&gt;=Listas!B13,A46&lt;Listas!B14+1),1,0)</x:f>
        <x:v>0</x:v>
      </x:c>
      <x:c r="P46" s="175" t="n">
        <x:f>IF(COUNTA(A46:L46)=0,0,IF(COUNTIFS(Veiculos!$A$5:$A$104,B46)=1,IFERROR(INDEX(Veiculos!$X$5:$X$104,MATCH(B46,Veiculos!$A$5:$A$104,0)),0),IF(Listas!B15="Todos",1,0)))</x:f>
        <x:v>1</x:v>
      </x:c>
      <x:c r="Q46" s="1" t="n">
        <x:f>IF(M46&lt;&gt;"",1,0)</x:f>
        <x:v>0</x:v>
      </x:c>
      <x:c r="R46" s="1"/>
      <x:c r="S46" s="1"/>
      <x:c r="T46" s="1"/>
      <x:c r="U46" s="1"/>
      <x:c r="V46" s="1"/>
      <x:c r="W46" s="1"/>
    </x:row>
    <x:row r="47">
      <x:c r="A47" s="42"/>
      <x:c r="B47" s="26"/>
      <x:c r="C47" s="43"/>
      <x:c r="D47" s="43"/>
      <x:c r="E47" s="44"/>
      <x:c r="F47" s="28"/>
      <x:c r="G47" s="45" t="str">
        <x:f>IF(COUNTA(A47:F47)=0,"",IF(N47=0,"n.a.",F47/E47))</x:f>
      </x:c>
      <x:c r="H47" s="46" t="str">
        <x:f>IF(COUNTA(A47:F47)=0,"",IF(N47=0,"n.a.",D47/E47))</x:f>
      </x:c>
      <x:c r="I47" s="45" t="str">
        <x:f>IF(COUNTA(A47:F47)=0,"",IF(N47=0,"n.a.",F47/D47))</x:f>
      </x:c>
      <x:c r="J47" s="26"/>
      <x:c r="K47" s="26"/>
      <x:c r="L47" s="26"/>
      <x:c r="M47" s="175" t="str">
        <x:f>IF(COUNTA(A47:F47,J47:L47)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inválidos",IF(OR(NOT(ISNUMBER(A47)),A47&lt;=0),"Data inválida",IF(OR(B47="",COUNTIFS(Veiculos!$A$5:$A$104,B47)&lt;&gt;1),"Veículo ausente ou duplicado",IF(IFERROR(INDEX(Veiculos!$AG$5:$AG$104,MATCH(B47,Veiculos!$A$5:$A$104,0)),0)&lt;&gt;1,"Cadastro do veículo pendente",IF(OR(NOT(ISNUMBER(C47)),C47&lt;0,NOT(ISNUMBER(D47)),D47&lt;=0,NOT(ISNUMBER(E47)),E47&lt;=0,NOT(ISNUMBER(F47)),F47&lt;0),"Hodômetro, km, litros ou valor inválido",""))))))</x:f>
      </x:c>
      <x:c r="N47" s="175" t="n">
        <x:f>IF(AND(A47&lt;&gt;"",M47=""),1,0)</x:f>
        <x:v>0</x:v>
      </x:c>
      <x:c r="O47" s="175" t="n">
        <x:f>IF(AND(ISNUMBER(A47),A47&gt;=Listas!B13,A47&lt;Listas!B14+1),1,0)</x:f>
        <x:v>0</x:v>
      </x:c>
      <x:c r="P47" s="175" t="n">
        <x:f>IF(COUNTA(A47:L47)=0,0,IF(COUNTIFS(Veiculos!$A$5:$A$104,B47)=1,IFERROR(INDEX(Veiculos!$X$5:$X$104,MATCH(B47,Veiculos!$A$5:$A$104,0)),0),IF(Listas!B15="Todos",1,0)))</x:f>
        <x:v>1</x:v>
      </x:c>
      <x:c r="Q47" s="1" t="n">
        <x:f>IF(M47&lt;&gt;"",1,0)</x:f>
        <x:v>0</x:v>
      </x:c>
      <x:c r="R47" s="1"/>
      <x:c r="S47" s="1"/>
      <x:c r="T47" s="1"/>
      <x:c r="U47" s="1"/>
      <x:c r="V47" s="1"/>
      <x:c r="W47" s="1"/>
    </x:row>
    <x:row r="48">
      <x:c r="A48" s="42"/>
      <x:c r="B48" s="26"/>
      <x:c r="C48" s="43"/>
      <x:c r="D48" s="43"/>
      <x:c r="E48" s="44"/>
      <x:c r="F48" s="28"/>
      <x:c r="G48" s="45" t="str">
        <x:f>IF(COUNTA(A48:F48)=0,"",IF(N48=0,"n.a.",F48/E48))</x:f>
      </x:c>
      <x:c r="H48" s="46" t="str">
        <x:f>IF(COUNTA(A48:F48)=0,"",IF(N48=0,"n.a.",D48/E48))</x:f>
      </x:c>
      <x:c r="I48" s="45" t="str">
        <x:f>IF(COUNTA(A48:F48)=0,"",IF(N48=0,"n.a.",F48/D48))</x:f>
      </x:c>
      <x:c r="J48" s="26"/>
      <x:c r="K48" s="26"/>
      <x:c r="L48" s="26"/>
      <x:c r="M48" s="175" t="str">
        <x:f>IF(COUNTA(A48:F48,J48:L48)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inválidos",IF(OR(NOT(ISNUMBER(A48)),A48&lt;=0),"Data inválida",IF(OR(B48="",COUNTIFS(Veiculos!$A$5:$A$104,B48)&lt;&gt;1),"Veículo ausente ou duplicado",IF(IFERROR(INDEX(Veiculos!$AG$5:$AG$104,MATCH(B48,Veiculos!$A$5:$A$104,0)),0)&lt;&gt;1,"Cadastro do veículo pendente",IF(OR(NOT(ISNUMBER(C48)),C48&lt;0,NOT(ISNUMBER(D48)),D48&lt;=0,NOT(ISNUMBER(E48)),E48&lt;=0,NOT(ISNUMBER(F48)),F48&lt;0),"Hodômetro, km, litros ou valor inválido",""))))))</x:f>
      </x:c>
      <x:c r="N48" s="175" t="n">
        <x:f>IF(AND(A48&lt;&gt;"",M48=""),1,0)</x:f>
        <x:v>0</x:v>
      </x:c>
      <x:c r="O48" s="175" t="n">
        <x:f>IF(AND(ISNUMBER(A48),A48&gt;=Listas!B13,A48&lt;Listas!B14+1),1,0)</x:f>
        <x:v>0</x:v>
      </x:c>
      <x:c r="P48" s="175" t="n">
        <x:f>IF(COUNTA(A48:L48)=0,0,IF(COUNTIFS(Veiculos!$A$5:$A$104,B48)=1,IFERROR(INDEX(Veiculos!$X$5:$X$104,MATCH(B48,Veiculos!$A$5:$A$104,0)),0),IF(Listas!B15="Todos",1,0)))</x:f>
        <x:v>1</x:v>
      </x:c>
      <x:c r="Q48" s="1" t="n">
        <x:f>IF(M48&lt;&gt;"",1,0)</x:f>
        <x:v>0</x:v>
      </x:c>
      <x:c r="R48" s="1"/>
      <x:c r="S48" s="1"/>
      <x:c r="T48" s="1"/>
      <x:c r="U48" s="1"/>
      <x:c r="V48" s="1"/>
      <x:c r="W48" s="1"/>
    </x:row>
    <x:row r="49">
      <x:c r="A49" s="42"/>
      <x:c r="B49" s="26"/>
      <x:c r="C49" s="43"/>
      <x:c r="D49" s="43"/>
      <x:c r="E49" s="44"/>
      <x:c r="F49" s="28"/>
      <x:c r="G49" s="45" t="str">
        <x:f>IF(COUNTA(A49:F49)=0,"",IF(N49=0,"n.a.",F49/E49))</x:f>
      </x:c>
      <x:c r="H49" s="46" t="str">
        <x:f>IF(COUNTA(A49:F49)=0,"",IF(N49=0,"n.a.",D49/E49))</x:f>
      </x:c>
      <x:c r="I49" s="45" t="str">
        <x:f>IF(COUNTA(A49:F49)=0,"",IF(N49=0,"n.a.",F49/D49))</x:f>
      </x:c>
      <x:c r="J49" s="26"/>
      <x:c r="K49" s="26"/>
      <x:c r="L49" s="26"/>
      <x:c r="M49" s="175" t="str">
        <x:f>IF(COUNTA(A49:F49,J49:L49)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inválidos",IF(OR(NOT(ISNUMBER(A49)),A49&lt;=0),"Data inválida",IF(OR(B49="",COUNTIFS(Veiculos!$A$5:$A$104,B49)&lt;&gt;1),"Veículo ausente ou duplicado",IF(IFERROR(INDEX(Veiculos!$AG$5:$AG$104,MATCH(B49,Veiculos!$A$5:$A$104,0)),0)&lt;&gt;1,"Cadastro do veículo pendente",IF(OR(NOT(ISNUMBER(C49)),C49&lt;0,NOT(ISNUMBER(D49)),D49&lt;=0,NOT(ISNUMBER(E49)),E49&lt;=0,NOT(ISNUMBER(F49)),F49&lt;0),"Hodômetro, km, litros ou valor inválido",""))))))</x:f>
      </x:c>
      <x:c r="N49" s="175" t="n">
        <x:f>IF(AND(A49&lt;&gt;"",M49=""),1,0)</x:f>
        <x:v>0</x:v>
      </x:c>
      <x:c r="O49" s="175" t="n">
        <x:f>IF(AND(ISNUMBER(A49),A49&gt;=Listas!B13,A49&lt;Listas!B14+1),1,0)</x:f>
        <x:v>0</x:v>
      </x:c>
      <x:c r="P49" s="175" t="n">
        <x:f>IF(COUNTA(A49:L49)=0,0,IF(COUNTIFS(Veiculos!$A$5:$A$104,B49)=1,IFERROR(INDEX(Veiculos!$X$5:$X$104,MATCH(B49,Veiculos!$A$5:$A$104,0)),0),IF(Listas!B15="Todos",1,0)))</x:f>
        <x:v>1</x:v>
      </x:c>
      <x:c r="Q49" s="1" t="n">
        <x:f>IF(M49&lt;&gt;"",1,0)</x:f>
        <x:v>0</x:v>
      </x:c>
      <x:c r="R49" s="1"/>
      <x:c r="S49" s="1"/>
      <x:c r="T49" s="1"/>
      <x:c r="U49" s="1"/>
      <x:c r="V49" s="1"/>
      <x:c r="W49" s="1"/>
    </x:row>
    <x:row r="50">
      <x:c r="A50" s="42"/>
      <x:c r="B50" s="26"/>
      <x:c r="C50" s="43"/>
      <x:c r="D50" s="43"/>
      <x:c r="E50" s="44"/>
      <x:c r="F50" s="28"/>
      <x:c r="G50" s="45" t="str">
        <x:f>IF(COUNTA(A50:F50)=0,"",IF(N50=0,"n.a.",F50/E50))</x:f>
      </x:c>
      <x:c r="H50" s="46" t="str">
        <x:f>IF(COUNTA(A50:F50)=0,"",IF(N50=0,"n.a.",D50/E50))</x:f>
      </x:c>
      <x:c r="I50" s="45" t="str">
        <x:f>IF(COUNTA(A50:F50)=0,"",IF(N50=0,"n.a.",F50/D50))</x:f>
      </x:c>
      <x:c r="J50" s="26"/>
      <x:c r="K50" s="26"/>
      <x:c r="L50" s="26"/>
      <x:c r="M50" s="175" t="str">
        <x:f>IF(COUNTA(A50:F50,J50:L50)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inválidos",IF(OR(NOT(ISNUMBER(A50)),A50&lt;=0),"Data inválida",IF(OR(B50="",COUNTIFS(Veiculos!$A$5:$A$104,B50)&lt;&gt;1),"Veículo ausente ou duplicado",IF(IFERROR(INDEX(Veiculos!$AG$5:$AG$104,MATCH(B50,Veiculos!$A$5:$A$104,0)),0)&lt;&gt;1,"Cadastro do veículo pendente",IF(OR(NOT(ISNUMBER(C50)),C50&lt;0,NOT(ISNUMBER(D50)),D50&lt;=0,NOT(ISNUMBER(E50)),E50&lt;=0,NOT(ISNUMBER(F50)),F50&lt;0),"Hodômetro, km, litros ou valor inválido",""))))))</x:f>
      </x:c>
      <x:c r="N50" s="175" t="n">
        <x:f>IF(AND(A50&lt;&gt;"",M50=""),1,0)</x:f>
        <x:v>0</x:v>
      </x:c>
      <x:c r="O50" s="175" t="n">
        <x:f>IF(AND(ISNUMBER(A50),A50&gt;=Listas!B13,A50&lt;Listas!B14+1),1,0)</x:f>
        <x:v>0</x:v>
      </x:c>
      <x:c r="P50" s="175" t="n">
        <x:f>IF(COUNTA(A50:L50)=0,0,IF(COUNTIFS(Veiculos!$A$5:$A$104,B50)=1,IFERROR(INDEX(Veiculos!$X$5:$X$104,MATCH(B50,Veiculos!$A$5:$A$104,0)),0),IF(Listas!B15="Todos",1,0)))</x:f>
        <x:v>1</x:v>
      </x:c>
      <x:c r="Q50" s="1" t="n">
        <x:f>IF(M50&lt;&gt;"",1,0)</x:f>
        <x:v>0</x:v>
      </x:c>
      <x:c r="R50" s="1"/>
      <x:c r="S50" s="1"/>
      <x:c r="T50" s="1"/>
      <x:c r="U50" s="1"/>
      <x:c r="V50" s="1"/>
      <x:c r="W50" s="1"/>
    </x:row>
    <x:row r="51">
      <x:c r="A51" s="42"/>
      <x:c r="B51" s="26"/>
      <x:c r="C51" s="43"/>
      <x:c r="D51" s="43"/>
      <x:c r="E51" s="44"/>
      <x:c r="F51" s="28"/>
      <x:c r="G51" s="45" t="str">
        <x:f>IF(COUNTA(A51:F51)=0,"",IF(N51=0,"n.a.",F51/E51))</x:f>
      </x:c>
      <x:c r="H51" s="46" t="str">
        <x:f>IF(COUNTA(A51:F51)=0,"",IF(N51=0,"n.a.",D51/E51))</x:f>
      </x:c>
      <x:c r="I51" s="45" t="str">
        <x:f>IF(COUNTA(A51:F51)=0,"",IF(N51=0,"n.a.",F51/D51))</x:f>
      </x:c>
      <x:c r="J51" s="26"/>
      <x:c r="K51" s="26"/>
      <x:c r="L51" s="26"/>
      <x:c r="M51" s="175" t="str">
        <x:f>IF(COUNTA(A51:F51,J51:L51)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inválidos",IF(OR(NOT(ISNUMBER(A51)),A51&lt;=0),"Data inválida",IF(OR(B51="",COUNTIFS(Veiculos!$A$5:$A$104,B51)&lt;&gt;1),"Veículo ausente ou duplicado",IF(IFERROR(INDEX(Veiculos!$AG$5:$AG$104,MATCH(B51,Veiculos!$A$5:$A$104,0)),0)&lt;&gt;1,"Cadastro do veículo pendente",IF(OR(NOT(ISNUMBER(C51)),C51&lt;0,NOT(ISNUMBER(D51)),D51&lt;=0,NOT(ISNUMBER(E51)),E51&lt;=0,NOT(ISNUMBER(F51)),F51&lt;0),"Hodômetro, km, litros ou valor inválido",""))))))</x:f>
      </x:c>
      <x:c r="N51" s="175" t="n">
        <x:f>IF(AND(A51&lt;&gt;"",M51=""),1,0)</x:f>
        <x:v>0</x:v>
      </x:c>
      <x:c r="O51" s="175" t="n">
        <x:f>IF(AND(ISNUMBER(A51),A51&gt;=Listas!B13,A51&lt;Listas!B14+1),1,0)</x:f>
        <x:v>0</x:v>
      </x:c>
      <x:c r="P51" s="175" t="n">
        <x:f>IF(COUNTA(A51:L51)=0,0,IF(COUNTIFS(Veiculos!$A$5:$A$104,B51)=1,IFERROR(INDEX(Veiculos!$X$5:$X$104,MATCH(B51,Veiculos!$A$5:$A$104,0)),0),IF(Listas!B15="Todos",1,0)))</x:f>
        <x:v>1</x:v>
      </x:c>
      <x:c r="Q51" s="1" t="n">
        <x:f>IF(M51&lt;&gt;"",1,0)</x:f>
        <x:v>0</x:v>
      </x:c>
      <x:c r="R51" s="1"/>
      <x:c r="S51" s="1"/>
      <x:c r="T51" s="1"/>
      <x:c r="U51" s="1"/>
      <x:c r="V51" s="1"/>
      <x:c r="W51" s="1"/>
    </x:row>
    <x:row r="52">
      <x:c r="A52" s="42"/>
      <x:c r="B52" s="26"/>
      <x:c r="C52" s="43"/>
      <x:c r="D52" s="43"/>
      <x:c r="E52" s="44"/>
      <x:c r="F52" s="28"/>
      <x:c r="G52" s="45" t="str">
        <x:f>IF(COUNTA(A52:F52)=0,"",IF(N52=0,"n.a.",F52/E52))</x:f>
      </x:c>
      <x:c r="H52" s="46" t="str">
        <x:f>IF(COUNTA(A52:F52)=0,"",IF(N52=0,"n.a.",D52/E52))</x:f>
      </x:c>
      <x:c r="I52" s="45" t="str">
        <x:f>IF(COUNTA(A52:F52)=0,"",IF(N52=0,"n.a.",F52/D52))</x:f>
      </x:c>
      <x:c r="J52" s="26"/>
      <x:c r="K52" s="26"/>
      <x:c r="L52" s="26"/>
      <x:c r="M52" s="175" t="str">
        <x:f>IF(COUNTA(A52:F52,J52:L52)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inválidos",IF(OR(NOT(ISNUMBER(A52)),A52&lt;=0),"Data inválida",IF(OR(B52="",COUNTIFS(Veiculos!$A$5:$A$104,B52)&lt;&gt;1),"Veículo ausente ou duplicado",IF(IFERROR(INDEX(Veiculos!$AG$5:$AG$104,MATCH(B52,Veiculos!$A$5:$A$104,0)),0)&lt;&gt;1,"Cadastro do veículo pendente",IF(OR(NOT(ISNUMBER(C52)),C52&lt;0,NOT(ISNUMBER(D52)),D52&lt;=0,NOT(ISNUMBER(E52)),E52&lt;=0,NOT(ISNUMBER(F52)),F52&lt;0),"Hodômetro, km, litros ou valor inválido",""))))))</x:f>
      </x:c>
      <x:c r="N52" s="175" t="n">
        <x:f>IF(AND(A52&lt;&gt;"",M52=""),1,0)</x:f>
        <x:v>0</x:v>
      </x:c>
      <x:c r="O52" s="175" t="n">
        <x:f>IF(AND(ISNUMBER(A52),A52&gt;=Listas!B13,A52&lt;Listas!B14+1),1,0)</x:f>
        <x:v>0</x:v>
      </x:c>
      <x:c r="P52" s="175" t="n">
        <x:f>IF(COUNTA(A52:L52)=0,0,IF(COUNTIFS(Veiculos!$A$5:$A$104,B52)=1,IFERROR(INDEX(Veiculos!$X$5:$X$104,MATCH(B52,Veiculos!$A$5:$A$104,0)),0),IF(Listas!B15="Todos",1,0)))</x:f>
        <x:v>1</x:v>
      </x:c>
      <x:c r="Q52" s="1" t="n">
        <x:f>IF(M52&lt;&gt;"",1,0)</x:f>
        <x:v>0</x:v>
      </x:c>
      <x:c r="R52" s="1"/>
      <x:c r="S52" s="1"/>
      <x:c r="T52" s="1"/>
      <x:c r="U52" s="1"/>
      <x:c r="V52" s="1"/>
      <x:c r="W52" s="1"/>
    </x:row>
    <x:row r="53">
      <x:c r="A53" s="42"/>
      <x:c r="B53" s="26"/>
      <x:c r="C53" s="43"/>
      <x:c r="D53" s="43"/>
      <x:c r="E53" s="44"/>
      <x:c r="F53" s="28"/>
      <x:c r="G53" s="45" t="str">
        <x:f>IF(COUNTA(A53:F53)=0,"",IF(N53=0,"n.a.",F53/E53))</x:f>
      </x:c>
      <x:c r="H53" s="46" t="str">
        <x:f>IF(COUNTA(A53:F53)=0,"",IF(N53=0,"n.a.",D53/E53))</x:f>
      </x:c>
      <x:c r="I53" s="45" t="str">
        <x:f>IF(COUNTA(A53:F53)=0,"",IF(N53=0,"n.a.",F53/D53))</x:f>
      </x:c>
      <x:c r="J53" s="26"/>
      <x:c r="K53" s="26"/>
      <x:c r="L53" s="26"/>
      <x:c r="M53" s="175" t="str">
        <x:f>IF(COUNTA(A53:F53,J53:L53)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inválidos",IF(OR(NOT(ISNUMBER(A53)),A53&lt;=0),"Data inválida",IF(OR(B53="",COUNTIFS(Veiculos!$A$5:$A$104,B53)&lt;&gt;1),"Veículo ausente ou duplicado",IF(IFERROR(INDEX(Veiculos!$AG$5:$AG$104,MATCH(B53,Veiculos!$A$5:$A$104,0)),0)&lt;&gt;1,"Cadastro do veículo pendente",IF(OR(NOT(ISNUMBER(C53)),C53&lt;0,NOT(ISNUMBER(D53)),D53&lt;=0,NOT(ISNUMBER(E53)),E53&lt;=0,NOT(ISNUMBER(F53)),F53&lt;0),"Hodômetro, km, litros ou valor inválido",""))))))</x:f>
      </x:c>
      <x:c r="N53" s="175" t="n">
        <x:f>IF(AND(A53&lt;&gt;"",M53=""),1,0)</x:f>
        <x:v>0</x:v>
      </x:c>
      <x:c r="O53" s="175" t="n">
        <x:f>IF(AND(ISNUMBER(A53),A53&gt;=Listas!B13,A53&lt;Listas!B14+1),1,0)</x:f>
        <x:v>0</x:v>
      </x:c>
      <x:c r="P53" s="175" t="n">
        <x:f>IF(COUNTA(A53:L53)=0,0,IF(COUNTIFS(Veiculos!$A$5:$A$104,B53)=1,IFERROR(INDEX(Veiculos!$X$5:$X$104,MATCH(B53,Veiculos!$A$5:$A$104,0)),0),IF(Listas!B15="Todos",1,0)))</x:f>
        <x:v>1</x:v>
      </x:c>
      <x:c r="Q53" s="1" t="n">
        <x:f>IF(M53&lt;&gt;"",1,0)</x:f>
        <x:v>0</x:v>
      </x:c>
      <x:c r="R53" s="1"/>
      <x:c r="S53" s="1"/>
      <x:c r="T53" s="1"/>
      <x:c r="U53" s="1"/>
      <x:c r="V53" s="1"/>
      <x:c r="W53" s="1"/>
    </x:row>
    <x:row r="54">
      <x:c r="A54" s="42"/>
      <x:c r="B54" s="26"/>
      <x:c r="C54" s="43"/>
      <x:c r="D54" s="43"/>
      <x:c r="E54" s="44"/>
      <x:c r="F54" s="28"/>
      <x:c r="G54" s="45" t="str">
        <x:f>IF(COUNTA(A54:F54)=0,"",IF(N54=0,"n.a.",F54/E54))</x:f>
      </x:c>
      <x:c r="H54" s="46" t="str">
        <x:f>IF(COUNTA(A54:F54)=0,"",IF(N54=0,"n.a.",D54/E54))</x:f>
      </x:c>
      <x:c r="I54" s="45" t="str">
        <x:f>IF(COUNTA(A54:F54)=0,"",IF(N54=0,"n.a.",F54/D54))</x:f>
      </x:c>
      <x:c r="J54" s="26"/>
      <x:c r="K54" s="26"/>
      <x:c r="L54" s="26"/>
      <x:c r="M54" s="175" t="str">
        <x:f>IF(COUNTA(A54:F54,J54:L54)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inválidos",IF(OR(NOT(ISNUMBER(A54)),A54&lt;=0),"Data inválida",IF(OR(B54="",COUNTIFS(Veiculos!$A$5:$A$104,B54)&lt;&gt;1),"Veículo ausente ou duplicado",IF(IFERROR(INDEX(Veiculos!$AG$5:$AG$104,MATCH(B54,Veiculos!$A$5:$A$104,0)),0)&lt;&gt;1,"Cadastro do veículo pendente",IF(OR(NOT(ISNUMBER(C54)),C54&lt;0,NOT(ISNUMBER(D54)),D54&lt;=0,NOT(ISNUMBER(E54)),E54&lt;=0,NOT(ISNUMBER(F54)),F54&lt;0),"Hodômetro, km, litros ou valor inválido",""))))))</x:f>
      </x:c>
      <x:c r="N54" s="175" t="n">
        <x:f>IF(AND(A54&lt;&gt;"",M54=""),1,0)</x:f>
        <x:v>0</x:v>
      </x:c>
      <x:c r="O54" s="175" t="n">
        <x:f>IF(AND(ISNUMBER(A54),A54&gt;=Listas!B13,A54&lt;Listas!B14+1),1,0)</x:f>
        <x:v>0</x:v>
      </x:c>
      <x:c r="P54" s="175" t="n">
        <x:f>IF(COUNTA(A54:L54)=0,0,IF(COUNTIFS(Veiculos!$A$5:$A$104,B54)=1,IFERROR(INDEX(Veiculos!$X$5:$X$104,MATCH(B54,Veiculos!$A$5:$A$104,0)),0),IF(Listas!B15="Todos",1,0)))</x:f>
        <x:v>1</x:v>
      </x:c>
      <x:c r="Q54" s="1" t="n">
        <x:f>IF(M54&lt;&gt;"",1,0)</x:f>
        <x:v>0</x:v>
      </x:c>
      <x:c r="R54" s="1"/>
      <x:c r="S54" s="1"/>
      <x:c r="T54" s="1"/>
      <x:c r="U54" s="1"/>
      <x:c r="V54" s="1"/>
      <x:c r="W54" s="1"/>
    </x:row>
    <x:row r="55">
      <x:c r="A55" s="42"/>
      <x:c r="B55" s="26"/>
      <x:c r="C55" s="43"/>
      <x:c r="D55" s="43"/>
      <x:c r="E55" s="44"/>
      <x:c r="F55" s="28"/>
      <x:c r="G55" s="45" t="str">
        <x:f>IF(COUNTA(A55:F55)=0,"",IF(N55=0,"n.a.",F55/E55))</x:f>
      </x:c>
      <x:c r="H55" s="46" t="str">
        <x:f>IF(COUNTA(A55:F55)=0,"",IF(N55=0,"n.a.",D55/E55))</x:f>
      </x:c>
      <x:c r="I55" s="45" t="str">
        <x:f>IF(COUNTA(A55:F55)=0,"",IF(N55=0,"n.a.",F55/D55))</x:f>
      </x:c>
      <x:c r="J55" s="26"/>
      <x:c r="K55" s="26"/>
      <x:c r="L55" s="26"/>
      <x:c r="M55" s="175" t="str">
        <x:f>IF(COUNTA(A55:F55,J55:L55)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inválidos",IF(OR(NOT(ISNUMBER(A55)),A55&lt;=0),"Data inválida",IF(OR(B55="",COUNTIFS(Veiculos!$A$5:$A$104,B55)&lt;&gt;1),"Veículo ausente ou duplicado",IF(IFERROR(INDEX(Veiculos!$AG$5:$AG$104,MATCH(B55,Veiculos!$A$5:$A$104,0)),0)&lt;&gt;1,"Cadastro do veículo pendente",IF(OR(NOT(ISNUMBER(C55)),C55&lt;0,NOT(ISNUMBER(D55)),D55&lt;=0,NOT(ISNUMBER(E55)),E55&lt;=0,NOT(ISNUMBER(F55)),F55&lt;0),"Hodômetro, km, litros ou valor inválido",""))))))</x:f>
      </x:c>
      <x:c r="N55" s="175" t="n">
        <x:f>IF(AND(A55&lt;&gt;"",M55=""),1,0)</x:f>
        <x:v>0</x:v>
      </x:c>
      <x:c r="O55" s="175" t="n">
        <x:f>IF(AND(ISNUMBER(A55),A55&gt;=Listas!B13,A55&lt;Listas!B14+1),1,0)</x:f>
        <x:v>0</x:v>
      </x:c>
      <x:c r="P55" s="175" t="n">
        <x:f>IF(COUNTA(A55:L55)=0,0,IF(COUNTIFS(Veiculos!$A$5:$A$104,B55)=1,IFERROR(INDEX(Veiculos!$X$5:$X$104,MATCH(B55,Veiculos!$A$5:$A$104,0)),0),IF(Listas!B15="Todos",1,0)))</x:f>
        <x:v>1</x:v>
      </x:c>
      <x:c r="Q55" s="1" t="n">
        <x:f>IF(M55&lt;&gt;"",1,0)</x:f>
        <x:v>0</x:v>
      </x:c>
      <x:c r="R55" s="1"/>
      <x:c r="S55" s="1"/>
      <x:c r="T55" s="1"/>
      <x:c r="U55" s="1"/>
      <x:c r="V55" s="1"/>
      <x:c r="W55" s="1"/>
    </x:row>
    <x:row r="56">
      <x:c r="A56" s="42"/>
      <x:c r="B56" s="26"/>
      <x:c r="C56" s="43"/>
      <x:c r="D56" s="43"/>
      <x:c r="E56" s="44"/>
      <x:c r="F56" s="28"/>
      <x:c r="G56" s="45" t="str">
        <x:f>IF(COUNTA(A56:F56)=0,"",IF(N56=0,"n.a.",F56/E56))</x:f>
      </x:c>
      <x:c r="H56" s="46" t="str">
        <x:f>IF(COUNTA(A56:F56)=0,"",IF(N56=0,"n.a.",D56/E56))</x:f>
      </x:c>
      <x:c r="I56" s="45" t="str">
        <x:f>IF(COUNTA(A56:F56)=0,"",IF(N56=0,"n.a.",F56/D56))</x:f>
      </x:c>
      <x:c r="J56" s="26"/>
      <x:c r="K56" s="26"/>
      <x:c r="L56" s="26"/>
      <x:c r="M56" s="175" t="str">
        <x:f>IF(COUNTA(A56:F56,J56:L56)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inválidos",IF(OR(NOT(ISNUMBER(A56)),A56&lt;=0),"Data inválida",IF(OR(B56="",COUNTIFS(Veiculos!$A$5:$A$104,B56)&lt;&gt;1),"Veículo ausente ou duplicado",IF(IFERROR(INDEX(Veiculos!$AG$5:$AG$104,MATCH(B56,Veiculos!$A$5:$A$104,0)),0)&lt;&gt;1,"Cadastro do veículo pendente",IF(OR(NOT(ISNUMBER(C56)),C56&lt;0,NOT(ISNUMBER(D56)),D56&lt;=0,NOT(ISNUMBER(E56)),E56&lt;=0,NOT(ISNUMBER(F56)),F56&lt;0),"Hodômetro, km, litros ou valor inválido",""))))))</x:f>
      </x:c>
      <x:c r="N56" s="175" t="n">
        <x:f>IF(AND(A56&lt;&gt;"",M56=""),1,0)</x:f>
        <x:v>0</x:v>
      </x:c>
      <x:c r="O56" s="175" t="n">
        <x:f>IF(AND(ISNUMBER(A56),A56&gt;=Listas!B13,A56&lt;Listas!B14+1),1,0)</x:f>
        <x:v>0</x:v>
      </x:c>
      <x:c r="P56" s="175" t="n">
        <x:f>IF(COUNTA(A56:L56)=0,0,IF(COUNTIFS(Veiculos!$A$5:$A$104,B56)=1,IFERROR(INDEX(Veiculos!$X$5:$X$104,MATCH(B56,Veiculos!$A$5:$A$104,0)),0),IF(Listas!B15="Todos",1,0)))</x:f>
        <x:v>1</x:v>
      </x:c>
      <x:c r="Q56" s="1" t="n">
        <x:f>IF(M56&lt;&gt;"",1,0)</x:f>
        <x:v>0</x:v>
      </x:c>
      <x:c r="R56" s="1"/>
      <x:c r="S56" s="1"/>
      <x:c r="T56" s="1"/>
      <x:c r="U56" s="1"/>
      <x:c r="V56" s="1"/>
      <x:c r="W56" s="1"/>
    </x:row>
    <x:row r="57">
      <x:c r="A57" s="42"/>
      <x:c r="B57" s="26"/>
      <x:c r="C57" s="43"/>
      <x:c r="D57" s="43"/>
      <x:c r="E57" s="44"/>
      <x:c r="F57" s="28"/>
      <x:c r="G57" s="45" t="str">
        <x:f>IF(COUNTA(A57:F57)=0,"",IF(N57=0,"n.a.",F57/E57))</x:f>
      </x:c>
      <x:c r="H57" s="46" t="str">
        <x:f>IF(COUNTA(A57:F57)=0,"",IF(N57=0,"n.a.",D57/E57))</x:f>
      </x:c>
      <x:c r="I57" s="45" t="str">
        <x:f>IF(COUNTA(A57:F57)=0,"",IF(N57=0,"n.a.",F57/D57))</x:f>
      </x:c>
      <x:c r="J57" s="26"/>
      <x:c r="K57" s="26"/>
      <x:c r="L57" s="26"/>
      <x:c r="M57" s="175" t="str">
        <x:f>IF(COUNTA(A57:F57,J57:L57)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inválidos",IF(OR(NOT(ISNUMBER(A57)),A57&lt;=0),"Data inválida",IF(OR(B57="",COUNTIFS(Veiculos!$A$5:$A$104,B57)&lt;&gt;1),"Veículo ausente ou duplicado",IF(IFERROR(INDEX(Veiculos!$AG$5:$AG$104,MATCH(B57,Veiculos!$A$5:$A$104,0)),0)&lt;&gt;1,"Cadastro do veículo pendente",IF(OR(NOT(ISNUMBER(C57)),C57&lt;0,NOT(ISNUMBER(D57)),D57&lt;=0,NOT(ISNUMBER(E57)),E57&lt;=0,NOT(ISNUMBER(F57)),F57&lt;0),"Hodômetro, km, litros ou valor inválido",""))))))</x:f>
      </x:c>
      <x:c r="N57" s="175" t="n">
        <x:f>IF(AND(A57&lt;&gt;"",M57=""),1,0)</x:f>
        <x:v>0</x:v>
      </x:c>
      <x:c r="O57" s="175" t="n">
        <x:f>IF(AND(ISNUMBER(A57),A57&gt;=Listas!B13,A57&lt;Listas!B14+1),1,0)</x:f>
        <x:v>0</x:v>
      </x:c>
      <x:c r="P57" s="175" t="n">
        <x:f>IF(COUNTA(A57:L57)=0,0,IF(COUNTIFS(Veiculos!$A$5:$A$104,B57)=1,IFERROR(INDEX(Veiculos!$X$5:$X$104,MATCH(B57,Veiculos!$A$5:$A$104,0)),0),IF(Listas!B15="Todos",1,0)))</x:f>
        <x:v>1</x:v>
      </x:c>
      <x:c r="Q57" s="1" t="n">
        <x:f>IF(M57&lt;&gt;"",1,0)</x:f>
        <x:v>0</x:v>
      </x:c>
      <x:c r="R57" s="1"/>
      <x:c r="S57" s="1"/>
      <x:c r="T57" s="1"/>
      <x:c r="U57" s="1"/>
      <x:c r="V57" s="1"/>
      <x:c r="W57" s="1"/>
    </x:row>
    <x:row r="58">
      <x:c r="A58" s="42"/>
      <x:c r="B58" s="26"/>
      <x:c r="C58" s="43"/>
      <x:c r="D58" s="43"/>
      <x:c r="E58" s="44"/>
      <x:c r="F58" s="28"/>
      <x:c r="G58" s="45" t="str">
        <x:f>IF(COUNTA(A58:F58)=0,"",IF(N58=0,"n.a.",F58/E58))</x:f>
      </x:c>
      <x:c r="H58" s="46" t="str">
        <x:f>IF(COUNTA(A58:F58)=0,"",IF(N58=0,"n.a.",D58/E58))</x:f>
      </x:c>
      <x:c r="I58" s="45" t="str">
        <x:f>IF(COUNTA(A58:F58)=0,"",IF(N58=0,"n.a.",F58/D58))</x:f>
      </x:c>
      <x:c r="J58" s="26"/>
      <x:c r="K58" s="26"/>
      <x:c r="L58" s="26"/>
      <x:c r="M58" s="175" t="str">
        <x:f>IF(COUNTA(A58:F58,J58:L58)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inválidos",IF(OR(NOT(ISNUMBER(A58)),A58&lt;=0),"Data inválida",IF(OR(B58="",COUNTIFS(Veiculos!$A$5:$A$104,B58)&lt;&gt;1),"Veículo ausente ou duplicado",IF(IFERROR(INDEX(Veiculos!$AG$5:$AG$104,MATCH(B58,Veiculos!$A$5:$A$104,0)),0)&lt;&gt;1,"Cadastro do veículo pendente",IF(OR(NOT(ISNUMBER(C58)),C58&lt;0,NOT(ISNUMBER(D58)),D58&lt;=0,NOT(ISNUMBER(E58)),E58&lt;=0,NOT(ISNUMBER(F58)),F58&lt;0),"Hodômetro, km, litros ou valor inválido",""))))))</x:f>
      </x:c>
      <x:c r="N58" s="175" t="n">
        <x:f>IF(AND(A58&lt;&gt;"",M58=""),1,0)</x:f>
        <x:v>0</x:v>
      </x:c>
      <x:c r="O58" s="175" t="n">
        <x:f>IF(AND(ISNUMBER(A58),A58&gt;=Listas!B13,A58&lt;Listas!B14+1),1,0)</x:f>
        <x:v>0</x:v>
      </x:c>
      <x:c r="P58" s="175" t="n">
        <x:f>IF(COUNTA(A58:L58)=0,0,IF(COUNTIFS(Veiculos!$A$5:$A$104,B58)=1,IFERROR(INDEX(Veiculos!$X$5:$X$104,MATCH(B58,Veiculos!$A$5:$A$104,0)),0),IF(Listas!B15="Todos",1,0)))</x:f>
        <x:v>1</x:v>
      </x:c>
      <x:c r="Q58" s="1" t="n">
        <x:f>IF(M58&lt;&gt;"",1,0)</x:f>
        <x:v>0</x:v>
      </x:c>
      <x:c r="R58" s="1"/>
      <x:c r="S58" s="1"/>
      <x:c r="T58" s="1"/>
      <x:c r="U58" s="1"/>
      <x:c r="V58" s="1"/>
      <x:c r="W58" s="1"/>
    </x:row>
    <x:row r="59">
      <x:c r="A59" s="42"/>
      <x:c r="B59" s="26"/>
      <x:c r="C59" s="43"/>
      <x:c r="D59" s="43"/>
      <x:c r="E59" s="44"/>
      <x:c r="F59" s="28"/>
      <x:c r="G59" s="45" t="str">
        <x:f>IF(COUNTA(A59:F59)=0,"",IF(N59=0,"n.a.",F59/E59))</x:f>
      </x:c>
      <x:c r="H59" s="46" t="str">
        <x:f>IF(COUNTA(A59:F59)=0,"",IF(N59=0,"n.a.",D59/E59))</x:f>
      </x:c>
      <x:c r="I59" s="45" t="str">
        <x:f>IF(COUNTA(A59:F59)=0,"",IF(N59=0,"n.a.",F59/D59))</x:f>
      </x:c>
      <x:c r="J59" s="26"/>
      <x:c r="K59" s="26"/>
      <x:c r="L59" s="26"/>
      <x:c r="M59" s="175" t="str">
        <x:f>IF(COUNTA(A59:F59,J59:L59)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inválidos",IF(OR(NOT(ISNUMBER(A59)),A59&lt;=0),"Data inválida",IF(OR(B59="",COUNTIFS(Veiculos!$A$5:$A$104,B59)&lt;&gt;1),"Veículo ausente ou duplicado",IF(IFERROR(INDEX(Veiculos!$AG$5:$AG$104,MATCH(B59,Veiculos!$A$5:$A$104,0)),0)&lt;&gt;1,"Cadastro do veículo pendente",IF(OR(NOT(ISNUMBER(C59)),C59&lt;0,NOT(ISNUMBER(D59)),D59&lt;=0,NOT(ISNUMBER(E59)),E59&lt;=0,NOT(ISNUMBER(F59)),F59&lt;0),"Hodômetro, km, litros ou valor inválido",""))))))</x:f>
      </x:c>
      <x:c r="N59" s="175" t="n">
        <x:f>IF(AND(A59&lt;&gt;"",M59=""),1,0)</x:f>
        <x:v>0</x:v>
      </x:c>
      <x:c r="O59" s="175" t="n">
        <x:f>IF(AND(ISNUMBER(A59),A59&gt;=Listas!B13,A59&lt;Listas!B14+1),1,0)</x:f>
        <x:v>0</x:v>
      </x:c>
      <x:c r="P59" s="175" t="n">
        <x:f>IF(COUNTA(A59:L59)=0,0,IF(COUNTIFS(Veiculos!$A$5:$A$104,B59)=1,IFERROR(INDEX(Veiculos!$X$5:$X$104,MATCH(B59,Veiculos!$A$5:$A$104,0)),0),IF(Listas!B15="Todos",1,0)))</x:f>
        <x:v>1</x:v>
      </x:c>
      <x:c r="Q59" s="1" t="n">
        <x:f>IF(M59&lt;&gt;"",1,0)</x:f>
        <x:v>0</x:v>
      </x:c>
      <x:c r="R59" s="1"/>
      <x:c r="S59" s="1"/>
      <x:c r="T59" s="1"/>
      <x:c r="U59" s="1"/>
      <x:c r="V59" s="1"/>
      <x:c r="W59" s="1"/>
    </x:row>
    <x:row r="60">
      <x:c r="A60" s="42"/>
      <x:c r="B60" s="26"/>
      <x:c r="C60" s="43"/>
      <x:c r="D60" s="43"/>
      <x:c r="E60" s="44"/>
      <x:c r="F60" s="28"/>
      <x:c r="G60" s="45" t="str">
        <x:f>IF(COUNTA(A60:F60)=0,"",IF(N60=0,"n.a.",F60/E60))</x:f>
      </x:c>
      <x:c r="H60" s="46" t="str">
        <x:f>IF(COUNTA(A60:F60)=0,"",IF(N60=0,"n.a.",D60/E60))</x:f>
      </x:c>
      <x:c r="I60" s="45" t="str">
        <x:f>IF(COUNTA(A60:F60)=0,"",IF(N60=0,"n.a.",F60/D60))</x:f>
      </x:c>
      <x:c r="J60" s="26"/>
      <x:c r="K60" s="26"/>
      <x:c r="L60" s="26"/>
      <x:c r="M60" s="175" t="str">
        <x:f>IF(COUNTA(A60:F60,J60:L60)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inválidos",IF(OR(NOT(ISNUMBER(A60)),A60&lt;=0),"Data inválida",IF(OR(B60="",COUNTIFS(Veiculos!$A$5:$A$104,B60)&lt;&gt;1),"Veículo ausente ou duplicado",IF(IFERROR(INDEX(Veiculos!$AG$5:$AG$104,MATCH(B60,Veiculos!$A$5:$A$104,0)),0)&lt;&gt;1,"Cadastro do veículo pendente",IF(OR(NOT(ISNUMBER(C60)),C60&lt;0,NOT(ISNUMBER(D60)),D60&lt;=0,NOT(ISNUMBER(E60)),E60&lt;=0,NOT(ISNUMBER(F60)),F60&lt;0),"Hodômetro, km, litros ou valor inválido",""))))))</x:f>
      </x:c>
      <x:c r="N60" s="175" t="n">
        <x:f>IF(AND(A60&lt;&gt;"",M60=""),1,0)</x:f>
        <x:v>0</x:v>
      </x:c>
      <x:c r="O60" s="175" t="n">
        <x:f>IF(AND(ISNUMBER(A60),A60&gt;=Listas!B13,A60&lt;Listas!B14+1),1,0)</x:f>
        <x:v>0</x:v>
      </x:c>
      <x:c r="P60" s="175" t="n">
        <x:f>IF(COUNTA(A60:L60)=0,0,IF(COUNTIFS(Veiculos!$A$5:$A$104,B60)=1,IFERROR(INDEX(Veiculos!$X$5:$X$104,MATCH(B60,Veiculos!$A$5:$A$104,0)),0),IF(Listas!B15="Todos",1,0)))</x:f>
        <x:v>1</x:v>
      </x:c>
      <x:c r="Q60" s="1" t="n">
        <x:f>IF(M60&lt;&gt;"",1,0)</x:f>
        <x:v>0</x:v>
      </x:c>
      <x:c r="R60" s="1"/>
      <x:c r="S60" s="1"/>
      <x:c r="T60" s="1"/>
      <x:c r="U60" s="1"/>
      <x:c r="V60" s="1"/>
      <x:c r="W60" s="1"/>
    </x:row>
    <x:row r="61">
      <x:c r="A61" s="42"/>
      <x:c r="B61" s="26"/>
      <x:c r="C61" s="43"/>
      <x:c r="D61" s="43"/>
      <x:c r="E61" s="44"/>
      <x:c r="F61" s="28"/>
      <x:c r="G61" s="45" t="str">
        <x:f>IF(COUNTA(A61:F61)=0,"",IF(N61=0,"n.a.",F61/E61))</x:f>
      </x:c>
      <x:c r="H61" s="46" t="str">
        <x:f>IF(COUNTA(A61:F61)=0,"",IF(N61=0,"n.a.",D61/E61))</x:f>
      </x:c>
      <x:c r="I61" s="45" t="str">
        <x:f>IF(COUNTA(A61:F61)=0,"",IF(N61=0,"n.a.",F61/D61))</x:f>
      </x:c>
      <x:c r="J61" s="26"/>
      <x:c r="K61" s="26"/>
      <x:c r="L61" s="26"/>
      <x:c r="M61" s="175" t="str">
        <x:f>IF(COUNTA(A61:F61,J61:L61)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inválidos",IF(OR(NOT(ISNUMBER(A61)),A61&lt;=0),"Data inválida",IF(OR(B61="",COUNTIFS(Veiculos!$A$5:$A$104,B61)&lt;&gt;1),"Veículo ausente ou duplicado",IF(IFERROR(INDEX(Veiculos!$AG$5:$AG$104,MATCH(B61,Veiculos!$A$5:$A$104,0)),0)&lt;&gt;1,"Cadastro do veículo pendente",IF(OR(NOT(ISNUMBER(C61)),C61&lt;0,NOT(ISNUMBER(D61)),D61&lt;=0,NOT(ISNUMBER(E61)),E61&lt;=0,NOT(ISNUMBER(F61)),F61&lt;0),"Hodômetro, km, litros ou valor inválido",""))))))</x:f>
      </x:c>
      <x:c r="N61" s="175" t="n">
        <x:f>IF(AND(A61&lt;&gt;"",M61=""),1,0)</x:f>
        <x:v>0</x:v>
      </x:c>
      <x:c r="O61" s="175" t="n">
        <x:f>IF(AND(ISNUMBER(A61),A61&gt;=Listas!B13,A61&lt;Listas!B14+1),1,0)</x:f>
        <x:v>0</x:v>
      </x:c>
      <x:c r="P61" s="175" t="n">
        <x:f>IF(COUNTA(A61:L61)=0,0,IF(COUNTIFS(Veiculos!$A$5:$A$104,B61)=1,IFERROR(INDEX(Veiculos!$X$5:$X$104,MATCH(B61,Veiculos!$A$5:$A$104,0)),0),IF(Listas!B15="Todos",1,0)))</x:f>
        <x:v>1</x:v>
      </x:c>
      <x:c r="Q61" s="1" t="n">
        <x:f>IF(M61&lt;&gt;"",1,0)</x:f>
        <x:v>0</x:v>
      </x:c>
      <x:c r="R61" s="1"/>
      <x:c r="S61" s="1"/>
      <x:c r="T61" s="1"/>
      <x:c r="U61" s="1"/>
      <x:c r="V61" s="1"/>
      <x:c r="W61" s="1"/>
    </x:row>
    <x:row r="62">
      <x:c r="A62" s="42"/>
      <x:c r="B62" s="26"/>
      <x:c r="C62" s="43"/>
      <x:c r="D62" s="43"/>
      <x:c r="E62" s="44"/>
      <x:c r="F62" s="28"/>
      <x:c r="G62" s="45" t="str">
        <x:f>IF(COUNTA(A62:F62)=0,"",IF(N62=0,"n.a.",F62/E62))</x:f>
      </x:c>
      <x:c r="H62" s="46" t="str">
        <x:f>IF(COUNTA(A62:F62)=0,"",IF(N62=0,"n.a.",D62/E62))</x:f>
      </x:c>
      <x:c r="I62" s="45" t="str">
        <x:f>IF(COUNTA(A62:F62)=0,"",IF(N62=0,"n.a.",F62/D62))</x:f>
      </x:c>
      <x:c r="J62" s="26"/>
      <x:c r="K62" s="26"/>
      <x:c r="L62" s="26"/>
      <x:c r="M62" s="175" t="str">
        <x:f>IF(COUNTA(A62:F62,J62:L62)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inválidos",IF(OR(NOT(ISNUMBER(A62)),A62&lt;=0),"Data inválida",IF(OR(B62="",COUNTIFS(Veiculos!$A$5:$A$104,B62)&lt;&gt;1),"Veículo ausente ou duplicado",IF(IFERROR(INDEX(Veiculos!$AG$5:$AG$104,MATCH(B62,Veiculos!$A$5:$A$104,0)),0)&lt;&gt;1,"Cadastro do veículo pendente",IF(OR(NOT(ISNUMBER(C62)),C62&lt;0,NOT(ISNUMBER(D62)),D62&lt;=0,NOT(ISNUMBER(E62)),E62&lt;=0,NOT(ISNUMBER(F62)),F62&lt;0),"Hodômetro, km, litros ou valor inválido",""))))))</x:f>
      </x:c>
      <x:c r="N62" s="175" t="n">
        <x:f>IF(AND(A62&lt;&gt;"",M62=""),1,0)</x:f>
        <x:v>0</x:v>
      </x:c>
      <x:c r="O62" s="175" t="n">
        <x:f>IF(AND(ISNUMBER(A62),A62&gt;=Listas!B13,A62&lt;Listas!B14+1),1,0)</x:f>
        <x:v>0</x:v>
      </x:c>
      <x:c r="P62" s="175" t="n">
        <x:f>IF(COUNTA(A62:L62)=0,0,IF(COUNTIFS(Veiculos!$A$5:$A$104,B62)=1,IFERROR(INDEX(Veiculos!$X$5:$X$104,MATCH(B62,Veiculos!$A$5:$A$104,0)),0),IF(Listas!B15="Todos",1,0)))</x:f>
        <x:v>1</x:v>
      </x:c>
      <x:c r="Q62" s="1" t="n">
        <x:f>IF(M62&lt;&gt;"",1,0)</x:f>
        <x:v>0</x:v>
      </x:c>
      <x:c r="R62" s="1"/>
      <x:c r="S62" s="1"/>
      <x:c r="T62" s="1"/>
      <x:c r="U62" s="1"/>
      <x:c r="V62" s="1"/>
      <x:c r="W62" s="1"/>
    </x:row>
    <x:row r="63">
      <x:c r="A63" s="42"/>
      <x:c r="B63" s="26"/>
      <x:c r="C63" s="43"/>
      <x:c r="D63" s="43"/>
      <x:c r="E63" s="44"/>
      <x:c r="F63" s="28"/>
      <x:c r="G63" s="45" t="str">
        <x:f>IF(COUNTA(A63:F63)=0,"",IF(N63=0,"n.a.",F63/E63))</x:f>
      </x:c>
      <x:c r="H63" s="46" t="str">
        <x:f>IF(COUNTA(A63:F63)=0,"",IF(N63=0,"n.a.",D63/E63))</x:f>
      </x:c>
      <x:c r="I63" s="45" t="str">
        <x:f>IF(COUNTA(A63:F63)=0,"",IF(N63=0,"n.a.",F63/D63))</x:f>
      </x:c>
      <x:c r="J63" s="26"/>
      <x:c r="K63" s="26"/>
      <x:c r="L63" s="26"/>
      <x:c r="M63" s="175" t="str">
        <x:f>IF(COUNTA(A63:F63,J63:L63)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inválidos",IF(OR(NOT(ISNUMBER(A63)),A63&lt;=0),"Data inválida",IF(OR(B63="",COUNTIFS(Veiculos!$A$5:$A$104,B63)&lt;&gt;1),"Veículo ausente ou duplicado",IF(IFERROR(INDEX(Veiculos!$AG$5:$AG$104,MATCH(B63,Veiculos!$A$5:$A$104,0)),0)&lt;&gt;1,"Cadastro do veículo pendente",IF(OR(NOT(ISNUMBER(C63)),C63&lt;0,NOT(ISNUMBER(D63)),D63&lt;=0,NOT(ISNUMBER(E63)),E63&lt;=0,NOT(ISNUMBER(F63)),F63&lt;0),"Hodômetro, km, litros ou valor inválido",""))))))</x:f>
      </x:c>
      <x:c r="N63" s="175" t="n">
        <x:f>IF(AND(A63&lt;&gt;"",M63=""),1,0)</x:f>
        <x:v>0</x:v>
      </x:c>
      <x:c r="O63" s="175" t="n">
        <x:f>IF(AND(ISNUMBER(A63),A63&gt;=Listas!B13,A63&lt;Listas!B14+1),1,0)</x:f>
        <x:v>0</x:v>
      </x:c>
      <x:c r="P63" s="175" t="n">
        <x:f>IF(COUNTA(A63:L63)=0,0,IF(COUNTIFS(Veiculos!$A$5:$A$104,B63)=1,IFERROR(INDEX(Veiculos!$X$5:$X$104,MATCH(B63,Veiculos!$A$5:$A$104,0)),0),IF(Listas!B15="Todos",1,0)))</x:f>
        <x:v>1</x:v>
      </x:c>
      <x:c r="Q63" s="1" t="n">
        <x:f>IF(M63&lt;&gt;"",1,0)</x:f>
        <x:v>0</x:v>
      </x:c>
      <x:c r="R63" s="1"/>
      <x:c r="S63" s="1"/>
      <x:c r="T63" s="1"/>
      <x:c r="U63" s="1"/>
      <x:c r="V63" s="1"/>
      <x:c r="W63" s="1"/>
    </x:row>
    <x:row r="64">
      <x:c r="A64" s="42"/>
      <x:c r="B64" s="26"/>
      <x:c r="C64" s="43"/>
      <x:c r="D64" s="43"/>
      <x:c r="E64" s="44"/>
      <x:c r="F64" s="28"/>
      <x:c r="G64" s="45" t="str">
        <x:f>IF(COUNTA(A64:F64)=0,"",IF(N64=0,"n.a.",F64/E64))</x:f>
      </x:c>
      <x:c r="H64" s="46" t="str">
        <x:f>IF(COUNTA(A64:F64)=0,"",IF(N64=0,"n.a.",D64/E64))</x:f>
      </x:c>
      <x:c r="I64" s="45" t="str">
        <x:f>IF(COUNTA(A64:F64)=0,"",IF(N64=0,"n.a.",F64/D64))</x:f>
      </x:c>
      <x:c r="J64" s="26"/>
      <x:c r="K64" s="26"/>
      <x:c r="L64" s="26"/>
      <x:c r="M64" s="175" t="str">
        <x:f>IF(COUNTA(A64:F64,J64:L64)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inválidos",IF(OR(NOT(ISNUMBER(A64)),A64&lt;=0),"Data inválida",IF(OR(B64="",COUNTIFS(Veiculos!$A$5:$A$104,B64)&lt;&gt;1),"Veículo ausente ou duplicado",IF(IFERROR(INDEX(Veiculos!$AG$5:$AG$104,MATCH(B64,Veiculos!$A$5:$A$104,0)),0)&lt;&gt;1,"Cadastro do veículo pendente",IF(OR(NOT(ISNUMBER(C64)),C64&lt;0,NOT(ISNUMBER(D64)),D64&lt;=0,NOT(ISNUMBER(E64)),E64&lt;=0,NOT(ISNUMBER(F64)),F64&lt;0),"Hodômetro, km, litros ou valor inválido",""))))))</x:f>
      </x:c>
      <x:c r="N64" s="175" t="n">
        <x:f>IF(AND(A64&lt;&gt;"",M64=""),1,0)</x:f>
        <x:v>0</x:v>
      </x:c>
      <x:c r="O64" s="175" t="n">
        <x:f>IF(AND(ISNUMBER(A64),A64&gt;=Listas!B13,A64&lt;Listas!B14+1),1,0)</x:f>
        <x:v>0</x:v>
      </x:c>
      <x:c r="P64" s="175" t="n">
        <x:f>IF(COUNTA(A64:L64)=0,0,IF(COUNTIFS(Veiculos!$A$5:$A$104,B64)=1,IFERROR(INDEX(Veiculos!$X$5:$X$104,MATCH(B64,Veiculos!$A$5:$A$104,0)),0),IF(Listas!B15="Todos",1,0)))</x:f>
        <x:v>1</x:v>
      </x:c>
      <x:c r="Q64" s="1" t="n">
        <x:f>IF(M64&lt;&gt;"",1,0)</x:f>
        <x:v>0</x:v>
      </x:c>
      <x:c r="R64" s="1"/>
      <x:c r="S64" s="1"/>
      <x:c r="T64" s="1"/>
      <x:c r="U64" s="1"/>
      <x:c r="V64" s="1"/>
      <x:c r="W64" s="1"/>
    </x:row>
    <x:row r="65">
      <x:c r="A65" s="42"/>
      <x:c r="B65" s="26"/>
      <x:c r="C65" s="43"/>
      <x:c r="D65" s="43"/>
      <x:c r="E65" s="44"/>
      <x:c r="F65" s="28"/>
      <x:c r="G65" s="45" t="str">
        <x:f>IF(COUNTA(A65:F65)=0,"",IF(N65=0,"n.a.",F65/E65))</x:f>
      </x:c>
      <x:c r="H65" s="46" t="str">
        <x:f>IF(COUNTA(A65:F65)=0,"",IF(N65=0,"n.a.",D65/E65))</x:f>
      </x:c>
      <x:c r="I65" s="45" t="str">
        <x:f>IF(COUNTA(A65:F65)=0,"",IF(N65=0,"n.a.",F65/D65))</x:f>
      </x:c>
      <x:c r="J65" s="26"/>
      <x:c r="K65" s="26"/>
      <x:c r="L65" s="26"/>
      <x:c r="M65" s="175" t="str">
        <x:f>IF(COUNTA(A65:F65,J65:L65)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inválidos",IF(OR(NOT(ISNUMBER(A65)),A65&lt;=0),"Data inválida",IF(OR(B65="",COUNTIFS(Veiculos!$A$5:$A$104,B65)&lt;&gt;1),"Veículo ausente ou duplicado",IF(IFERROR(INDEX(Veiculos!$AG$5:$AG$104,MATCH(B65,Veiculos!$A$5:$A$104,0)),0)&lt;&gt;1,"Cadastro do veículo pendente",IF(OR(NOT(ISNUMBER(C65)),C65&lt;0,NOT(ISNUMBER(D65)),D65&lt;=0,NOT(ISNUMBER(E65)),E65&lt;=0,NOT(ISNUMBER(F65)),F65&lt;0),"Hodômetro, km, litros ou valor inválido",""))))))</x:f>
      </x:c>
      <x:c r="N65" s="175" t="n">
        <x:f>IF(AND(A65&lt;&gt;"",M65=""),1,0)</x:f>
        <x:v>0</x:v>
      </x:c>
      <x:c r="O65" s="175" t="n">
        <x:f>IF(AND(ISNUMBER(A65),A65&gt;=Listas!B13,A65&lt;Listas!B14+1),1,0)</x:f>
        <x:v>0</x:v>
      </x:c>
      <x:c r="P65" s="175" t="n">
        <x:f>IF(COUNTA(A65:L65)=0,0,IF(COUNTIFS(Veiculos!$A$5:$A$104,B65)=1,IFERROR(INDEX(Veiculos!$X$5:$X$104,MATCH(B65,Veiculos!$A$5:$A$104,0)),0),IF(Listas!B15="Todos",1,0)))</x:f>
        <x:v>1</x:v>
      </x:c>
      <x:c r="Q65" s="1" t="n">
        <x:f>IF(M65&lt;&gt;"",1,0)</x:f>
        <x:v>0</x:v>
      </x:c>
      <x:c r="R65" s="1"/>
      <x:c r="S65" s="1"/>
      <x:c r="T65" s="1"/>
      <x:c r="U65" s="1"/>
      <x:c r="V65" s="1"/>
      <x:c r="W65" s="1"/>
    </x:row>
    <x:row r="66">
      <x:c r="A66" s="42"/>
      <x:c r="B66" s="26"/>
      <x:c r="C66" s="43"/>
      <x:c r="D66" s="43"/>
      <x:c r="E66" s="44"/>
      <x:c r="F66" s="28"/>
      <x:c r="G66" s="45" t="str">
        <x:f>IF(COUNTA(A66:F66)=0,"",IF(N66=0,"n.a.",F66/E66))</x:f>
      </x:c>
      <x:c r="H66" s="46" t="str">
        <x:f>IF(COUNTA(A66:F66)=0,"",IF(N66=0,"n.a.",D66/E66))</x:f>
      </x:c>
      <x:c r="I66" s="45" t="str">
        <x:f>IF(COUNTA(A66:F66)=0,"",IF(N66=0,"n.a.",F66/D66))</x:f>
      </x:c>
      <x:c r="J66" s="26"/>
      <x:c r="K66" s="26"/>
      <x:c r="L66" s="26"/>
      <x:c r="M66" s="175" t="str">
        <x:f>IF(COUNTA(A66:F66,J66:L66)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inválidos",IF(OR(NOT(ISNUMBER(A66)),A66&lt;=0),"Data inválida",IF(OR(B66="",COUNTIFS(Veiculos!$A$5:$A$104,B66)&lt;&gt;1),"Veículo ausente ou duplicado",IF(IFERROR(INDEX(Veiculos!$AG$5:$AG$104,MATCH(B66,Veiculos!$A$5:$A$104,0)),0)&lt;&gt;1,"Cadastro do veículo pendente",IF(OR(NOT(ISNUMBER(C66)),C66&lt;0,NOT(ISNUMBER(D66)),D66&lt;=0,NOT(ISNUMBER(E66)),E66&lt;=0,NOT(ISNUMBER(F66)),F66&lt;0),"Hodômetro, km, litros ou valor inválido",""))))))</x:f>
      </x:c>
      <x:c r="N66" s="175" t="n">
        <x:f>IF(AND(A66&lt;&gt;"",M66=""),1,0)</x:f>
        <x:v>0</x:v>
      </x:c>
      <x:c r="O66" s="175" t="n">
        <x:f>IF(AND(ISNUMBER(A66),A66&gt;=Listas!B13,A66&lt;Listas!B14+1),1,0)</x:f>
        <x:v>0</x:v>
      </x:c>
      <x:c r="P66" s="175" t="n">
        <x:f>IF(COUNTA(A66:L66)=0,0,IF(COUNTIFS(Veiculos!$A$5:$A$104,B66)=1,IFERROR(INDEX(Veiculos!$X$5:$X$104,MATCH(B66,Veiculos!$A$5:$A$104,0)),0),IF(Listas!B15="Todos",1,0)))</x:f>
        <x:v>1</x:v>
      </x:c>
      <x:c r="Q66" s="1" t="n">
        <x:f>IF(M66&lt;&gt;"",1,0)</x:f>
        <x:v>0</x:v>
      </x:c>
      <x:c r="R66" s="1"/>
      <x:c r="S66" s="1"/>
      <x:c r="T66" s="1"/>
      <x:c r="U66" s="1"/>
      <x:c r="V66" s="1"/>
      <x:c r="W66" s="1"/>
    </x:row>
    <x:row r="67">
      <x:c r="A67" s="42"/>
      <x:c r="B67" s="26"/>
      <x:c r="C67" s="43"/>
      <x:c r="D67" s="43"/>
      <x:c r="E67" s="44"/>
      <x:c r="F67" s="28"/>
      <x:c r="G67" s="45" t="str">
        <x:f>IF(COUNTA(A67:F67)=0,"",IF(N67=0,"n.a.",F67/E67))</x:f>
      </x:c>
      <x:c r="H67" s="46" t="str">
        <x:f>IF(COUNTA(A67:F67)=0,"",IF(N67=0,"n.a.",D67/E67))</x:f>
      </x:c>
      <x:c r="I67" s="45" t="str">
        <x:f>IF(COUNTA(A67:F67)=0,"",IF(N67=0,"n.a.",F67/D67))</x:f>
      </x:c>
      <x:c r="J67" s="26"/>
      <x:c r="K67" s="26"/>
      <x:c r="L67" s="26"/>
      <x:c r="M67" s="175" t="str">
        <x:f>IF(COUNTA(A67:F67,J67:L67)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inválidos",IF(OR(NOT(ISNUMBER(A67)),A67&lt;=0),"Data inválida",IF(OR(B67="",COUNTIFS(Veiculos!$A$5:$A$104,B67)&lt;&gt;1),"Veículo ausente ou duplicado",IF(IFERROR(INDEX(Veiculos!$AG$5:$AG$104,MATCH(B67,Veiculos!$A$5:$A$104,0)),0)&lt;&gt;1,"Cadastro do veículo pendente",IF(OR(NOT(ISNUMBER(C67)),C67&lt;0,NOT(ISNUMBER(D67)),D67&lt;=0,NOT(ISNUMBER(E67)),E67&lt;=0,NOT(ISNUMBER(F67)),F67&lt;0),"Hodômetro, km, litros ou valor inválido",""))))))</x:f>
      </x:c>
      <x:c r="N67" s="175" t="n">
        <x:f>IF(AND(A67&lt;&gt;"",M67=""),1,0)</x:f>
        <x:v>0</x:v>
      </x:c>
      <x:c r="O67" s="175" t="n">
        <x:f>IF(AND(ISNUMBER(A67),A67&gt;=Listas!B13,A67&lt;Listas!B14+1),1,0)</x:f>
        <x:v>0</x:v>
      </x:c>
      <x:c r="P67" s="175" t="n">
        <x:f>IF(COUNTA(A67:L67)=0,0,IF(COUNTIFS(Veiculos!$A$5:$A$104,B67)=1,IFERROR(INDEX(Veiculos!$X$5:$X$104,MATCH(B67,Veiculos!$A$5:$A$104,0)),0),IF(Listas!B15="Todos",1,0)))</x:f>
        <x:v>1</x:v>
      </x:c>
      <x:c r="Q67" s="1" t="n">
        <x:f>IF(M67&lt;&gt;"",1,0)</x:f>
        <x:v>0</x:v>
      </x:c>
      <x:c r="R67" s="1"/>
      <x:c r="S67" s="1"/>
      <x:c r="T67" s="1"/>
      <x:c r="U67" s="1"/>
      <x:c r="V67" s="1"/>
      <x:c r="W67" s="1"/>
    </x:row>
    <x:row r="68">
      <x:c r="A68" s="42"/>
      <x:c r="B68" s="26"/>
      <x:c r="C68" s="43"/>
      <x:c r="D68" s="43"/>
      <x:c r="E68" s="44"/>
      <x:c r="F68" s="28"/>
      <x:c r="G68" s="45" t="str">
        <x:f>IF(COUNTA(A68:F68)=0,"",IF(N68=0,"n.a.",F68/E68))</x:f>
      </x:c>
      <x:c r="H68" s="46" t="str">
        <x:f>IF(COUNTA(A68:F68)=0,"",IF(N68=0,"n.a.",D68/E68))</x:f>
      </x:c>
      <x:c r="I68" s="45" t="str">
        <x:f>IF(COUNTA(A68:F68)=0,"",IF(N68=0,"n.a.",F68/D68))</x:f>
      </x:c>
      <x:c r="J68" s="26"/>
      <x:c r="K68" s="26"/>
      <x:c r="L68" s="26"/>
      <x:c r="M68" s="175" t="str">
        <x:f>IF(COUNTA(A68:F68,J68:L68)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inválidos",IF(OR(NOT(ISNUMBER(A68)),A68&lt;=0),"Data inválida",IF(OR(B68="",COUNTIFS(Veiculos!$A$5:$A$104,B68)&lt;&gt;1),"Veículo ausente ou duplicado",IF(IFERROR(INDEX(Veiculos!$AG$5:$AG$104,MATCH(B68,Veiculos!$A$5:$A$104,0)),0)&lt;&gt;1,"Cadastro do veículo pendente",IF(OR(NOT(ISNUMBER(C68)),C68&lt;0,NOT(ISNUMBER(D68)),D68&lt;=0,NOT(ISNUMBER(E68)),E68&lt;=0,NOT(ISNUMBER(F68)),F68&lt;0),"Hodômetro, km, litros ou valor inválido",""))))))</x:f>
      </x:c>
      <x:c r="N68" s="175" t="n">
        <x:f>IF(AND(A68&lt;&gt;"",M68=""),1,0)</x:f>
        <x:v>0</x:v>
      </x:c>
      <x:c r="O68" s="175" t="n">
        <x:f>IF(AND(ISNUMBER(A68),A68&gt;=Listas!B13,A68&lt;Listas!B14+1),1,0)</x:f>
        <x:v>0</x:v>
      </x:c>
      <x:c r="P68" s="175" t="n">
        <x:f>IF(COUNTA(A68:L68)=0,0,IF(COUNTIFS(Veiculos!$A$5:$A$104,B68)=1,IFERROR(INDEX(Veiculos!$X$5:$X$104,MATCH(B68,Veiculos!$A$5:$A$104,0)),0),IF(Listas!B15="Todos",1,0)))</x:f>
        <x:v>1</x:v>
      </x:c>
      <x:c r="Q68" s="1" t="n">
        <x:f>IF(M68&lt;&gt;"",1,0)</x:f>
        <x:v>0</x:v>
      </x:c>
      <x:c r="R68" s="1"/>
      <x:c r="S68" s="1"/>
      <x:c r="T68" s="1"/>
      <x:c r="U68" s="1"/>
      <x:c r="V68" s="1"/>
      <x:c r="W68" s="1"/>
    </x:row>
    <x:row r="69">
      <x:c r="A69" s="42"/>
      <x:c r="B69" s="26"/>
      <x:c r="C69" s="43"/>
      <x:c r="D69" s="43"/>
      <x:c r="E69" s="44"/>
      <x:c r="F69" s="28"/>
      <x:c r="G69" s="45" t="str">
        <x:f>IF(COUNTA(A69:F69)=0,"",IF(N69=0,"n.a.",F69/E69))</x:f>
      </x:c>
      <x:c r="H69" s="46" t="str">
        <x:f>IF(COUNTA(A69:F69)=0,"",IF(N69=0,"n.a.",D69/E69))</x:f>
      </x:c>
      <x:c r="I69" s="45" t="str">
        <x:f>IF(COUNTA(A69:F69)=0,"",IF(N69=0,"n.a.",F69/D69))</x:f>
      </x:c>
      <x:c r="J69" s="26"/>
      <x:c r="K69" s="26"/>
      <x:c r="L69" s="26"/>
      <x:c r="M69" s="175" t="str">
        <x:f>IF(COUNTA(A69:F69,J69:L69)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inválidos",IF(OR(NOT(ISNUMBER(A69)),A69&lt;=0),"Data inválida",IF(OR(B69="",COUNTIFS(Veiculos!$A$5:$A$104,B69)&lt;&gt;1),"Veículo ausente ou duplicado",IF(IFERROR(INDEX(Veiculos!$AG$5:$AG$104,MATCH(B69,Veiculos!$A$5:$A$104,0)),0)&lt;&gt;1,"Cadastro do veículo pendente",IF(OR(NOT(ISNUMBER(C69)),C69&lt;0,NOT(ISNUMBER(D69)),D69&lt;=0,NOT(ISNUMBER(E69)),E69&lt;=0,NOT(ISNUMBER(F69)),F69&lt;0),"Hodômetro, km, litros ou valor inválido",""))))))</x:f>
      </x:c>
      <x:c r="N69" s="175" t="n">
        <x:f>IF(AND(A69&lt;&gt;"",M69=""),1,0)</x:f>
        <x:v>0</x:v>
      </x:c>
      <x:c r="O69" s="175" t="n">
        <x:f>IF(AND(ISNUMBER(A69),A69&gt;=Listas!B13,A69&lt;Listas!B14+1),1,0)</x:f>
        <x:v>0</x:v>
      </x:c>
      <x:c r="P69" s="175" t="n">
        <x:f>IF(COUNTA(A69:L69)=0,0,IF(COUNTIFS(Veiculos!$A$5:$A$104,B69)=1,IFERROR(INDEX(Veiculos!$X$5:$X$104,MATCH(B69,Veiculos!$A$5:$A$104,0)),0),IF(Listas!B15="Todos",1,0)))</x:f>
        <x:v>1</x:v>
      </x:c>
      <x:c r="Q69" s="1" t="n">
        <x:f>IF(M69&lt;&gt;"",1,0)</x:f>
        <x:v>0</x:v>
      </x:c>
      <x:c r="R69" s="1"/>
      <x:c r="S69" s="1"/>
      <x:c r="T69" s="1"/>
      <x:c r="U69" s="1"/>
      <x:c r="V69" s="1"/>
      <x:c r="W69" s="1"/>
    </x:row>
    <x:row r="70">
      <x:c r="A70" s="42"/>
      <x:c r="B70" s="26"/>
      <x:c r="C70" s="43"/>
      <x:c r="D70" s="43"/>
      <x:c r="E70" s="44"/>
      <x:c r="F70" s="28"/>
      <x:c r="G70" s="45" t="str">
        <x:f>IF(COUNTA(A70:F70)=0,"",IF(N70=0,"n.a.",F70/E70))</x:f>
      </x:c>
      <x:c r="H70" s="46" t="str">
        <x:f>IF(COUNTA(A70:F70)=0,"",IF(N70=0,"n.a.",D70/E70))</x:f>
      </x:c>
      <x:c r="I70" s="45" t="str">
        <x:f>IF(COUNTA(A70:F70)=0,"",IF(N70=0,"n.a.",F70/D70))</x:f>
      </x:c>
      <x:c r="J70" s="26"/>
      <x:c r="K70" s="26"/>
      <x:c r="L70" s="26"/>
      <x:c r="M70" s="175" t="str">
        <x:f>IF(COUNTA(A70:F70,J70:L70)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inválidos",IF(OR(NOT(ISNUMBER(A70)),A70&lt;=0),"Data inválida",IF(OR(B70="",COUNTIFS(Veiculos!$A$5:$A$104,B70)&lt;&gt;1),"Veículo ausente ou duplicado",IF(IFERROR(INDEX(Veiculos!$AG$5:$AG$104,MATCH(B70,Veiculos!$A$5:$A$104,0)),0)&lt;&gt;1,"Cadastro do veículo pendente",IF(OR(NOT(ISNUMBER(C70)),C70&lt;0,NOT(ISNUMBER(D70)),D70&lt;=0,NOT(ISNUMBER(E70)),E70&lt;=0,NOT(ISNUMBER(F70)),F70&lt;0),"Hodômetro, km, litros ou valor inválido",""))))))</x:f>
      </x:c>
      <x:c r="N70" s="175" t="n">
        <x:f>IF(AND(A70&lt;&gt;"",M70=""),1,0)</x:f>
        <x:v>0</x:v>
      </x:c>
      <x:c r="O70" s="175" t="n">
        <x:f>IF(AND(ISNUMBER(A70),A70&gt;=Listas!B13,A70&lt;Listas!B14+1),1,0)</x:f>
        <x:v>0</x:v>
      </x:c>
      <x:c r="P70" s="175" t="n">
        <x:f>IF(COUNTA(A70:L70)=0,0,IF(COUNTIFS(Veiculos!$A$5:$A$104,B70)=1,IFERROR(INDEX(Veiculos!$X$5:$X$104,MATCH(B70,Veiculos!$A$5:$A$104,0)),0),IF(Listas!B15="Todos",1,0)))</x:f>
        <x:v>1</x:v>
      </x:c>
      <x:c r="Q70" s="1" t="n">
        <x:f>IF(M70&lt;&gt;"",1,0)</x:f>
        <x:v>0</x:v>
      </x:c>
      <x:c r="R70" s="1"/>
      <x:c r="S70" s="1"/>
      <x:c r="T70" s="1"/>
      <x:c r="U70" s="1"/>
      <x:c r="V70" s="1"/>
      <x:c r="W70" s="1"/>
    </x:row>
    <x:row r="71">
      <x:c r="A71" s="42"/>
      <x:c r="B71" s="26"/>
      <x:c r="C71" s="43"/>
      <x:c r="D71" s="43"/>
      <x:c r="E71" s="44"/>
      <x:c r="F71" s="28"/>
      <x:c r="G71" s="45" t="str">
        <x:f>IF(COUNTA(A71:F71)=0,"",IF(N71=0,"n.a.",F71/E71))</x:f>
      </x:c>
      <x:c r="H71" s="46" t="str">
        <x:f>IF(COUNTA(A71:F71)=0,"",IF(N71=0,"n.a.",D71/E71))</x:f>
      </x:c>
      <x:c r="I71" s="45" t="str">
        <x:f>IF(COUNTA(A71:F71)=0,"",IF(N71=0,"n.a.",F71/D71))</x:f>
      </x:c>
      <x:c r="J71" s="26"/>
      <x:c r="K71" s="26"/>
      <x:c r="L71" s="26"/>
      <x:c r="M71" s="175" t="str">
        <x:f>IF(COUNTA(A71:F71,J71:L71)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inválidos",IF(OR(NOT(ISNUMBER(A71)),A71&lt;=0),"Data inválida",IF(OR(B71="",COUNTIFS(Veiculos!$A$5:$A$104,B71)&lt;&gt;1),"Veículo ausente ou duplicado",IF(IFERROR(INDEX(Veiculos!$AG$5:$AG$104,MATCH(B71,Veiculos!$A$5:$A$104,0)),0)&lt;&gt;1,"Cadastro do veículo pendente",IF(OR(NOT(ISNUMBER(C71)),C71&lt;0,NOT(ISNUMBER(D71)),D71&lt;=0,NOT(ISNUMBER(E71)),E71&lt;=0,NOT(ISNUMBER(F71)),F71&lt;0),"Hodômetro, km, litros ou valor inválido",""))))))</x:f>
      </x:c>
      <x:c r="N71" s="175" t="n">
        <x:f>IF(AND(A71&lt;&gt;"",M71=""),1,0)</x:f>
        <x:v>0</x:v>
      </x:c>
      <x:c r="O71" s="175" t="n">
        <x:f>IF(AND(ISNUMBER(A71),A71&gt;=Listas!B13,A71&lt;Listas!B14+1),1,0)</x:f>
        <x:v>0</x:v>
      </x:c>
      <x:c r="P71" s="175" t="n">
        <x:f>IF(COUNTA(A71:L71)=0,0,IF(COUNTIFS(Veiculos!$A$5:$A$104,B71)=1,IFERROR(INDEX(Veiculos!$X$5:$X$104,MATCH(B71,Veiculos!$A$5:$A$104,0)),0),IF(Listas!B15="Todos",1,0)))</x:f>
        <x:v>1</x:v>
      </x:c>
      <x:c r="Q71" s="1" t="n">
        <x:f>IF(M71&lt;&gt;"",1,0)</x:f>
        <x:v>0</x:v>
      </x:c>
      <x:c r="R71" s="1"/>
      <x:c r="S71" s="1"/>
      <x:c r="T71" s="1"/>
      <x:c r="U71" s="1"/>
      <x:c r="V71" s="1"/>
      <x:c r="W71" s="1"/>
    </x:row>
    <x:row r="72">
      <x:c r="A72" s="42"/>
      <x:c r="B72" s="26"/>
      <x:c r="C72" s="43"/>
      <x:c r="D72" s="43"/>
      <x:c r="E72" s="44"/>
      <x:c r="F72" s="28"/>
      <x:c r="G72" s="45" t="str">
        <x:f>IF(COUNTA(A72:F72)=0,"",IF(N72=0,"n.a.",F72/E72))</x:f>
      </x:c>
      <x:c r="H72" s="46" t="str">
        <x:f>IF(COUNTA(A72:F72)=0,"",IF(N72=0,"n.a.",D72/E72))</x:f>
      </x:c>
      <x:c r="I72" s="45" t="str">
        <x:f>IF(COUNTA(A72:F72)=0,"",IF(N72=0,"n.a.",F72/D72))</x:f>
      </x:c>
      <x:c r="J72" s="26"/>
      <x:c r="K72" s="26"/>
      <x:c r="L72" s="26"/>
      <x:c r="M72" s="175" t="str">
        <x:f>IF(COUNTA(A72:F72,J72:L72)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inválidos",IF(OR(NOT(ISNUMBER(A72)),A72&lt;=0),"Data inválida",IF(OR(B72="",COUNTIFS(Veiculos!$A$5:$A$104,B72)&lt;&gt;1),"Veículo ausente ou duplicado",IF(IFERROR(INDEX(Veiculos!$AG$5:$AG$104,MATCH(B72,Veiculos!$A$5:$A$104,0)),0)&lt;&gt;1,"Cadastro do veículo pendente",IF(OR(NOT(ISNUMBER(C72)),C72&lt;0,NOT(ISNUMBER(D72)),D72&lt;=0,NOT(ISNUMBER(E72)),E72&lt;=0,NOT(ISNUMBER(F72)),F72&lt;0),"Hodômetro, km, litros ou valor inválido",""))))))</x:f>
      </x:c>
      <x:c r="N72" s="175" t="n">
        <x:f>IF(AND(A72&lt;&gt;"",M72=""),1,0)</x:f>
        <x:v>0</x:v>
      </x:c>
      <x:c r="O72" s="175" t="n">
        <x:f>IF(AND(ISNUMBER(A72),A72&gt;=Listas!B13,A72&lt;Listas!B14+1),1,0)</x:f>
        <x:v>0</x:v>
      </x:c>
      <x:c r="P72" s="175" t="n">
        <x:f>IF(COUNTA(A72:L72)=0,0,IF(COUNTIFS(Veiculos!$A$5:$A$104,B72)=1,IFERROR(INDEX(Veiculos!$X$5:$X$104,MATCH(B72,Veiculos!$A$5:$A$104,0)),0),IF(Listas!B15="Todos",1,0)))</x:f>
        <x:v>1</x:v>
      </x:c>
      <x:c r="Q72" s="1" t="n">
        <x:f>IF(M72&lt;&gt;"",1,0)</x:f>
        <x:v>0</x:v>
      </x:c>
      <x:c r="R72" s="1"/>
      <x:c r="S72" s="1"/>
      <x:c r="T72" s="1"/>
      <x:c r="U72" s="1"/>
      <x:c r="V72" s="1"/>
      <x:c r="W72" s="1"/>
    </x:row>
    <x:row r="73">
      <x:c r="A73" s="42"/>
      <x:c r="B73" s="26"/>
      <x:c r="C73" s="43"/>
      <x:c r="D73" s="43"/>
      <x:c r="E73" s="44"/>
      <x:c r="F73" s="28"/>
      <x:c r="G73" s="45" t="str">
        <x:f>IF(COUNTA(A73:F73)=0,"",IF(N73=0,"n.a.",F73/E73))</x:f>
      </x:c>
      <x:c r="H73" s="46" t="str">
        <x:f>IF(COUNTA(A73:F73)=0,"",IF(N73=0,"n.a.",D73/E73))</x:f>
      </x:c>
      <x:c r="I73" s="45" t="str">
        <x:f>IF(COUNTA(A73:F73)=0,"",IF(N73=0,"n.a.",F73/D73))</x:f>
      </x:c>
      <x:c r="J73" s="26"/>
      <x:c r="K73" s="26"/>
      <x:c r="L73" s="26"/>
      <x:c r="M73" s="175" t="str">
        <x:f>IF(COUNTA(A73:F73,J73:L73)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inválidos",IF(OR(NOT(ISNUMBER(A73)),A73&lt;=0),"Data inválida",IF(OR(B73="",COUNTIFS(Veiculos!$A$5:$A$104,B73)&lt;&gt;1),"Veículo ausente ou duplicado",IF(IFERROR(INDEX(Veiculos!$AG$5:$AG$104,MATCH(B73,Veiculos!$A$5:$A$104,0)),0)&lt;&gt;1,"Cadastro do veículo pendente",IF(OR(NOT(ISNUMBER(C73)),C73&lt;0,NOT(ISNUMBER(D73)),D73&lt;=0,NOT(ISNUMBER(E73)),E73&lt;=0,NOT(ISNUMBER(F73)),F73&lt;0),"Hodômetro, km, litros ou valor inválido",""))))))</x:f>
      </x:c>
      <x:c r="N73" s="175" t="n">
        <x:f>IF(AND(A73&lt;&gt;"",M73=""),1,0)</x:f>
        <x:v>0</x:v>
      </x:c>
      <x:c r="O73" s="175" t="n">
        <x:f>IF(AND(ISNUMBER(A73),A73&gt;=Listas!B13,A73&lt;Listas!B14+1),1,0)</x:f>
        <x:v>0</x:v>
      </x:c>
      <x:c r="P73" s="175" t="n">
        <x:f>IF(COUNTA(A73:L73)=0,0,IF(COUNTIFS(Veiculos!$A$5:$A$104,B73)=1,IFERROR(INDEX(Veiculos!$X$5:$X$104,MATCH(B73,Veiculos!$A$5:$A$104,0)),0),IF(Listas!B15="Todos",1,0)))</x:f>
        <x:v>1</x:v>
      </x:c>
      <x:c r="Q73" s="1" t="n">
        <x:f>IF(M73&lt;&gt;"",1,0)</x:f>
        <x:v>0</x:v>
      </x:c>
      <x:c r="R73" s="1"/>
      <x:c r="S73" s="1"/>
      <x:c r="T73" s="1"/>
      <x:c r="U73" s="1"/>
      <x:c r="V73" s="1"/>
      <x:c r="W73" s="1"/>
    </x:row>
    <x:row r="74">
      <x:c r="A74" s="42"/>
      <x:c r="B74" s="26"/>
      <x:c r="C74" s="43"/>
      <x:c r="D74" s="43"/>
      <x:c r="E74" s="44"/>
      <x:c r="F74" s="28"/>
      <x:c r="G74" s="45" t="str">
        <x:f>IF(COUNTA(A74:F74)=0,"",IF(N74=0,"n.a.",F74/E74))</x:f>
      </x:c>
      <x:c r="H74" s="46" t="str">
        <x:f>IF(COUNTA(A74:F74)=0,"",IF(N74=0,"n.a.",D74/E74))</x:f>
      </x:c>
      <x:c r="I74" s="45" t="str">
        <x:f>IF(COUNTA(A74:F74)=0,"",IF(N74=0,"n.a.",F74/D74))</x:f>
      </x:c>
      <x:c r="J74" s="26"/>
      <x:c r="K74" s="26"/>
      <x:c r="L74" s="26"/>
      <x:c r="M74" s="175" t="str">
        <x:f>IF(COUNTA(A74:F74,J74:L74)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inválidos",IF(OR(NOT(ISNUMBER(A74)),A74&lt;=0),"Data inválida",IF(OR(B74="",COUNTIFS(Veiculos!$A$5:$A$104,B74)&lt;&gt;1),"Veículo ausente ou duplicado",IF(IFERROR(INDEX(Veiculos!$AG$5:$AG$104,MATCH(B74,Veiculos!$A$5:$A$104,0)),0)&lt;&gt;1,"Cadastro do veículo pendente",IF(OR(NOT(ISNUMBER(C74)),C74&lt;0,NOT(ISNUMBER(D74)),D74&lt;=0,NOT(ISNUMBER(E74)),E74&lt;=0,NOT(ISNUMBER(F74)),F74&lt;0),"Hodômetro, km, litros ou valor inválido",""))))))</x:f>
      </x:c>
      <x:c r="N74" s="175" t="n">
        <x:f>IF(AND(A74&lt;&gt;"",M74=""),1,0)</x:f>
        <x:v>0</x:v>
      </x:c>
      <x:c r="O74" s="175" t="n">
        <x:f>IF(AND(ISNUMBER(A74),A74&gt;=Listas!B13,A74&lt;Listas!B14+1),1,0)</x:f>
        <x:v>0</x:v>
      </x:c>
      <x:c r="P74" s="175" t="n">
        <x:f>IF(COUNTA(A74:L74)=0,0,IF(COUNTIFS(Veiculos!$A$5:$A$104,B74)=1,IFERROR(INDEX(Veiculos!$X$5:$X$104,MATCH(B74,Veiculos!$A$5:$A$104,0)),0),IF(Listas!B15="Todos",1,0)))</x:f>
        <x:v>1</x:v>
      </x:c>
      <x:c r="Q74" s="1" t="n">
        <x:f>IF(M74&lt;&gt;"",1,0)</x:f>
        <x:v>0</x:v>
      </x:c>
      <x:c r="R74" s="1"/>
      <x:c r="S74" s="1"/>
      <x:c r="T74" s="1"/>
      <x:c r="U74" s="1"/>
      <x:c r="V74" s="1"/>
      <x:c r="W74" s="1"/>
    </x:row>
    <x:row r="75">
      <x:c r="A75" s="42"/>
      <x:c r="B75" s="26"/>
      <x:c r="C75" s="43"/>
      <x:c r="D75" s="43"/>
      <x:c r="E75" s="44"/>
      <x:c r="F75" s="28"/>
      <x:c r="G75" s="45" t="str">
        <x:f>IF(COUNTA(A75:F75)=0,"",IF(N75=0,"n.a.",F75/E75))</x:f>
      </x:c>
      <x:c r="H75" s="46" t="str">
        <x:f>IF(COUNTA(A75:F75)=0,"",IF(N75=0,"n.a.",D75/E75))</x:f>
      </x:c>
      <x:c r="I75" s="45" t="str">
        <x:f>IF(COUNTA(A75:F75)=0,"",IF(N75=0,"n.a.",F75/D75))</x:f>
      </x:c>
      <x:c r="J75" s="26"/>
      <x:c r="K75" s="26"/>
      <x:c r="L75" s="26"/>
      <x:c r="M75" s="175" t="str">
        <x:f>IF(COUNTA(A75:F75,J75:L75)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inválidos",IF(OR(NOT(ISNUMBER(A75)),A75&lt;=0),"Data inválida",IF(OR(B75="",COUNTIFS(Veiculos!$A$5:$A$104,B75)&lt;&gt;1),"Veículo ausente ou duplicado",IF(IFERROR(INDEX(Veiculos!$AG$5:$AG$104,MATCH(B75,Veiculos!$A$5:$A$104,0)),0)&lt;&gt;1,"Cadastro do veículo pendente",IF(OR(NOT(ISNUMBER(C75)),C75&lt;0,NOT(ISNUMBER(D75)),D75&lt;=0,NOT(ISNUMBER(E75)),E75&lt;=0,NOT(ISNUMBER(F75)),F75&lt;0),"Hodômetro, km, litros ou valor inválido",""))))))</x:f>
      </x:c>
      <x:c r="N75" s="175" t="n">
        <x:f>IF(AND(A75&lt;&gt;"",M75=""),1,0)</x:f>
        <x:v>0</x:v>
      </x:c>
      <x:c r="O75" s="175" t="n">
        <x:f>IF(AND(ISNUMBER(A75),A75&gt;=Listas!B13,A75&lt;Listas!B14+1),1,0)</x:f>
        <x:v>0</x:v>
      </x:c>
      <x:c r="P75" s="175" t="n">
        <x:f>IF(COUNTA(A75:L75)=0,0,IF(COUNTIFS(Veiculos!$A$5:$A$104,B75)=1,IFERROR(INDEX(Veiculos!$X$5:$X$104,MATCH(B75,Veiculos!$A$5:$A$104,0)),0),IF(Listas!B15="Todos",1,0)))</x:f>
        <x:v>1</x:v>
      </x:c>
      <x:c r="Q75" s="1" t="n">
        <x:f>IF(M75&lt;&gt;"",1,0)</x:f>
        <x:v>0</x:v>
      </x:c>
      <x:c r="R75" s="1"/>
      <x:c r="S75" s="1"/>
      <x:c r="T75" s="1"/>
      <x:c r="U75" s="1"/>
      <x:c r="V75" s="1"/>
      <x:c r="W75" s="1"/>
    </x:row>
    <x:row r="76">
      <x:c r="A76" s="42"/>
      <x:c r="B76" s="26"/>
      <x:c r="C76" s="43"/>
      <x:c r="D76" s="43"/>
      <x:c r="E76" s="44"/>
      <x:c r="F76" s="28"/>
      <x:c r="G76" s="45" t="str">
        <x:f>IF(COUNTA(A76:F76)=0,"",IF(N76=0,"n.a.",F76/E76))</x:f>
      </x:c>
      <x:c r="H76" s="46" t="str">
        <x:f>IF(COUNTA(A76:F76)=0,"",IF(N76=0,"n.a.",D76/E76))</x:f>
      </x:c>
      <x:c r="I76" s="45" t="str">
        <x:f>IF(COUNTA(A76:F76)=0,"",IF(N76=0,"n.a.",F76/D76))</x:f>
      </x:c>
      <x:c r="J76" s="26"/>
      <x:c r="K76" s="26"/>
      <x:c r="L76" s="26"/>
      <x:c r="M76" s="175" t="str">
        <x:f>IF(COUNTA(A76:F76,J76:L76)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inválidos",IF(OR(NOT(ISNUMBER(A76)),A76&lt;=0),"Data inválida",IF(OR(B76="",COUNTIFS(Veiculos!$A$5:$A$104,B76)&lt;&gt;1),"Veículo ausente ou duplicado",IF(IFERROR(INDEX(Veiculos!$AG$5:$AG$104,MATCH(B76,Veiculos!$A$5:$A$104,0)),0)&lt;&gt;1,"Cadastro do veículo pendente",IF(OR(NOT(ISNUMBER(C76)),C76&lt;0,NOT(ISNUMBER(D76)),D76&lt;=0,NOT(ISNUMBER(E76)),E76&lt;=0,NOT(ISNUMBER(F76)),F76&lt;0),"Hodômetro, km, litros ou valor inválido",""))))))</x:f>
      </x:c>
      <x:c r="N76" s="175" t="n">
        <x:f>IF(AND(A76&lt;&gt;"",M76=""),1,0)</x:f>
        <x:v>0</x:v>
      </x:c>
      <x:c r="O76" s="175" t="n">
        <x:f>IF(AND(ISNUMBER(A76),A76&gt;=Listas!B13,A76&lt;Listas!B14+1),1,0)</x:f>
        <x:v>0</x:v>
      </x:c>
      <x:c r="P76" s="175" t="n">
        <x:f>IF(COUNTA(A76:L76)=0,0,IF(COUNTIFS(Veiculos!$A$5:$A$104,B76)=1,IFERROR(INDEX(Veiculos!$X$5:$X$104,MATCH(B76,Veiculos!$A$5:$A$104,0)),0),IF(Listas!B15="Todos",1,0)))</x:f>
        <x:v>1</x:v>
      </x:c>
      <x:c r="Q76" s="1" t="n">
        <x:f>IF(M76&lt;&gt;"",1,0)</x:f>
        <x:v>0</x:v>
      </x:c>
      <x:c r="R76" s="1"/>
      <x:c r="S76" s="1"/>
      <x:c r="T76" s="1"/>
      <x:c r="U76" s="1"/>
      <x:c r="V76" s="1"/>
      <x:c r="W76" s="1"/>
    </x:row>
    <x:row r="77">
      <x:c r="A77" s="42"/>
      <x:c r="B77" s="26"/>
      <x:c r="C77" s="43"/>
      <x:c r="D77" s="43"/>
      <x:c r="E77" s="44"/>
      <x:c r="F77" s="28"/>
      <x:c r="G77" s="45" t="str">
        <x:f>IF(COUNTA(A77:F77)=0,"",IF(N77=0,"n.a.",F77/E77))</x:f>
      </x:c>
      <x:c r="H77" s="46" t="str">
        <x:f>IF(COUNTA(A77:F77)=0,"",IF(N77=0,"n.a.",D77/E77))</x:f>
      </x:c>
      <x:c r="I77" s="45" t="str">
        <x:f>IF(COUNTA(A77:F77)=0,"",IF(N77=0,"n.a.",F77/D77))</x:f>
      </x:c>
      <x:c r="J77" s="26"/>
      <x:c r="K77" s="26"/>
      <x:c r="L77" s="26"/>
      <x:c r="M77" s="175" t="str">
        <x:f>IF(COUNTA(A77:F77,J77:L77)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inválidos",IF(OR(NOT(ISNUMBER(A77)),A77&lt;=0),"Data inválida",IF(OR(B77="",COUNTIFS(Veiculos!$A$5:$A$104,B77)&lt;&gt;1),"Veículo ausente ou duplicado",IF(IFERROR(INDEX(Veiculos!$AG$5:$AG$104,MATCH(B77,Veiculos!$A$5:$A$104,0)),0)&lt;&gt;1,"Cadastro do veículo pendente",IF(OR(NOT(ISNUMBER(C77)),C77&lt;0,NOT(ISNUMBER(D77)),D77&lt;=0,NOT(ISNUMBER(E77)),E77&lt;=0,NOT(ISNUMBER(F77)),F77&lt;0),"Hodômetro, km, litros ou valor inválido",""))))))</x:f>
      </x:c>
      <x:c r="N77" s="175" t="n">
        <x:f>IF(AND(A77&lt;&gt;"",M77=""),1,0)</x:f>
        <x:v>0</x:v>
      </x:c>
      <x:c r="O77" s="175" t="n">
        <x:f>IF(AND(ISNUMBER(A77),A77&gt;=Listas!B13,A77&lt;Listas!B14+1),1,0)</x:f>
        <x:v>0</x:v>
      </x:c>
      <x:c r="P77" s="175" t="n">
        <x:f>IF(COUNTA(A77:L77)=0,0,IF(COUNTIFS(Veiculos!$A$5:$A$104,B77)=1,IFERROR(INDEX(Veiculos!$X$5:$X$104,MATCH(B77,Veiculos!$A$5:$A$104,0)),0),IF(Listas!B15="Todos",1,0)))</x:f>
        <x:v>1</x:v>
      </x:c>
      <x:c r="Q77" s="1" t="n">
        <x:f>IF(M77&lt;&gt;"",1,0)</x:f>
        <x:v>0</x:v>
      </x:c>
      <x:c r="R77" s="1"/>
      <x:c r="S77" s="1"/>
      <x:c r="T77" s="1"/>
      <x:c r="U77" s="1"/>
      <x:c r="V77" s="1"/>
      <x:c r="W77" s="1"/>
    </x:row>
    <x:row r="78">
      <x:c r="A78" s="42"/>
      <x:c r="B78" s="26"/>
      <x:c r="C78" s="43"/>
      <x:c r="D78" s="43"/>
      <x:c r="E78" s="44"/>
      <x:c r="F78" s="28"/>
      <x:c r="G78" s="45" t="str">
        <x:f>IF(COUNTA(A78:F78)=0,"",IF(N78=0,"n.a.",F78/E78))</x:f>
      </x:c>
      <x:c r="H78" s="46" t="str">
        <x:f>IF(COUNTA(A78:F78)=0,"",IF(N78=0,"n.a.",D78/E78))</x:f>
      </x:c>
      <x:c r="I78" s="45" t="str">
        <x:f>IF(COUNTA(A78:F78)=0,"",IF(N78=0,"n.a.",F78/D78))</x:f>
      </x:c>
      <x:c r="J78" s="26"/>
      <x:c r="K78" s="26"/>
      <x:c r="L78" s="26"/>
      <x:c r="M78" s="175" t="str">
        <x:f>IF(COUNTA(A78:F78,J78:L78)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inválidos",IF(OR(NOT(ISNUMBER(A78)),A78&lt;=0),"Data inválida",IF(OR(B78="",COUNTIFS(Veiculos!$A$5:$A$104,B78)&lt;&gt;1),"Veículo ausente ou duplicado",IF(IFERROR(INDEX(Veiculos!$AG$5:$AG$104,MATCH(B78,Veiculos!$A$5:$A$104,0)),0)&lt;&gt;1,"Cadastro do veículo pendente",IF(OR(NOT(ISNUMBER(C78)),C78&lt;0,NOT(ISNUMBER(D78)),D78&lt;=0,NOT(ISNUMBER(E78)),E78&lt;=0,NOT(ISNUMBER(F78)),F78&lt;0),"Hodômetro, km, litros ou valor inválido",""))))))</x:f>
      </x:c>
      <x:c r="N78" s="175" t="n">
        <x:f>IF(AND(A78&lt;&gt;"",M78=""),1,0)</x:f>
        <x:v>0</x:v>
      </x:c>
      <x:c r="O78" s="175" t="n">
        <x:f>IF(AND(ISNUMBER(A78),A78&gt;=Listas!B13,A78&lt;Listas!B14+1),1,0)</x:f>
        <x:v>0</x:v>
      </x:c>
      <x:c r="P78" s="175" t="n">
        <x:f>IF(COUNTA(A78:L78)=0,0,IF(COUNTIFS(Veiculos!$A$5:$A$104,B78)=1,IFERROR(INDEX(Veiculos!$X$5:$X$104,MATCH(B78,Veiculos!$A$5:$A$104,0)),0),IF(Listas!B15="Todos",1,0)))</x:f>
        <x:v>1</x:v>
      </x:c>
      <x:c r="Q78" s="1" t="n">
        <x:f>IF(M78&lt;&gt;"",1,0)</x:f>
        <x:v>0</x:v>
      </x:c>
      <x:c r="R78" s="1"/>
      <x:c r="S78" s="1"/>
      <x:c r="T78" s="1"/>
      <x:c r="U78" s="1"/>
      <x:c r="V78" s="1"/>
      <x:c r="W78" s="1"/>
    </x:row>
    <x:row r="79">
      <x:c r="A79" s="42"/>
      <x:c r="B79" s="26"/>
      <x:c r="C79" s="43"/>
      <x:c r="D79" s="43"/>
      <x:c r="E79" s="44"/>
      <x:c r="F79" s="28"/>
      <x:c r="G79" s="45" t="str">
        <x:f>IF(COUNTA(A79:F79)=0,"",IF(N79=0,"n.a.",F79/E79))</x:f>
      </x:c>
      <x:c r="H79" s="46" t="str">
        <x:f>IF(COUNTA(A79:F79)=0,"",IF(N79=0,"n.a.",D79/E79))</x:f>
      </x:c>
      <x:c r="I79" s="45" t="str">
        <x:f>IF(COUNTA(A79:F79)=0,"",IF(N79=0,"n.a.",F79/D79))</x:f>
      </x:c>
      <x:c r="J79" s="26"/>
      <x:c r="K79" s="26"/>
      <x:c r="L79" s="26"/>
      <x:c r="M79" s="175" t="str">
        <x:f>IF(COUNTA(A79:F79,J79:L79)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inválidos",IF(OR(NOT(ISNUMBER(A79)),A79&lt;=0),"Data inválida",IF(OR(B79="",COUNTIFS(Veiculos!$A$5:$A$104,B79)&lt;&gt;1),"Veículo ausente ou duplicado",IF(IFERROR(INDEX(Veiculos!$AG$5:$AG$104,MATCH(B79,Veiculos!$A$5:$A$104,0)),0)&lt;&gt;1,"Cadastro do veículo pendente",IF(OR(NOT(ISNUMBER(C79)),C79&lt;0,NOT(ISNUMBER(D79)),D79&lt;=0,NOT(ISNUMBER(E79)),E79&lt;=0,NOT(ISNUMBER(F79)),F79&lt;0),"Hodômetro, km, litros ou valor inválido",""))))))</x:f>
      </x:c>
      <x:c r="N79" s="175" t="n">
        <x:f>IF(AND(A79&lt;&gt;"",M79=""),1,0)</x:f>
        <x:v>0</x:v>
      </x:c>
      <x:c r="O79" s="175" t="n">
        <x:f>IF(AND(ISNUMBER(A79),A79&gt;=Listas!B13,A79&lt;Listas!B14+1),1,0)</x:f>
        <x:v>0</x:v>
      </x:c>
      <x:c r="P79" s="175" t="n">
        <x:f>IF(COUNTA(A79:L79)=0,0,IF(COUNTIFS(Veiculos!$A$5:$A$104,B79)=1,IFERROR(INDEX(Veiculos!$X$5:$X$104,MATCH(B79,Veiculos!$A$5:$A$104,0)),0),IF(Listas!B15="Todos",1,0)))</x:f>
        <x:v>1</x:v>
      </x:c>
      <x:c r="Q79" s="1" t="n">
        <x:f>IF(M79&lt;&gt;"",1,0)</x:f>
        <x:v>0</x:v>
      </x:c>
      <x:c r="R79" s="1"/>
      <x:c r="S79" s="1"/>
      <x:c r="T79" s="1"/>
      <x:c r="U79" s="1"/>
      <x:c r="V79" s="1"/>
      <x:c r="W79" s="1"/>
    </x:row>
    <x:row r="80">
      <x:c r="A80" s="42"/>
      <x:c r="B80" s="26"/>
      <x:c r="C80" s="43"/>
      <x:c r="D80" s="43"/>
      <x:c r="E80" s="44"/>
      <x:c r="F80" s="28"/>
      <x:c r="G80" s="45" t="str">
        <x:f>IF(COUNTA(A80:F80)=0,"",IF(N80=0,"n.a.",F80/E80))</x:f>
      </x:c>
      <x:c r="H80" s="46" t="str">
        <x:f>IF(COUNTA(A80:F80)=0,"",IF(N80=0,"n.a.",D80/E80))</x:f>
      </x:c>
      <x:c r="I80" s="45" t="str">
        <x:f>IF(COUNTA(A80:F80)=0,"",IF(N80=0,"n.a.",F80/D80))</x:f>
      </x:c>
      <x:c r="J80" s="26"/>
      <x:c r="K80" s="26"/>
      <x:c r="L80" s="26"/>
      <x:c r="M80" s="175" t="str">
        <x:f>IF(COUNTA(A80:F80,J80:L80)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inválidos",IF(OR(NOT(ISNUMBER(A80)),A80&lt;=0),"Data inválida",IF(OR(B80="",COUNTIFS(Veiculos!$A$5:$A$104,B80)&lt;&gt;1),"Veículo ausente ou duplicado",IF(IFERROR(INDEX(Veiculos!$AG$5:$AG$104,MATCH(B80,Veiculos!$A$5:$A$104,0)),0)&lt;&gt;1,"Cadastro do veículo pendente",IF(OR(NOT(ISNUMBER(C80)),C80&lt;0,NOT(ISNUMBER(D80)),D80&lt;=0,NOT(ISNUMBER(E80)),E80&lt;=0,NOT(ISNUMBER(F80)),F80&lt;0),"Hodômetro, km, litros ou valor inválido",""))))))</x:f>
      </x:c>
      <x:c r="N80" s="175" t="n">
        <x:f>IF(AND(A80&lt;&gt;"",M80=""),1,0)</x:f>
        <x:v>0</x:v>
      </x:c>
      <x:c r="O80" s="175" t="n">
        <x:f>IF(AND(ISNUMBER(A80),A80&gt;=Listas!B13,A80&lt;Listas!B14+1),1,0)</x:f>
        <x:v>0</x:v>
      </x:c>
      <x:c r="P80" s="175" t="n">
        <x:f>IF(COUNTA(A80:L80)=0,0,IF(COUNTIFS(Veiculos!$A$5:$A$104,B80)=1,IFERROR(INDEX(Veiculos!$X$5:$X$104,MATCH(B80,Veiculos!$A$5:$A$104,0)),0),IF(Listas!B15="Todos",1,0)))</x:f>
        <x:v>1</x:v>
      </x:c>
      <x:c r="Q80" s="1" t="n">
        <x:f>IF(M80&lt;&gt;"",1,0)</x:f>
        <x:v>0</x:v>
      </x:c>
      <x:c r="R80" s="1"/>
      <x:c r="S80" s="1"/>
      <x:c r="T80" s="1"/>
      <x:c r="U80" s="1"/>
      <x:c r="V80" s="1"/>
      <x:c r="W80" s="1"/>
    </x:row>
    <x:row r="81">
      <x:c r="A81" s="42"/>
      <x:c r="B81" s="26"/>
      <x:c r="C81" s="43"/>
      <x:c r="D81" s="43"/>
      <x:c r="E81" s="44"/>
      <x:c r="F81" s="28"/>
      <x:c r="G81" s="45" t="str">
        <x:f>IF(COUNTA(A81:F81)=0,"",IF(N81=0,"n.a.",F81/E81))</x:f>
      </x:c>
      <x:c r="H81" s="46" t="str">
        <x:f>IF(COUNTA(A81:F81)=0,"",IF(N81=0,"n.a.",D81/E81))</x:f>
      </x:c>
      <x:c r="I81" s="45" t="str">
        <x:f>IF(COUNTA(A81:F81)=0,"",IF(N81=0,"n.a.",F81/D81))</x:f>
      </x:c>
      <x:c r="J81" s="26"/>
      <x:c r="K81" s="26"/>
      <x:c r="L81" s="26"/>
      <x:c r="M81" s="175" t="str">
        <x:f>IF(COUNTA(A81:F81,J81:L81)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inválidos",IF(OR(NOT(ISNUMBER(A81)),A81&lt;=0),"Data inválida",IF(OR(B81="",COUNTIFS(Veiculos!$A$5:$A$104,B81)&lt;&gt;1),"Veículo ausente ou duplicado",IF(IFERROR(INDEX(Veiculos!$AG$5:$AG$104,MATCH(B81,Veiculos!$A$5:$A$104,0)),0)&lt;&gt;1,"Cadastro do veículo pendente",IF(OR(NOT(ISNUMBER(C81)),C81&lt;0,NOT(ISNUMBER(D81)),D81&lt;=0,NOT(ISNUMBER(E81)),E81&lt;=0,NOT(ISNUMBER(F81)),F81&lt;0),"Hodômetro, km, litros ou valor inválido",""))))))</x:f>
      </x:c>
      <x:c r="N81" s="175" t="n">
        <x:f>IF(AND(A81&lt;&gt;"",M81=""),1,0)</x:f>
        <x:v>0</x:v>
      </x:c>
      <x:c r="O81" s="175" t="n">
        <x:f>IF(AND(ISNUMBER(A81),A81&gt;=Listas!B13,A81&lt;Listas!B14+1),1,0)</x:f>
        <x:v>0</x:v>
      </x:c>
      <x:c r="P81" s="175" t="n">
        <x:f>IF(COUNTA(A81:L81)=0,0,IF(COUNTIFS(Veiculos!$A$5:$A$104,B81)=1,IFERROR(INDEX(Veiculos!$X$5:$X$104,MATCH(B81,Veiculos!$A$5:$A$104,0)),0),IF(Listas!B15="Todos",1,0)))</x:f>
        <x:v>1</x:v>
      </x:c>
      <x:c r="Q81" s="1" t="n">
        <x:f>IF(M81&lt;&gt;"",1,0)</x:f>
        <x:v>0</x:v>
      </x:c>
      <x:c r="R81" s="1"/>
      <x:c r="S81" s="1"/>
      <x:c r="T81" s="1"/>
      <x:c r="U81" s="1"/>
      <x:c r="V81" s="1"/>
      <x:c r="W81" s="1"/>
    </x:row>
    <x:row r="82">
      <x:c r="A82" s="42"/>
      <x:c r="B82" s="26"/>
      <x:c r="C82" s="43"/>
      <x:c r="D82" s="43"/>
      <x:c r="E82" s="44"/>
      <x:c r="F82" s="28"/>
      <x:c r="G82" s="45" t="str">
        <x:f>IF(COUNTA(A82:F82)=0,"",IF(N82=0,"n.a.",F82/E82))</x:f>
      </x:c>
      <x:c r="H82" s="46" t="str">
        <x:f>IF(COUNTA(A82:F82)=0,"",IF(N82=0,"n.a.",D82/E82))</x:f>
      </x:c>
      <x:c r="I82" s="45" t="str">
        <x:f>IF(COUNTA(A82:F82)=0,"",IF(N82=0,"n.a.",F82/D82))</x:f>
      </x:c>
      <x:c r="J82" s="26"/>
      <x:c r="K82" s="26"/>
      <x:c r="L82" s="26"/>
      <x:c r="M82" s="175" t="str">
        <x:f>IF(COUNTA(A82:F82,J82:L82)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inválidos",IF(OR(NOT(ISNUMBER(A82)),A82&lt;=0),"Data inválida",IF(OR(B82="",COUNTIFS(Veiculos!$A$5:$A$104,B82)&lt;&gt;1),"Veículo ausente ou duplicado",IF(IFERROR(INDEX(Veiculos!$AG$5:$AG$104,MATCH(B82,Veiculos!$A$5:$A$104,0)),0)&lt;&gt;1,"Cadastro do veículo pendente",IF(OR(NOT(ISNUMBER(C82)),C82&lt;0,NOT(ISNUMBER(D82)),D82&lt;=0,NOT(ISNUMBER(E82)),E82&lt;=0,NOT(ISNUMBER(F82)),F82&lt;0),"Hodômetro, km, litros ou valor inválido",""))))))</x:f>
      </x:c>
      <x:c r="N82" s="175" t="n">
        <x:f>IF(AND(A82&lt;&gt;"",M82=""),1,0)</x:f>
        <x:v>0</x:v>
      </x:c>
      <x:c r="O82" s="175" t="n">
        <x:f>IF(AND(ISNUMBER(A82),A82&gt;=Listas!B13,A82&lt;Listas!B14+1),1,0)</x:f>
        <x:v>0</x:v>
      </x:c>
      <x:c r="P82" s="175" t="n">
        <x:f>IF(COUNTA(A82:L82)=0,0,IF(COUNTIFS(Veiculos!$A$5:$A$104,B82)=1,IFERROR(INDEX(Veiculos!$X$5:$X$104,MATCH(B82,Veiculos!$A$5:$A$104,0)),0),IF(Listas!B15="Todos",1,0)))</x:f>
        <x:v>1</x:v>
      </x:c>
      <x:c r="Q82" s="1" t="n">
        <x:f>IF(M82&lt;&gt;"",1,0)</x:f>
        <x:v>0</x:v>
      </x:c>
      <x:c r="R82" s="1"/>
      <x:c r="S82" s="1"/>
      <x:c r="T82" s="1"/>
      <x:c r="U82" s="1"/>
      <x:c r="V82" s="1"/>
      <x:c r="W82" s="1"/>
    </x:row>
    <x:row r="83">
      <x:c r="A83" s="42"/>
      <x:c r="B83" s="26"/>
      <x:c r="C83" s="43"/>
      <x:c r="D83" s="43"/>
      <x:c r="E83" s="44"/>
      <x:c r="F83" s="28"/>
      <x:c r="G83" s="45" t="str">
        <x:f>IF(COUNTA(A83:F83)=0,"",IF(N83=0,"n.a.",F83/E83))</x:f>
      </x:c>
      <x:c r="H83" s="46" t="str">
        <x:f>IF(COUNTA(A83:F83)=0,"",IF(N83=0,"n.a.",D83/E83))</x:f>
      </x:c>
      <x:c r="I83" s="45" t="str">
        <x:f>IF(COUNTA(A83:F83)=0,"",IF(N83=0,"n.a.",F83/D83))</x:f>
      </x:c>
      <x:c r="J83" s="26"/>
      <x:c r="K83" s="26"/>
      <x:c r="L83" s="26"/>
      <x:c r="M83" s="175" t="str">
        <x:f>IF(COUNTA(A83:F83,J83:L83)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inválidos",IF(OR(NOT(ISNUMBER(A83)),A83&lt;=0),"Data inválida",IF(OR(B83="",COUNTIFS(Veiculos!$A$5:$A$104,B83)&lt;&gt;1),"Veículo ausente ou duplicado",IF(IFERROR(INDEX(Veiculos!$AG$5:$AG$104,MATCH(B83,Veiculos!$A$5:$A$104,0)),0)&lt;&gt;1,"Cadastro do veículo pendente",IF(OR(NOT(ISNUMBER(C83)),C83&lt;0,NOT(ISNUMBER(D83)),D83&lt;=0,NOT(ISNUMBER(E83)),E83&lt;=0,NOT(ISNUMBER(F83)),F83&lt;0),"Hodômetro, km, litros ou valor inválido",""))))))</x:f>
      </x:c>
      <x:c r="N83" s="175" t="n">
        <x:f>IF(AND(A83&lt;&gt;"",M83=""),1,0)</x:f>
        <x:v>0</x:v>
      </x:c>
      <x:c r="O83" s="175" t="n">
        <x:f>IF(AND(ISNUMBER(A83),A83&gt;=Listas!B13,A83&lt;Listas!B14+1),1,0)</x:f>
        <x:v>0</x:v>
      </x:c>
      <x:c r="P83" s="175" t="n">
        <x:f>IF(COUNTA(A83:L83)=0,0,IF(COUNTIFS(Veiculos!$A$5:$A$104,B83)=1,IFERROR(INDEX(Veiculos!$X$5:$X$104,MATCH(B83,Veiculos!$A$5:$A$104,0)),0),IF(Listas!B15="Todos",1,0)))</x:f>
        <x:v>1</x:v>
      </x:c>
      <x:c r="Q83" s="1" t="n">
        <x:f>IF(M83&lt;&gt;"",1,0)</x:f>
        <x:v>0</x:v>
      </x:c>
      <x:c r="R83" s="1"/>
      <x:c r="S83" s="1"/>
      <x:c r="T83" s="1"/>
      <x:c r="U83" s="1"/>
      <x:c r="V83" s="1"/>
      <x:c r="W83" s="1"/>
    </x:row>
    <x:row r="84">
      <x:c r="A84" s="42"/>
      <x:c r="B84" s="26"/>
      <x:c r="C84" s="43"/>
      <x:c r="D84" s="43"/>
      <x:c r="E84" s="44"/>
      <x:c r="F84" s="28"/>
      <x:c r="G84" s="45" t="str">
        <x:f>IF(COUNTA(A84:F84)=0,"",IF(N84=0,"n.a.",F84/E84))</x:f>
      </x:c>
      <x:c r="H84" s="46" t="str">
        <x:f>IF(COUNTA(A84:F84)=0,"",IF(N84=0,"n.a.",D84/E84))</x:f>
      </x:c>
      <x:c r="I84" s="45" t="str">
        <x:f>IF(COUNTA(A84:F84)=0,"",IF(N84=0,"n.a.",F84/D84))</x:f>
      </x:c>
      <x:c r="J84" s="26"/>
      <x:c r="K84" s="26"/>
      <x:c r="L84" s="26"/>
      <x:c r="M84" s="175" t="str">
        <x:f>IF(COUNTA(A84:F84,J84:L84)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inválidos",IF(OR(NOT(ISNUMBER(A84)),A84&lt;=0),"Data inválida",IF(OR(B84="",COUNTIFS(Veiculos!$A$5:$A$104,B84)&lt;&gt;1),"Veículo ausente ou duplicado",IF(IFERROR(INDEX(Veiculos!$AG$5:$AG$104,MATCH(B84,Veiculos!$A$5:$A$104,0)),0)&lt;&gt;1,"Cadastro do veículo pendente",IF(OR(NOT(ISNUMBER(C84)),C84&lt;0,NOT(ISNUMBER(D84)),D84&lt;=0,NOT(ISNUMBER(E84)),E84&lt;=0,NOT(ISNUMBER(F84)),F84&lt;0),"Hodômetro, km, litros ou valor inválido",""))))))</x:f>
      </x:c>
      <x:c r="N84" s="175" t="n">
        <x:f>IF(AND(A84&lt;&gt;"",M84=""),1,0)</x:f>
        <x:v>0</x:v>
      </x:c>
      <x:c r="O84" s="175" t="n">
        <x:f>IF(AND(ISNUMBER(A84),A84&gt;=Listas!B13,A84&lt;Listas!B14+1),1,0)</x:f>
        <x:v>0</x:v>
      </x:c>
      <x:c r="P84" s="175" t="n">
        <x:f>IF(COUNTA(A84:L84)=0,0,IF(COUNTIFS(Veiculos!$A$5:$A$104,B84)=1,IFERROR(INDEX(Veiculos!$X$5:$X$104,MATCH(B84,Veiculos!$A$5:$A$104,0)),0),IF(Listas!B15="Todos",1,0)))</x:f>
        <x:v>1</x:v>
      </x:c>
      <x:c r="Q84" s="1" t="n">
        <x:f>IF(M84&lt;&gt;"",1,0)</x:f>
        <x:v>0</x:v>
      </x:c>
      <x:c r="R84" s="1"/>
      <x:c r="S84" s="1"/>
      <x:c r="T84" s="1"/>
      <x:c r="U84" s="1"/>
      <x:c r="V84" s="1"/>
      <x:c r="W84" s="1"/>
    </x:row>
    <x:row r="85">
      <x:c r="A85" s="42"/>
      <x:c r="B85" s="26"/>
      <x:c r="C85" s="43"/>
      <x:c r="D85" s="43"/>
      <x:c r="E85" s="44"/>
      <x:c r="F85" s="28"/>
      <x:c r="G85" s="45" t="str">
        <x:f>IF(COUNTA(A85:F85)=0,"",IF(N85=0,"n.a.",F85/E85))</x:f>
      </x:c>
      <x:c r="H85" s="46" t="str">
        <x:f>IF(COUNTA(A85:F85)=0,"",IF(N85=0,"n.a.",D85/E85))</x:f>
      </x:c>
      <x:c r="I85" s="45" t="str">
        <x:f>IF(COUNTA(A85:F85)=0,"",IF(N85=0,"n.a.",F85/D85))</x:f>
      </x:c>
      <x:c r="J85" s="26"/>
      <x:c r="K85" s="26"/>
      <x:c r="L85" s="26"/>
      <x:c r="M85" s="175" t="str">
        <x:f>IF(COUNTA(A85:F85,J85:L85)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inválidos",IF(OR(NOT(ISNUMBER(A85)),A85&lt;=0),"Data inválida",IF(OR(B85="",COUNTIFS(Veiculos!$A$5:$A$104,B85)&lt;&gt;1),"Veículo ausente ou duplicado",IF(IFERROR(INDEX(Veiculos!$AG$5:$AG$104,MATCH(B85,Veiculos!$A$5:$A$104,0)),0)&lt;&gt;1,"Cadastro do veículo pendente",IF(OR(NOT(ISNUMBER(C85)),C85&lt;0,NOT(ISNUMBER(D85)),D85&lt;=0,NOT(ISNUMBER(E85)),E85&lt;=0,NOT(ISNUMBER(F85)),F85&lt;0),"Hodômetro, km, litros ou valor inválido",""))))))</x:f>
      </x:c>
      <x:c r="N85" s="175" t="n">
        <x:f>IF(AND(A85&lt;&gt;"",M85=""),1,0)</x:f>
        <x:v>0</x:v>
      </x:c>
      <x:c r="O85" s="175" t="n">
        <x:f>IF(AND(ISNUMBER(A85),A85&gt;=Listas!B13,A85&lt;Listas!B14+1),1,0)</x:f>
        <x:v>0</x:v>
      </x:c>
      <x:c r="P85" s="175" t="n">
        <x:f>IF(COUNTA(A85:L85)=0,0,IF(COUNTIFS(Veiculos!$A$5:$A$104,B85)=1,IFERROR(INDEX(Veiculos!$X$5:$X$104,MATCH(B85,Veiculos!$A$5:$A$104,0)),0),IF(Listas!B15="Todos",1,0)))</x:f>
        <x:v>1</x:v>
      </x:c>
      <x:c r="Q85" s="1" t="n">
        <x:f>IF(M85&lt;&gt;"",1,0)</x:f>
        <x:v>0</x:v>
      </x:c>
      <x:c r="R85" s="1"/>
      <x:c r="S85" s="1"/>
      <x:c r="T85" s="1"/>
      <x:c r="U85" s="1"/>
      <x:c r="V85" s="1"/>
      <x:c r="W85" s="1"/>
    </x:row>
    <x:row r="86">
      <x:c r="A86" s="42"/>
      <x:c r="B86" s="26"/>
      <x:c r="C86" s="43"/>
      <x:c r="D86" s="43"/>
      <x:c r="E86" s="44"/>
      <x:c r="F86" s="28"/>
      <x:c r="G86" s="45" t="str">
        <x:f>IF(COUNTA(A86:F86)=0,"",IF(N86=0,"n.a.",F86/E86))</x:f>
      </x:c>
      <x:c r="H86" s="46" t="str">
        <x:f>IF(COUNTA(A86:F86)=0,"",IF(N86=0,"n.a.",D86/E86))</x:f>
      </x:c>
      <x:c r="I86" s="45" t="str">
        <x:f>IF(COUNTA(A86:F86)=0,"",IF(N86=0,"n.a.",F86/D86))</x:f>
      </x:c>
      <x:c r="J86" s="26"/>
      <x:c r="K86" s="26"/>
      <x:c r="L86" s="26"/>
      <x:c r="M86" s="175" t="str">
        <x:f>IF(COUNTA(A86:F86,J86:L86)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inválidos",IF(OR(NOT(ISNUMBER(A86)),A86&lt;=0),"Data inválida",IF(OR(B86="",COUNTIFS(Veiculos!$A$5:$A$104,B86)&lt;&gt;1),"Veículo ausente ou duplicado",IF(IFERROR(INDEX(Veiculos!$AG$5:$AG$104,MATCH(B86,Veiculos!$A$5:$A$104,0)),0)&lt;&gt;1,"Cadastro do veículo pendente",IF(OR(NOT(ISNUMBER(C86)),C86&lt;0,NOT(ISNUMBER(D86)),D86&lt;=0,NOT(ISNUMBER(E86)),E86&lt;=0,NOT(ISNUMBER(F86)),F86&lt;0),"Hodômetro, km, litros ou valor inválido",""))))))</x:f>
      </x:c>
      <x:c r="N86" s="175" t="n">
        <x:f>IF(AND(A86&lt;&gt;"",M86=""),1,0)</x:f>
        <x:v>0</x:v>
      </x:c>
      <x:c r="O86" s="175" t="n">
        <x:f>IF(AND(ISNUMBER(A86),A86&gt;=Listas!B13,A86&lt;Listas!B14+1),1,0)</x:f>
        <x:v>0</x:v>
      </x:c>
      <x:c r="P86" s="175" t="n">
        <x:f>IF(COUNTA(A86:L86)=0,0,IF(COUNTIFS(Veiculos!$A$5:$A$104,B86)=1,IFERROR(INDEX(Veiculos!$X$5:$X$104,MATCH(B86,Veiculos!$A$5:$A$104,0)),0),IF(Listas!B15="Todos",1,0)))</x:f>
        <x:v>1</x:v>
      </x:c>
      <x:c r="Q86" s="1" t="n">
        <x:f>IF(M86&lt;&gt;"",1,0)</x:f>
        <x:v>0</x:v>
      </x:c>
      <x:c r="R86" s="1"/>
      <x:c r="S86" s="1"/>
      <x:c r="T86" s="1"/>
      <x:c r="U86" s="1"/>
      <x:c r="V86" s="1"/>
      <x:c r="W86" s="1"/>
    </x:row>
    <x:row r="87">
      <x:c r="A87" s="42"/>
      <x:c r="B87" s="26"/>
      <x:c r="C87" s="43"/>
      <x:c r="D87" s="43"/>
      <x:c r="E87" s="44"/>
      <x:c r="F87" s="28"/>
      <x:c r="G87" s="45" t="str">
        <x:f>IF(COUNTA(A87:F87)=0,"",IF(N87=0,"n.a.",F87/E87))</x:f>
      </x:c>
      <x:c r="H87" s="46" t="str">
        <x:f>IF(COUNTA(A87:F87)=0,"",IF(N87=0,"n.a.",D87/E87))</x:f>
      </x:c>
      <x:c r="I87" s="45" t="str">
        <x:f>IF(COUNTA(A87:F87)=0,"",IF(N87=0,"n.a.",F87/D87))</x:f>
      </x:c>
      <x:c r="J87" s="26"/>
      <x:c r="K87" s="26"/>
      <x:c r="L87" s="26"/>
      <x:c r="M87" s="175" t="str">
        <x:f>IF(COUNTA(A87:F87,J87:L87)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inválidos",IF(OR(NOT(ISNUMBER(A87)),A87&lt;=0),"Data inválida",IF(OR(B87="",COUNTIFS(Veiculos!$A$5:$A$104,B87)&lt;&gt;1),"Veículo ausente ou duplicado",IF(IFERROR(INDEX(Veiculos!$AG$5:$AG$104,MATCH(B87,Veiculos!$A$5:$A$104,0)),0)&lt;&gt;1,"Cadastro do veículo pendente",IF(OR(NOT(ISNUMBER(C87)),C87&lt;0,NOT(ISNUMBER(D87)),D87&lt;=0,NOT(ISNUMBER(E87)),E87&lt;=0,NOT(ISNUMBER(F87)),F87&lt;0),"Hodômetro, km, litros ou valor inválido",""))))))</x:f>
      </x:c>
      <x:c r="N87" s="175" t="n">
        <x:f>IF(AND(A87&lt;&gt;"",M87=""),1,0)</x:f>
        <x:v>0</x:v>
      </x:c>
      <x:c r="O87" s="175" t="n">
        <x:f>IF(AND(ISNUMBER(A87),A87&gt;=Listas!B13,A87&lt;Listas!B14+1),1,0)</x:f>
        <x:v>0</x:v>
      </x:c>
      <x:c r="P87" s="175" t="n">
        <x:f>IF(COUNTA(A87:L87)=0,0,IF(COUNTIFS(Veiculos!$A$5:$A$104,B87)=1,IFERROR(INDEX(Veiculos!$X$5:$X$104,MATCH(B87,Veiculos!$A$5:$A$104,0)),0),IF(Listas!B15="Todos",1,0)))</x:f>
        <x:v>1</x:v>
      </x:c>
      <x:c r="Q87" s="1" t="n">
        <x:f>IF(M87&lt;&gt;"",1,0)</x:f>
        <x:v>0</x:v>
      </x:c>
      <x:c r="R87" s="1"/>
      <x:c r="S87" s="1"/>
      <x:c r="T87" s="1"/>
      <x:c r="U87" s="1"/>
      <x:c r="V87" s="1"/>
      <x:c r="W87" s="1"/>
    </x:row>
    <x:row r="88">
      <x:c r="A88" s="42"/>
      <x:c r="B88" s="26"/>
      <x:c r="C88" s="43"/>
      <x:c r="D88" s="43"/>
      <x:c r="E88" s="44"/>
      <x:c r="F88" s="28"/>
      <x:c r="G88" s="45" t="str">
        <x:f>IF(COUNTA(A88:F88)=0,"",IF(N88=0,"n.a.",F88/E88))</x:f>
      </x:c>
      <x:c r="H88" s="46" t="str">
        <x:f>IF(COUNTA(A88:F88)=0,"",IF(N88=0,"n.a.",D88/E88))</x:f>
      </x:c>
      <x:c r="I88" s="45" t="str">
        <x:f>IF(COUNTA(A88:F88)=0,"",IF(N88=0,"n.a.",F88/D88))</x:f>
      </x:c>
      <x:c r="J88" s="26"/>
      <x:c r="K88" s="26"/>
      <x:c r="L88" s="26"/>
      <x:c r="M88" s="175" t="str">
        <x:f>IF(COUNTA(A88:F88,J88:L88)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inválidos",IF(OR(NOT(ISNUMBER(A88)),A88&lt;=0),"Data inválida",IF(OR(B88="",COUNTIFS(Veiculos!$A$5:$A$104,B88)&lt;&gt;1),"Veículo ausente ou duplicado",IF(IFERROR(INDEX(Veiculos!$AG$5:$AG$104,MATCH(B88,Veiculos!$A$5:$A$104,0)),0)&lt;&gt;1,"Cadastro do veículo pendente",IF(OR(NOT(ISNUMBER(C88)),C88&lt;0,NOT(ISNUMBER(D88)),D88&lt;=0,NOT(ISNUMBER(E88)),E88&lt;=0,NOT(ISNUMBER(F88)),F88&lt;0),"Hodômetro, km, litros ou valor inválido",""))))))</x:f>
      </x:c>
      <x:c r="N88" s="175" t="n">
        <x:f>IF(AND(A88&lt;&gt;"",M88=""),1,0)</x:f>
        <x:v>0</x:v>
      </x:c>
      <x:c r="O88" s="175" t="n">
        <x:f>IF(AND(ISNUMBER(A88),A88&gt;=Listas!B13,A88&lt;Listas!B14+1),1,0)</x:f>
        <x:v>0</x:v>
      </x:c>
      <x:c r="P88" s="175" t="n">
        <x:f>IF(COUNTA(A88:L88)=0,0,IF(COUNTIFS(Veiculos!$A$5:$A$104,B88)=1,IFERROR(INDEX(Veiculos!$X$5:$X$104,MATCH(B88,Veiculos!$A$5:$A$104,0)),0),IF(Listas!B15="Todos",1,0)))</x:f>
        <x:v>1</x:v>
      </x:c>
      <x:c r="Q88" s="1" t="n">
        <x:f>IF(M88&lt;&gt;"",1,0)</x:f>
        <x:v>0</x:v>
      </x:c>
      <x:c r="R88" s="1"/>
      <x:c r="S88" s="1"/>
      <x:c r="T88" s="1"/>
      <x:c r="U88" s="1"/>
      <x:c r="V88" s="1"/>
      <x:c r="W88" s="1"/>
    </x:row>
    <x:row r="89">
      <x:c r="A89" s="42"/>
      <x:c r="B89" s="26"/>
      <x:c r="C89" s="43"/>
      <x:c r="D89" s="43"/>
      <x:c r="E89" s="44"/>
      <x:c r="F89" s="28"/>
      <x:c r="G89" s="45" t="str">
        <x:f>IF(COUNTA(A89:F89)=0,"",IF(N89=0,"n.a.",F89/E89))</x:f>
      </x:c>
      <x:c r="H89" s="46" t="str">
        <x:f>IF(COUNTA(A89:F89)=0,"",IF(N89=0,"n.a.",D89/E89))</x:f>
      </x:c>
      <x:c r="I89" s="45" t="str">
        <x:f>IF(COUNTA(A89:F89)=0,"",IF(N89=0,"n.a.",F89/D89))</x:f>
      </x:c>
      <x:c r="J89" s="26"/>
      <x:c r="K89" s="26"/>
      <x:c r="L89" s="26"/>
      <x:c r="M89" s="175" t="str">
        <x:f>IF(COUNTA(A89:F89,J89:L89)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inválidos",IF(OR(NOT(ISNUMBER(A89)),A89&lt;=0),"Data inválida",IF(OR(B89="",COUNTIFS(Veiculos!$A$5:$A$104,B89)&lt;&gt;1),"Veículo ausente ou duplicado",IF(IFERROR(INDEX(Veiculos!$AG$5:$AG$104,MATCH(B89,Veiculos!$A$5:$A$104,0)),0)&lt;&gt;1,"Cadastro do veículo pendente",IF(OR(NOT(ISNUMBER(C89)),C89&lt;0,NOT(ISNUMBER(D89)),D89&lt;=0,NOT(ISNUMBER(E89)),E89&lt;=0,NOT(ISNUMBER(F89)),F89&lt;0),"Hodômetro, km, litros ou valor inválido",""))))))</x:f>
      </x:c>
      <x:c r="N89" s="175" t="n">
        <x:f>IF(AND(A89&lt;&gt;"",M89=""),1,0)</x:f>
        <x:v>0</x:v>
      </x:c>
      <x:c r="O89" s="175" t="n">
        <x:f>IF(AND(ISNUMBER(A89),A89&gt;=Listas!B13,A89&lt;Listas!B14+1),1,0)</x:f>
        <x:v>0</x:v>
      </x:c>
      <x:c r="P89" s="175" t="n">
        <x:f>IF(COUNTA(A89:L89)=0,0,IF(COUNTIFS(Veiculos!$A$5:$A$104,B89)=1,IFERROR(INDEX(Veiculos!$X$5:$X$104,MATCH(B89,Veiculos!$A$5:$A$104,0)),0),IF(Listas!B15="Todos",1,0)))</x:f>
        <x:v>1</x:v>
      </x:c>
      <x:c r="Q89" s="1" t="n">
        <x:f>IF(M89&lt;&gt;"",1,0)</x:f>
        <x:v>0</x:v>
      </x:c>
      <x:c r="R89" s="1"/>
      <x:c r="S89" s="1"/>
      <x:c r="T89" s="1"/>
      <x:c r="U89" s="1"/>
      <x:c r="V89" s="1"/>
      <x:c r="W89" s="1"/>
    </x:row>
    <x:row r="90">
      <x:c r="A90" s="42"/>
      <x:c r="B90" s="26"/>
      <x:c r="C90" s="43"/>
      <x:c r="D90" s="43"/>
      <x:c r="E90" s="44"/>
      <x:c r="F90" s="28"/>
      <x:c r="G90" s="45" t="str">
        <x:f>IF(COUNTA(A90:F90)=0,"",IF(N90=0,"n.a.",F90/E90))</x:f>
      </x:c>
      <x:c r="H90" s="46" t="str">
        <x:f>IF(COUNTA(A90:F90)=0,"",IF(N90=0,"n.a.",D90/E90))</x:f>
      </x:c>
      <x:c r="I90" s="45" t="str">
        <x:f>IF(COUNTA(A90:F90)=0,"",IF(N90=0,"n.a.",F90/D90))</x:f>
      </x:c>
      <x:c r="J90" s="26"/>
      <x:c r="K90" s="26"/>
      <x:c r="L90" s="26"/>
      <x:c r="M90" s="175" t="str">
        <x:f>IF(COUNTA(A90:F90,J90:L90)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inválidos",IF(OR(NOT(ISNUMBER(A90)),A90&lt;=0),"Data inválida",IF(OR(B90="",COUNTIFS(Veiculos!$A$5:$A$104,B90)&lt;&gt;1),"Veículo ausente ou duplicado",IF(IFERROR(INDEX(Veiculos!$AG$5:$AG$104,MATCH(B90,Veiculos!$A$5:$A$104,0)),0)&lt;&gt;1,"Cadastro do veículo pendente",IF(OR(NOT(ISNUMBER(C90)),C90&lt;0,NOT(ISNUMBER(D90)),D90&lt;=0,NOT(ISNUMBER(E90)),E90&lt;=0,NOT(ISNUMBER(F90)),F90&lt;0),"Hodômetro, km, litros ou valor inválido",""))))))</x:f>
      </x:c>
      <x:c r="N90" s="175" t="n">
        <x:f>IF(AND(A90&lt;&gt;"",M90=""),1,0)</x:f>
        <x:v>0</x:v>
      </x:c>
      <x:c r="O90" s="175" t="n">
        <x:f>IF(AND(ISNUMBER(A90),A90&gt;=Listas!B13,A90&lt;Listas!B14+1),1,0)</x:f>
        <x:v>0</x:v>
      </x:c>
      <x:c r="P90" s="175" t="n">
        <x:f>IF(COUNTA(A90:L90)=0,0,IF(COUNTIFS(Veiculos!$A$5:$A$104,B90)=1,IFERROR(INDEX(Veiculos!$X$5:$X$104,MATCH(B90,Veiculos!$A$5:$A$104,0)),0),IF(Listas!B15="Todos",1,0)))</x:f>
        <x:v>1</x:v>
      </x:c>
      <x:c r="Q90" s="1" t="n">
        <x:f>IF(M90&lt;&gt;"",1,0)</x:f>
        <x:v>0</x:v>
      </x:c>
      <x:c r="R90" s="1"/>
      <x:c r="S90" s="1"/>
      <x:c r="T90" s="1"/>
      <x:c r="U90" s="1"/>
      <x:c r="V90" s="1"/>
      <x:c r="W90" s="1"/>
    </x:row>
    <x:row r="91">
      <x:c r="A91" s="42"/>
      <x:c r="B91" s="26"/>
      <x:c r="C91" s="43"/>
      <x:c r="D91" s="43"/>
      <x:c r="E91" s="44"/>
      <x:c r="F91" s="28"/>
      <x:c r="G91" s="45" t="str">
        <x:f>IF(COUNTA(A91:F91)=0,"",IF(N91=0,"n.a.",F91/E91))</x:f>
      </x:c>
      <x:c r="H91" s="46" t="str">
        <x:f>IF(COUNTA(A91:F91)=0,"",IF(N91=0,"n.a.",D91/E91))</x:f>
      </x:c>
      <x:c r="I91" s="45" t="str">
        <x:f>IF(COUNTA(A91:F91)=0,"",IF(N91=0,"n.a.",F91/D91))</x:f>
      </x:c>
      <x:c r="J91" s="26"/>
      <x:c r="K91" s="26"/>
      <x:c r="L91" s="26"/>
      <x:c r="M91" s="175" t="str">
        <x:f>IF(COUNTA(A91:F91,J91:L91)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inválidos",IF(OR(NOT(ISNUMBER(A91)),A91&lt;=0),"Data inválida",IF(OR(B91="",COUNTIFS(Veiculos!$A$5:$A$104,B91)&lt;&gt;1),"Veículo ausente ou duplicado",IF(IFERROR(INDEX(Veiculos!$AG$5:$AG$104,MATCH(B91,Veiculos!$A$5:$A$104,0)),0)&lt;&gt;1,"Cadastro do veículo pendente",IF(OR(NOT(ISNUMBER(C91)),C91&lt;0,NOT(ISNUMBER(D91)),D91&lt;=0,NOT(ISNUMBER(E91)),E91&lt;=0,NOT(ISNUMBER(F91)),F91&lt;0),"Hodômetro, km, litros ou valor inválido",""))))))</x:f>
      </x:c>
      <x:c r="N91" s="175" t="n">
        <x:f>IF(AND(A91&lt;&gt;"",M91=""),1,0)</x:f>
        <x:v>0</x:v>
      </x:c>
      <x:c r="O91" s="175" t="n">
        <x:f>IF(AND(ISNUMBER(A91),A91&gt;=Listas!B13,A91&lt;Listas!B14+1),1,0)</x:f>
        <x:v>0</x:v>
      </x:c>
      <x:c r="P91" s="175" t="n">
        <x:f>IF(COUNTA(A91:L91)=0,0,IF(COUNTIFS(Veiculos!$A$5:$A$104,B91)=1,IFERROR(INDEX(Veiculos!$X$5:$X$104,MATCH(B91,Veiculos!$A$5:$A$104,0)),0),IF(Listas!B15="Todos",1,0)))</x:f>
        <x:v>1</x:v>
      </x:c>
      <x:c r="Q91" s="1" t="n">
        <x:f>IF(M91&lt;&gt;"",1,0)</x:f>
        <x:v>0</x:v>
      </x:c>
      <x:c r="R91" s="1"/>
      <x:c r="S91" s="1"/>
      <x:c r="T91" s="1"/>
      <x:c r="U91" s="1"/>
      <x:c r="V91" s="1"/>
      <x:c r="W91" s="1"/>
    </x:row>
    <x:row r="92">
      <x:c r="A92" s="42"/>
      <x:c r="B92" s="26"/>
      <x:c r="C92" s="43"/>
      <x:c r="D92" s="43"/>
      <x:c r="E92" s="44"/>
      <x:c r="F92" s="28"/>
      <x:c r="G92" s="45" t="str">
        <x:f>IF(COUNTA(A92:F92)=0,"",IF(N92=0,"n.a.",F92/E92))</x:f>
      </x:c>
      <x:c r="H92" s="46" t="str">
        <x:f>IF(COUNTA(A92:F92)=0,"",IF(N92=0,"n.a.",D92/E92))</x:f>
      </x:c>
      <x:c r="I92" s="45" t="str">
        <x:f>IF(COUNTA(A92:F92)=0,"",IF(N92=0,"n.a.",F92/D92))</x:f>
      </x:c>
      <x:c r="J92" s="26"/>
      <x:c r="K92" s="26"/>
      <x:c r="L92" s="26"/>
      <x:c r="M92" s="175" t="str">
        <x:f>IF(COUNTA(A92:F92,J92:L92)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inválidos",IF(OR(NOT(ISNUMBER(A92)),A92&lt;=0),"Data inválida",IF(OR(B92="",COUNTIFS(Veiculos!$A$5:$A$104,B92)&lt;&gt;1),"Veículo ausente ou duplicado",IF(IFERROR(INDEX(Veiculos!$AG$5:$AG$104,MATCH(B92,Veiculos!$A$5:$A$104,0)),0)&lt;&gt;1,"Cadastro do veículo pendente",IF(OR(NOT(ISNUMBER(C92)),C92&lt;0,NOT(ISNUMBER(D92)),D92&lt;=0,NOT(ISNUMBER(E92)),E92&lt;=0,NOT(ISNUMBER(F92)),F92&lt;0),"Hodômetro, km, litros ou valor inválido",""))))))</x:f>
      </x:c>
      <x:c r="N92" s="175" t="n">
        <x:f>IF(AND(A92&lt;&gt;"",M92=""),1,0)</x:f>
        <x:v>0</x:v>
      </x:c>
      <x:c r="O92" s="175" t="n">
        <x:f>IF(AND(ISNUMBER(A92),A92&gt;=Listas!B13,A92&lt;Listas!B14+1),1,0)</x:f>
        <x:v>0</x:v>
      </x:c>
      <x:c r="P92" s="175" t="n">
        <x:f>IF(COUNTA(A92:L92)=0,0,IF(COUNTIFS(Veiculos!$A$5:$A$104,B92)=1,IFERROR(INDEX(Veiculos!$X$5:$X$104,MATCH(B92,Veiculos!$A$5:$A$104,0)),0),IF(Listas!B15="Todos",1,0)))</x:f>
        <x:v>1</x:v>
      </x:c>
      <x:c r="Q92" s="1" t="n">
        <x:f>IF(M92&lt;&gt;"",1,0)</x:f>
        <x:v>0</x:v>
      </x:c>
      <x:c r="R92" s="1"/>
      <x:c r="S92" s="1"/>
      <x:c r="T92" s="1"/>
      <x:c r="U92" s="1"/>
      <x:c r="V92" s="1"/>
      <x:c r="W92" s="1"/>
    </x:row>
    <x:row r="93">
      <x:c r="A93" s="42"/>
      <x:c r="B93" s="26"/>
      <x:c r="C93" s="43"/>
      <x:c r="D93" s="43"/>
      <x:c r="E93" s="44"/>
      <x:c r="F93" s="28"/>
      <x:c r="G93" s="45" t="str">
        <x:f>IF(COUNTA(A93:F93)=0,"",IF(N93=0,"n.a.",F93/E93))</x:f>
      </x:c>
      <x:c r="H93" s="46" t="str">
        <x:f>IF(COUNTA(A93:F93)=0,"",IF(N93=0,"n.a.",D93/E93))</x:f>
      </x:c>
      <x:c r="I93" s="45" t="str">
        <x:f>IF(COUNTA(A93:F93)=0,"",IF(N93=0,"n.a.",F93/D93))</x:f>
      </x:c>
      <x:c r="J93" s="26"/>
      <x:c r="K93" s="26"/>
      <x:c r="L93" s="26"/>
      <x:c r="M93" s="175" t="str">
        <x:f>IF(COUNTA(A93:F93,J93:L93)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inválidos",IF(OR(NOT(ISNUMBER(A93)),A93&lt;=0),"Data inválida",IF(OR(B93="",COUNTIFS(Veiculos!$A$5:$A$104,B93)&lt;&gt;1),"Veículo ausente ou duplicado",IF(IFERROR(INDEX(Veiculos!$AG$5:$AG$104,MATCH(B93,Veiculos!$A$5:$A$104,0)),0)&lt;&gt;1,"Cadastro do veículo pendente",IF(OR(NOT(ISNUMBER(C93)),C93&lt;0,NOT(ISNUMBER(D93)),D93&lt;=0,NOT(ISNUMBER(E93)),E93&lt;=0,NOT(ISNUMBER(F93)),F93&lt;0),"Hodômetro, km, litros ou valor inválido",""))))))</x:f>
      </x:c>
      <x:c r="N93" s="175" t="n">
        <x:f>IF(AND(A93&lt;&gt;"",M93=""),1,0)</x:f>
        <x:v>0</x:v>
      </x:c>
      <x:c r="O93" s="175" t="n">
        <x:f>IF(AND(ISNUMBER(A93),A93&gt;=Listas!B13,A93&lt;Listas!B14+1),1,0)</x:f>
        <x:v>0</x:v>
      </x:c>
      <x:c r="P93" s="175" t="n">
        <x:f>IF(COUNTA(A93:L93)=0,0,IF(COUNTIFS(Veiculos!$A$5:$A$104,B93)=1,IFERROR(INDEX(Veiculos!$X$5:$X$104,MATCH(B93,Veiculos!$A$5:$A$104,0)),0),IF(Listas!B15="Todos",1,0)))</x:f>
        <x:v>1</x:v>
      </x:c>
      <x:c r="Q93" s="1" t="n">
        <x:f>IF(M93&lt;&gt;"",1,0)</x:f>
        <x:v>0</x:v>
      </x:c>
      <x:c r="R93" s="1"/>
      <x:c r="S93" s="1"/>
      <x:c r="T93" s="1"/>
      <x:c r="U93" s="1"/>
      <x:c r="V93" s="1"/>
      <x:c r="W93" s="1"/>
    </x:row>
    <x:row r="94">
      <x:c r="A94" s="42"/>
      <x:c r="B94" s="26"/>
      <x:c r="C94" s="43"/>
      <x:c r="D94" s="43"/>
      <x:c r="E94" s="44"/>
      <x:c r="F94" s="28"/>
      <x:c r="G94" s="45" t="str">
        <x:f>IF(COUNTA(A94:F94)=0,"",IF(N94=0,"n.a.",F94/E94))</x:f>
      </x:c>
      <x:c r="H94" s="46" t="str">
        <x:f>IF(COUNTA(A94:F94)=0,"",IF(N94=0,"n.a.",D94/E94))</x:f>
      </x:c>
      <x:c r="I94" s="45" t="str">
        <x:f>IF(COUNTA(A94:F94)=0,"",IF(N94=0,"n.a.",F94/D94))</x:f>
      </x:c>
      <x:c r="J94" s="26"/>
      <x:c r="K94" s="26"/>
      <x:c r="L94" s="26"/>
      <x:c r="M94" s="175" t="str">
        <x:f>IF(COUNTA(A94:F94,J94:L94)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inválidos",IF(OR(NOT(ISNUMBER(A94)),A94&lt;=0),"Data inválida",IF(OR(B94="",COUNTIFS(Veiculos!$A$5:$A$104,B94)&lt;&gt;1),"Veículo ausente ou duplicado",IF(IFERROR(INDEX(Veiculos!$AG$5:$AG$104,MATCH(B94,Veiculos!$A$5:$A$104,0)),0)&lt;&gt;1,"Cadastro do veículo pendente",IF(OR(NOT(ISNUMBER(C94)),C94&lt;0,NOT(ISNUMBER(D94)),D94&lt;=0,NOT(ISNUMBER(E94)),E94&lt;=0,NOT(ISNUMBER(F94)),F94&lt;0),"Hodômetro, km, litros ou valor inválido",""))))))</x:f>
      </x:c>
      <x:c r="N94" s="175" t="n">
        <x:f>IF(AND(A94&lt;&gt;"",M94=""),1,0)</x:f>
        <x:v>0</x:v>
      </x:c>
      <x:c r="O94" s="175" t="n">
        <x:f>IF(AND(ISNUMBER(A94),A94&gt;=Listas!B13,A94&lt;Listas!B14+1),1,0)</x:f>
        <x:v>0</x:v>
      </x:c>
      <x:c r="P94" s="175" t="n">
        <x:f>IF(COUNTA(A94:L94)=0,0,IF(COUNTIFS(Veiculos!$A$5:$A$104,B94)=1,IFERROR(INDEX(Veiculos!$X$5:$X$104,MATCH(B94,Veiculos!$A$5:$A$104,0)),0),IF(Listas!B15="Todos",1,0)))</x:f>
        <x:v>1</x:v>
      </x:c>
      <x:c r="Q94" s="1" t="n">
        <x:f>IF(M94&lt;&gt;"",1,0)</x:f>
        <x:v>0</x:v>
      </x:c>
      <x:c r="R94" s="1"/>
      <x:c r="S94" s="1"/>
      <x:c r="T94" s="1"/>
      <x:c r="U94" s="1"/>
      <x:c r="V94" s="1"/>
      <x:c r="W94" s="1"/>
    </x:row>
    <x:row r="95">
      <x:c r="A95" s="42"/>
      <x:c r="B95" s="26"/>
      <x:c r="C95" s="43"/>
      <x:c r="D95" s="43"/>
      <x:c r="E95" s="44"/>
      <x:c r="F95" s="28"/>
      <x:c r="G95" s="45" t="str">
        <x:f>IF(COUNTA(A95:F95)=0,"",IF(N95=0,"n.a.",F95/E95))</x:f>
      </x:c>
      <x:c r="H95" s="46" t="str">
        <x:f>IF(COUNTA(A95:F95)=0,"",IF(N95=0,"n.a.",D95/E95))</x:f>
      </x:c>
      <x:c r="I95" s="45" t="str">
        <x:f>IF(COUNTA(A95:F95)=0,"",IF(N95=0,"n.a.",F95/D95))</x:f>
      </x:c>
      <x:c r="J95" s="26"/>
      <x:c r="K95" s="26"/>
      <x:c r="L95" s="26"/>
      <x:c r="M95" s="175" t="str">
        <x:f>IF(COUNTA(A95:F95,J95:L95)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inválidos",IF(OR(NOT(ISNUMBER(A95)),A95&lt;=0),"Data inválida",IF(OR(B95="",COUNTIFS(Veiculos!$A$5:$A$104,B95)&lt;&gt;1),"Veículo ausente ou duplicado",IF(IFERROR(INDEX(Veiculos!$AG$5:$AG$104,MATCH(B95,Veiculos!$A$5:$A$104,0)),0)&lt;&gt;1,"Cadastro do veículo pendente",IF(OR(NOT(ISNUMBER(C95)),C95&lt;0,NOT(ISNUMBER(D95)),D95&lt;=0,NOT(ISNUMBER(E95)),E95&lt;=0,NOT(ISNUMBER(F95)),F95&lt;0),"Hodômetro, km, litros ou valor inválido",""))))))</x:f>
      </x:c>
      <x:c r="N95" s="175" t="n">
        <x:f>IF(AND(A95&lt;&gt;"",M95=""),1,0)</x:f>
        <x:v>0</x:v>
      </x:c>
      <x:c r="O95" s="175" t="n">
        <x:f>IF(AND(ISNUMBER(A95),A95&gt;=Listas!B13,A95&lt;Listas!B14+1),1,0)</x:f>
        <x:v>0</x:v>
      </x:c>
      <x:c r="P95" s="175" t="n">
        <x:f>IF(COUNTA(A95:L95)=0,0,IF(COUNTIFS(Veiculos!$A$5:$A$104,B95)=1,IFERROR(INDEX(Veiculos!$X$5:$X$104,MATCH(B95,Veiculos!$A$5:$A$104,0)),0),IF(Listas!B15="Todos",1,0)))</x:f>
        <x:v>1</x:v>
      </x:c>
      <x:c r="Q95" s="1" t="n">
        <x:f>IF(M95&lt;&gt;"",1,0)</x:f>
        <x:v>0</x:v>
      </x:c>
      <x:c r="R95" s="1"/>
      <x:c r="S95" s="1"/>
      <x:c r="T95" s="1"/>
      <x:c r="U95" s="1"/>
      <x:c r="V95" s="1"/>
      <x:c r="W95" s="1"/>
    </x:row>
    <x:row r="96">
      <x:c r="A96" s="42"/>
      <x:c r="B96" s="26"/>
      <x:c r="C96" s="43"/>
      <x:c r="D96" s="43"/>
      <x:c r="E96" s="44"/>
      <x:c r="F96" s="28"/>
      <x:c r="G96" s="45" t="str">
        <x:f>IF(COUNTA(A96:F96)=0,"",IF(N96=0,"n.a.",F96/E96))</x:f>
      </x:c>
      <x:c r="H96" s="46" t="str">
        <x:f>IF(COUNTA(A96:F96)=0,"",IF(N96=0,"n.a.",D96/E96))</x:f>
      </x:c>
      <x:c r="I96" s="45" t="str">
        <x:f>IF(COUNTA(A96:F96)=0,"",IF(N96=0,"n.a.",F96/D96))</x:f>
      </x:c>
      <x:c r="J96" s="26"/>
      <x:c r="K96" s="26"/>
      <x:c r="L96" s="26"/>
      <x:c r="M96" s="175" t="str">
        <x:f>IF(COUNTA(A96:F96,J96:L96)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inválidos",IF(OR(NOT(ISNUMBER(A96)),A96&lt;=0),"Data inválida",IF(OR(B96="",COUNTIFS(Veiculos!$A$5:$A$104,B96)&lt;&gt;1),"Veículo ausente ou duplicado",IF(IFERROR(INDEX(Veiculos!$AG$5:$AG$104,MATCH(B96,Veiculos!$A$5:$A$104,0)),0)&lt;&gt;1,"Cadastro do veículo pendente",IF(OR(NOT(ISNUMBER(C96)),C96&lt;0,NOT(ISNUMBER(D96)),D96&lt;=0,NOT(ISNUMBER(E96)),E96&lt;=0,NOT(ISNUMBER(F96)),F96&lt;0),"Hodômetro, km, litros ou valor inválido",""))))))</x:f>
      </x:c>
      <x:c r="N96" s="175" t="n">
        <x:f>IF(AND(A96&lt;&gt;"",M96=""),1,0)</x:f>
        <x:v>0</x:v>
      </x:c>
      <x:c r="O96" s="175" t="n">
        <x:f>IF(AND(ISNUMBER(A96),A96&gt;=Listas!B13,A96&lt;Listas!B14+1),1,0)</x:f>
        <x:v>0</x:v>
      </x:c>
      <x:c r="P96" s="175" t="n">
        <x:f>IF(COUNTA(A96:L96)=0,0,IF(COUNTIFS(Veiculos!$A$5:$A$104,B96)=1,IFERROR(INDEX(Veiculos!$X$5:$X$104,MATCH(B96,Veiculos!$A$5:$A$104,0)),0),IF(Listas!B15="Todos",1,0)))</x:f>
        <x:v>1</x:v>
      </x:c>
      <x:c r="Q96" s="1" t="n">
        <x:f>IF(M96&lt;&gt;"",1,0)</x:f>
        <x:v>0</x:v>
      </x:c>
      <x:c r="R96" s="1"/>
      <x:c r="S96" s="1"/>
      <x:c r="T96" s="1"/>
      <x:c r="U96" s="1"/>
      <x:c r="V96" s="1"/>
      <x:c r="W96" s="1"/>
    </x:row>
    <x:row r="97">
      <x:c r="A97" s="42"/>
      <x:c r="B97" s="26"/>
      <x:c r="C97" s="43"/>
      <x:c r="D97" s="43"/>
      <x:c r="E97" s="44"/>
      <x:c r="F97" s="28"/>
      <x:c r="G97" s="45" t="str">
        <x:f>IF(COUNTA(A97:F97)=0,"",IF(N97=0,"n.a.",F97/E97))</x:f>
      </x:c>
      <x:c r="H97" s="46" t="str">
        <x:f>IF(COUNTA(A97:F97)=0,"",IF(N97=0,"n.a.",D97/E97))</x:f>
      </x:c>
      <x:c r="I97" s="45" t="str">
        <x:f>IF(COUNTA(A97:F97)=0,"",IF(N97=0,"n.a.",F97/D97))</x:f>
      </x:c>
      <x:c r="J97" s="26"/>
      <x:c r="K97" s="26"/>
      <x:c r="L97" s="26"/>
      <x:c r="M97" s="175" t="str">
        <x:f>IF(COUNTA(A97:F97,J97:L97)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inválidos",IF(OR(NOT(ISNUMBER(A97)),A97&lt;=0),"Data inválida",IF(OR(B97="",COUNTIFS(Veiculos!$A$5:$A$104,B97)&lt;&gt;1),"Veículo ausente ou duplicado",IF(IFERROR(INDEX(Veiculos!$AG$5:$AG$104,MATCH(B97,Veiculos!$A$5:$A$104,0)),0)&lt;&gt;1,"Cadastro do veículo pendente",IF(OR(NOT(ISNUMBER(C97)),C97&lt;0,NOT(ISNUMBER(D97)),D97&lt;=0,NOT(ISNUMBER(E97)),E97&lt;=0,NOT(ISNUMBER(F97)),F97&lt;0),"Hodômetro, km, litros ou valor inválido",""))))))</x:f>
      </x:c>
      <x:c r="N97" s="175" t="n">
        <x:f>IF(AND(A97&lt;&gt;"",M97=""),1,0)</x:f>
        <x:v>0</x:v>
      </x:c>
      <x:c r="O97" s="175" t="n">
        <x:f>IF(AND(ISNUMBER(A97),A97&gt;=Listas!B13,A97&lt;Listas!B14+1),1,0)</x:f>
        <x:v>0</x:v>
      </x:c>
      <x:c r="P97" s="175" t="n">
        <x:f>IF(COUNTA(A97:L97)=0,0,IF(COUNTIFS(Veiculos!$A$5:$A$104,B97)=1,IFERROR(INDEX(Veiculos!$X$5:$X$104,MATCH(B97,Veiculos!$A$5:$A$104,0)),0),IF(Listas!B15="Todos",1,0)))</x:f>
        <x:v>1</x:v>
      </x:c>
      <x:c r="Q97" s="1" t="n">
        <x:f>IF(M97&lt;&gt;"",1,0)</x:f>
        <x:v>0</x:v>
      </x:c>
      <x:c r="R97" s="1"/>
      <x:c r="S97" s="1"/>
      <x:c r="T97" s="1"/>
      <x:c r="U97" s="1"/>
      <x:c r="V97" s="1"/>
      <x:c r="W97" s="1"/>
    </x:row>
    <x:row r="98">
      <x:c r="A98" s="42"/>
      <x:c r="B98" s="26"/>
      <x:c r="C98" s="43"/>
      <x:c r="D98" s="43"/>
      <x:c r="E98" s="44"/>
      <x:c r="F98" s="28"/>
      <x:c r="G98" s="45" t="str">
        <x:f>IF(COUNTA(A98:F98)=0,"",IF(N98=0,"n.a.",F98/E98))</x:f>
      </x:c>
      <x:c r="H98" s="46" t="str">
        <x:f>IF(COUNTA(A98:F98)=0,"",IF(N98=0,"n.a.",D98/E98))</x:f>
      </x:c>
      <x:c r="I98" s="45" t="str">
        <x:f>IF(COUNTA(A98:F98)=0,"",IF(N98=0,"n.a.",F98/D98))</x:f>
      </x:c>
      <x:c r="J98" s="26"/>
      <x:c r="K98" s="26"/>
      <x:c r="L98" s="26"/>
      <x:c r="M98" s="175" t="str">
        <x:f>IF(COUNTA(A98:F98,J98:L98)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inválidos",IF(OR(NOT(ISNUMBER(A98)),A98&lt;=0),"Data inválida",IF(OR(B98="",COUNTIFS(Veiculos!$A$5:$A$104,B98)&lt;&gt;1),"Veículo ausente ou duplicado",IF(IFERROR(INDEX(Veiculos!$AG$5:$AG$104,MATCH(B98,Veiculos!$A$5:$A$104,0)),0)&lt;&gt;1,"Cadastro do veículo pendente",IF(OR(NOT(ISNUMBER(C98)),C98&lt;0,NOT(ISNUMBER(D98)),D98&lt;=0,NOT(ISNUMBER(E98)),E98&lt;=0,NOT(ISNUMBER(F98)),F98&lt;0),"Hodômetro, km, litros ou valor inválido",""))))))</x:f>
      </x:c>
      <x:c r="N98" s="175" t="n">
        <x:f>IF(AND(A98&lt;&gt;"",M98=""),1,0)</x:f>
        <x:v>0</x:v>
      </x:c>
      <x:c r="O98" s="175" t="n">
        <x:f>IF(AND(ISNUMBER(A98),A98&gt;=Listas!B13,A98&lt;Listas!B14+1),1,0)</x:f>
        <x:v>0</x:v>
      </x:c>
      <x:c r="P98" s="175" t="n">
        <x:f>IF(COUNTA(A98:L98)=0,0,IF(COUNTIFS(Veiculos!$A$5:$A$104,B98)=1,IFERROR(INDEX(Veiculos!$X$5:$X$104,MATCH(B98,Veiculos!$A$5:$A$104,0)),0),IF(Listas!B15="Todos",1,0)))</x:f>
        <x:v>1</x:v>
      </x:c>
      <x:c r="Q98" s="1" t="n">
        <x:f>IF(M98&lt;&gt;"",1,0)</x:f>
        <x:v>0</x:v>
      </x:c>
      <x:c r="R98" s="1"/>
      <x:c r="S98" s="1"/>
      <x:c r="T98" s="1"/>
      <x:c r="U98" s="1"/>
      <x:c r="V98" s="1"/>
      <x:c r="W98" s="1"/>
    </x:row>
    <x:row r="99">
      <x:c r="A99" s="42"/>
      <x:c r="B99" s="26"/>
      <x:c r="C99" s="43"/>
      <x:c r="D99" s="43"/>
      <x:c r="E99" s="44"/>
      <x:c r="F99" s="28"/>
      <x:c r="G99" s="45" t="str">
        <x:f>IF(COUNTA(A99:F99)=0,"",IF(N99=0,"n.a.",F99/E99))</x:f>
      </x:c>
      <x:c r="H99" s="46" t="str">
        <x:f>IF(COUNTA(A99:F99)=0,"",IF(N99=0,"n.a.",D99/E99))</x:f>
      </x:c>
      <x:c r="I99" s="45" t="str">
        <x:f>IF(COUNTA(A99:F99)=0,"",IF(N99=0,"n.a.",F99/D99))</x:f>
      </x:c>
      <x:c r="J99" s="26"/>
      <x:c r="K99" s="26"/>
      <x:c r="L99" s="26"/>
      <x:c r="M99" s="175" t="str">
        <x:f>IF(COUNTA(A99:F99,J99:L99)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inválidos",IF(OR(NOT(ISNUMBER(A99)),A99&lt;=0),"Data inválida",IF(OR(B99="",COUNTIFS(Veiculos!$A$5:$A$104,B99)&lt;&gt;1),"Veículo ausente ou duplicado",IF(IFERROR(INDEX(Veiculos!$AG$5:$AG$104,MATCH(B99,Veiculos!$A$5:$A$104,0)),0)&lt;&gt;1,"Cadastro do veículo pendente",IF(OR(NOT(ISNUMBER(C99)),C99&lt;0,NOT(ISNUMBER(D99)),D99&lt;=0,NOT(ISNUMBER(E99)),E99&lt;=0,NOT(ISNUMBER(F99)),F99&lt;0),"Hodômetro, km, litros ou valor inválido",""))))))</x:f>
      </x:c>
      <x:c r="N99" s="175" t="n">
        <x:f>IF(AND(A99&lt;&gt;"",M99=""),1,0)</x:f>
        <x:v>0</x:v>
      </x:c>
      <x:c r="O99" s="175" t="n">
        <x:f>IF(AND(ISNUMBER(A99),A99&gt;=Listas!B13,A99&lt;Listas!B14+1),1,0)</x:f>
        <x:v>0</x:v>
      </x:c>
      <x:c r="P99" s="175" t="n">
        <x:f>IF(COUNTA(A99:L99)=0,0,IF(COUNTIFS(Veiculos!$A$5:$A$104,B99)=1,IFERROR(INDEX(Veiculos!$X$5:$X$104,MATCH(B99,Veiculos!$A$5:$A$104,0)),0),IF(Listas!B15="Todos",1,0)))</x:f>
        <x:v>1</x:v>
      </x:c>
      <x:c r="Q99" s="1" t="n">
        <x:f>IF(M99&lt;&gt;"",1,0)</x:f>
        <x:v>0</x:v>
      </x:c>
      <x:c r="R99" s="1"/>
      <x:c r="S99" s="1"/>
      <x:c r="T99" s="1"/>
      <x:c r="U99" s="1"/>
      <x:c r="V99" s="1"/>
      <x:c r="W99" s="1"/>
    </x:row>
    <x:row r="100">
      <x:c r="A100" s="42"/>
      <x:c r="B100" s="26"/>
      <x:c r="C100" s="43"/>
      <x:c r="D100" s="43"/>
      <x:c r="E100" s="44"/>
      <x:c r="F100" s="28"/>
      <x:c r="G100" s="45" t="str">
        <x:f>IF(COUNTA(A100:F100)=0,"",IF(N100=0,"n.a.",F100/E100))</x:f>
      </x:c>
      <x:c r="H100" s="46" t="str">
        <x:f>IF(COUNTA(A100:F100)=0,"",IF(N100=0,"n.a.",D100/E100))</x:f>
      </x:c>
      <x:c r="I100" s="45" t="str">
        <x:f>IF(COUNTA(A100:F100)=0,"",IF(N100=0,"n.a.",F100/D100))</x:f>
      </x:c>
      <x:c r="J100" s="26"/>
      <x:c r="K100" s="26"/>
      <x:c r="L100" s="26"/>
      <x:c r="M100" s="175" t="str">
        <x:f>IF(COUNTA(A100:F100,J100:L100)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inválidos",IF(OR(NOT(ISNUMBER(A100)),A100&lt;=0),"Data inválida",IF(OR(B100="",COUNTIFS(Veiculos!$A$5:$A$104,B100)&lt;&gt;1),"Veículo ausente ou duplicado",IF(IFERROR(INDEX(Veiculos!$AG$5:$AG$104,MATCH(B100,Veiculos!$A$5:$A$104,0)),0)&lt;&gt;1,"Cadastro do veículo pendente",IF(OR(NOT(ISNUMBER(C100)),C100&lt;0,NOT(ISNUMBER(D100)),D100&lt;=0,NOT(ISNUMBER(E100)),E100&lt;=0,NOT(ISNUMBER(F100)),F100&lt;0),"Hodômetro, km, litros ou valor inválido",""))))))</x:f>
      </x:c>
      <x:c r="N100" s="175" t="n">
        <x:f>IF(AND(A100&lt;&gt;"",M100=""),1,0)</x:f>
        <x:v>0</x:v>
      </x:c>
      <x:c r="O100" s="175" t="n">
        <x:f>IF(AND(ISNUMBER(A100),A100&gt;=Listas!B13,A100&lt;Listas!B14+1),1,0)</x:f>
        <x:v>0</x:v>
      </x:c>
      <x:c r="P100" s="175" t="n">
        <x:f>IF(COUNTA(A100:L100)=0,0,IF(COUNTIFS(Veiculos!$A$5:$A$104,B100)=1,IFERROR(INDEX(Veiculos!$X$5:$X$104,MATCH(B100,Veiculos!$A$5:$A$104,0)),0),IF(Listas!B15="Todos",1,0)))</x:f>
        <x:v>1</x:v>
      </x:c>
      <x:c r="Q100" s="1" t="n">
        <x:f>IF(M100&lt;&gt;"",1,0)</x:f>
        <x:v>0</x:v>
      </x:c>
      <x:c r="R100" s="1"/>
      <x:c r="S100" s="1"/>
      <x:c r="T100" s="1"/>
      <x:c r="U100" s="1"/>
      <x:c r="V100" s="1"/>
      <x:c r="W100" s="1"/>
    </x:row>
    <x:row r="101">
      <x:c r="A101" s="42"/>
      <x:c r="B101" s="26"/>
      <x:c r="C101" s="43"/>
      <x:c r="D101" s="43"/>
      <x:c r="E101" s="44"/>
      <x:c r="F101" s="28"/>
      <x:c r="G101" s="45" t="str">
        <x:f>IF(COUNTA(A101:F101)=0,"",IF(N101=0,"n.a.",F101/E101))</x:f>
      </x:c>
      <x:c r="H101" s="46" t="str">
        <x:f>IF(COUNTA(A101:F101)=0,"",IF(N101=0,"n.a.",D101/E101))</x:f>
      </x:c>
      <x:c r="I101" s="45" t="str">
        <x:f>IF(COUNTA(A101:F101)=0,"",IF(N101=0,"n.a.",F101/D101))</x:f>
      </x:c>
      <x:c r="J101" s="26"/>
      <x:c r="K101" s="26"/>
      <x:c r="L101" s="26"/>
      <x:c r="M101" s="175" t="str">
        <x:f>IF(COUNTA(A101:F101,J101:L101)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inválidos",IF(OR(NOT(ISNUMBER(A101)),A101&lt;=0),"Data inválida",IF(OR(B101="",COUNTIFS(Veiculos!$A$5:$A$104,B101)&lt;&gt;1),"Veículo ausente ou duplicado",IF(IFERROR(INDEX(Veiculos!$AG$5:$AG$104,MATCH(B101,Veiculos!$A$5:$A$104,0)),0)&lt;&gt;1,"Cadastro do veículo pendente",IF(OR(NOT(ISNUMBER(C101)),C101&lt;0,NOT(ISNUMBER(D101)),D101&lt;=0,NOT(ISNUMBER(E101)),E101&lt;=0,NOT(ISNUMBER(F101)),F101&lt;0),"Hodômetro, km, litros ou valor inválido",""))))))</x:f>
      </x:c>
      <x:c r="N101" s="175" t="n">
        <x:f>IF(AND(A101&lt;&gt;"",M101=""),1,0)</x:f>
        <x:v>0</x:v>
      </x:c>
      <x:c r="O101" s="175" t="n">
        <x:f>IF(AND(ISNUMBER(A101),A101&gt;=Listas!B13,A101&lt;Listas!B14+1),1,0)</x:f>
        <x:v>0</x:v>
      </x:c>
      <x:c r="P101" s="175" t="n">
        <x:f>IF(COUNTA(A101:L101)=0,0,IF(COUNTIFS(Veiculos!$A$5:$A$104,B101)=1,IFERROR(INDEX(Veiculos!$X$5:$X$104,MATCH(B101,Veiculos!$A$5:$A$104,0)),0),IF(Listas!B15="Todos",1,0)))</x:f>
        <x:v>1</x:v>
      </x:c>
      <x:c r="Q101" s="1" t="n">
        <x:f>IF(M101&lt;&gt;"",1,0)</x:f>
        <x:v>0</x:v>
      </x:c>
      <x:c r="R101" s="1"/>
      <x:c r="S101" s="1"/>
      <x:c r="T101" s="1"/>
      <x:c r="U101" s="1"/>
      <x:c r="V101" s="1"/>
      <x:c r="W101" s="1"/>
    </x:row>
    <x:row r="102">
      <x:c r="A102" s="42"/>
      <x:c r="B102" s="26"/>
      <x:c r="C102" s="43"/>
      <x:c r="D102" s="43"/>
      <x:c r="E102" s="44"/>
      <x:c r="F102" s="28"/>
      <x:c r="G102" s="45" t="str">
        <x:f>IF(COUNTA(A102:F102)=0,"",IF(N102=0,"n.a.",F102/E102))</x:f>
      </x:c>
      <x:c r="H102" s="46" t="str">
        <x:f>IF(COUNTA(A102:F102)=0,"",IF(N102=0,"n.a.",D102/E102))</x:f>
      </x:c>
      <x:c r="I102" s="45" t="str">
        <x:f>IF(COUNTA(A102:F102)=0,"",IF(N102=0,"n.a.",F102/D102))</x:f>
      </x:c>
      <x:c r="J102" s="26"/>
      <x:c r="K102" s="26"/>
      <x:c r="L102" s="26"/>
      <x:c r="M102" s="175" t="str">
        <x:f>IF(COUNTA(A102:F102,J102:L102)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inválidos",IF(OR(NOT(ISNUMBER(A102)),A102&lt;=0),"Data inválida",IF(OR(B102="",COUNTIFS(Veiculos!$A$5:$A$104,B102)&lt;&gt;1),"Veículo ausente ou duplicado",IF(IFERROR(INDEX(Veiculos!$AG$5:$AG$104,MATCH(B102,Veiculos!$A$5:$A$104,0)),0)&lt;&gt;1,"Cadastro do veículo pendente",IF(OR(NOT(ISNUMBER(C102)),C102&lt;0,NOT(ISNUMBER(D102)),D102&lt;=0,NOT(ISNUMBER(E102)),E102&lt;=0,NOT(ISNUMBER(F102)),F102&lt;0),"Hodômetro, km, litros ou valor inválido",""))))))</x:f>
      </x:c>
      <x:c r="N102" s="175" t="n">
        <x:f>IF(AND(A102&lt;&gt;"",M102=""),1,0)</x:f>
        <x:v>0</x:v>
      </x:c>
      <x:c r="O102" s="175" t="n">
        <x:f>IF(AND(ISNUMBER(A102),A102&gt;=Listas!B13,A102&lt;Listas!B14+1),1,0)</x:f>
        <x:v>0</x:v>
      </x:c>
      <x:c r="P102" s="175" t="n">
        <x:f>IF(COUNTA(A102:L102)=0,0,IF(COUNTIFS(Veiculos!$A$5:$A$104,B102)=1,IFERROR(INDEX(Veiculos!$X$5:$X$104,MATCH(B102,Veiculos!$A$5:$A$104,0)),0),IF(Listas!B15="Todos",1,0)))</x:f>
        <x:v>1</x:v>
      </x:c>
      <x:c r="Q102" s="1" t="n">
        <x:f>IF(M102&lt;&gt;"",1,0)</x:f>
        <x:v>0</x:v>
      </x:c>
      <x:c r="R102" s="1"/>
      <x:c r="S102" s="1"/>
      <x:c r="T102" s="1"/>
      <x:c r="U102" s="1"/>
      <x:c r="V102" s="1"/>
      <x:c r="W102" s="1"/>
    </x:row>
    <x:row r="103">
      <x:c r="A103" s="42"/>
      <x:c r="B103" s="26"/>
      <x:c r="C103" s="43"/>
      <x:c r="D103" s="43"/>
      <x:c r="E103" s="44"/>
      <x:c r="F103" s="28"/>
      <x:c r="G103" s="45" t="str">
        <x:f>IF(COUNTA(A103:F103)=0,"",IF(N103=0,"n.a.",F103/E103))</x:f>
      </x:c>
      <x:c r="H103" s="46" t="str">
        <x:f>IF(COUNTA(A103:F103)=0,"",IF(N103=0,"n.a.",D103/E103))</x:f>
      </x:c>
      <x:c r="I103" s="45" t="str">
        <x:f>IF(COUNTA(A103:F103)=0,"",IF(N103=0,"n.a.",F103/D103))</x:f>
      </x:c>
      <x:c r="J103" s="26"/>
      <x:c r="K103" s="26"/>
      <x:c r="L103" s="26"/>
      <x:c r="M103" s="175" t="str">
        <x:f>IF(COUNTA(A103:F103,J103:L103)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inválidos",IF(OR(NOT(ISNUMBER(A103)),A103&lt;=0),"Data inválida",IF(OR(B103="",COUNTIFS(Veiculos!$A$5:$A$104,B103)&lt;&gt;1),"Veículo ausente ou duplicado",IF(IFERROR(INDEX(Veiculos!$AG$5:$AG$104,MATCH(B103,Veiculos!$A$5:$A$104,0)),0)&lt;&gt;1,"Cadastro do veículo pendente",IF(OR(NOT(ISNUMBER(C103)),C103&lt;0,NOT(ISNUMBER(D103)),D103&lt;=0,NOT(ISNUMBER(E103)),E103&lt;=0,NOT(ISNUMBER(F103)),F103&lt;0),"Hodômetro, km, litros ou valor inválido",""))))))</x:f>
      </x:c>
      <x:c r="N103" s="175" t="n">
        <x:f>IF(AND(A103&lt;&gt;"",M103=""),1,0)</x:f>
        <x:v>0</x:v>
      </x:c>
      <x:c r="O103" s="175" t="n">
        <x:f>IF(AND(ISNUMBER(A103),A103&gt;=Listas!B13,A103&lt;Listas!B14+1),1,0)</x:f>
        <x:v>0</x:v>
      </x:c>
      <x:c r="P103" s="175" t="n">
        <x:f>IF(COUNTA(A103:L103)=0,0,IF(COUNTIFS(Veiculos!$A$5:$A$104,B103)=1,IFERROR(INDEX(Veiculos!$X$5:$X$104,MATCH(B103,Veiculos!$A$5:$A$104,0)),0),IF(Listas!B15="Todos",1,0)))</x:f>
        <x:v>1</x:v>
      </x:c>
      <x:c r="Q103" s="1" t="n">
        <x:f>IF(M103&lt;&gt;"",1,0)</x:f>
        <x:v>0</x:v>
      </x:c>
      <x:c r="R103" s="1"/>
      <x:c r="S103" s="1"/>
      <x:c r="T103" s="1"/>
      <x:c r="U103" s="1"/>
      <x:c r="V103" s="1"/>
      <x:c r="W103" s="1"/>
    </x:row>
    <x:row r="104">
      <x:c r="A104" s="42"/>
      <x:c r="B104" s="26"/>
      <x:c r="C104" s="43"/>
      <x:c r="D104" s="43"/>
      <x:c r="E104" s="44"/>
      <x:c r="F104" s="28"/>
      <x:c r="G104" s="45" t="str">
        <x:f>IF(COUNTA(A104:F104)=0,"",IF(N104=0,"n.a.",F104/E104))</x:f>
      </x:c>
      <x:c r="H104" s="46" t="str">
        <x:f>IF(COUNTA(A104:F104)=0,"",IF(N104=0,"n.a.",D104/E104))</x:f>
      </x:c>
      <x:c r="I104" s="45" t="str">
        <x:f>IF(COUNTA(A104:F104)=0,"",IF(N104=0,"n.a.",F104/D104))</x:f>
      </x:c>
      <x:c r="J104" s="26"/>
      <x:c r="K104" s="26"/>
      <x:c r="L104" s="26"/>
      <x:c r="M104" s="175" t="str">
        <x:f>IF(COUNTA(A104:F104,J104:L104)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inválidos",IF(OR(NOT(ISNUMBER(A104)),A104&lt;=0),"Data inválida",IF(OR(B104="",COUNTIFS(Veiculos!$A$5:$A$104,B104)&lt;&gt;1),"Veículo ausente ou duplicado",IF(IFERROR(INDEX(Veiculos!$AG$5:$AG$104,MATCH(B104,Veiculos!$A$5:$A$104,0)),0)&lt;&gt;1,"Cadastro do veículo pendente",IF(OR(NOT(ISNUMBER(C104)),C104&lt;0,NOT(ISNUMBER(D104)),D104&lt;=0,NOT(ISNUMBER(E104)),E104&lt;=0,NOT(ISNUMBER(F104)),F104&lt;0),"Hodômetro, km, litros ou valor inválido",""))))))</x:f>
      </x:c>
      <x:c r="N104" s="175" t="n">
        <x:f>IF(AND(A104&lt;&gt;"",M104=""),1,0)</x:f>
        <x:v>0</x:v>
      </x:c>
      <x:c r="O104" s="175" t="n">
        <x:f>IF(AND(ISNUMBER(A104),A104&gt;=Listas!B13,A104&lt;Listas!B14+1),1,0)</x:f>
        <x:v>0</x:v>
      </x:c>
      <x:c r="P104" s="175" t="n">
        <x:f>IF(COUNTA(A104:L104)=0,0,IF(COUNTIFS(Veiculos!$A$5:$A$104,B104)=1,IFERROR(INDEX(Veiculos!$X$5:$X$104,MATCH(B104,Veiculos!$A$5:$A$104,0)),0),IF(Listas!B15="Todos",1,0)))</x:f>
        <x:v>1</x:v>
      </x:c>
      <x:c r="Q104" s="1" t="n">
        <x:f>IF(M104&lt;&gt;"",1,0)</x:f>
        <x:v>0</x:v>
      </x:c>
      <x:c r="R104" s="1"/>
      <x:c r="S104" s="1"/>
      <x:c r="T104" s="1"/>
      <x:c r="U104" s="1"/>
      <x:c r="V104" s="1"/>
      <x:c r="W104" s="1"/>
    </x:row>
    <x:row r="105">
      <x:c r="A105" s="42"/>
      <x:c r="B105" s="26"/>
      <x:c r="C105" s="43"/>
      <x:c r="D105" s="43"/>
      <x:c r="E105" s="44"/>
      <x:c r="F105" s="28"/>
      <x:c r="G105" s="45" t="str">
        <x:f>IF(COUNTA(A105:F105)=0,"",IF(N105=0,"n.a.",F105/E105))</x:f>
      </x:c>
      <x:c r="H105" s="46" t="str">
        <x:f>IF(COUNTA(A105:F105)=0,"",IF(N105=0,"n.a.",D105/E105))</x:f>
      </x:c>
      <x:c r="I105" s="45" t="str">
        <x:f>IF(COUNTA(A105:F105)=0,"",IF(N105=0,"n.a.",F105/D105))</x:f>
      </x:c>
      <x:c r="J105" s="26"/>
      <x:c r="K105" s="26"/>
      <x:c r="L105" s="26"/>
      <x:c r="M105" s="175" t="str">
        <x:f>IF(COUNTA(A105:F105,J105:L105)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inválidos",IF(OR(NOT(ISNUMBER(A105)),A105&lt;=0),"Data inválida",IF(OR(B105="",COUNTIFS(Veiculos!$A$5:$A$104,B105)&lt;&gt;1),"Veículo ausente ou duplicado",IF(IFERROR(INDEX(Veiculos!$AG$5:$AG$104,MATCH(B105,Veiculos!$A$5:$A$104,0)),0)&lt;&gt;1,"Cadastro do veículo pendente",IF(OR(NOT(ISNUMBER(C105)),C105&lt;0,NOT(ISNUMBER(D105)),D105&lt;=0,NOT(ISNUMBER(E105)),E105&lt;=0,NOT(ISNUMBER(F105)),F105&lt;0),"Hodômetro, km, litros ou valor inválido",""))))))</x:f>
      </x:c>
      <x:c r="N105" s="175" t="n">
        <x:f>IF(AND(A105&lt;&gt;"",M105=""),1,0)</x:f>
        <x:v>0</x:v>
      </x:c>
      <x:c r="O105" s="175" t="n">
        <x:f>IF(AND(ISNUMBER(A105),A105&gt;=Listas!B13,A105&lt;Listas!B14+1),1,0)</x:f>
        <x:v>0</x:v>
      </x:c>
      <x:c r="P105" s="175" t="n">
        <x:f>IF(COUNTA(A105:L105)=0,0,IF(COUNTIFS(Veiculos!$A$5:$A$104,B105)=1,IFERROR(INDEX(Veiculos!$X$5:$X$104,MATCH(B105,Veiculos!$A$5:$A$104,0)),0),IF(Listas!B15="Todos",1,0)))</x:f>
        <x:v>1</x:v>
      </x:c>
      <x:c r="Q105" s="1" t="n">
        <x:f>IF(M105&lt;&gt;"",1,0)</x:f>
        <x:v>0</x:v>
      </x:c>
      <x:c r="R105" s="1"/>
      <x:c r="S105" s="1"/>
      <x:c r="T105" s="1"/>
      <x:c r="U105" s="1"/>
      <x:c r="V105" s="1"/>
      <x:c r="W105" s="1"/>
    </x:row>
    <x:row r="106">
      <x:c r="A106" s="42"/>
      <x:c r="B106" s="26"/>
      <x:c r="C106" s="43"/>
      <x:c r="D106" s="43"/>
      <x:c r="E106" s="44"/>
      <x:c r="F106" s="28"/>
      <x:c r="G106" s="45" t="str">
        <x:f>IF(COUNTA(A106:F106)=0,"",IF(N106=0,"n.a.",F106/E106))</x:f>
      </x:c>
      <x:c r="H106" s="46" t="str">
        <x:f>IF(COUNTA(A106:F106)=0,"",IF(N106=0,"n.a.",D106/E106))</x:f>
      </x:c>
      <x:c r="I106" s="45" t="str">
        <x:f>IF(COUNTA(A106:F106)=0,"",IF(N106=0,"n.a.",F106/D106))</x:f>
      </x:c>
      <x:c r="J106" s="26"/>
      <x:c r="K106" s="26"/>
      <x:c r="L106" s="26"/>
      <x:c r="M106" s="175" t="str">
        <x:f>IF(COUNTA(A106:F106,J106:L106)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inválidos",IF(OR(NOT(ISNUMBER(A106)),A106&lt;=0),"Data inválida",IF(OR(B106="",COUNTIFS(Veiculos!$A$5:$A$104,B106)&lt;&gt;1),"Veículo ausente ou duplicado",IF(IFERROR(INDEX(Veiculos!$AG$5:$AG$104,MATCH(B106,Veiculos!$A$5:$A$104,0)),0)&lt;&gt;1,"Cadastro do veículo pendente",IF(OR(NOT(ISNUMBER(C106)),C106&lt;0,NOT(ISNUMBER(D106)),D106&lt;=0,NOT(ISNUMBER(E106)),E106&lt;=0,NOT(ISNUMBER(F106)),F106&lt;0),"Hodômetro, km, litros ou valor inválido",""))))))</x:f>
      </x:c>
      <x:c r="N106" s="175" t="n">
        <x:f>IF(AND(A106&lt;&gt;"",M106=""),1,0)</x:f>
        <x:v>0</x:v>
      </x:c>
      <x:c r="O106" s="175" t="n">
        <x:f>IF(AND(ISNUMBER(A106),A106&gt;=Listas!B13,A106&lt;Listas!B14+1),1,0)</x:f>
        <x:v>0</x:v>
      </x:c>
      <x:c r="P106" s="175" t="n">
        <x:f>IF(COUNTA(A106:L106)=0,0,IF(COUNTIFS(Veiculos!$A$5:$A$104,B106)=1,IFERROR(INDEX(Veiculos!$X$5:$X$104,MATCH(B106,Veiculos!$A$5:$A$104,0)),0),IF(Listas!B15="Todos",1,0)))</x:f>
        <x:v>1</x:v>
      </x:c>
      <x:c r="Q106" s="1" t="n">
        <x:f>IF(M106&lt;&gt;"",1,0)</x:f>
        <x:v>0</x:v>
      </x:c>
      <x:c r="R106" s="1"/>
      <x:c r="S106" s="1"/>
      <x:c r="T106" s="1"/>
      <x:c r="U106" s="1"/>
      <x:c r="V106" s="1"/>
      <x:c r="W106" s="1"/>
    </x:row>
    <x:row r="107">
      <x:c r="A107" s="42"/>
      <x:c r="B107" s="26"/>
      <x:c r="C107" s="43"/>
      <x:c r="D107" s="43"/>
      <x:c r="E107" s="44"/>
      <x:c r="F107" s="28"/>
      <x:c r="G107" s="45" t="str">
        <x:f>IF(COUNTA(A107:F107)=0,"",IF(N107=0,"n.a.",F107/E107))</x:f>
      </x:c>
      <x:c r="H107" s="46" t="str">
        <x:f>IF(COUNTA(A107:F107)=0,"",IF(N107=0,"n.a.",D107/E107))</x:f>
      </x:c>
      <x:c r="I107" s="45" t="str">
        <x:f>IF(COUNTA(A107:F107)=0,"",IF(N107=0,"n.a.",F107/D107))</x:f>
      </x:c>
      <x:c r="J107" s="26"/>
      <x:c r="K107" s="26"/>
      <x:c r="L107" s="26"/>
      <x:c r="M107" s="175" t="str">
        <x:f>IF(COUNTA(A107:F107,J107:L107)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inválidos",IF(OR(NOT(ISNUMBER(A107)),A107&lt;=0),"Data inválida",IF(OR(B107="",COUNTIFS(Veiculos!$A$5:$A$104,B107)&lt;&gt;1),"Veículo ausente ou duplicado",IF(IFERROR(INDEX(Veiculos!$AG$5:$AG$104,MATCH(B107,Veiculos!$A$5:$A$104,0)),0)&lt;&gt;1,"Cadastro do veículo pendente",IF(OR(NOT(ISNUMBER(C107)),C107&lt;0,NOT(ISNUMBER(D107)),D107&lt;=0,NOT(ISNUMBER(E107)),E107&lt;=0,NOT(ISNUMBER(F107)),F107&lt;0),"Hodômetro, km, litros ou valor inválido",""))))))</x:f>
      </x:c>
      <x:c r="N107" s="175" t="n">
        <x:f>IF(AND(A107&lt;&gt;"",M107=""),1,0)</x:f>
        <x:v>0</x:v>
      </x:c>
      <x:c r="O107" s="175" t="n">
        <x:f>IF(AND(ISNUMBER(A107),A107&gt;=Listas!B13,A107&lt;Listas!B14+1),1,0)</x:f>
        <x:v>0</x:v>
      </x:c>
      <x:c r="P107" s="175" t="n">
        <x:f>IF(COUNTA(A107:L107)=0,0,IF(COUNTIFS(Veiculos!$A$5:$A$104,B107)=1,IFERROR(INDEX(Veiculos!$X$5:$X$104,MATCH(B107,Veiculos!$A$5:$A$104,0)),0),IF(Listas!B15="Todos",1,0)))</x:f>
        <x:v>1</x:v>
      </x:c>
      <x:c r="Q107" s="1" t="n">
        <x:f>IF(M107&lt;&gt;"",1,0)</x:f>
        <x:v>0</x:v>
      </x:c>
      <x:c r="R107" s="1"/>
      <x:c r="S107" s="1"/>
      <x:c r="T107" s="1"/>
      <x:c r="U107" s="1"/>
      <x:c r="V107" s="1"/>
      <x:c r="W107" s="1"/>
    </x:row>
    <x:row r="108">
      <x:c r="A108" s="42"/>
      <x:c r="B108" s="26"/>
      <x:c r="C108" s="43"/>
      <x:c r="D108" s="43"/>
      <x:c r="E108" s="44"/>
      <x:c r="F108" s="28"/>
      <x:c r="G108" s="45" t="str">
        <x:f>IF(COUNTA(A108:F108)=0,"",IF(N108=0,"n.a.",F108/E108))</x:f>
      </x:c>
      <x:c r="H108" s="46" t="str">
        <x:f>IF(COUNTA(A108:F108)=0,"",IF(N108=0,"n.a.",D108/E108))</x:f>
      </x:c>
      <x:c r="I108" s="45" t="str">
        <x:f>IF(COUNTA(A108:F108)=0,"",IF(N108=0,"n.a.",F108/D108))</x:f>
      </x:c>
      <x:c r="J108" s="26"/>
      <x:c r="K108" s="26"/>
      <x:c r="L108" s="26"/>
      <x:c r="M108" s="175" t="str">
        <x:f>IF(COUNTA(A108:F108,J108:L108)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inválidos",IF(OR(NOT(ISNUMBER(A108)),A108&lt;=0),"Data inválida",IF(OR(B108="",COUNTIFS(Veiculos!$A$5:$A$104,B108)&lt;&gt;1),"Veículo ausente ou duplicado",IF(IFERROR(INDEX(Veiculos!$AG$5:$AG$104,MATCH(B108,Veiculos!$A$5:$A$104,0)),0)&lt;&gt;1,"Cadastro do veículo pendente",IF(OR(NOT(ISNUMBER(C108)),C108&lt;0,NOT(ISNUMBER(D108)),D108&lt;=0,NOT(ISNUMBER(E108)),E108&lt;=0,NOT(ISNUMBER(F108)),F108&lt;0),"Hodômetro, km, litros ou valor inválido",""))))))</x:f>
      </x:c>
      <x:c r="N108" s="175" t="n">
        <x:f>IF(AND(A108&lt;&gt;"",M108=""),1,0)</x:f>
        <x:v>0</x:v>
      </x:c>
      <x:c r="O108" s="175" t="n">
        <x:f>IF(AND(ISNUMBER(A108),A108&gt;=Listas!B13,A108&lt;Listas!B14+1),1,0)</x:f>
        <x:v>0</x:v>
      </x:c>
      <x:c r="P108" s="175" t="n">
        <x:f>IF(COUNTA(A108:L108)=0,0,IF(COUNTIFS(Veiculos!$A$5:$A$104,B108)=1,IFERROR(INDEX(Veiculos!$X$5:$X$104,MATCH(B108,Veiculos!$A$5:$A$104,0)),0),IF(Listas!B15="Todos",1,0)))</x:f>
        <x:v>1</x:v>
      </x:c>
      <x:c r="Q108" s="1" t="n">
        <x:f>IF(M108&lt;&gt;"",1,0)</x:f>
        <x:v>0</x:v>
      </x:c>
      <x:c r="R108" s="1"/>
      <x:c r="S108" s="1"/>
      <x:c r="T108" s="1"/>
      <x:c r="U108" s="1"/>
      <x:c r="V108" s="1"/>
      <x:c r="W108" s="1"/>
    </x:row>
    <x:row r="109">
      <x:c r="A109" s="42"/>
      <x:c r="B109" s="26"/>
      <x:c r="C109" s="43"/>
      <x:c r="D109" s="43"/>
      <x:c r="E109" s="44"/>
      <x:c r="F109" s="28"/>
      <x:c r="G109" s="45" t="str">
        <x:f>IF(COUNTA(A109:F109)=0,"",IF(N109=0,"n.a.",F109/E109))</x:f>
      </x:c>
      <x:c r="H109" s="46" t="str">
        <x:f>IF(COUNTA(A109:F109)=0,"",IF(N109=0,"n.a.",D109/E109))</x:f>
      </x:c>
      <x:c r="I109" s="45" t="str">
        <x:f>IF(COUNTA(A109:F109)=0,"",IF(N109=0,"n.a.",F109/D109))</x:f>
      </x:c>
      <x:c r="J109" s="26"/>
      <x:c r="K109" s="26"/>
      <x:c r="L109" s="26"/>
      <x:c r="M109" s="175" t="str">
        <x:f>IF(COUNTA(A109:F109,J109:L109)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inválidos",IF(OR(NOT(ISNUMBER(A109)),A109&lt;=0),"Data inválida",IF(OR(B109="",COUNTIFS(Veiculos!$A$5:$A$104,B109)&lt;&gt;1),"Veículo ausente ou duplicado",IF(IFERROR(INDEX(Veiculos!$AG$5:$AG$104,MATCH(B109,Veiculos!$A$5:$A$104,0)),0)&lt;&gt;1,"Cadastro do veículo pendente",IF(OR(NOT(ISNUMBER(C109)),C109&lt;0,NOT(ISNUMBER(D109)),D109&lt;=0,NOT(ISNUMBER(E109)),E109&lt;=0,NOT(ISNUMBER(F109)),F109&lt;0),"Hodômetro, km, litros ou valor inválido",""))))))</x:f>
      </x:c>
      <x:c r="N109" s="175" t="n">
        <x:f>IF(AND(A109&lt;&gt;"",M109=""),1,0)</x:f>
        <x:v>0</x:v>
      </x:c>
      <x:c r="O109" s="175" t="n">
        <x:f>IF(AND(ISNUMBER(A109),A109&gt;=Listas!B13,A109&lt;Listas!B14+1),1,0)</x:f>
        <x:v>0</x:v>
      </x:c>
      <x:c r="P109" s="175" t="n">
        <x:f>IF(COUNTA(A109:L109)=0,0,IF(COUNTIFS(Veiculos!$A$5:$A$104,B109)=1,IFERROR(INDEX(Veiculos!$X$5:$X$104,MATCH(B109,Veiculos!$A$5:$A$104,0)),0),IF(Listas!B15="Todos",1,0)))</x:f>
        <x:v>1</x:v>
      </x:c>
      <x:c r="Q109" s="1" t="n">
        <x:f>IF(M109&lt;&gt;"",1,0)</x:f>
        <x:v>0</x:v>
      </x:c>
      <x:c r="R109" s="1"/>
      <x:c r="S109" s="1"/>
      <x:c r="T109" s="1"/>
      <x:c r="U109" s="1"/>
      <x:c r="V109" s="1"/>
      <x:c r="W109" s="1"/>
    </x:row>
    <x:row r="110">
      <x:c r="A110" s="42"/>
      <x:c r="B110" s="26"/>
      <x:c r="C110" s="43"/>
      <x:c r="D110" s="43"/>
      <x:c r="E110" s="44"/>
      <x:c r="F110" s="28"/>
      <x:c r="G110" s="45" t="str">
        <x:f>IF(COUNTA(A110:F110)=0,"",IF(N110=0,"n.a.",F110/E110))</x:f>
      </x:c>
      <x:c r="H110" s="46" t="str">
        <x:f>IF(COUNTA(A110:F110)=0,"",IF(N110=0,"n.a.",D110/E110))</x:f>
      </x:c>
      <x:c r="I110" s="45" t="str">
        <x:f>IF(COUNTA(A110:F110)=0,"",IF(N110=0,"n.a.",F110/D110))</x:f>
      </x:c>
      <x:c r="J110" s="26"/>
      <x:c r="K110" s="26"/>
      <x:c r="L110" s="26"/>
      <x:c r="M110" s="175" t="str">
        <x:f>IF(COUNTA(A110:F110,J110:L110)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inválidos",IF(OR(NOT(ISNUMBER(A110)),A110&lt;=0),"Data inválida",IF(OR(B110="",COUNTIFS(Veiculos!$A$5:$A$104,B110)&lt;&gt;1),"Veículo ausente ou duplicado",IF(IFERROR(INDEX(Veiculos!$AG$5:$AG$104,MATCH(B110,Veiculos!$A$5:$A$104,0)),0)&lt;&gt;1,"Cadastro do veículo pendente",IF(OR(NOT(ISNUMBER(C110)),C110&lt;0,NOT(ISNUMBER(D110)),D110&lt;=0,NOT(ISNUMBER(E110)),E110&lt;=0,NOT(ISNUMBER(F110)),F110&lt;0),"Hodômetro, km, litros ou valor inválido",""))))))</x:f>
      </x:c>
      <x:c r="N110" s="175" t="n">
        <x:f>IF(AND(A110&lt;&gt;"",M110=""),1,0)</x:f>
        <x:v>0</x:v>
      </x:c>
      <x:c r="O110" s="175" t="n">
        <x:f>IF(AND(ISNUMBER(A110),A110&gt;=Listas!B13,A110&lt;Listas!B14+1),1,0)</x:f>
        <x:v>0</x:v>
      </x:c>
      <x:c r="P110" s="175" t="n">
        <x:f>IF(COUNTA(A110:L110)=0,0,IF(COUNTIFS(Veiculos!$A$5:$A$104,B110)=1,IFERROR(INDEX(Veiculos!$X$5:$X$104,MATCH(B110,Veiculos!$A$5:$A$104,0)),0),IF(Listas!B15="Todos",1,0)))</x:f>
        <x:v>1</x:v>
      </x:c>
      <x:c r="Q110" s="1" t="n">
        <x:f>IF(M110&lt;&gt;"",1,0)</x:f>
        <x:v>0</x:v>
      </x:c>
      <x:c r="R110" s="1"/>
      <x:c r="S110" s="1"/>
      <x:c r="T110" s="1"/>
      <x:c r="U110" s="1"/>
      <x:c r="V110" s="1"/>
      <x:c r="W110" s="1"/>
    </x:row>
    <x:row r="111">
      <x:c r="A111" s="42"/>
      <x:c r="B111" s="26"/>
      <x:c r="C111" s="43"/>
      <x:c r="D111" s="43"/>
      <x:c r="E111" s="44"/>
      <x:c r="F111" s="28"/>
      <x:c r="G111" s="45" t="str">
        <x:f>IF(COUNTA(A111:F111)=0,"",IF(N111=0,"n.a.",F111/E111))</x:f>
      </x:c>
      <x:c r="H111" s="46" t="str">
        <x:f>IF(COUNTA(A111:F111)=0,"",IF(N111=0,"n.a.",D111/E111))</x:f>
      </x:c>
      <x:c r="I111" s="45" t="str">
        <x:f>IF(COUNTA(A111:F111)=0,"",IF(N111=0,"n.a.",F111/D111))</x:f>
      </x:c>
      <x:c r="J111" s="26"/>
      <x:c r="K111" s="26"/>
      <x:c r="L111" s="26"/>
      <x:c r="M111" s="175" t="str">
        <x:f>IF(COUNTA(A111:F111,J111:L111)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inválidos",IF(OR(NOT(ISNUMBER(A111)),A111&lt;=0),"Data inválida",IF(OR(B111="",COUNTIFS(Veiculos!$A$5:$A$104,B111)&lt;&gt;1),"Veículo ausente ou duplicado",IF(IFERROR(INDEX(Veiculos!$AG$5:$AG$104,MATCH(B111,Veiculos!$A$5:$A$104,0)),0)&lt;&gt;1,"Cadastro do veículo pendente",IF(OR(NOT(ISNUMBER(C111)),C111&lt;0,NOT(ISNUMBER(D111)),D111&lt;=0,NOT(ISNUMBER(E111)),E111&lt;=0,NOT(ISNUMBER(F111)),F111&lt;0),"Hodômetro, km, litros ou valor inválido",""))))))</x:f>
      </x:c>
      <x:c r="N111" s="175" t="n">
        <x:f>IF(AND(A111&lt;&gt;"",M111=""),1,0)</x:f>
        <x:v>0</x:v>
      </x:c>
      <x:c r="O111" s="175" t="n">
        <x:f>IF(AND(ISNUMBER(A111),A111&gt;=Listas!B13,A111&lt;Listas!B14+1),1,0)</x:f>
        <x:v>0</x:v>
      </x:c>
      <x:c r="P111" s="175" t="n">
        <x:f>IF(COUNTA(A111:L111)=0,0,IF(COUNTIFS(Veiculos!$A$5:$A$104,B111)=1,IFERROR(INDEX(Veiculos!$X$5:$X$104,MATCH(B111,Veiculos!$A$5:$A$104,0)),0),IF(Listas!B15="Todos",1,0)))</x:f>
        <x:v>1</x:v>
      </x:c>
      <x:c r="Q111" s="1" t="n">
        <x:f>IF(M111&lt;&gt;"",1,0)</x:f>
        <x:v>0</x:v>
      </x:c>
      <x:c r="R111" s="1"/>
      <x:c r="S111" s="1"/>
      <x:c r="T111" s="1"/>
      <x:c r="U111" s="1"/>
      <x:c r="V111" s="1"/>
      <x:c r="W111" s="1"/>
    </x:row>
    <x:row r="112">
      <x:c r="A112" s="42"/>
      <x:c r="B112" s="26"/>
      <x:c r="C112" s="43"/>
      <x:c r="D112" s="43"/>
      <x:c r="E112" s="44"/>
      <x:c r="F112" s="28"/>
      <x:c r="G112" s="45" t="str">
        <x:f>IF(COUNTA(A112:F112)=0,"",IF(N112=0,"n.a.",F112/E112))</x:f>
      </x:c>
      <x:c r="H112" s="46" t="str">
        <x:f>IF(COUNTA(A112:F112)=0,"",IF(N112=0,"n.a.",D112/E112))</x:f>
      </x:c>
      <x:c r="I112" s="45" t="str">
        <x:f>IF(COUNTA(A112:F112)=0,"",IF(N112=0,"n.a.",F112/D112))</x:f>
      </x:c>
      <x:c r="J112" s="26"/>
      <x:c r="K112" s="26"/>
      <x:c r="L112" s="26"/>
      <x:c r="M112" s="175" t="str">
        <x:f>IF(COUNTA(A112:F112,J112:L112)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inválidos",IF(OR(NOT(ISNUMBER(A112)),A112&lt;=0),"Data inválida",IF(OR(B112="",COUNTIFS(Veiculos!$A$5:$A$104,B112)&lt;&gt;1),"Veículo ausente ou duplicado",IF(IFERROR(INDEX(Veiculos!$AG$5:$AG$104,MATCH(B112,Veiculos!$A$5:$A$104,0)),0)&lt;&gt;1,"Cadastro do veículo pendente",IF(OR(NOT(ISNUMBER(C112)),C112&lt;0,NOT(ISNUMBER(D112)),D112&lt;=0,NOT(ISNUMBER(E112)),E112&lt;=0,NOT(ISNUMBER(F112)),F112&lt;0),"Hodômetro, km, litros ou valor inválido",""))))))</x:f>
      </x:c>
      <x:c r="N112" s="175" t="n">
        <x:f>IF(AND(A112&lt;&gt;"",M112=""),1,0)</x:f>
        <x:v>0</x:v>
      </x:c>
      <x:c r="O112" s="175" t="n">
        <x:f>IF(AND(ISNUMBER(A112),A112&gt;=Listas!B13,A112&lt;Listas!B14+1),1,0)</x:f>
        <x:v>0</x:v>
      </x:c>
      <x:c r="P112" s="175" t="n">
        <x:f>IF(COUNTA(A112:L112)=0,0,IF(COUNTIFS(Veiculos!$A$5:$A$104,B112)=1,IFERROR(INDEX(Veiculos!$X$5:$X$104,MATCH(B112,Veiculos!$A$5:$A$104,0)),0),IF(Listas!B15="Todos",1,0)))</x:f>
        <x:v>1</x:v>
      </x:c>
      <x:c r="Q112" s="1" t="n">
        <x:f>IF(M112&lt;&gt;"",1,0)</x:f>
        <x:v>0</x:v>
      </x:c>
      <x:c r="R112" s="1"/>
      <x:c r="S112" s="1"/>
      <x:c r="T112" s="1"/>
      <x:c r="U112" s="1"/>
      <x:c r="V112" s="1"/>
      <x:c r="W112" s="1"/>
    </x:row>
    <x:row r="113">
      <x:c r="A113" s="42"/>
      <x:c r="B113" s="26"/>
      <x:c r="C113" s="43"/>
      <x:c r="D113" s="43"/>
      <x:c r="E113" s="44"/>
      <x:c r="F113" s="28"/>
      <x:c r="G113" s="45" t="str">
        <x:f>IF(COUNTA(A113:F113)=0,"",IF(N113=0,"n.a.",F113/E113))</x:f>
      </x:c>
      <x:c r="H113" s="46" t="str">
        <x:f>IF(COUNTA(A113:F113)=0,"",IF(N113=0,"n.a.",D113/E113))</x:f>
      </x:c>
      <x:c r="I113" s="45" t="str">
        <x:f>IF(COUNTA(A113:F113)=0,"",IF(N113=0,"n.a.",F113/D113))</x:f>
      </x:c>
      <x:c r="J113" s="26"/>
      <x:c r="K113" s="26"/>
      <x:c r="L113" s="26"/>
      <x:c r="M113" s="175" t="str">
        <x:f>IF(COUNTA(A113:F113,J113:L113)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inválidos",IF(OR(NOT(ISNUMBER(A113)),A113&lt;=0),"Data inválida",IF(OR(B113="",COUNTIFS(Veiculos!$A$5:$A$104,B113)&lt;&gt;1),"Veículo ausente ou duplicado",IF(IFERROR(INDEX(Veiculos!$AG$5:$AG$104,MATCH(B113,Veiculos!$A$5:$A$104,0)),0)&lt;&gt;1,"Cadastro do veículo pendente",IF(OR(NOT(ISNUMBER(C113)),C113&lt;0,NOT(ISNUMBER(D113)),D113&lt;=0,NOT(ISNUMBER(E113)),E113&lt;=0,NOT(ISNUMBER(F113)),F113&lt;0),"Hodômetro, km, litros ou valor inválido",""))))))</x:f>
      </x:c>
      <x:c r="N113" s="175" t="n">
        <x:f>IF(AND(A113&lt;&gt;"",M113=""),1,0)</x:f>
        <x:v>0</x:v>
      </x:c>
      <x:c r="O113" s="175" t="n">
        <x:f>IF(AND(ISNUMBER(A113),A113&gt;=Listas!B13,A113&lt;Listas!B14+1),1,0)</x:f>
        <x:v>0</x:v>
      </x:c>
      <x:c r="P113" s="175" t="n">
        <x:f>IF(COUNTA(A113:L113)=0,0,IF(COUNTIFS(Veiculos!$A$5:$A$104,B113)=1,IFERROR(INDEX(Veiculos!$X$5:$X$104,MATCH(B113,Veiculos!$A$5:$A$104,0)),0),IF(Listas!B15="Todos",1,0)))</x:f>
        <x:v>1</x:v>
      </x:c>
      <x:c r="Q113" s="1" t="n">
        <x:f>IF(M113&lt;&gt;"",1,0)</x:f>
        <x:v>0</x:v>
      </x:c>
      <x:c r="R113" s="1"/>
      <x:c r="S113" s="1"/>
      <x:c r="T113" s="1"/>
      <x:c r="U113" s="1"/>
      <x:c r="V113" s="1"/>
      <x:c r="W113" s="1"/>
    </x:row>
    <x:row r="114">
      <x:c r="A114" s="42"/>
      <x:c r="B114" s="26"/>
      <x:c r="C114" s="43"/>
      <x:c r="D114" s="43"/>
      <x:c r="E114" s="44"/>
      <x:c r="F114" s="28"/>
      <x:c r="G114" s="45" t="str">
        <x:f>IF(COUNTA(A114:F114)=0,"",IF(N114=0,"n.a.",F114/E114))</x:f>
      </x:c>
      <x:c r="H114" s="46" t="str">
        <x:f>IF(COUNTA(A114:F114)=0,"",IF(N114=0,"n.a.",D114/E114))</x:f>
      </x:c>
      <x:c r="I114" s="45" t="str">
        <x:f>IF(COUNTA(A114:F114)=0,"",IF(N114=0,"n.a.",F114/D114))</x:f>
      </x:c>
      <x:c r="J114" s="26"/>
      <x:c r="K114" s="26"/>
      <x:c r="L114" s="26"/>
      <x:c r="M114" s="175" t="str">
        <x:f>IF(COUNTA(A114:F114,J114:L114)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inválidos",IF(OR(NOT(ISNUMBER(A114)),A114&lt;=0),"Data inválida",IF(OR(B114="",COUNTIFS(Veiculos!$A$5:$A$104,B114)&lt;&gt;1),"Veículo ausente ou duplicado",IF(IFERROR(INDEX(Veiculos!$AG$5:$AG$104,MATCH(B114,Veiculos!$A$5:$A$104,0)),0)&lt;&gt;1,"Cadastro do veículo pendente",IF(OR(NOT(ISNUMBER(C114)),C114&lt;0,NOT(ISNUMBER(D114)),D114&lt;=0,NOT(ISNUMBER(E114)),E114&lt;=0,NOT(ISNUMBER(F114)),F114&lt;0),"Hodômetro, km, litros ou valor inválido",""))))))</x:f>
      </x:c>
      <x:c r="N114" s="175" t="n">
        <x:f>IF(AND(A114&lt;&gt;"",M114=""),1,0)</x:f>
        <x:v>0</x:v>
      </x:c>
      <x:c r="O114" s="175" t="n">
        <x:f>IF(AND(ISNUMBER(A114),A114&gt;=Listas!B13,A114&lt;Listas!B14+1),1,0)</x:f>
        <x:v>0</x:v>
      </x:c>
      <x:c r="P114" s="175" t="n">
        <x:f>IF(COUNTA(A114:L114)=0,0,IF(COUNTIFS(Veiculos!$A$5:$A$104,B114)=1,IFERROR(INDEX(Veiculos!$X$5:$X$104,MATCH(B114,Veiculos!$A$5:$A$104,0)),0),IF(Listas!B15="Todos",1,0)))</x:f>
        <x:v>1</x:v>
      </x:c>
      <x:c r="Q114" s="1" t="n">
        <x:f>IF(M114&lt;&gt;"",1,0)</x:f>
        <x:v>0</x:v>
      </x:c>
      <x:c r="R114" s="1"/>
      <x:c r="S114" s="1"/>
      <x:c r="T114" s="1"/>
      <x:c r="U114" s="1"/>
      <x:c r="V114" s="1"/>
      <x:c r="W114" s="1"/>
    </x:row>
    <x:row r="115">
      <x:c r="A115" s="42"/>
      <x:c r="B115" s="26"/>
      <x:c r="C115" s="43"/>
      <x:c r="D115" s="43"/>
      <x:c r="E115" s="44"/>
      <x:c r="F115" s="28"/>
      <x:c r="G115" s="45" t="str">
        <x:f>IF(COUNTA(A115:F115)=0,"",IF(N115=0,"n.a.",F115/E115))</x:f>
      </x:c>
      <x:c r="H115" s="46" t="str">
        <x:f>IF(COUNTA(A115:F115)=0,"",IF(N115=0,"n.a.",D115/E115))</x:f>
      </x:c>
      <x:c r="I115" s="45" t="str">
        <x:f>IF(COUNTA(A115:F115)=0,"",IF(N115=0,"n.a.",F115/D115))</x:f>
      </x:c>
      <x:c r="J115" s="26"/>
      <x:c r="K115" s="26"/>
      <x:c r="L115" s="26"/>
      <x:c r="M115" s="175" t="str">
        <x:f>IF(COUNTA(A115:F115,J115:L115)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inválidos",IF(OR(NOT(ISNUMBER(A115)),A115&lt;=0),"Data inválida",IF(OR(B115="",COUNTIFS(Veiculos!$A$5:$A$104,B115)&lt;&gt;1),"Veículo ausente ou duplicado",IF(IFERROR(INDEX(Veiculos!$AG$5:$AG$104,MATCH(B115,Veiculos!$A$5:$A$104,0)),0)&lt;&gt;1,"Cadastro do veículo pendente",IF(OR(NOT(ISNUMBER(C115)),C115&lt;0,NOT(ISNUMBER(D115)),D115&lt;=0,NOT(ISNUMBER(E115)),E115&lt;=0,NOT(ISNUMBER(F115)),F115&lt;0),"Hodômetro, km, litros ou valor inválido",""))))))</x:f>
      </x:c>
      <x:c r="N115" s="175" t="n">
        <x:f>IF(AND(A115&lt;&gt;"",M115=""),1,0)</x:f>
        <x:v>0</x:v>
      </x:c>
      <x:c r="O115" s="175" t="n">
        <x:f>IF(AND(ISNUMBER(A115),A115&gt;=Listas!B13,A115&lt;Listas!B14+1),1,0)</x:f>
        <x:v>0</x:v>
      </x:c>
      <x:c r="P115" s="175" t="n">
        <x:f>IF(COUNTA(A115:L115)=0,0,IF(COUNTIFS(Veiculos!$A$5:$A$104,B115)=1,IFERROR(INDEX(Veiculos!$X$5:$X$104,MATCH(B115,Veiculos!$A$5:$A$104,0)),0),IF(Listas!B15="Todos",1,0)))</x:f>
        <x:v>1</x:v>
      </x:c>
      <x:c r="Q115" s="1" t="n">
        <x:f>IF(M115&lt;&gt;"",1,0)</x:f>
        <x:v>0</x:v>
      </x:c>
      <x:c r="R115" s="1"/>
      <x:c r="S115" s="1"/>
      <x:c r="T115" s="1"/>
      <x:c r="U115" s="1"/>
      <x:c r="V115" s="1"/>
      <x:c r="W115" s="1"/>
    </x:row>
    <x:row r="116">
      <x:c r="A116" s="42"/>
      <x:c r="B116" s="26"/>
      <x:c r="C116" s="43"/>
      <x:c r="D116" s="43"/>
      <x:c r="E116" s="44"/>
      <x:c r="F116" s="28"/>
      <x:c r="G116" s="45" t="str">
        <x:f>IF(COUNTA(A116:F116)=0,"",IF(N116=0,"n.a.",F116/E116))</x:f>
      </x:c>
      <x:c r="H116" s="46" t="str">
        <x:f>IF(COUNTA(A116:F116)=0,"",IF(N116=0,"n.a.",D116/E116))</x:f>
      </x:c>
      <x:c r="I116" s="45" t="str">
        <x:f>IF(COUNTA(A116:F116)=0,"",IF(N116=0,"n.a.",F116/D116))</x:f>
      </x:c>
      <x:c r="J116" s="26"/>
      <x:c r="K116" s="26"/>
      <x:c r="L116" s="26"/>
      <x:c r="M116" s="175" t="str">
        <x:f>IF(COUNTA(A116:F116,J116:L116)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inválidos",IF(OR(NOT(ISNUMBER(A116)),A116&lt;=0),"Data inválida",IF(OR(B116="",COUNTIFS(Veiculos!$A$5:$A$104,B116)&lt;&gt;1),"Veículo ausente ou duplicado",IF(IFERROR(INDEX(Veiculos!$AG$5:$AG$104,MATCH(B116,Veiculos!$A$5:$A$104,0)),0)&lt;&gt;1,"Cadastro do veículo pendente",IF(OR(NOT(ISNUMBER(C116)),C116&lt;0,NOT(ISNUMBER(D116)),D116&lt;=0,NOT(ISNUMBER(E116)),E116&lt;=0,NOT(ISNUMBER(F116)),F116&lt;0),"Hodômetro, km, litros ou valor inválido",""))))))</x:f>
      </x:c>
      <x:c r="N116" s="175" t="n">
        <x:f>IF(AND(A116&lt;&gt;"",M116=""),1,0)</x:f>
        <x:v>0</x:v>
      </x:c>
      <x:c r="O116" s="175" t="n">
        <x:f>IF(AND(ISNUMBER(A116),A116&gt;=Listas!B13,A116&lt;Listas!B14+1),1,0)</x:f>
        <x:v>0</x:v>
      </x:c>
      <x:c r="P116" s="175" t="n">
        <x:f>IF(COUNTA(A116:L116)=0,0,IF(COUNTIFS(Veiculos!$A$5:$A$104,B116)=1,IFERROR(INDEX(Veiculos!$X$5:$X$104,MATCH(B116,Veiculos!$A$5:$A$104,0)),0),IF(Listas!B15="Todos",1,0)))</x:f>
        <x:v>1</x:v>
      </x:c>
      <x:c r="Q116" s="1" t="n">
        <x:f>IF(M116&lt;&gt;"",1,0)</x:f>
        <x:v>0</x:v>
      </x:c>
      <x:c r="R116" s="1"/>
      <x:c r="S116" s="1"/>
      <x:c r="T116" s="1"/>
      <x:c r="U116" s="1"/>
      <x:c r="V116" s="1"/>
      <x:c r="W116" s="1"/>
    </x:row>
    <x:row r="117">
      <x:c r="A117" s="42"/>
      <x:c r="B117" s="26"/>
      <x:c r="C117" s="43"/>
      <x:c r="D117" s="43"/>
      <x:c r="E117" s="44"/>
      <x:c r="F117" s="28"/>
      <x:c r="G117" s="45" t="str">
        <x:f>IF(COUNTA(A117:F117)=0,"",IF(N117=0,"n.a.",F117/E117))</x:f>
      </x:c>
      <x:c r="H117" s="46" t="str">
        <x:f>IF(COUNTA(A117:F117)=0,"",IF(N117=0,"n.a.",D117/E117))</x:f>
      </x:c>
      <x:c r="I117" s="45" t="str">
        <x:f>IF(COUNTA(A117:F117)=0,"",IF(N117=0,"n.a.",F117/D117))</x:f>
      </x:c>
      <x:c r="J117" s="26"/>
      <x:c r="K117" s="26"/>
      <x:c r="L117" s="26"/>
      <x:c r="M117" s="175" t="str">
        <x:f>IF(COUNTA(A117:F117,J117:L117)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inválidos",IF(OR(NOT(ISNUMBER(A117)),A117&lt;=0),"Data inválida",IF(OR(B117="",COUNTIFS(Veiculos!$A$5:$A$104,B117)&lt;&gt;1),"Veículo ausente ou duplicado",IF(IFERROR(INDEX(Veiculos!$AG$5:$AG$104,MATCH(B117,Veiculos!$A$5:$A$104,0)),0)&lt;&gt;1,"Cadastro do veículo pendente",IF(OR(NOT(ISNUMBER(C117)),C117&lt;0,NOT(ISNUMBER(D117)),D117&lt;=0,NOT(ISNUMBER(E117)),E117&lt;=0,NOT(ISNUMBER(F117)),F117&lt;0),"Hodômetro, km, litros ou valor inválido",""))))))</x:f>
      </x:c>
      <x:c r="N117" s="175" t="n">
        <x:f>IF(AND(A117&lt;&gt;"",M117=""),1,0)</x:f>
        <x:v>0</x:v>
      </x:c>
      <x:c r="O117" s="175" t="n">
        <x:f>IF(AND(ISNUMBER(A117),A117&gt;=Listas!B13,A117&lt;Listas!B14+1),1,0)</x:f>
        <x:v>0</x:v>
      </x:c>
      <x:c r="P117" s="175" t="n">
        <x:f>IF(COUNTA(A117:L117)=0,0,IF(COUNTIFS(Veiculos!$A$5:$A$104,B117)=1,IFERROR(INDEX(Veiculos!$X$5:$X$104,MATCH(B117,Veiculos!$A$5:$A$104,0)),0),IF(Listas!B15="Todos",1,0)))</x:f>
        <x:v>1</x:v>
      </x:c>
      <x:c r="Q117" s="1" t="n">
        <x:f>IF(M117&lt;&gt;"",1,0)</x:f>
        <x:v>0</x:v>
      </x:c>
      <x:c r="R117" s="1"/>
      <x:c r="S117" s="1"/>
      <x:c r="T117" s="1"/>
      <x:c r="U117" s="1"/>
      <x:c r="V117" s="1"/>
      <x:c r="W117" s="1"/>
    </x:row>
    <x:row r="118">
      <x:c r="A118" s="42"/>
      <x:c r="B118" s="26"/>
      <x:c r="C118" s="43"/>
      <x:c r="D118" s="43"/>
      <x:c r="E118" s="44"/>
      <x:c r="F118" s="28"/>
      <x:c r="G118" s="45" t="str">
        <x:f>IF(COUNTA(A118:F118)=0,"",IF(N118=0,"n.a.",F118/E118))</x:f>
      </x:c>
      <x:c r="H118" s="46" t="str">
        <x:f>IF(COUNTA(A118:F118)=0,"",IF(N118=0,"n.a.",D118/E118))</x:f>
      </x:c>
      <x:c r="I118" s="45" t="str">
        <x:f>IF(COUNTA(A118:F118)=0,"",IF(N118=0,"n.a.",F118/D118))</x:f>
      </x:c>
      <x:c r="J118" s="26"/>
      <x:c r="K118" s="26"/>
      <x:c r="L118" s="26"/>
      <x:c r="M118" s="175" t="str">
        <x:f>IF(COUNTA(A118:F118,J118:L118)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inválidos",IF(OR(NOT(ISNUMBER(A118)),A118&lt;=0),"Data inválida",IF(OR(B118="",COUNTIFS(Veiculos!$A$5:$A$104,B118)&lt;&gt;1),"Veículo ausente ou duplicado",IF(IFERROR(INDEX(Veiculos!$AG$5:$AG$104,MATCH(B118,Veiculos!$A$5:$A$104,0)),0)&lt;&gt;1,"Cadastro do veículo pendente",IF(OR(NOT(ISNUMBER(C118)),C118&lt;0,NOT(ISNUMBER(D118)),D118&lt;=0,NOT(ISNUMBER(E118)),E118&lt;=0,NOT(ISNUMBER(F118)),F118&lt;0),"Hodômetro, km, litros ou valor inválido",""))))))</x:f>
      </x:c>
      <x:c r="N118" s="175" t="n">
        <x:f>IF(AND(A118&lt;&gt;"",M118=""),1,0)</x:f>
        <x:v>0</x:v>
      </x:c>
      <x:c r="O118" s="175" t="n">
        <x:f>IF(AND(ISNUMBER(A118),A118&gt;=Listas!B13,A118&lt;Listas!B14+1),1,0)</x:f>
        <x:v>0</x:v>
      </x:c>
      <x:c r="P118" s="175" t="n">
        <x:f>IF(COUNTA(A118:L118)=0,0,IF(COUNTIFS(Veiculos!$A$5:$A$104,B118)=1,IFERROR(INDEX(Veiculos!$X$5:$X$104,MATCH(B118,Veiculos!$A$5:$A$104,0)),0),IF(Listas!B15="Todos",1,0)))</x:f>
        <x:v>1</x:v>
      </x:c>
      <x:c r="Q118" s="1" t="n">
        <x:f>IF(M118&lt;&gt;"",1,0)</x:f>
        <x:v>0</x:v>
      </x:c>
      <x:c r="R118" s="1"/>
      <x:c r="S118" s="1"/>
      <x:c r="T118" s="1"/>
      <x:c r="U118" s="1"/>
      <x:c r="V118" s="1"/>
      <x:c r="W118" s="1"/>
    </x:row>
    <x:row r="119">
      <x:c r="A119" s="42"/>
      <x:c r="B119" s="26"/>
      <x:c r="C119" s="43"/>
      <x:c r="D119" s="43"/>
      <x:c r="E119" s="44"/>
      <x:c r="F119" s="28"/>
      <x:c r="G119" s="45" t="str">
        <x:f>IF(COUNTA(A119:F119)=0,"",IF(N119=0,"n.a.",F119/E119))</x:f>
      </x:c>
      <x:c r="H119" s="46" t="str">
        <x:f>IF(COUNTA(A119:F119)=0,"",IF(N119=0,"n.a.",D119/E119))</x:f>
      </x:c>
      <x:c r="I119" s="45" t="str">
        <x:f>IF(COUNTA(A119:F119)=0,"",IF(N119=0,"n.a.",F119/D119))</x:f>
      </x:c>
      <x:c r="J119" s="26"/>
      <x:c r="K119" s="26"/>
      <x:c r="L119" s="26"/>
      <x:c r="M119" s="175" t="str">
        <x:f>IF(COUNTA(A119:F119,J119:L119)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inválidos",IF(OR(NOT(ISNUMBER(A119)),A119&lt;=0),"Data inválida",IF(OR(B119="",COUNTIFS(Veiculos!$A$5:$A$104,B119)&lt;&gt;1),"Veículo ausente ou duplicado",IF(IFERROR(INDEX(Veiculos!$AG$5:$AG$104,MATCH(B119,Veiculos!$A$5:$A$104,0)),0)&lt;&gt;1,"Cadastro do veículo pendente",IF(OR(NOT(ISNUMBER(C119)),C119&lt;0,NOT(ISNUMBER(D119)),D119&lt;=0,NOT(ISNUMBER(E119)),E119&lt;=0,NOT(ISNUMBER(F119)),F119&lt;0),"Hodômetro, km, litros ou valor inválido",""))))))</x:f>
      </x:c>
      <x:c r="N119" s="175" t="n">
        <x:f>IF(AND(A119&lt;&gt;"",M119=""),1,0)</x:f>
        <x:v>0</x:v>
      </x:c>
      <x:c r="O119" s="175" t="n">
        <x:f>IF(AND(ISNUMBER(A119),A119&gt;=Listas!B13,A119&lt;Listas!B14+1),1,0)</x:f>
        <x:v>0</x:v>
      </x:c>
      <x:c r="P119" s="175" t="n">
        <x:f>IF(COUNTA(A119:L119)=0,0,IF(COUNTIFS(Veiculos!$A$5:$A$104,B119)=1,IFERROR(INDEX(Veiculos!$X$5:$X$104,MATCH(B119,Veiculos!$A$5:$A$104,0)),0),IF(Listas!B15="Todos",1,0)))</x:f>
        <x:v>1</x:v>
      </x:c>
      <x:c r="Q119" s="1" t="n">
        <x:f>IF(M119&lt;&gt;"",1,0)</x:f>
        <x:v>0</x:v>
      </x:c>
      <x:c r="R119" s="1"/>
      <x:c r="S119" s="1"/>
      <x:c r="T119" s="1"/>
      <x:c r="U119" s="1"/>
      <x:c r="V119" s="1"/>
      <x:c r="W119" s="1"/>
    </x:row>
    <x:row r="120">
      <x:c r="A120" s="42"/>
      <x:c r="B120" s="26"/>
      <x:c r="C120" s="43"/>
      <x:c r="D120" s="43"/>
      <x:c r="E120" s="44"/>
      <x:c r="F120" s="28"/>
      <x:c r="G120" s="45" t="str">
        <x:f>IF(COUNTA(A120:F120)=0,"",IF(N120=0,"n.a.",F120/E120))</x:f>
      </x:c>
      <x:c r="H120" s="46" t="str">
        <x:f>IF(COUNTA(A120:F120)=0,"",IF(N120=0,"n.a.",D120/E120))</x:f>
      </x:c>
      <x:c r="I120" s="45" t="str">
        <x:f>IF(COUNTA(A120:F120)=0,"",IF(N120=0,"n.a.",F120/D120))</x:f>
      </x:c>
      <x:c r="J120" s="26"/>
      <x:c r="K120" s="26"/>
      <x:c r="L120" s="26"/>
      <x:c r="M120" s="175" t="str">
        <x:f>IF(COUNTA(A120:F120,J120:L120)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inválidos",IF(OR(NOT(ISNUMBER(A120)),A120&lt;=0),"Data inválida",IF(OR(B120="",COUNTIFS(Veiculos!$A$5:$A$104,B120)&lt;&gt;1),"Veículo ausente ou duplicado",IF(IFERROR(INDEX(Veiculos!$AG$5:$AG$104,MATCH(B120,Veiculos!$A$5:$A$104,0)),0)&lt;&gt;1,"Cadastro do veículo pendente",IF(OR(NOT(ISNUMBER(C120)),C120&lt;0,NOT(ISNUMBER(D120)),D120&lt;=0,NOT(ISNUMBER(E120)),E120&lt;=0,NOT(ISNUMBER(F120)),F120&lt;0),"Hodômetro, km, litros ou valor inválido",""))))))</x:f>
      </x:c>
      <x:c r="N120" s="175" t="n">
        <x:f>IF(AND(A120&lt;&gt;"",M120=""),1,0)</x:f>
        <x:v>0</x:v>
      </x:c>
      <x:c r="O120" s="175" t="n">
        <x:f>IF(AND(ISNUMBER(A120),A120&gt;=Listas!B13,A120&lt;Listas!B14+1),1,0)</x:f>
        <x:v>0</x:v>
      </x:c>
      <x:c r="P120" s="175" t="n">
        <x:f>IF(COUNTA(A120:L120)=0,0,IF(COUNTIFS(Veiculos!$A$5:$A$104,B120)=1,IFERROR(INDEX(Veiculos!$X$5:$X$104,MATCH(B120,Veiculos!$A$5:$A$104,0)),0),IF(Listas!B15="Todos",1,0)))</x:f>
        <x:v>1</x:v>
      </x:c>
      <x:c r="Q120" s="1" t="n">
        <x:f>IF(M120&lt;&gt;"",1,0)</x:f>
        <x:v>0</x:v>
      </x:c>
      <x:c r="R120" s="1"/>
      <x:c r="S120" s="1"/>
      <x:c r="T120" s="1"/>
      <x:c r="U120" s="1"/>
      <x:c r="V120" s="1"/>
      <x:c r="W120" s="1"/>
    </x:row>
    <x:row r="121">
      <x:c r="A121" s="42"/>
      <x:c r="B121" s="26"/>
      <x:c r="C121" s="43"/>
      <x:c r="D121" s="43"/>
      <x:c r="E121" s="44"/>
      <x:c r="F121" s="28"/>
      <x:c r="G121" s="45" t="str">
        <x:f>IF(COUNTA(A121:F121)=0,"",IF(N121=0,"n.a.",F121/E121))</x:f>
      </x:c>
      <x:c r="H121" s="46" t="str">
        <x:f>IF(COUNTA(A121:F121)=0,"",IF(N121=0,"n.a.",D121/E121))</x:f>
      </x:c>
      <x:c r="I121" s="45" t="str">
        <x:f>IF(COUNTA(A121:F121)=0,"",IF(N121=0,"n.a.",F121/D121))</x:f>
      </x:c>
      <x:c r="J121" s="26"/>
      <x:c r="K121" s="26"/>
      <x:c r="L121" s="26"/>
      <x:c r="M121" s="175" t="str">
        <x:f>IF(COUNTA(A121:F121,J121:L121)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inválidos",IF(OR(NOT(ISNUMBER(A121)),A121&lt;=0),"Data inválida",IF(OR(B121="",COUNTIFS(Veiculos!$A$5:$A$104,B121)&lt;&gt;1),"Veículo ausente ou duplicado",IF(IFERROR(INDEX(Veiculos!$AG$5:$AG$104,MATCH(B121,Veiculos!$A$5:$A$104,0)),0)&lt;&gt;1,"Cadastro do veículo pendente",IF(OR(NOT(ISNUMBER(C121)),C121&lt;0,NOT(ISNUMBER(D121)),D121&lt;=0,NOT(ISNUMBER(E121)),E121&lt;=0,NOT(ISNUMBER(F121)),F121&lt;0),"Hodômetro, km, litros ou valor inválido",""))))))</x:f>
      </x:c>
      <x:c r="N121" s="175" t="n">
        <x:f>IF(AND(A121&lt;&gt;"",M121=""),1,0)</x:f>
        <x:v>0</x:v>
      </x:c>
      <x:c r="O121" s="175" t="n">
        <x:f>IF(AND(ISNUMBER(A121),A121&gt;=Listas!B13,A121&lt;Listas!B14+1),1,0)</x:f>
        <x:v>0</x:v>
      </x:c>
      <x:c r="P121" s="175" t="n">
        <x:f>IF(COUNTA(A121:L121)=0,0,IF(COUNTIFS(Veiculos!$A$5:$A$104,B121)=1,IFERROR(INDEX(Veiculos!$X$5:$X$104,MATCH(B121,Veiculos!$A$5:$A$104,0)),0),IF(Listas!B15="Todos",1,0)))</x:f>
        <x:v>1</x:v>
      </x:c>
      <x:c r="Q121" s="1" t="n">
        <x:f>IF(M121&lt;&gt;"",1,0)</x:f>
        <x:v>0</x:v>
      </x:c>
      <x:c r="R121" s="1"/>
      <x:c r="S121" s="1"/>
      <x:c r="T121" s="1"/>
      <x:c r="U121" s="1"/>
      <x:c r="V121" s="1"/>
      <x:c r="W121" s="1"/>
    </x:row>
    <x:row r="122">
      <x:c r="A122" s="42"/>
      <x:c r="B122" s="26"/>
      <x:c r="C122" s="43"/>
      <x:c r="D122" s="43"/>
      <x:c r="E122" s="44"/>
      <x:c r="F122" s="28"/>
      <x:c r="G122" s="45" t="str">
        <x:f>IF(COUNTA(A122:F122)=0,"",IF(N122=0,"n.a.",F122/E122))</x:f>
      </x:c>
      <x:c r="H122" s="46" t="str">
        <x:f>IF(COUNTA(A122:F122)=0,"",IF(N122=0,"n.a.",D122/E122))</x:f>
      </x:c>
      <x:c r="I122" s="45" t="str">
        <x:f>IF(COUNTA(A122:F122)=0,"",IF(N122=0,"n.a.",F122/D122))</x:f>
      </x:c>
      <x:c r="J122" s="26"/>
      <x:c r="K122" s="26"/>
      <x:c r="L122" s="26"/>
      <x:c r="M122" s="175" t="str">
        <x:f>IF(COUNTA(A122:F122,J122:L122)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inválidos",IF(OR(NOT(ISNUMBER(A122)),A122&lt;=0),"Data inválida",IF(OR(B122="",COUNTIFS(Veiculos!$A$5:$A$104,B122)&lt;&gt;1),"Veículo ausente ou duplicado",IF(IFERROR(INDEX(Veiculos!$AG$5:$AG$104,MATCH(B122,Veiculos!$A$5:$A$104,0)),0)&lt;&gt;1,"Cadastro do veículo pendente",IF(OR(NOT(ISNUMBER(C122)),C122&lt;0,NOT(ISNUMBER(D122)),D122&lt;=0,NOT(ISNUMBER(E122)),E122&lt;=0,NOT(ISNUMBER(F122)),F122&lt;0),"Hodômetro, km, litros ou valor inválido",""))))))</x:f>
      </x:c>
      <x:c r="N122" s="175" t="n">
        <x:f>IF(AND(A122&lt;&gt;"",M122=""),1,0)</x:f>
        <x:v>0</x:v>
      </x:c>
      <x:c r="O122" s="175" t="n">
        <x:f>IF(AND(ISNUMBER(A122),A122&gt;=Listas!B13,A122&lt;Listas!B14+1),1,0)</x:f>
        <x:v>0</x:v>
      </x:c>
      <x:c r="P122" s="175" t="n">
        <x:f>IF(COUNTA(A122:L122)=0,0,IF(COUNTIFS(Veiculos!$A$5:$A$104,B122)=1,IFERROR(INDEX(Veiculos!$X$5:$X$104,MATCH(B122,Veiculos!$A$5:$A$104,0)),0),IF(Listas!B15="Todos",1,0)))</x:f>
        <x:v>1</x:v>
      </x:c>
      <x:c r="Q122" s="1" t="n">
        <x:f>IF(M122&lt;&gt;"",1,0)</x:f>
        <x:v>0</x:v>
      </x:c>
      <x:c r="R122" s="1"/>
      <x:c r="S122" s="1"/>
      <x:c r="T122" s="1"/>
      <x:c r="U122" s="1"/>
      <x:c r="V122" s="1"/>
      <x:c r="W122" s="1"/>
    </x:row>
    <x:row r="123">
      <x:c r="A123" s="42"/>
      <x:c r="B123" s="26"/>
      <x:c r="C123" s="43"/>
      <x:c r="D123" s="43"/>
      <x:c r="E123" s="44"/>
      <x:c r="F123" s="28"/>
      <x:c r="G123" s="45" t="str">
        <x:f>IF(COUNTA(A123:F123)=0,"",IF(N123=0,"n.a.",F123/E123))</x:f>
      </x:c>
      <x:c r="H123" s="46" t="str">
        <x:f>IF(COUNTA(A123:F123)=0,"",IF(N123=0,"n.a.",D123/E123))</x:f>
      </x:c>
      <x:c r="I123" s="45" t="str">
        <x:f>IF(COUNTA(A123:F123)=0,"",IF(N123=0,"n.a.",F123/D123))</x:f>
      </x:c>
      <x:c r="J123" s="26"/>
      <x:c r="K123" s="26"/>
      <x:c r="L123" s="26"/>
      <x:c r="M123" s="175" t="str">
        <x:f>IF(COUNTA(A123:F123,J123:L123)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inválidos",IF(OR(NOT(ISNUMBER(A123)),A123&lt;=0),"Data inválida",IF(OR(B123="",COUNTIFS(Veiculos!$A$5:$A$104,B123)&lt;&gt;1),"Veículo ausente ou duplicado",IF(IFERROR(INDEX(Veiculos!$AG$5:$AG$104,MATCH(B123,Veiculos!$A$5:$A$104,0)),0)&lt;&gt;1,"Cadastro do veículo pendente",IF(OR(NOT(ISNUMBER(C123)),C123&lt;0,NOT(ISNUMBER(D123)),D123&lt;=0,NOT(ISNUMBER(E123)),E123&lt;=0,NOT(ISNUMBER(F123)),F123&lt;0),"Hodômetro, km, litros ou valor inválido",""))))))</x:f>
      </x:c>
      <x:c r="N123" s="175" t="n">
        <x:f>IF(AND(A123&lt;&gt;"",M123=""),1,0)</x:f>
        <x:v>0</x:v>
      </x:c>
      <x:c r="O123" s="175" t="n">
        <x:f>IF(AND(ISNUMBER(A123),A123&gt;=Listas!B13,A123&lt;Listas!B14+1),1,0)</x:f>
        <x:v>0</x:v>
      </x:c>
      <x:c r="P123" s="175" t="n">
        <x:f>IF(COUNTA(A123:L123)=0,0,IF(COUNTIFS(Veiculos!$A$5:$A$104,B123)=1,IFERROR(INDEX(Veiculos!$X$5:$X$104,MATCH(B123,Veiculos!$A$5:$A$104,0)),0),IF(Listas!B15="Todos",1,0)))</x:f>
        <x:v>1</x:v>
      </x:c>
      <x:c r="Q123" s="1" t="n">
        <x:f>IF(M123&lt;&gt;"",1,0)</x:f>
        <x:v>0</x:v>
      </x:c>
      <x:c r="R123" s="1"/>
      <x:c r="S123" s="1"/>
      <x:c r="T123" s="1"/>
      <x:c r="U123" s="1"/>
      <x:c r="V123" s="1"/>
      <x:c r="W123" s="1"/>
    </x:row>
    <x:row r="124">
      <x:c r="A124" s="42"/>
      <x:c r="B124" s="26"/>
      <x:c r="C124" s="43"/>
      <x:c r="D124" s="43"/>
      <x:c r="E124" s="44"/>
      <x:c r="F124" s="28"/>
      <x:c r="G124" s="45" t="str">
        <x:f>IF(COUNTA(A124:F124)=0,"",IF(N124=0,"n.a.",F124/E124))</x:f>
      </x:c>
      <x:c r="H124" s="46" t="str">
        <x:f>IF(COUNTA(A124:F124)=0,"",IF(N124=0,"n.a.",D124/E124))</x:f>
      </x:c>
      <x:c r="I124" s="45" t="str">
        <x:f>IF(COUNTA(A124:F124)=0,"",IF(N124=0,"n.a.",F124/D124))</x:f>
      </x:c>
      <x:c r="J124" s="26"/>
      <x:c r="K124" s="26"/>
      <x:c r="L124" s="26"/>
      <x:c r="M124" s="175" t="str">
        <x:f>IF(COUNTA(A124:F124,J124:L124)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inválidos",IF(OR(NOT(ISNUMBER(A124)),A124&lt;=0),"Data inválida",IF(OR(B124="",COUNTIFS(Veiculos!$A$5:$A$104,B124)&lt;&gt;1),"Veículo ausente ou duplicado",IF(IFERROR(INDEX(Veiculos!$AG$5:$AG$104,MATCH(B124,Veiculos!$A$5:$A$104,0)),0)&lt;&gt;1,"Cadastro do veículo pendente",IF(OR(NOT(ISNUMBER(C124)),C124&lt;0,NOT(ISNUMBER(D124)),D124&lt;=0,NOT(ISNUMBER(E124)),E124&lt;=0,NOT(ISNUMBER(F124)),F124&lt;0),"Hodômetro, km, litros ou valor inválido",""))))))</x:f>
      </x:c>
      <x:c r="N124" s="175" t="n">
        <x:f>IF(AND(A124&lt;&gt;"",M124=""),1,0)</x:f>
        <x:v>0</x:v>
      </x:c>
      <x:c r="O124" s="175" t="n">
        <x:f>IF(AND(ISNUMBER(A124),A124&gt;=Listas!B13,A124&lt;Listas!B14+1),1,0)</x:f>
        <x:v>0</x:v>
      </x:c>
      <x:c r="P124" s="175" t="n">
        <x:f>IF(COUNTA(A124:L124)=0,0,IF(COUNTIFS(Veiculos!$A$5:$A$104,B124)=1,IFERROR(INDEX(Veiculos!$X$5:$X$104,MATCH(B124,Veiculos!$A$5:$A$104,0)),0),IF(Listas!B15="Todos",1,0)))</x:f>
        <x:v>1</x:v>
      </x:c>
      <x:c r="Q124" s="1" t="n">
        <x:f>IF(M124&lt;&gt;"",1,0)</x:f>
        <x:v>0</x:v>
      </x:c>
      <x:c r="R124" s="1"/>
      <x:c r="S124" s="1"/>
      <x:c r="T124" s="1"/>
      <x:c r="U124" s="1"/>
      <x:c r="V124" s="1"/>
      <x:c r="W124" s="1"/>
    </x:row>
    <x:row r="125">
      <x:c r="A125" s="42"/>
      <x:c r="B125" s="26"/>
      <x:c r="C125" s="43"/>
      <x:c r="D125" s="43"/>
      <x:c r="E125" s="44"/>
      <x:c r="F125" s="28"/>
      <x:c r="G125" s="45" t="str">
        <x:f>IF(COUNTA(A125:F125)=0,"",IF(N125=0,"n.a.",F125/E125))</x:f>
      </x:c>
      <x:c r="H125" s="46" t="str">
        <x:f>IF(COUNTA(A125:F125)=0,"",IF(N125=0,"n.a.",D125/E125))</x:f>
      </x:c>
      <x:c r="I125" s="45" t="str">
        <x:f>IF(COUNTA(A125:F125)=0,"",IF(N125=0,"n.a.",F125/D125))</x:f>
      </x:c>
      <x:c r="J125" s="26"/>
      <x:c r="K125" s="26"/>
      <x:c r="L125" s="26"/>
      <x:c r="M125" s="175" t="str">
        <x:f>IF(COUNTA(A125:F125,J125:L125)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inválidos",IF(OR(NOT(ISNUMBER(A125)),A125&lt;=0),"Data inválida",IF(OR(B125="",COUNTIFS(Veiculos!$A$5:$A$104,B125)&lt;&gt;1),"Veículo ausente ou duplicado",IF(IFERROR(INDEX(Veiculos!$AG$5:$AG$104,MATCH(B125,Veiculos!$A$5:$A$104,0)),0)&lt;&gt;1,"Cadastro do veículo pendente",IF(OR(NOT(ISNUMBER(C125)),C125&lt;0,NOT(ISNUMBER(D125)),D125&lt;=0,NOT(ISNUMBER(E125)),E125&lt;=0,NOT(ISNUMBER(F125)),F125&lt;0),"Hodômetro, km, litros ou valor inválido",""))))))</x:f>
      </x:c>
      <x:c r="N125" s="175" t="n">
        <x:f>IF(AND(A125&lt;&gt;"",M125=""),1,0)</x:f>
        <x:v>0</x:v>
      </x:c>
      <x:c r="O125" s="175" t="n">
        <x:f>IF(AND(ISNUMBER(A125),A125&gt;=Listas!B13,A125&lt;Listas!B14+1),1,0)</x:f>
        <x:v>0</x:v>
      </x:c>
      <x:c r="P125" s="175" t="n">
        <x:f>IF(COUNTA(A125:L125)=0,0,IF(COUNTIFS(Veiculos!$A$5:$A$104,B125)=1,IFERROR(INDEX(Veiculos!$X$5:$X$104,MATCH(B125,Veiculos!$A$5:$A$104,0)),0),IF(Listas!B15="Todos",1,0)))</x:f>
        <x:v>1</x:v>
      </x:c>
      <x:c r="Q125" s="1" t="n">
        <x:f>IF(M125&lt;&gt;"",1,0)</x:f>
        <x:v>0</x:v>
      </x:c>
      <x:c r="R125" s="1"/>
      <x:c r="S125" s="1"/>
      <x:c r="T125" s="1"/>
      <x:c r="U125" s="1"/>
      <x:c r="V125" s="1"/>
      <x:c r="W125" s="1"/>
    </x:row>
    <x:row r="126">
      <x:c r="A126" s="42"/>
      <x:c r="B126" s="26"/>
      <x:c r="C126" s="43"/>
      <x:c r="D126" s="43"/>
      <x:c r="E126" s="44"/>
      <x:c r="F126" s="28"/>
      <x:c r="G126" s="45" t="str">
        <x:f>IF(COUNTA(A126:F126)=0,"",IF(N126=0,"n.a.",F126/E126))</x:f>
      </x:c>
      <x:c r="H126" s="46" t="str">
        <x:f>IF(COUNTA(A126:F126)=0,"",IF(N126=0,"n.a.",D126/E126))</x:f>
      </x:c>
      <x:c r="I126" s="45" t="str">
        <x:f>IF(COUNTA(A126:F126)=0,"",IF(N126=0,"n.a.",F126/D126))</x:f>
      </x:c>
      <x:c r="J126" s="26"/>
      <x:c r="K126" s="26"/>
      <x:c r="L126" s="26"/>
      <x:c r="M126" s="175" t="str">
        <x:f>IF(COUNTA(A126:F126,J126:L126)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inválidos",IF(OR(NOT(ISNUMBER(A126)),A126&lt;=0),"Data inválida",IF(OR(B126="",COUNTIFS(Veiculos!$A$5:$A$104,B126)&lt;&gt;1),"Veículo ausente ou duplicado",IF(IFERROR(INDEX(Veiculos!$AG$5:$AG$104,MATCH(B126,Veiculos!$A$5:$A$104,0)),0)&lt;&gt;1,"Cadastro do veículo pendente",IF(OR(NOT(ISNUMBER(C126)),C126&lt;0,NOT(ISNUMBER(D126)),D126&lt;=0,NOT(ISNUMBER(E126)),E126&lt;=0,NOT(ISNUMBER(F126)),F126&lt;0),"Hodômetro, km, litros ou valor inválido",""))))))</x:f>
      </x:c>
      <x:c r="N126" s="175" t="n">
        <x:f>IF(AND(A126&lt;&gt;"",M126=""),1,0)</x:f>
        <x:v>0</x:v>
      </x:c>
      <x:c r="O126" s="175" t="n">
        <x:f>IF(AND(ISNUMBER(A126),A126&gt;=Listas!B13,A126&lt;Listas!B14+1),1,0)</x:f>
        <x:v>0</x:v>
      </x:c>
      <x:c r="P126" s="175" t="n">
        <x:f>IF(COUNTA(A126:L126)=0,0,IF(COUNTIFS(Veiculos!$A$5:$A$104,B126)=1,IFERROR(INDEX(Veiculos!$X$5:$X$104,MATCH(B126,Veiculos!$A$5:$A$104,0)),0),IF(Listas!B15="Todos",1,0)))</x:f>
        <x:v>1</x:v>
      </x:c>
      <x:c r="Q126" s="1" t="n">
        <x:f>IF(M126&lt;&gt;"",1,0)</x:f>
        <x:v>0</x:v>
      </x:c>
      <x:c r="R126" s="1"/>
      <x:c r="S126" s="1"/>
      <x:c r="T126" s="1"/>
      <x:c r="U126" s="1"/>
      <x:c r="V126" s="1"/>
      <x:c r="W126" s="1"/>
    </x:row>
    <x:row r="127">
      <x:c r="A127" s="42"/>
      <x:c r="B127" s="26"/>
      <x:c r="C127" s="43"/>
      <x:c r="D127" s="43"/>
      <x:c r="E127" s="44"/>
      <x:c r="F127" s="28"/>
      <x:c r="G127" s="45" t="str">
        <x:f>IF(COUNTA(A127:F127)=0,"",IF(N127=0,"n.a.",F127/E127))</x:f>
      </x:c>
      <x:c r="H127" s="46" t="str">
        <x:f>IF(COUNTA(A127:F127)=0,"",IF(N127=0,"n.a.",D127/E127))</x:f>
      </x:c>
      <x:c r="I127" s="45" t="str">
        <x:f>IF(COUNTA(A127:F127)=0,"",IF(N127=0,"n.a.",F127/D127))</x:f>
      </x:c>
      <x:c r="J127" s="26"/>
      <x:c r="K127" s="26"/>
      <x:c r="L127" s="26"/>
      <x:c r="M127" s="175" t="str">
        <x:f>IF(COUNTA(A127:F127,J127:L127)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inválidos",IF(OR(NOT(ISNUMBER(A127)),A127&lt;=0),"Data inválida",IF(OR(B127="",COUNTIFS(Veiculos!$A$5:$A$104,B127)&lt;&gt;1),"Veículo ausente ou duplicado",IF(IFERROR(INDEX(Veiculos!$AG$5:$AG$104,MATCH(B127,Veiculos!$A$5:$A$104,0)),0)&lt;&gt;1,"Cadastro do veículo pendente",IF(OR(NOT(ISNUMBER(C127)),C127&lt;0,NOT(ISNUMBER(D127)),D127&lt;=0,NOT(ISNUMBER(E127)),E127&lt;=0,NOT(ISNUMBER(F127)),F127&lt;0),"Hodômetro, km, litros ou valor inválido",""))))))</x:f>
      </x:c>
      <x:c r="N127" s="175" t="n">
        <x:f>IF(AND(A127&lt;&gt;"",M127=""),1,0)</x:f>
        <x:v>0</x:v>
      </x:c>
      <x:c r="O127" s="175" t="n">
        <x:f>IF(AND(ISNUMBER(A127),A127&gt;=Listas!B13,A127&lt;Listas!B14+1),1,0)</x:f>
        <x:v>0</x:v>
      </x:c>
      <x:c r="P127" s="175" t="n">
        <x:f>IF(COUNTA(A127:L127)=0,0,IF(COUNTIFS(Veiculos!$A$5:$A$104,B127)=1,IFERROR(INDEX(Veiculos!$X$5:$X$104,MATCH(B127,Veiculos!$A$5:$A$104,0)),0),IF(Listas!B15="Todos",1,0)))</x:f>
        <x:v>1</x:v>
      </x:c>
      <x:c r="Q127" s="1" t="n">
        <x:f>IF(M127&lt;&gt;"",1,0)</x:f>
        <x:v>0</x:v>
      </x:c>
      <x:c r="R127" s="1"/>
      <x:c r="S127" s="1"/>
      <x:c r="T127" s="1"/>
      <x:c r="U127" s="1"/>
      <x:c r="V127" s="1"/>
      <x:c r="W127" s="1"/>
    </x:row>
    <x:row r="128">
      <x:c r="A128" s="42"/>
      <x:c r="B128" s="26"/>
      <x:c r="C128" s="43"/>
      <x:c r="D128" s="43"/>
      <x:c r="E128" s="44"/>
      <x:c r="F128" s="28"/>
      <x:c r="G128" s="45" t="str">
        <x:f>IF(COUNTA(A128:F128)=0,"",IF(N128=0,"n.a.",F128/E128))</x:f>
      </x:c>
      <x:c r="H128" s="46" t="str">
        <x:f>IF(COUNTA(A128:F128)=0,"",IF(N128=0,"n.a.",D128/E128))</x:f>
      </x:c>
      <x:c r="I128" s="45" t="str">
        <x:f>IF(COUNTA(A128:F128)=0,"",IF(N128=0,"n.a.",F128/D128))</x:f>
      </x:c>
      <x:c r="J128" s="26"/>
      <x:c r="K128" s="26"/>
      <x:c r="L128" s="26"/>
      <x:c r="M128" s="175" t="str">
        <x:f>IF(COUNTA(A128:F128,J128:L128)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inválidos",IF(OR(NOT(ISNUMBER(A128)),A128&lt;=0),"Data inválida",IF(OR(B128="",COUNTIFS(Veiculos!$A$5:$A$104,B128)&lt;&gt;1),"Veículo ausente ou duplicado",IF(IFERROR(INDEX(Veiculos!$AG$5:$AG$104,MATCH(B128,Veiculos!$A$5:$A$104,0)),0)&lt;&gt;1,"Cadastro do veículo pendente",IF(OR(NOT(ISNUMBER(C128)),C128&lt;0,NOT(ISNUMBER(D128)),D128&lt;=0,NOT(ISNUMBER(E128)),E128&lt;=0,NOT(ISNUMBER(F128)),F128&lt;0),"Hodômetro, km, litros ou valor inválido",""))))))</x:f>
      </x:c>
      <x:c r="N128" s="175" t="n">
        <x:f>IF(AND(A128&lt;&gt;"",M128=""),1,0)</x:f>
        <x:v>0</x:v>
      </x:c>
      <x:c r="O128" s="175" t="n">
        <x:f>IF(AND(ISNUMBER(A128),A128&gt;=Listas!B13,A128&lt;Listas!B14+1),1,0)</x:f>
        <x:v>0</x:v>
      </x:c>
      <x:c r="P128" s="175" t="n">
        <x:f>IF(COUNTA(A128:L128)=0,0,IF(COUNTIFS(Veiculos!$A$5:$A$104,B128)=1,IFERROR(INDEX(Veiculos!$X$5:$X$104,MATCH(B128,Veiculos!$A$5:$A$104,0)),0),IF(Listas!B15="Todos",1,0)))</x:f>
        <x:v>1</x:v>
      </x:c>
      <x:c r="Q128" s="1" t="n">
        <x:f>IF(M128&lt;&gt;"",1,0)</x:f>
        <x:v>0</x:v>
      </x:c>
      <x:c r="R128" s="1"/>
      <x:c r="S128" s="1"/>
      <x:c r="T128" s="1"/>
      <x:c r="U128" s="1"/>
      <x:c r="V128" s="1"/>
      <x:c r="W128" s="1"/>
    </x:row>
    <x:row r="129">
      <x:c r="A129" s="42"/>
      <x:c r="B129" s="26"/>
      <x:c r="C129" s="43"/>
      <x:c r="D129" s="43"/>
      <x:c r="E129" s="44"/>
      <x:c r="F129" s="28"/>
      <x:c r="G129" s="45" t="str">
        <x:f>IF(COUNTA(A129:F129)=0,"",IF(N129=0,"n.a.",F129/E129))</x:f>
      </x:c>
      <x:c r="H129" s="46" t="str">
        <x:f>IF(COUNTA(A129:F129)=0,"",IF(N129=0,"n.a.",D129/E129))</x:f>
      </x:c>
      <x:c r="I129" s="45" t="str">
        <x:f>IF(COUNTA(A129:F129)=0,"",IF(N129=0,"n.a.",F129/D129))</x:f>
      </x:c>
      <x:c r="J129" s="26"/>
      <x:c r="K129" s="26"/>
      <x:c r="L129" s="26"/>
      <x:c r="M129" s="175" t="str">
        <x:f>IF(COUNTA(A129:F129,J129:L129)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inválidos",IF(OR(NOT(ISNUMBER(A129)),A129&lt;=0),"Data inválida",IF(OR(B129="",COUNTIFS(Veiculos!$A$5:$A$104,B129)&lt;&gt;1),"Veículo ausente ou duplicado",IF(IFERROR(INDEX(Veiculos!$AG$5:$AG$104,MATCH(B129,Veiculos!$A$5:$A$104,0)),0)&lt;&gt;1,"Cadastro do veículo pendente",IF(OR(NOT(ISNUMBER(C129)),C129&lt;0,NOT(ISNUMBER(D129)),D129&lt;=0,NOT(ISNUMBER(E129)),E129&lt;=0,NOT(ISNUMBER(F129)),F129&lt;0),"Hodômetro, km, litros ou valor inválido",""))))))</x:f>
      </x:c>
      <x:c r="N129" s="175" t="n">
        <x:f>IF(AND(A129&lt;&gt;"",M129=""),1,0)</x:f>
        <x:v>0</x:v>
      </x:c>
      <x:c r="O129" s="175" t="n">
        <x:f>IF(AND(ISNUMBER(A129),A129&gt;=Listas!B13,A129&lt;Listas!B14+1),1,0)</x:f>
        <x:v>0</x:v>
      </x:c>
      <x:c r="P129" s="175" t="n">
        <x:f>IF(COUNTA(A129:L129)=0,0,IF(COUNTIFS(Veiculos!$A$5:$A$104,B129)=1,IFERROR(INDEX(Veiculos!$X$5:$X$104,MATCH(B129,Veiculos!$A$5:$A$104,0)),0),IF(Listas!B15="Todos",1,0)))</x:f>
        <x:v>1</x:v>
      </x:c>
      <x:c r="Q129" s="1" t="n">
        <x:f>IF(M129&lt;&gt;"",1,0)</x:f>
        <x:v>0</x:v>
      </x:c>
      <x:c r="R129" s="1"/>
      <x:c r="S129" s="1"/>
      <x:c r="T129" s="1"/>
      <x:c r="U129" s="1"/>
      <x:c r="V129" s="1"/>
      <x:c r="W129" s="1"/>
    </x:row>
    <x:row r="130">
      <x:c r="A130" s="42"/>
      <x:c r="B130" s="26"/>
      <x:c r="C130" s="43"/>
      <x:c r="D130" s="43"/>
      <x:c r="E130" s="44"/>
      <x:c r="F130" s="28"/>
      <x:c r="G130" s="45" t="str">
        <x:f>IF(COUNTA(A130:F130)=0,"",IF(N130=0,"n.a.",F130/E130))</x:f>
      </x:c>
      <x:c r="H130" s="46" t="str">
        <x:f>IF(COUNTA(A130:F130)=0,"",IF(N130=0,"n.a.",D130/E130))</x:f>
      </x:c>
      <x:c r="I130" s="45" t="str">
        <x:f>IF(COUNTA(A130:F130)=0,"",IF(N130=0,"n.a.",F130/D130))</x:f>
      </x:c>
      <x:c r="J130" s="26"/>
      <x:c r="K130" s="26"/>
      <x:c r="L130" s="26"/>
      <x:c r="M130" s="175" t="str">
        <x:f>IF(COUNTA(A130:F130,J130:L130)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inválidos",IF(OR(NOT(ISNUMBER(A130)),A130&lt;=0),"Data inválida",IF(OR(B130="",COUNTIFS(Veiculos!$A$5:$A$104,B130)&lt;&gt;1),"Veículo ausente ou duplicado",IF(IFERROR(INDEX(Veiculos!$AG$5:$AG$104,MATCH(B130,Veiculos!$A$5:$A$104,0)),0)&lt;&gt;1,"Cadastro do veículo pendente",IF(OR(NOT(ISNUMBER(C130)),C130&lt;0,NOT(ISNUMBER(D130)),D130&lt;=0,NOT(ISNUMBER(E130)),E130&lt;=0,NOT(ISNUMBER(F130)),F130&lt;0),"Hodômetro, km, litros ou valor inválido",""))))))</x:f>
      </x:c>
      <x:c r="N130" s="175" t="n">
        <x:f>IF(AND(A130&lt;&gt;"",M130=""),1,0)</x:f>
        <x:v>0</x:v>
      </x:c>
      <x:c r="O130" s="175" t="n">
        <x:f>IF(AND(ISNUMBER(A130),A130&gt;=Listas!B13,A130&lt;Listas!B14+1),1,0)</x:f>
        <x:v>0</x:v>
      </x:c>
      <x:c r="P130" s="175" t="n">
        <x:f>IF(COUNTA(A130:L130)=0,0,IF(COUNTIFS(Veiculos!$A$5:$A$104,B130)=1,IFERROR(INDEX(Veiculos!$X$5:$X$104,MATCH(B130,Veiculos!$A$5:$A$104,0)),0),IF(Listas!B15="Todos",1,0)))</x:f>
        <x:v>1</x:v>
      </x:c>
      <x:c r="Q130" s="1" t="n">
        <x:f>IF(M130&lt;&gt;"",1,0)</x:f>
        <x:v>0</x:v>
      </x:c>
      <x:c r="R130" s="1"/>
      <x:c r="S130" s="1"/>
      <x:c r="T130" s="1"/>
      <x:c r="U130" s="1"/>
      <x:c r="V130" s="1"/>
      <x:c r="W130" s="1"/>
    </x:row>
    <x:row r="131">
      <x:c r="A131" s="42"/>
      <x:c r="B131" s="26"/>
      <x:c r="C131" s="43"/>
      <x:c r="D131" s="43"/>
      <x:c r="E131" s="44"/>
      <x:c r="F131" s="28"/>
      <x:c r="G131" s="45" t="str">
        <x:f>IF(COUNTA(A131:F131)=0,"",IF(N131=0,"n.a.",F131/E131))</x:f>
      </x:c>
      <x:c r="H131" s="46" t="str">
        <x:f>IF(COUNTA(A131:F131)=0,"",IF(N131=0,"n.a.",D131/E131))</x:f>
      </x:c>
      <x:c r="I131" s="45" t="str">
        <x:f>IF(COUNTA(A131:F131)=0,"",IF(N131=0,"n.a.",F131/D131))</x:f>
      </x:c>
      <x:c r="J131" s="26"/>
      <x:c r="K131" s="26"/>
      <x:c r="L131" s="26"/>
      <x:c r="M131" s="175" t="str">
        <x:f>IF(COUNTA(A131:F131,J131:L131)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inválidos",IF(OR(NOT(ISNUMBER(A131)),A131&lt;=0),"Data inválida",IF(OR(B131="",COUNTIFS(Veiculos!$A$5:$A$104,B131)&lt;&gt;1),"Veículo ausente ou duplicado",IF(IFERROR(INDEX(Veiculos!$AG$5:$AG$104,MATCH(B131,Veiculos!$A$5:$A$104,0)),0)&lt;&gt;1,"Cadastro do veículo pendente",IF(OR(NOT(ISNUMBER(C131)),C131&lt;0,NOT(ISNUMBER(D131)),D131&lt;=0,NOT(ISNUMBER(E131)),E131&lt;=0,NOT(ISNUMBER(F131)),F131&lt;0),"Hodômetro, km, litros ou valor inválido",""))))))</x:f>
      </x:c>
      <x:c r="N131" s="175" t="n">
        <x:f>IF(AND(A131&lt;&gt;"",M131=""),1,0)</x:f>
        <x:v>0</x:v>
      </x:c>
      <x:c r="O131" s="175" t="n">
        <x:f>IF(AND(ISNUMBER(A131),A131&gt;=Listas!B13,A131&lt;Listas!B14+1),1,0)</x:f>
        <x:v>0</x:v>
      </x:c>
      <x:c r="P131" s="175" t="n">
        <x:f>IF(COUNTA(A131:L131)=0,0,IF(COUNTIFS(Veiculos!$A$5:$A$104,B131)=1,IFERROR(INDEX(Veiculos!$X$5:$X$104,MATCH(B131,Veiculos!$A$5:$A$104,0)),0),IF(Listas!B15="Todos",1,0)))</x:f>
        <x:v>1</x:v>
      </x:c>
      <x:c r="Q131" s="1" t="n">
        <x:f>IF(M131&lt;&gt;"",1,0)</x:f>
        <x:v>0</x:v>
      </x:c>
      <x:c r="R131" s="1"/>
      <x:c r="S131" s="1"/>
      <x:c r="T131" s="1"/>
      <x:c r="U131" s="1"/>
      <x:c r="V131" s="1"/>
      <x:c r="W131" s="1"/>
    </x:row>
    <x:row r="132">
      <x:c r="A132" s="42"/>
      <x:c r="B132" s="26"/>
      <x:c r="C132" s="43"/>
      <x:c r="D132" s="43"/>
      <x:c r="E132" s="44"/>
      <x:c r="F132" s="28"/>
      <x:c r="G132" s="45" t="str">
        <x:f>IF(COUNTA(A132:F132)=0,"",IF(N132=0,"n.a.",F132/E132))</x:f>
      </x:c>
      <x:c r="H132" s="46" t="str">
        <x:f>IF(COUNTA(A132:F132)=0,"",IF(N132=0,"n.a.",D132/E132))</x:f>
      </x:c>
      <x:c r="I132" s="45" t="str">
        <x:f>IF(COUNTA(A132:F132)=0,"",IF(N132=0,"n.a.",F132/D132))</x:f>
      </x:c>
      <x:c r="J132" s="26"/>
      <x:c r="K132" s="26"/>
      <x:c r="L132" s="26"/>
      <x:c r="M132" s="175" t="str">
        <x:f>IF(COUNTA(A132:F132,J132:L132)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inválidos",IF(OR(NOT(ISNUMBER(A132)),A132&lt;=0),"Data inválida",IF(OR(B132="",COUNTIFS(Veiculos!$A$5:$A$104,B132)&lt;&gt;1),"Veículo ausente ou duplicado",IF(IFERROR(INDEX(Veiculos!$AG$5:$AG$104,MATCH(B132,Veiculos!$A$5:$A$104,0)),0)&lt;&gt;1,"Cadastro do veículo pendente",IF(OR(NOT(ISNUMBER(C132)),C132&lt;0,NOT(ISNUMBER(D132)),D132&lt;=0,NOT(ISNUMBER(E132)),E132&lt;=0,NOT(ISNUMBER(F132)),F132&lt;0),"Hodômetro, km, litros ou valor inválido",""))))))</x:f>
      </x:c>
      <x:c r="N132" s="175" t="n">
        <x:f>IF(AND(A132&lt;&gt;"",M132=""),1,0)</x:f>
        <x:v>0</x:v>
      </x:c>
      <x:c r="O132" s="175" t="n">
        <x:f>IF(AND(ISNUMBER(A132),A132&gt;=Listas!B13,A132&lt;Listas!B14+1),1,0)</x:f>
        <x:v>0</x:v>
      </x:c>
      <x:c r="P132" s="175" t="n">
        <x:f>IF(COUNTA(A132:L132)=0,0,IF(COUNTIFS(Veiculos!$A$5:$A$104,B132)=1,IFERROR(INDEX(Veiculos!$X$5:$X$104,MATCH(B132,Veiculos!$A$5:$A$104,0)),0),IF(Listas!B15="Todos",1,0)))</x:f>
        <x:v>1</x:v>
      </x:c>
      <x:c r="Q132" s="1" t="n">
        <x:f>IF(M132&lt;&gt;"",1,0)</x:f>
        <x:v>0</x:v>
      </x:c>
      <x:c r="R132" s="1"/>
      <x:c r="S132" s="1"/>
      <x:c r="T132" s="1"/>
      <x:c r="U132" s="1"/>
      <x:c r="V132" s="1"/>
      <x:c r="W132" s="1"/>
    </x:row>
    <x:row r="133">
      <x:c r="A133" s="42"/>
      <x:c r="B133" s="26"/>
      <x:c r="C133" s="43"/>
      <x:c r="D133" s="43"/>
      <x:c r="E133" s="44"/>
      <x:c r="F133" s="28"/>
      <x:c r="G133" s="45" t="str">
        <x:f>IF(COUNTA(A133:F133)=0,"",IF(N133=0,"n.a.",F133/E133))</x:f>
      </x:c>
      <x:c r="H133" s="46" t="str">
        <x:f>IF(COUNTA(A133:F133)=0,"",IF(N133=0,"n.a.",D133/E133))</x:f>
      </x:c>
      <x:c r="I133" s="45" t="str">
        <x:f>IF(COUNTA(A133:F133)=0,"",IF(N133=0,"n.a.",F133/D133))</x:f>
      </x:c>
      <x:c r="J133" s="26"/>
      <x:c r="K133" s="26"/>
      <x:c r="L133" s="26"/>
      <x:c r="M133" s="175" t="str">
        <x:f>IF(COUNTA(A133:F133,J133:L133)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inválidos",IF(OR(NOT(ISNUMBER(A133)),A133&lt;=0),"Data inválida",IF(OR(B133="",COUNTIFS(Veiculos!$A$5:$A$104,B133)&lt;&gt;1),"Veículo ausente ou duplicado",IF(IFERROR(INDEX(Veiculos!$AG$5:$AG$104,MATCH(B133,Veiculos!$A$5:$A$104,0)),0)&lt;&gt;1,"Cadastro do veículo pendente",IF(OR(NOT(ISNUMBER(C133)),C133&lt;0,NOT(ISNUMBER(D133)),D133&lt;=0,NOT(ISNUMBER(E133)),E133&lt;=0,NOT(ISNUMBER(F133)),F133&lt;0),"Hodômetro, km, litros ou valor inválido",""))))))</x:f>
      </x:c>
      <x:c r="N133" s="175" t="n">
        <x:f>IF(AND(A133&lt;&gt;"",M133=""),1,0)</x:f>
        <x:v>0</x:v>
      </x:c>
      <x:c r="O133" s="175" t="n">
        <x:f>IF(AND(ISNUMBER(A133),A133&gt;=Listas!B13,A133&lt;Listas!B14+1),1,0)</x:f>
        <x:v>0</x:v>
      </x:c>
      <x:c r="P133" s="175" t="n">
        <x:f>IF(COUNTA(A133:L133)=0,0,IF(COUNTIFS(Veiculos!$A$5:$A$104,B133)=1,IFERROR(INDEX(Veiculos!$X$5:$X$104,MATCH(B133,Veiculos!$A$5:$A$104,0)),0),IF(Listas!B15="Todos",1,0)))</x:f>
        <x:v>1</x:v>
      </x:c>
      <x:c r="Q133" s="1" t="n">
        <x:f>IF(M133&lt;&gt;"",1,0)</x:f>
        <x:v>0</x:v>
      </x:c>
      <x:c r="R133" s="1"/>
      <x:c r="S133" s="1"/>
      <x:c r="T133" s="1"/>
      <x:c r="U133" s="1"/>
      <x:c r="V133" s="1"/>
      <x:c r="W133" s="1"/>
    </x:row>
    <x:row r="134">
      <x:c r="A134" s="42"/>
      <x:c r="B134" s="26"/>
      <x:c r="C134" s="43"/>
      <x:c r="D134" s="43"/>
      <x:c r="E134" s="44"/>
      <x:c r="F134" s="28"/>
      <x:c r="G134" s="45" t="str">
        <x:f>IF(COUNTA(A134:F134)=0,"",IF(N134=0,"n.a.",F134/E134))</x:f>
      </x:c>
      <x:c r="H134" s="46" t="str">
        <x:f>IF(COUNTA(A134:F134)=0,"",IF(N134=0,"n.a.",D134/E134))</x:f>
      </x:c>
      <x:c r="I134" s="45" t="str">
        <x:f>IF(COUNTA(A134:F134)=0,"",IF(N134=0,"n.a.",F134/D134))</x:f>
      </x:c>
      <x:c r="J134" s="26"/>
      <x:c r="K134" s="26"/>
      <x:c r="L134" s="26"/>
      <x:c r="M134" s="175" t="str">
        <x:f>IF(COUNTA(A134:F134,J134:L134)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inválidos",IF(OR(NOT(ISNUMBER(A134)),A134&lt;=0),"Data inválida",IF(OR(B134="",COUNTIFS(Veiculos!$A$5:$A$104,B134)&lt;&gt;1),"Veículo ausente ou duplicado",IF(IFERROR(INDEX(Veiculos!$AG$5:$AG$104,MATCH(B134,Veiculos!$A$5:$A$104,0)),0)&lt;&gt;1,"Cadastro do veículo pendente",IF(OR(NOT(ISNUMBER(C134)),C134&lt;0,NOT(ISNUMBER(D134)),D134&lt;=0,NOT(ISNUMBER(E134)),E134&lt;=0,NOT(ISNUMBER(F134)),F134&lt;0),"Hodômetro, km, litros ou valor inválido",""))))))</x:f>
      </x:c>
      <x:c r="N134" s="175" t="n">
        <x:f>IF(AND(A134&lt;&gt;"",M134=""),1,0)</x:f>
        <x:v>0</x:v>
      </x:c>
      <x:c r="O134" s="175" t="n">
        <x:f>IF(AND(ISNUMBER(A134),A134&gt;=Listas!B13,A134&lt;Listas!B14+1),1,0)</x:f>
        <x:v>0</x:v>
      </x:c>
      <x:c r="P134" s="175" t="n">
        <x:f>IF(COUNTA(A134:L134)=0,0,IF(COUNTIFS(Veiculos!$A$5:$A$104,B134)=1,IFERROR(INDEX(Veiculos!$X$5:$X$104,MATCH(B134,Veiculos!$A$5:$A$104,0)),0),IF(Listas!B15="Todos",1,0)))</x:f>
        <x:v>1</x:v>
      </x:c>
      <x:c r="Q134" s="1" t="n">
        <x:f>IF(M134&lt;&gt;"",1,0)</x:f>
        <x:v>0</x:v>
      </x:c>
      <x:c r="R134" s="1"/>
      <x:c r="S134" s="1"/>
      <x:c r="T134" s="1"/>
      <x:c r="U134" s="1"/>
      <x:c r="V134" s="1"/>
      <x:c r="W134" s="1"/>
    </x:row>
    <x:row r="135">
      <x:c r="A135" s="42"/>
      <x:c r="B135" s="26"/>
      <x:c r="C135" s="43"/>
      <x:c r="D135" s="43"/>
      <x:c r="E135" s="44"/>
      <x:c r="F135" s="28"/>
      <x:c r="G135" s="45" t="str">
        <x:f>IF(COUNTA(A135:F135)=0,"",IF(N135=0,"n.a.",F135/E135))</x:f>
      </x:c>
      <x:c r="H135" s="46" t="str">
        <x:f>IF(COUNTA(A135:F135)=0,"",IF(N135=0,"n.a.",D135/E135))</x:f>
      </x:c>
      <x:c r="I135" s="45" t="str">
        <x:f>IF(COUNTA(A135:F135)=0,"",IF(N135=0,"n.a.",F135/D135))</x:f>
      </x:c>
      <x:c r="J135" s="26"/>
      <x:c r="K135" s="26"/>
      <x:c r="L135" s="26"/>
      <x:c r="M135" s="175" t="str">
        <x:f>IF(COUNTA(A135:F135,J135:L135)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inválidos",IF(OR(NOT(ISNUMBER(A135)),A135&lt;=0),"Data inválida",IF(OR(B135="",COUNTIFS(Veiculos!$A$5:$A$104,B135)&lt;&gt;1),"Veículo ausente ou duplicado",IF(IFERROR(INDEX(Veiculos!$AG$5:$AG$104,MATCH(B135,Veiculos!$A$5:$A$104,0)),0)&lt;&gt;1,"Cadastro do veículo pendente",IF(OR(NOT(ISNUMBER(C135)),C135&lt;0,NOT(ISNUMBER(D135)),D135&lt;=0,NOT(ISNUMBER(E135)),E135&lt;=0,NOT(ISNUMBER(F135)),F135&lt;0),"Hodômetro, km, litros ou valor inválido",""))))))</x:f>
      </x:c>
      <x:c r="N135" s="175" t="n">
        <x:f>IF(AND(A135&lt;&gt;"",M135=""),1,0)</x:f>
        <x:v>0</x:v>
      </x:c>
      <x:c r="O135" s="175" t="n">
        <x:f>IF(AND(ISNUMBER(A135),A135&gt;=Listas!B13,A135&lt;Listas!B14+1),1,0)</x:f>
        <x:v>0</x:v>
      </x:c>
      <x:c r="P135" s="175" t="n">
        <x:f>IF(COUNTA(A135:L135)=0,0,IF(COUNTIFS(Veiculos!$A$5:$A$104,B135)=1,IFERROR(INDEX(Veiculos!$X$5:$X$104,MATCH(B135,Veiculos!$A$5:$A$104,0)),0),IF(Listas!B15="Todos",1,0)))</x:f>
        <x:v>1</x:v>
      </x:c>
      <x:c r="Q135" s="1" t="n">
        <x:f>IF(M135&lt;&gt;"",1,0)</x:f>
        <x:v>0</x:v>
      </x:c>
      <x:c r="R135" s="1"/>
      <x:c r="S135" s="1"/>
      <x:c r="T135" s="1"/>
      <x:c r="U135" s="1"/>
      <x:c r="V135" s="1"/>
      <x:c r="W135" s="1"/>
    </x:row>
    <x:row r="136">
      <x:c r="A136" s="42"/>
      <x:c r="B136" s="26"/>
      <x:c r="C136" s="43"/>
      <x:c r="D136" s="43"/>
      <x:c r="E136" s="44"/>
      <x:c r="F136" s="28"/>
      <x:c r="G136" s="45" t="str">
        <x:f>IF(COUNTA(A136:F136)=0,"",IF(N136=0,"n.a.",F136/E136))</x:f>
      </x:c>
      <x:c r="H136" s="46" t="str">
        <x:f>IF(COUNTA(A136:F136)=0,"",IF(N136=0,"n.a.",D136/E136))</x:f>
      </x:c>
      <x:c r="I136" s="45" t="str">
        <x:f>IF(COUNTA(A136:F136)=0,"",IF(N136=0,"n.a.",F136/D136))</x:f>
      </x:c>
      <x:c r="J136" s="26"/>
      <x:c r="K136" s="26"/>
      <x:c r="L136" s="26"/>
      <x:c r="M136" s="175" t="str">
        <x:f>IF(COUNTA(A136:F136,J136:L136)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inválidos",IF(OR(NOT(ISNUMBER(A136)),A136&lt;=0),"Data inválida",IF(OR(B136="",COUNTIFS(Veiculos!$A$5:$A$104,B136)&lt;&gt;1),"Veículo ausente ou duplicado",IF(IFERROR(INDEX(Veiculos!$AG$5:$AG$104,MATCH(B136,Veiculos!$A$5:$A$104,0)),0)&lt;&gt;1,"Cadastro do veículo pendente",IF(OR(NOT(ISNUMBER(C136)),C136&lt;0,NOT(ISNUMBER(D136)),D136&lt;=0,NOT(ISNUMBER(E136)),E136&lt;=0,NOT(ISNUMBER(F136)),F136&lt;0),"Hodômetro, km, litros ou valor inválido",""))))))</x:f>
      </x:c>
      <x:c r="N136" s="175" t="n">
        <x:f>IF(AND(A136&lt;&gt;"",M136=""),1,0)</x:f>
        <x:v>0</x:v>
      </x:c>
      <x:c r="O136" s="175" t="n">
        <x:f>IF(AND(ISNUMBER(A136),A136&gt;=Listas!B13,A136&lt;Listas!B14+1),1,0)</x:f>
        <x:v>0</x:v>
      </x:c>
      <x:c r="P136" s="175" t="n">
        <x:f>IF(COUNTA(A136:L136)=0,0,IF(COUNTIFS(Veiculos!$A$5:$A$104,B136)=1,IFERROR(INDEX(Veiculos!$X$5:$X$104,MATCH(B136,Veiculos!$A$5:$A$104,0)),0),IF(Listas!B15="Todos",1,0)))</x:f>
        <x:v>1</x:v>
      </x:c>
      <x:c r="Q136" s="1" t="n">
        <x:f>IF(M136&lt;&gt;"",1,0)</x:f>
        <x:v>0</x:v>
      </x:c>
      <x:c r="R136" s="1"/>
      <x:c r="S136" s="1"/>
      <x:c r="T136" s="1"/>
      <x:c r="U136" s="1"/>
      <x:c r="V136" s="1"/>
      <x:c r="W136" s="1"/>
    </x:row>
    <x:row r="137">
      <x:c r="A137" s="42"/>
      <x:c r="B137" s="26"/>
      <x:c r="C137" s="43"/>
      <x:c r="D137" s="43"/>
      <x:c r="E137" s="44"/>
      <x:c r="F137" s="28"/>
      <x:c r="G137" s="45" t="str">
        <x:f>IF(COUNTA(A137:F137)=0,"",IF(N137=0,"n.a.",F137/E137))</x:f>
      </x:c>
      <x:c r="H137" s="46" t="str">
        <x:f>IF(COUNTA(A137:F137)=0,"",IF(N137=0,"n.a.",D137/E137))</x:f>
      </x:c>
      <x:c r="I137" s="45" t="str">
        <x:f>IF(COUNTA(A137:F137)=0,"",IF(N137=0,"n.a.",F137/D137))</x:f>
      </x:c>
      <x:c r="J137" s="26"/>
      <x:c r="K137" s="26"/>
      <x:c r="L137" s="26"/>
      <x:c r="M137" s="175" t="str">
        <x:f>IF(COUNTA(A137:F137,J137:L137)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inválidos",IF(OR(NOT(ISNUMBER(A137)),A137&lt;=0),"Data inválida",IF(OR(B137="",COUNTIFS(Veiculos!$A$5:$A$104,B137)&lt;&gt;1),"Veículo ausente ou duplicado",IF(IFERROR(INDEX(Veiculos!$AG$5:$AG$104,MATCH(B137,Veiculos!$A$5:$A$104,0)),0)&lt;&gt;1,"Cadastro do veículo pendente",IF(OR(NOT(ISNUMBER(C137)),C137&lt;0,NOT(ISNUMBER(D137)),D137&lt;=0,NOT(ISNUMBER(E137)),E137&lt;=0,NOT(ISNUMBER(F137)),F137&lt;0),"Hodômetro, km, litros ou valor inválido",""))))))</x:f>
      </x:c>
      <x:c r="N137" s="175" t="n">
        <x:f>IF(AND(A137&lt;&gt;"",M137=""),1,0)</x:f>
        <x:v>0</x:v>
      </x:c>
      <x:c r="O137" s="175" t="n">
        <x:f>IF(AND(ISNUMBER(A137),A137&gt;=Listas!B13,A137&lt;Listas!B14+1),1,0)</x:f>
        <x:v>0</x:v>
      </x:c>
      <x:c r="P137" s="175" t="n">
        <x:f>IF(COUNTA(A137:L137)=0,0,IF(COUNTIFS(Veiculos!$A$5:$A$104,B137)=1,IFERROR(INDEX(Veiculos!$X$5:$X$104,MATCH(B137,Veiculos!$A$5:$A$104,0)),0),IF(Listas!B15="Todos",1,0)))</x:f>
        <x:v>1</x:v>
      </x:c>
      <x:c r="Q137" s="1" t="n">
        <x:f>IF(M137&lt;&gt;"",1,0)</x:f>
        <x:v>0</x:v>
      </x:c>
      <x:c r="R137" s="1"/>
      <x:c r="S137" s="1"/>
      <x:c r="T137" s="1"/>
      <x:c r="U137" s="1"/>
      <x:c r="V137" s="1"/>
      <x:c r="W137" s="1"/>
    </x:row>
    <x:row r="138">
      <x:c r="A138" s="42"/>
      <x:c r="B138" s="26"/>
      <x:c r="C138" s="43"/>
      <x:c r="D138" s="43"/>
      <x:c r="E138" s="44"/>
      <x:c r="F138" s="28"/>
      <x:c r="G138" s="45" t="str">
        <x:f>IF(COUNTA(A138:F138)=0,"",IF(N138=0,"n.a.",F138/E138))</x:f>
      </x:c>
      <x:c r="H138" s="46" t="str">
        <x:f>IF(COUNTA(A138:F138)=0,"",IF(N138=0,"n.a.",D138/E138))</x:f>
      </x:c>
      <x:c r="I138" s="45" t="str">
        <x:f>IF(COUNTA(A138:F138)=0,"",IF(N138=0,"n.a.",F138/D138))</x:f>
      </x:c>
      <x:c r="J138" s="26"/>
      <x:c r="K138" s="26"/>
      <x:c r="L138" s="26"/>
      <x:c r="M138" s="175" t="str">
        <x:f>IF(COUNTA(A138:F138,J138:L138)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inválidos",IF(OR(NOT(ISNUMBER(A138)),A138&lt;=0),"Data inválida",IF(OR(B138="",COUNTIFS(Veiculos!$A$5:$A$104,B138)&lt;&gt;1),"Veículo ausente ou duplicado",IF(IFERROR(INDEX(Veiculos!$AG$5:$AG$104,MATCH(B138,Veiculos!$A$5:$A$104,0)),0)&lt;&gt;1,"Cadastro do veículo pendente",IF(OR(NOT(ISNUMBER(C138)),C138&lt;0,NOT(ISNUMBER(D138)),D138&lt;=0,NOT(ISNUMBER(E138)),E138&lt;=0,NOT(ISNUMBER(F138)),F138&lt;0),"Hodômetro, km, litros ou valor inválido",""))))))</x:f>
      </x:c>
      <x:c r="N138" s="175" t="n">
        <x:f>IF(AND(A138&lt;&gt;"",M138=""),1,0)</x:f>
        <x:v>0</x:v>
      </x:c>
      <x:c r="O138" s="175" t="n">
        <x:f>IF(AND(ISNUMBER(A138),A138&gt;=Listas!B13,A138&lt;Listas!B14+1),1,0)</x:f>
        <x:v>0</x:v>
      </x:c>
      <x:c r="P138" s="175" t="n">
        <x:f>IF(COUNTA(A138:L138)=0,0,IF(COUNTIFS(Veiculos!$A$5:$A$104,B138)=1,IFERROR(INDEX(Veiculos!$X$5:$X$104,MATCH(B138,Veiculos!$A$5:$A$104,0)),0),IF(Listas!B15="Todos",1,0)))</x:f>
        <x:v>1</x:v>
      </x:c>
      <x:c r="Q138" s="1" t="n">
        <x:f>IF(M138&lt;&gt;"",1,0)</x:f>
        <x:v>0</x:v>
      </x:c>
      <x:c r="R138" s="1"/>
      <x:c r="S138" s="1"/>
      <x:c r="T138" s="1"/>
      <x:c r="U138" s="1"/>
      <x:c r="V138" s="1"/>
      <x:c r="W138" s="1"/>
    </x:row>
    <x:row r="139">
      <x:c r="A139" s="42"/>
      <x:c r="B139" s="26"/>
      <x:c r="C139" s="43"/>
      <x:c r="D139" s="43"/>
      <x:c r="E139" s="44"/>
      <x:c r="F139" s="28"/>
      <x:c r="G139" s="45" t="str">
        <x:f>IF(COUNTA(A139:F139)=0,"",IF(N139=0,"n.a.",F139/E139))</x:f>
      </x:c>
      <x:c r="H139" s="46" t="str">
        <x:f>IF(COUNTA(A139:F139)=0,"",IF(N139=0,"n.a.",D139/E139))</x:f>
      </x:c>
      <x:c r="I139" s="45" t="str">
        <x:f>IF(COUNTA(A139:F139)=0,"",IF(N139=0,"n.a.",F139/D139))</x:f>
      </x:c>
      <x:c r="J139" s="26"/>
      <x:c r="K139" s="26"/>
      <x:c r="L139" s="26"/>
      <x:c r="M139" s="175" t="str">
        <x:f>IF(COUNTA(A139:F139,J139:L139)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inválidos",IF(OR(NOT(ISNUMBER(A139)),A139&lt;=0),"Data inválida",IF(OR(B139="",COUNTIFS(Veiculos!$A$5:$A$104,B139)&lt;&gt;1),"Veículo ausente ou duplicado",IF(IFERROR(INDEX(Veiculos!$AG$5:$AG$104,MATCH(B139,Veiculos!$A$5:$A$104,0)),0)&lt;&gt;1,"Cadastro do veículo pendente",IF(OR(NOT(ISNUMBER(C139)),C139&lt;0,NOT(ISNUMBER(D139)),D139&lt;=0,NOT(ISNUMBER(E139)),E139&lt;=0,NOT(ISNUMBER(F139)),F139&lt;0),"Hodômetro, km, litros ou valor inválido",""))))))</x:f>
      </x:c>
      <x:c r="N139" s="175" t="n">
        <x:f>IF(AND(A139&lt;&gt;"",M139=""),1,0)</x:f>
        <x:v>0</x:v>
      </x:c>
      <x:c r="O139" s="175" t="n">
        <x:f>IF(AND(ISNUMBER(A139),A139&gt;=Listas!B13,A139&lt;Listas!B14+1),1,0)</x:f>
        <x:v>0</x:v>
      </x:c>
      <x:c r="P139" s="175" t="n">
        <x:f>IF(COUNTA(A139:L139)=0,0,IF(COUNTIFS(Veiculos!$A$5:$A$104,B139)=1,IFERROR(INDEX(Veiculos!$X$5:$X$104,MATCH(B139,Veiculos!$A$5:$A$104,0)),0),IF(Listas!B15="Todos",1,0)))</x:f>
        <x:v>1</x:v>
      </x:c>
      <x:c r="Q139" s="1" t="n">
        <x:f>IF(M139&lt;&gt;"",1,0)</x:f>
        <x:v>0</x:v>
      </x:c>
      <x:c r="R139" s="1"/>
      <x:c r="S139" s="1"/>
      <x:c r="T139" s="1"/>
      <x:c r="U139" s="1"/>
      <x:c r="V139" s="1"/>
      <x:c r="W139" s="1"/>
    </x:row>
    <x:row r="140">
      <x:c r="A140" s="42"/>
      <x:c r="B140" s="26"/>
      <x:c r="C140" s="43"/>
      <x:c r="D140" s="43"/>
      <x:c r="E140" s="44"/>
      <x:c r="F140" s="28"/>
      <x:c r="G140" s="45" t="str">
        <x:f>IF(COUNTA(A140:F140)=0,"",IF(N140=0,"n.a.",F140/E140))</x:f>
      </x:c>
      <x:c r="H140" s="46" t="str">
        <x:f>IF(COUNTA(A140:F140)=0,"",IF(N140=0,"n.a.",D140/E140))</x:f>
      </x:c>
      <x:c r="I140" s="45" t="str">
        <x:f>IF(COUNTA(A140:F140)=0,"",IF(N140=0,"n.a.",F140/D140))</x:f>
      </x:c>
      <x:c r="J140" s="26"/>
      <x:c r="K140" s="26"/>
      <x:c r="L140" s="26"/>
      <x:c r="M140" s="175" t="str">
        <x:f>IF(COUNTA(A140:F140,J140:L140)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inválidos",IF(OR(NOT(ISNUMBER(A140)),A140&lt;=0),"Data inválida",IF(OR(B140="",COUNTIFS(Veiculos!$A$5:$A$104,B140)&lt;&gt;1),"Veículo ausente ou duplicado",IF(IFERROR(INDEX(Veiculos!$AG$5:$AG$104,MATCH(B140,Veiculos!$A$5:$A$104,0)),0)&lt;&gt;1,"Cadastro do veículo pendente",IF(OR(NOT(ISNUMBER(C140)),C140&lt;0,NOT(ISNUMBER(D140)),D140&lt;=0,NOT(ISNUMBER(E140)),E140&lt;=0,NOT(ISNUMBER(F140)),F140&lt;0),"Hodômetro, km, litros ou valor inválido",""))))))</x:f>
      </x:c>
      <x:c r="N140" s="175" t="n">
        <x:f>IF(AND(A140&lt;&gt;"",M140=""),1,0)</x:f>
        <x:v>0</x:v>
      </x:c>
      <x:c r="O140" s="175" t="n">
        <x:f>IF(AND(ISNUMBER(A140),A140&gt;=Listas!B13,A140&lt;Listas!B14+1),1,0)</x:f>
        <x:v>0</x:v>
      </x:c>
      <x:c r="P140" s="175" t="n">
        <x:f>IF(COUNTA(A140:L140)=0,0,IF(COUNTIFS(Veiculos!$A$5:$A$104,B140)=1,IFERROR(INDEX(Veiculos!$X$5:$X$104,MATCH(B140,Veiculos!$A$5:$A$104,0)),0),IF(Listas!B15="Todos",1,0)))</x:f>
        <x:v>1</x:v>
      </x:c>
      <x:c r="Q140" s="1" t="n">
        <x:f>IF(M140&lt;&gt;"",1,0)</x:f>
        <x:v>0</x:v>
      </x:c>
      <x:c r="R140" s="1"/>
      <x:c r="S140" s="1"/>
      <x:c r="T140" s="1"/>
      <x:c r="U140" s="1"/>
      <x:c r="V140" s="1"/>
      <x:c r="W140" s="1"/>
    </x:row>
    <x:row r="141">
      <x:c r="A141" s="42"/>
      <x:c r="B141" s="26"/>
      <x:c r="C141" s="43"/>
      <x:c r="D141" s="43"/>
      <x:c r="E141" s="44"/>
      <x:c r="F141" s="28"/>
      <x:c r="G141" s="45" t="str">
        <x:f>IF(COUNTA(A141:F141)=0,"",IF(N141=0,"n.a.",F141/E141))</x:f>
      </x:c>
      <x:c r="H141" s="46" t="str">
        <x:f>IF(COUNTA(A141:F141)=0,"",IF(N141=0,"n.a.",D141/E141))</x:f>
      </x:c>
      <x:c r="I141" s="45" t="str">
        <x:f>IF(COUNTA(A141:F141)=0,"",IF(N141=0,"n.a.",F141/D141))</x:f>
      </x:c>
      <x:c r="J141" s="26"/>
      <x:c r="K141" s="26"/>
      <x:c r="L141" s="26"/>
      <x:c r="M141" s="175" t="str">
        <x:f>IF(COUNTA(A141:F141,J141:L141)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inválidos",IF(OR(NOT(ISNUMBER(A141)),A141&lt;=0),"Data inválida",IF(OR(B141="",COUNTIFS(Veiculos!$A$5:$A$104,B141)&lt;&gt;1),"Veículo ausente ou duplicado",IF(IFERROR(INDEX(Veiculos!$AG$5:$AG$104,MATCH(B141,Veiculos!$A$5:$A$104,0)),0)&lt;&gt;1,"Cadastro do veículo pendente",IF(OR(NOT(ISNUMBER(C141)),C141&lt;0,NOT(ISNUMBER(D141)),D141&lt;=0,NOT(ISNUMBER(E141)),E141&lt;=0,NOT(ISNUMBER(F141)),F141&lt;0),"Hodômetro, km, litros ou valor inválido",""))))))</x:f>
      </x:c>
      <x:c r="N141" s="175" t="n">
        <x:f>IF(AND(A141&lt;&gt;"",M141=""),1,0)</x:f>
        <x:v>0</x:v>
      </x:c>
      <x:c r="O141" s="175" t="n">
        <x:f>IF(AND(ISNUMBER(A141),A141&gt;=Listas!B13,A141&lt;Listas!B14+1),1,0)</x:f>
        <x:v>0</x:v>
      </x:c>
      <x:c r="P141" s="175" t="n">
        <x:f>IF(COUNTA(A141:L141)=0,0,IF(COUNTIFS(Veiculos!$A$5:$A$104,B141)=1,IFERROR(INDEX(Veiculos!$X$5:$X$104,MATCH(B141,Veiculos!$A$5:$A$104,0)),0),IF(Listas!B15="Todos",1,0)))</x:f>
        <x:v>1</x:v>
      </x:c>
      <x:c r="Q141" s="1" t="n">
        <x:f>IF(M141&lt;&gt;"",1,0)</x:f>
        <x:v>0</x:v>
      </x:c>
      <x:c r="R141" s="1"/>
      <x:c r="S141" s="1"/>
      <x:c r="T141" s="1"/>
      <x:c r="U141" s="1"/>
      <x:c r="V141" s="1"/>
      <x:c r="W141" s="1"/>
    </x:row>
    <x:row r="142">
      <x:c r="A142" s="42"/>
      <x:c r="B142" s="26"/>
      <x:c r="C142" s="43"/>
      <x:c r="D142" s="43"/>
      <x:c r="E142" s="44"/>
      <x:c r="F142" s="28"/>
      <x:c r="G142" s="45" t="str">
        <x:f>IF(COUNTA(A142:F142)=0,"",IF(N142=0,"n.a.",F142/E142))</x:f>
      </x:c>
      <x:c r="H142" s="46" t="str">
        <x:f>IF(COUNTA(A142:F142)=0,"",IF(N142=0,"n.a.",D142/E142))</x:f>
      </x:c>
      <x:c r="I142" s="45" t="str">
        <x:f>IF(COUNTA(A142:F142)=0,"",IF(N142=0,"n.a.",F142/D142))</x:f>
      </x:c>
      <x:c r="J142" s="26"/>
      <x:c r="K142" s="26"/>
      <x:c r="L142" s="26"/>
      <x:c r="M142" s="175" t="str">
        <x:f>IF(COUNTA(A142:F142,J142:L142)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inválidos",IF(OR(NOT(ISNUMBER(A142)),A142&lt;=0),"Data inválida",IF(OR(B142="",COUNTIFS(Veiculos!$A$5:$A$104,B142)&lt;&gt;1),"Veículo ausente ou duplicado",IF(IFERROR(INDEX(Veiculos!$AG$5:$AG$104,MATCH(B142,Veiculos!$A$5:$A$104,0)),0)&lt;&gt;1,"Cadastro do veículo pendente",IF(OR(NOT(ISNUMBER(C142)),C142&lt;0,NOT(ISNUMBER(D142)),D142&lt;=0,NOT(ISNUMBER(E142)),E142&lt;=0,NOT(ISNUMBER(F142)),F142&lt;0),"Hodômetro, km, litros ou valor inválido",""))))))</x:f>
      </x:c>
      <x:c r="N142" s="175" t="n">
        <x:f>IF(AND(A142&lt;&gt;"",M142=""),1,0)</x:f>
        <x:v>0</x:v>
      </x:c>
      <x:c r="O142" s="175" t="n">
        <x:f>IF(AND(ISNUMBER(A142),A142&gt;=Listas!B13,A142&lt;Listas!B14+1),1,0)</x:f>
        <x:v>0</x:v>
      </x:c>
      <x:c r="P142" s="175" t="n">
        <x:f>IF(COUNTA(A142:L142)=0,0,IF(COUNTIFS(Veiculos!$A$5:$A$104,B142)=1,IFERROR(INDEX(Veiculos!$X$5:$X$104,MATCH(B142,Veiculos!$A$5:$A$104,0)),0),IF(Listas!B15="Todos",1,0)))</x:f>
        <x:v>1</x:v>
      </x:c>
      <x:c r="Q142" s="1" t="n">
        <x:f>IF(M142&lt;&gt;"",1,0)</x:f>
        <x:v>0</x:v>
      </x:c>
      <x:c r="R142" s="1"/>
      <x:c r="S142" s="1"/>
      <x:c r="T142" s="1"/>
      <x:c r="U142" s="1"/>
      <x:c r="V142" s="1"/>
      <x:c r="W142" s="1"/>
    </x:row>
    <x:row r="143">
      <x:c r="A143" s="42"/>
      <x:c r="B143" s="26"/>
      <x:c r="C143" s="43"/>
      <x:c r="D143" s="43"/>
      <x:c r="E143" s="44"/>
      <x:c r="F143" s="28"/>
      <x:c r="G143" s="45" t="str">
        <x:f>IF(COUNTA(A143:F143)=0,"",IF(N143=0,"n.a.",F143/E143))</x:f>
      </x:c>
      <x:c r="H143" s="46" t="str">
        <x:f>IF(COUNTA(A143:F143)=0,"",IF(N143=0,"n.a.",D143/E143))</x:f>
      </x:c>
      <x:c r="I143" s="45" t="str">
        <x:f>IF(COUNTA(A143:F143)=0,"",IF(N143=0,"n.a.",F143/D143))</x:f>
      </x:c>
      <x:c r="J143" s="26"/>
      <x:c r="K143" s="26"/>
      <x:c r="L143" s="26"/>
      <x:c r="M143" s="175" t="str">
        <x:f>IF(COUNTA(A143:F143,J143:L143)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inválidos",IF(OR(NOT(ISNUMBER(A143)),A143&lt;=0),"Data inválida",IF(OR(B143="",COUNTIFS(Veiculos!$A$5:$A$104,B143)&lt;&gt;1),"Veículo ausente ou duplicado",IF(IFERROR(INDEX(Veiculos!$AG$5:$AG$104,MATCH(B143,Veiculos!$A$5:$A$104,0)),0)&lt;&gt;1,"Cadastro do veículo pendente",IF(OR(NOT(ISNUMBER(C143)),C143&lt;0,NOT(ISNUMBER(D143)),D143&lt;=0,NOT(ISNUMBER(E143)),E143&lt;=0,NOT(ISNUMBER(F143)),F143&lt;0),"Hodômetro, km, litros ou valor inválido",""))))))</x:f>
      </x:c>
      <x:c r="N143" s="175" t="n">
        <x:f>IF(AND(A143&lt;&gt;"",M143=""),1,0)</x:f>
        <x:v>0</x:v>
      </x:c>
      <x:c r="O143" s="175" t="n">
        <x:f>IF(AND(ISNUMBER(A143),A143&gt;=Listas!B13,A143&lt;Listas!B14+1),1,0)</x:f>
        <x:v>0</x:v>
      </x:c>
      <x:c r="P143" s="175" t="n">
        <x:f>IF(COUNTA(A143:L143)=0,0,IF(COUNTIFS(Veiculos!$A$5:$A$104,B143)=1,IFERROR(INDEX(Veiculos!$X$5:$X$104,MATCH(B143,Veiculos!$A$5:$A$104,0)),0),IF(Listas!B15="Todos",1,0)))</x:f>
        <x:v>1</x:v>
      </x:c>
      <x:c r="Q143" s="1" t="n">
        <x:f>IF(M143&lt;&gt;"",1,0)</x:f>
        <x:v>0</x:v>
      </x:c>
      <x:c r="R143" s="1"/>
      <x:c r="S143" s="1"/>
      <x:c r="T143" s="1"/>
      <x:c r="U143" s="1"/>
      <x:c r="V143" s="1"/>
      <x:c r="W143" s="1"/>
    </x:row>
    <x:row r="144">
      <x:c r="A144" s="42"/>
      <x:c r="B144" s="26"/>
      <x:c r="C144" s="43"/>
      <x:c r="D144" s="43"/>
      <x:c r="E144" s="44"/>
      <x:c r="F144" s="28"/>
      <x:c r="G144" s="45" t="str">
        <x:f>IF(COUNTA(A144:F144)=0,"",IF(N144=0,"n.a.",F144/E144))</x:f>
      </x:c>
      <x:c r="H144" s="46" t="str">
        <x:f>IF(COUNTA(A144:F144)=0,"",IF(N144=0,"n.a.",D144/E144))</x:f>
      </x:c>
      <x:c r="I144" s="45" t="str">
        <x:f>IF(COUNTA(A144:F144)=0,"",IF(N144=0,"n.a.",F144/D144))</x:f>
      </x:c>
      <x:c r="J144" s="26"/>
      <x:c r="K144" s="26"/>
      <x:c r="L144" s="26"/>
      <x:c r="M144" s="175" t="str">
        <x:f>IF(COUNTA(A144:F144,J144:L144)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inválidos",IF(OR(NOT(ISNUMBER(A144)),A144&lt;=0),"Data inválida",IF(OR(B144="",COUNTIFS(Veiculos!$A$5:$A$104,B144)&lt;&gt;1),"Veículo ausente ou duplicado",IF(IFERROR(INDEX(Veiculos!$AG$5:$AG$104,MATCH(B144,Veiculos!$A$5:$A$104,0)),0)&lt;&gt;1,"Cadastro do veículo pendente",IF(OR(NOT(ISNUMBER(C144)),C144&lt;0,NOT(ISNUMBER(D144)),D144&lt;=0,NOT(ISNUMBER(E144)),E144&lt;=0,NOT(ISNUMBER(F144)),F144&lt;0),"Hodômetro, km, litros ou valor inválido",""))))))</x:f>
      </x:c>
      <x:c r="N144" s="175" t="n">
        <x:f>IF(AND(A144&lt;&gt;"",M144=""),1,0)</x:f>
        <x:v>0</x:v>
      </x:c>
      <x:c r="O144" s="175" t="n">
        <x:f>IF(AND(ISNUMBER(A144),A144&gt;=Listas!B13,A144&lt;Listas!B14+1),1,0)</x:f>
        <x:v>0</x:v>
      </x:c>
      <x:c r="P144" s="175" t="n">
        <x:f>IF(COUNTA(A144:L144)=0,0,IF(COUNTIFS(Veiculos!$A$5:$A$104,B144)=1,IFERROR(INDEX(Veiculos!$X$5:$X$104,MATCH(B144,Veiculos!$A$5:$A$104,0)),0),IF(Listas!B15="Todos",1,0)))</x:f>
        <x:v>1</x:v>
      </x:c>
      <x:c r="Q144" s="1" t="n">
        <x:f>IF(M144&lt;&gt;"",1,0)</x:f>
        <x:v>0</x:v>
      </x:c>
      <x:c r="R144" s="1"/>
      <x:c r="S144" s="1"/>
      <x:c r="T144" s="1"/>
      <x:c r="U144" s="1"/>
      <x:c r="V144" s="1"/>
      <x:c r="W144" s="1"/>
    </x:row>
    <x:row r="145">
      <x:c r="A145" s="42"/>
      <x:c r="B145" s="26"/>
      <x:c r="C145" s="43"/>
      <x:c r="D145" s="43"/>
      <x:c r="E145" s="44"/>
      <x:c r="F145" s="28"/>
      <x:c r="G145" s="45" t="str">
        <x:f>IF(COUNTA(A145:F145)=0,"",IF(N145=0,"n.a.",F145/E145))</x:f>
      </x:c>
      <x:c r="H145" s="46" t="str">
        <x:f>IF(COUNTA(A145:F145)=0,"",IF(N145=0,"n.a.",D145/E145))</x:f>
      </x:c>
      <x:c r="I145" s="45" t="str">
        <x:f>IF(COUNTA(A145:F145)=0,"",IF(N145=0,"n.a.",F145/D145))</x:f>
      </x:c>
      <x:c r="J145" s="26"/>
      <x:c r="K145" s="26"/>
      <x:c r="L145" s="26"/>
      <x:c r="M145" s="175" t="str">
        <x:f>IF(COUNTA(A145:F145,J145:L145)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inválidos",IF(OR(NOT(ISNUMBER(A145)),A145&lt;=0),"Data inválida",IF(OR(B145="",COUNTIFS(Veiculos!$A$5:$A$104,B145)&lt;&gt;1),"Veículo ausente ou duplicado",IF(IFERROR(INDEX(Veiculos!$AG$5:$AG$104,MATCH(B145,Veiculos!$A$5:$A$104,0)),0)&lt;&gt;1,"Cadastro do veículo pendente",IF(OR(NOT(ISNUMBER(C145)),C145&lt;0,NOT(ISNUMBER(D145)),D145&lt;=0,NOT(ISNUMBER(E145)),E145&lt;=0,NOT(ISNUMBER(F145)),F145&lt;0),"Hodômetro, km, litros ou valor inválido",""))))))</x:f>
      </x:c>
      <x:c r="N145" s="175" t="n">
        <x:f>IF(AND(A145&lt;&gt;"",M145=""),1,0)</x:f>
        <x:v>0</x:v>
      </x:c>
      <x:c r="O145" s="175" t="n">
        <x:f>IF(AND(ISNUMBER(A145),A145&gt;=Listas!B13,A145&lt;Listas!B14+1),1,0)</x:f>
        <x:v>0</x:v>
      </x:c>
      <x:c r="P145" s="175" t="n">
        <x:f>IF(COUNTA(A145:L145)=0,0,IF(COUNTIFS(Veiculos!$A$5:$A$104,B145)=1,IFERROR(INDEX(Veiculos!$X$5:$X$104,MATCH(B145,Veiculos!$A$5:$A$104,0)),0),IF(Listas!B15="Todos",1,0)))</x:f>
        <x:v>1</x:v>
      </x:c>
      <x:c r="Q145" s="1" t="n">
        <x:f>IF(M145&lt;&gt;"",1,0)</x:f>
        <x:v>0</x:v>
      </x:c>
      <x:c r="R145" s="1"/>
      <x:c r="S145" s="1"/>
      <x:c r="T145" s="1"/>
      <x:c r="U145" s="1"/>
      <x:c r="V145" s="1"/>
      <x:c r="W145" s="1"/>
    </x:row>
    <x:row r="146">
      <x:c r="A146" s="42"/>
      <x:c r="B146" s="26"/>
      <x:c r="C146" s="43"/>
      <x:c r="D146" s="43"/>
      <x:c r="E146" s="44"/>
      <x:c r="F146" s="28"/>
      <x:c r="G146" s="45" t="str">
        <x:f>IF(COUNTA(A146:F146)=0,"",IF(N146=0,"n.a.",F146/E146))</x:f>
      </x:c>
      <x:c r="H146" s="46" t="str">
        <x:f>IF(COUNTA(A146:F146)=0,"",IF(N146=0,"n.a.",D146/E146))</x:f>
      </x:c>
      <x:c r="I146" s="45" t="str">
        <x:f>IF(COUNTA(A146:F146)=0,"",IF(N146=0,"n.a.",F146/D146))</x:f>
      </x:c>
      <x:c r="J146" s="26"/>
      <x:c r="K146" s="26"/>
      <x:c r="L146" s="26"/>
      <x:c r="M146" s="175" t="str">
        <x:f>IF(COUNTA(A146:F146,J146:L146)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inválidos",IF(OR(NOT(ISNUMBER(A146)),A146&lt;=0),"Data inválida",IF(OR(B146="",COUNTIFS(Veiculos!$A$5:$A$104,B146)&lt;&gt;1),"Veículo ausente ou duplicado",IF(IFERROR(INDEX(Veiculos!$AG$5:$AG$104,MATCH(B146,Veiculos!$A$5:$A$104,0)),0)&lt;&gt;1,"Cadastro do veículo pendente",IF(OR(NOT(ISNUMBER(C146)),C146&lt;0,NOT(ISNUMBER(D146)),D146&lt;=0,NOT(ISNUMBER(E146)),E146&lt;=0,NOT(ISNUMBER(F146)),F146&lt;0),"Hodômetro, km, litros ou valor inválido",""))))))</x:f>
      </x:c>
      <x:c r="N146" s="175" t="n">
        <x:f>IF(AND(A146&lt;&gt;"",M146=""),1,0)</x:f>
        <x:v>0</x:v>
      </x:c>
      <x:c r="O146" s="175" t="n">
        <x:f>IF(AND(ISNUMBER(A146),A146&gt;=Listas!B13,A146&lt;Listas!B14+1),1,0)</x:f>
        <x:v>0</x:v>
      </x:c>
      <x:c r="P146" s="175" t="n">
        <x:f>IF(COUNTA(A146:L146)=0,0,IF(COUNTIFS(Veiculos!$A$5:$A$104,B146)=1,IFERROR(INDEX(Veiculos!$X$5:$X$104,MATCH(B146,Veiculos!$A$5:$A$104,0)),0),IF(Listas!B15="Todos",1,0)))</x:f>
        <x:v>1</x:v>
      </x:c>
      <x:c r="Q146" s="1" t="n">
        <x:f>IF(M146&lt;&gt;"",1,0)</x:f>
        <x:v>0</x:v>
      </x:c>
      <x:c r="R146" s="1"/>
      <x:c r="S146" s="1"/>
      <x:c r="T146" s="1"/>
      <x:c r="U146" s="1"/>
      <x:c r="V146" s="1"/>
      <x:c r="W146" s="1"/>
    </x:row>
    <x:row r="147">
      <x:c r="A147" s="42"/>
      <x:c r="B147" s="26"/>
      <x:c r="C147" s="43"/>
      <x:c r="D147" s="43"/>
      <x:c r="E147" s="44"/>
      <x:c r="F147" s="28"/>
      <x:c r="G147" s="45" t="str">
        <x:f>IF(COUNTA(A147:F147)=0,"",IF(N147=0,"n.a.",F147/E147))</x:f>
      </x:c>
      <x:c r="H147" s="46" t="str">
        <x:f>IF(COUNTA(A147:F147)=0,"",IF(N147=0,"n.a.",D147/E147))</x:f>
      </x:c>
      <x:c r="I147" s="45" t="str">
        <x:f>IF(COUNTA(A147:F147)=0,"",IF(N147=0,"n.a.",F147/D147))</x:f>
      </x:c>
      <x:c r="J147" s="26"/>
      <x:c r="K147" s="26"/>
      <x:c r="L147" s="26"/>
      <x:c r="M147" s="175" t="str">
        <x:f>IF(COUNTA(A147:F147,J147:L147)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inválidos",IF(OR(NOT(ISNUMBER(A147)),A147&lt;=0),"Data inválida",IF(OR(B147="",COUNTIFS(Veiculos!$A$5:$A$104,B147)&lt;&gt;1),"Veículo ausente ou duplicado",IF(IFERROR(INDEX(Veiculos!$AG$5:$AG$104,MATCH(B147,Veiculos!$A$5:$A$104,0)),0)&lt;&gt;1,"Cadastro do veículo pendente",IF(OR(NOT(ISNUMBER(C147)),C147&lt;0,NOT(ISNUMBER(D147)),D147&lt;=0,NOT(ISNUMBER(E147)),E147&lt;=0,NOT(ISNUMBER(F147)),F147&lt;0),"Hodômetro, km, litros ou valor inválido",""))))))</x:f>
      </x:c>
      <x:c r="N147" s="175" t="n">
        <x:f>IF(AND(A147&lt;&gt;"",M147=""),1,0)</x:f>
        <x:v>0</x:v>
      </x:c>
      <x:c r="O147" s="175" t="n">
        <x:f>IF(AND(ISNUMBER(A147),A147&gt;=Listas!B13,A147&lt;Listas!B14+1),1,0)</x:f>
        <x:v>0</x:v>
      </x:c>
      <x:c r="P147" s="175" t="n">
        <x:f>IF(COUNTA(A147:L147)=0,0,IF(COUNTIFS(Veiculos!$A$5:$A$104,B147)=1,IFERROR(INDEX(Veiculos!$X$5:$X$104,MATCH(B147,Veiculos!$A$5:$A$104,0)),0),IF(Listas!B15="Todos",1,0)))</x:f>
        <x:v>1</x:v>
      </x:c>
      <x:c r="Q147" s="1" t="n">
        <x:f>IF(M147&lt;&gt;"",1,0)</x:f>
        <x:v>0</x:v>
      </x:c>
      <x:c r="R147" s="1"/>
      <x:c r="S147" s="1"/>
      <x:c r="T147" s="1"/>
      <x:c r="U147" s="1"/>
      <x:c r="V147" s="1"/>
      <x:c r="W147" s="1"/>
    </x:row>
    <x:row r="148">
      <x:c r="A148" s="42"/>
      <x:c r="B148" s="26"/>
      <x:c r="C148" s="43"/>
      <x:c r="D148" s="43"/>
      <x:c r="E148" s="44"/>
      <x:c r="F148" s="28"/>
      <x:c r="G148" s="45" t="str">
        <x:f>IF(COUNTA(A148:F148)=0,"",IF(N148=0,"n.a.",F148/E148))</x:f>
      </x:c>
      <x:c r="H148" s="46" t="str">
        <x:f>IF(COUNTA(A148:F148)=0,"",IF(N148=0,"n.a.",D148/E148))</x:f>
      </x:c>
      <x:c r="I148" s="45" t="str">
        <x:f>IF(COUNTA(A148:F148)=0,"",IF(N148=0,"n.a.",F148/D148))</x:f>
      </x:c>
      <x:c r="J148" s="26"/>
      <x:c r="K148" s="26"/>
      <x:c r="L148" s="26"/>
      <x:c r="M148" s="175" t="str">
        <x:f>IF(COUNTA(A148:F148,J148:L148)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inválidos",IF(OR(NOT(ISNUMBER(A148)),A148&lt;=0),"Data inválida",IF(OR(B148="",COUNTIFS(Veiculos!$A$5:$A$104,B148)&lt;&gt;1),"Veículo ausente ou duplicado",IF(IFERROR(INDEX(Veiculos!$AG$5:$AG$104,MATCH(B148,Veiculos!$A$5:$A$104,0)),0)&lt;&gt;1,"Cadastro do veículo pendente",IF(OR(NOT(ISNUMBER(C148)),C148&lt;0,NOT(ISNUMBER(D148)),D148&lt;=0,NOT(ISNUMBER(E148)),E148&lt;=0,NOT(ISNUMBER(F148)),F148&lt;0),"Hodômetro, km, litros ou valor inválido",""))))))</x:f>
      </x:c>
      <x:c r="N148" s="175" t="n">
        <x:f>IF(AND(A148&lt;&gt;"",M148=""),1,0)</x:f>
        <x:v>0</x:v>
      </x:c>
      <x:c r="O148" s="175" t="n">
        <x:f>IF(AND(ISNUMBER(A148),A148&gt;=Listas!B13,A148&lt;Listas!B14+1),1,0)</x:f>
        <x:v>0</x:v>
      </x:c>
      <x:c r="P148" s="175" t="n">
        <x:f>IF(COUNTA(A148:L148)=0,0,IF(COUNTIFS(Veiculos!$A$5:$A$104,B148)=1,IFERROR(INDEX(Veiculos!$X$5:$X$104,MATCH(B148,Veiculos!$A$5:$A$104,0)),0),IF(Listas!B15="Todos",1,0)))</x:f>
        <x:v>1</x:v>
      </x:c>
      <x:c r="Q148" s="1" t="n">
        <x:f>IF(M148&lt;&gt;"",1,0)</x:f>
        <x:v>0</x:v>
      </x:c>
      <x:c r="R148" s="1"/>
      <x:c r="S148" s="1"/>
      <x:c r="T148" s="1"/>
      <x:c r="U148" s="1"/>
      <x:c r="V148" s="1"/>
      <x:c r="W148" s="1"/>
    </x:row>
    <x:row r="149">
      <x:c r="A149" s="42"/>
      <x:c r="B149" s="26"/>
      <x:c r="C149" s="43"/>
      <x:c r="D149" s="43"/>
      <x:c r="E149" s="44"/>
      <x:c r="F149" s="28"/>
      <x:c r="G149" s="45" t="str">
        <x:f>IF(COUNTA(A149:F149)=0,"",IF(N149=0,"n.a.",F149/E149))</x:f>
      </x:c>
      <x:c r="H149" s="46" t="str">
        <x:f>IF(COUNTA(A149:F149)=0,"",IF(N149=0,"n.a.",D149/E149))</x:f>
      </x:c>
      <x:c r="I149" s="45" t="str">
        <x:f>IF(COUNTA(A149:F149)=0,"",IF(N149=0,"n.a.",F149/D149))</x:f>
      </x:c>
      <x:c r="J149" s="26"/>
      <x:c r="K149" s="26"/>
      <x:c r="L149" s="26"/>
      <x:c r="M149" s="175" t="str">
        <x:f>IF(COUNTA(A149:F149,J149:L149)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inválidos",IF(OR(NOT(ISNUMBER(A149)),A149&lt;=0),"Data inválida",IF(OR(B149="",COUNTIFS(Veiculos!$A$5:$A$104,B149)&lt;&gt;1),"Veículo ausente ou duplicado",IF(IFERROR(INDEX(Veiculos!$AG$5:$AG$104,MATCH(B149,Veiculos!$A$5:$A$104,0)),0)&lt;&gt;1,"Cadastro do veículo pendente",IF(OR(NOT(ISNUMBER(C149)),C149&lt;0,NOT(ISNUMBER(D149)),D149&lt;=0,NOT(ISNUMBER(E149)),E149&lt;=0,NOT(ISNUMBER(F149)),F149&lt;0),"Hodômetro, km, litros ou valor inválido",""))))))</x:f>
      </x:c>
      <x:c r="N149" s="175" t="n">
        <x:f>IF(AND(A149&lt;&gt;"",M149=""),1,0)</x:f>
        <x:v>0</x:v>
      </x:c>
      <x:c r="O149" s="175" t="n">
        <x:f>IF(AND(ISNUMBER(A149),A149&gt;=Listas!B13,A149&lt;Listas!B14+1),1,0)</x:f>
        <x:v>0</x:v>
      </x:c>
      <x:c r="P149" s="175" t="n">
        <x:f>IF(COUNTA(A149:L149)=0,0,IF(COUNTIFS(Veiculos!$A$5:$A$104,B149)=1,IFERROR(INDEX(Veiculos!$X$5:$X$104,MATCH(B149,Veiculos!$A$5:$A$104,0)),0),IF(Listas!B15="Todos",1,0)))</x:f>
        <x:v>1</x:v>
      </x:c>
      <x:c r="Q149" s="1" t="n">
        <x:f>IF(M149&lt;&gt;"",1,0)</x:f>
        <x:v>0</x:v>
      </x:c>
      <x:c r="R149" s="1"/>
      <x:c r="S149" s="1"/>
      <x:c r="T149" s="1"/>
      <x:c r="U149" s="1"/>
      <x:c r="V149" s="1"/>
      <x:c r="W149" s="1"/>
    </x:row>
    <x:row r="150">
      <x:c r="A150" s="42"/>
      <x:c r="B150" s="26"/>
      <x:c r="C150" s="43"/>
      <x:c r="D150" s="43"/>
      <x:c r="E150" s="44"/>
      <x:c r="F150" s="28"/>
      <x:c r="G150" s="45" t="str">
        <x:f>IF(COUNTA(A150:F150)=0,"",IF(N150=0,"n.a.",F150/E150))</x:f>
      </x:c>
      <x:c r="H150" s="46" t="str">
        <x:f>IF(COUNTA(A150:F150)=0,"",IF(N150=0,"n.a.",D150/E150))</x:f>
      </x:c>
      <x:c r="I150" s="45" t="str">
        <x:f>IF(COUNTA(A150:F150)=0,"",IF(N150=0,"n.a.",F150/D150))</x:f>
      </x:c>
      <x:c r="J150" s="26"/>
      <x:c r="K150" s="26"/>
      <x:c r="L150" s="26"/>
      <x:c r="M150" s="175" t="str">
        <x:f>IF(COUNTA(A150:F150,J150:L150)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inválidos",IF(OR(NOT(ISNUMBER(A150)),A150&lt;=0),"Data inválida",IF(OR(B150="",COUNTIFS(Veiculos!$A$5:$A$104,B150)&lt;&gt;1),"Veículo ausente ou duplicado",IF(IFERROR(INDEX(Veiculos!$AG$5:$AG$104,MATCH(B150,Veiculos!$A$5:$A$104,0)),0)&lt;&gt;1,"Cadastro do veículo pendente",IF(OR(NOT(ISNUMBER(C150)),C150&lt;0,NOT(ISNUMBER(D150)),D150&lt;=0,NOT(ISNUMBER(E150)),E150&lt;=0,NOT(ISNUMBER(F150)),F150&lt;0),"Hodômetro, km, litros ou valor inválido",""))))))</x:f>
      </x:c>
      <x:c r="N150" s="175" t="n">
        <x:f>IF(AND(A150&lt;&gt;"",M150=""),1,0)</x:f>
        <x:v>0</x:v>
      </x:c>
      <x:c r="O150" s="175" t="n">
        <x:f>IF(AND(ISNUMBER(A150),A150&gt;=Listas!B13,A150&lt;Listas!B14+1),1,0)</x:f>
        <x:v>0</x:v>
      </x:c>
      <x:c r="P150" s="175" t="n">
        <x:f>IF(COUNTA(A150:L150)=0,0,IF(COUNTIFS(Veiculos!$A$5:$A$104,B150)=1,IFERROR(INDEX(Veiculos!$X$5:$X$104,MATCH(B150,Veiculos!$A$5:$A$104,0)),0),IF(Listas!B15="Todos",1,0)))</x:f>
        <x:v>1</x:v>
      </x:c>
      <x:c r="Q150" s="1" t="n">
        <x:f>IF(M150&lt;&gt;"",1,0)</x:f>
        <x:v>0</x:v>
      </x:c>
      <x:c r="R150" s="1"/>
      <x:c r="S150" s="1"/>
      <x:c r="T150" s="1"/>
      <x:c r="U150" s="1"/>
      <x:c r="V150" s="1"/>
      <x:c r="W150" s="1"/>
    </x:row>
    <x:row r="151">
      <x:c r="A151" s="42"/>
      <x:c r="B151" s="26"/>
      <x:c r="C151" s="43"/>
      <x:c r="D151" s="43"/>
      <x:c r="E151" s="44"/>
      <x:c r="F151" s="28"/>
      <x:c r="G151" s="45" t="str">
        <x:f>IF(COUNTA(A151:F151)=0,"",IF(N151=0,"n.a.",F151/E151))</x:f>
      </x:c>
      <x:c r="H151" s="46" t="str">
        <x:f>IF(COUNTA(A151:F151)=0,"",IF(N151=0,"n.a.",D151/E151))</x:f>
      </x:c>
      <x:c r="I151" s="45" t="str">
        <x:f>IF(COUNTA(A151:F151)=0,"",IF(N151=0,"n.a.",F151/D151))</x:f>
      </x:c>
      <x:c r="J151" s="26"/>
      <x:c r="K151" s="26"/>
      <x:c r="L151" s="26"/>
      <x:c r="M151" s="175" t="str">
        <x:f>IF(COUNTA(A151:F151,J151:L151)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inválidos",IF(OR(NOT(ISNUMBER(A151)),A151&lt;=0),"Data inválida",IF(OR(B151="",COUNTIFS(Veiculos!$A$5:$A$104,B151)&lt;&gt;1),"Veículo ausente ou duplicado",IF(IFERROR(INDEX(Veiculos!$AG$5:$AG$104,MATCH(B151,Veiculos!$A$5:$A$104,0)),0)&lt;&gt;1,"Cadastro do veículo pendente",IF(OR(NOT(ISNUMBER(C151)),C151&lt;0,NOT(ISNUMBER(D151)),D151&lt;=0,NOT(ISNUMBER(E151)),E151&lt;=0,NOT(ISNUMBER(F151)),F151&lt;0),"Hodômetro, km, litros ou valor inválido",""))))))</x:f>
      </x:c>
      <x:c r="N151" s="175" t="n">
        <x:f>IF(AND(A151&lt;&gt;"",M151=""),1,0)</x:f>
        <x:v>0</x:v>
      </x:c>
      <x:c r="O151" s="175" t="n">
        <x:f>IF(AND(ISNUMBER(A151),A151&gt;=Listas!B13,A151&lt;Listas!B14+1),1,0)</x:f>
        <x:v>0</x:v>
      </x:c>
      <x:c r="P151" s="175" t="n">
        <x:f>IF(COUNTA(A151:L151)=0,0,IF(COUNTIFS(Veiculos!$A$5:$A$104,B151)=1,IFERROR(INDEX(Veiculos!$X$5:$X$104,MATCH(B151,Veiculos!$A$5:$A$104,0)),0),IF(Listas!B15="Todos",1,0)))</x:f>
        <x:v>1</x:v>
      </x:c>
      <x:c r="Q151" s="1" t="n">
        <x:f>IF(M151&lt;&gt;"",1,0)</x:f>
        <x:v>0</x:v>
      </x:c>
      <x:c r="R151" s="1"/>
      <x:c r="S151" s="1"/>
      <x:c r="T151" s="1"/>
      <x:c r="U151" s="1"/>
      <x:c r="V151" s="1"/>
      <x:c r="W151" s="1"/>
    </x:row>
    <x:row r="152">
      <x:c r="A152" s="42"/>
      <x:c r="B152" s="26"/>
      <x:c r="C152" s="43"/>
      <x:c r="D152" s="43"/>
      <x:c r="E152" s="44"/>
      <x:c r="F152" s="28"/>
      <x:c r="G152" s="45" t="str">
        <x:f>IF(COUNTA(A152:F152)=0,"",IF(N152=0,"n.a.",F152/E152))</x:f>
      </x:c>
      <x:c r="H152" s="46" t="str">
        <x:f>IF(COUNTA(A152:F152)=0,"",IF(N152=0,"n.a.",D152/E152))</x:f>
      </x:c>
      <x:c r="I152" s="45" t="str">
        <x:f>IF(COUNTA(A152:F152)=0,"",IF(N152=0,"n.a.",F152/D152))</x:f>
      </x:c>
      <x:c r="J152" s="26"/>
      <x:c r="K152" s="26"/>
      <x:c r="L152" s="26"/>
      <x:c r="M152" s="175" t="str">
        <x:f>IF(COUNTA(A152:F152,J152:L152)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inválidos",IF(OR(NOT(ISNUMBER(A152)),A152&lt;=0),"Data inválida",IF(OR(B152="",COUNTIFS(Veiculos!$A$5:$A$104,B152)&lt;&gt;1),"Veículo ausente ou duplicado",IF(IFERROR(INDEX(Veiculos!$AG$5:$AG$104,MATCH(B152,Veiculos!$A$5:$A$104,0)),0)&lt;&gt;1,"Cadastro do veículo pendente",IF(OR(NOT(ISNUMBER(C152)),C152&lt;0,NOT(ISNUMBER(D152)),D152&lt;=0,NOT(ISNUMBER(E152)),E152&lt;=0,NOT(ISNUMBER(F152)),F152&lt;0),"Hodômetro, km, litros ou valor inválido",""))))))</x:f>
      </x:c>
      <x:c r="N152" s="175" t="n">
        <x:f>IF(AND(A152&lt;&gt;"",M152=""),1,0)</x:f>
        <x:v>0</x:v>
      </x:c>
      <x:c r="O152" s="175" t="n">
        <x:f>IF(AND(ISNUMBER(A152),A152&gt;=Listas!B13,A152&lt;Listas!B14+1),1,0)</x:f>
        <x:v>0</x:v>
      </x:c>
      <x:c r="P152" s="175" t="n">
        <x:f>IF(COUNTA(A152:L152)=0,0,IF(COUNTIFS(Veiculos!$A$5:$A$104,B152)=1,IFERROR(INDEX(Veiculos!$X$5:$X$104,MATCH(B152,Veiculos!$A$5:$A$104,0)),0),IF(Listas!B15="Todos",1,0)))</x:f>
        <x:v>1</x:v>
      </x:c>
      <x:c r="Q152" s="1" t="n">
        <x:f>IF(M152&lt;&gt;"",1,0)</x:f>
        <x:v>0</x:v>
      </x:c>
      <x:c r="R152" s="1"/>
      <x:c r="S152" s="1"/>
      <x:c r="T152" s="1"/>
      <x:c r="U152" s="1"/>
      <x:c r="V152" s="1"/>
      <x:c r="W152" s="1"/>
    </x:row>
    <x:row r="153">
      <x:c r="A153" s="42"/>
      <x:c r="B153" s="26"/>
      <x:c r="C153" s="43"/>
      <x:c r="D153" s="43"/>
      <x:c r="E153" s="44"/>
      <x:c r="F153" s="28"/>
      <x:c r="G153" s="45" t="str">
        <x:f>IF(COUNTA(A153:F153)=0,"",IF(N153=0,"n.a.",F153/E153))</x:f>
      </x:c>
      <x:c r="H153" s="46" t="str">
        <x:f>IF(COUNTA(A153:F153)=0,"",IF(N153=0,"n.a.",D153/E153))</x:f>
      </x:c>
      <x:c r="I153" s="45" t="str">
        <x:f>IF(COUNTA(A153:F153)=0,"",IF(N153=0,"n.a.",F153/D153))</x:f>
      </x:c>
      <x:c r="J153" s="26"/>
      <x:c r="K153" s="26"/>
      <x:c r="L153" s="26"/>
      <x:c r="M153" s="175" t="str">
        <x:f>IF(COUNTA(A153:F153,J153:L153)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inválidos",IF(OR(NOT(ISNUMBER(A153)),A153&lt;=0),"Data inválida",IF(OR(B153="",COUNTIFS(Veiculos!$A$5:$A$104,B153)&lt;&gt;1),"Veículo ausente ou duplicado",IF(IFERROR(INDEX(Veiculos!$AG$5:$AG$104,MATCH(B153,Veiculos!$A$5:$A$104,0)),0)&lt;&gt;1,"Cadastro do veículo pendente",IF(OR(NOT(ISNUMBER(C153)),C153&lt;0,NOT(ISNUMBER(D153)),D153&lt;=0,NOT(ISNUMBER(E153)),E153&lt;=0,NOT(ISNUMBER(F153)),F153&lt;0),"Hodômetro, km, litros ou valor inválido",""))))))</x:f>
      </x:c>
      <x:c r="N153" s="175" t="n">
        <x:f>IF(AND(A153&lt;&gt;"",M153=""),1,0)</x:f>
        <x:v>0</x:v>
      </x:c>
      <x:c r="O153" s="175" t="n">
        <x:f>IF(AND(ISNUMBER(A153),A153&gt;=Listas!B13,A153&lt;Listas!B14+1),1,0)</x:f>
        <x:v>0</x:v>
      </x:c>
      <x:c r="P153" s="175" t="n">
        <x:f>IF(COUNTA(A153:L153)=0,0,IF(COUNTIFS(Veiculos!$A$5:$A$104,B153)=1,IFERROR(INDEX(Veiculos!$X$5:$X$104,MATCH(B153,Veiculos!$A$5:$A$104,0)),0),IF(Listas!B15="Todos",1,0)))</x:f>
        <x:v>1</x:v>
      </x:c>
      <x:c r="Q153" s="1" t="n">
        <x:f>IF(M153&lt;&gt;"",1,0)</x:f>
        <x:v>0</x:v>
      </x:c>
      <x:c r="R153" s="1"/>
      <x:c r="S153" s="1"/>
      <x:c r="T153" s="1"/>
      <x:c r="U153" s="1"/>
      <x:c r="V153" s="1"/>
      <x:c r="W153" s="1"/>
    </x:row>
    <x:row r="154">
      <x:c r="A154" s="42"/>
      <x:c r="B154" s="26"/>
      <x:c r="C154" s="43"/>
      <x:c r="D154" s="43"/>
      <x:c r="E154" s="44"/>
      <x:c r="F154" s="28"/>
      <x:c r="G154" s="45" t="str">
        <x:f>IF(COUNTA(A154:F154)=0,"",IF(N154=0,"n.a.",F154/E154))</x:f>
      </x:c>
      <x:c r="H154" s="46" t="str">
        <x:f>IF(COUNTA(A154:F154)=0,"",IF(N154=0,"n.a.",D154/E154))</x:f>
      </x:c>
      <x:c r="I154" s="45" t="str">
        <x:f>IF(COUNTA(A154:F154)=0,"",IF(N154=0,"n.a.",F154/D154))</x:f>
      </x:c>
      <x:c r="J154" s="26"/>
      <x:c r="K154" s="26"/>
      <x:c r="L154" s="26"/>
      <x:c r="M154" s="175" t="str">
        <x:f>IF(COUNTA(A154:F154,J154:L154)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inválidos",IF(OR(NOT(ISNUMBER(A154)),A154&lt;=0),"Data inválida",IF(OR(B154="",COUNTIFS(Veiculos!$A$5:$A$104,B154)&lt;&gt;1),"Veículo ausente ou duplicado",IF(IFERROR(INDEX(Veiculos!$AG$5:$AG$104,MATCH(B154,Veiculos!$A$5:$A$104,0)),0)&lt;&gt;1,"Cadastro do veículo pendente",IF(OR(NOT(ISNUMBER(C154)),C154&lt;0,NOT(ISNUMBER(D154)),D154&lt;=0,NOT(ISNUMBER(E154)),E154&lt;=0,NOT(ISNUMBER(F154)),F154&lt;0),"Hodômetro, km, litros ou valor inválido",""))))))</x:f>
      </x:c>
      <x:c r="N154" s="175" t="n">
        <x:f>IF(AND(A154&lt;&gt;"",M154=""),1,0)</x:f>
        <x:v>0</x:v>
      </x:c>
      <x:c r="O154" s="175" t="n">
        <x:f>IF(AND(ISNUMBER(A154),A154&gt;=Listas!B13,A154&lt;Listas!B14+1),1,0)</x:f>
        <x:v>0</x:v>
      </x:c>
      <x:c r="P154" s="175" t="n">
        <x:f>IF(COUNTA(A154:L154)=0,0,IF(COUNTIFS(Veiculos!$A$5:$A$104,B154)=1,IFERROR(INDEX(Veiculos!$X$5:$X$104,MATCH(B154,Veiculos!$A$5:$A$104,0)),0),IF(Listas!B15="Todos",1,0)))</x:f>
        <x:v>1</x:v>
      </x:c>
      <x:c r="Q154" s="1" t="n">
        <x:f>IF(M154&lt;&gt;"",1,0)</x:f>
        <x:v>0</x:v>
      </x:c>
      <x:c r="R154" s="1"/>
      <x:c r="S154" s="1"/>
      <x:c r="T154" s="1"/>
      <x:c r="U154" s="1"/>
      <x:c r="V154" s="1"/>
      <x:c r="W154" s="1"/>
    </x:row>
    <x:row r="155">
      <x:c r="A155" s="42"/>
      <x:c r="B155" s="26"/>
      <x:c r="C155" s="43"/>
      <x:c r="D155" s="43"/>
      <x:c r="E155" s="44"/>
      <x:c r="F155" s="28"/>
      <x:c r="G155" s="45" t="str">
        <x:f>IF(COUNTA(A155:F155)=0,"",IF(N155=0,"n.a.",F155/E155))</x:f>
      </x:c>
      <x:c r="H155" s="46" t="str">
        <x:f>IF(COUNTA(A155:F155)=0,"",IF(N155=0,"n.a.",D155/E155))</x:f>
      </x:c>
      <x:c r="I155" s="45" t="str">
        <x:f>IF(COUNTA(A155:F155)=0,"",IF(N155=0,"n.a.",F155/D155))</x:f>
      </x:c>
      <x:c r="J155" s="26"/>
      <x:c r="K155" s="26"/>
      <x:c r="L155" s="26"/>
      <x:c r="M155" s="175" t="str">
        <x:f>IF(COUNTA(A155:F155,J155:L155)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inválidos",IF(OR(NOT(ISNUMBER(A155)),A155&lt;=0),"Data inválida",IF(OR(B155="",COUNTIFS(Veiculos!$A$5:$A$104,B155)&lt;&gt;1),"Veículo ausente ou duplicado",IF(IFERROR(INDEX(Veiculos!$AG$5:$AG$104,MATCH(B155,Veiculos!$A$5:$A$104,0)),0)&lt;&gt;1,"Cadastro do veículo pendente",IF(OR(NOT(ISNUMBER(C155)),C155&lt;0,NOT(ISNUMBER(D155)),D155&lt;=0,NOT(ISNUMBER(E155)),E155&lt;=0,NOT(ISNUMBER(F155)),F155&lt;0),"Hodômetro, km, litros ou valor inválido",""))))))</x:f>
      </x:c>
      <x:c r="N155" s="175" t="n">
        <x:f>IF(AND(A155&lt;&gt;"",M155=""),1,0)</x:f>
        <x:v>0</x:v>
      </x:c>
      <x:c r="O155" s="175" t="n">
        <x:f>IF(AND(ISNUMBER(A155),A155&gt;=Listas!B13,A155&lt;Listas!B14+1),1,0)</x:f>
        <x:v>0</x:v>
      </x:c>
      <x:c r="P155" s="175" t="n">
        <x:f>IF(COUNTA(A155:L155)=0,0,IF(COUNTIFS(Veiculos!$A$5:$A$104,B155)=1,IFERROR(INDEX(Veiculos!$X$5:$X$104,MATCH(B155,Veiculos!$A$5:$A$104,0)),0),IF(Listas!B15="Todos",1,0)))</x:f>
        <x:v>1</x:v>
      </x:c>
      <x:c r="Q155" s="1" t="n">
        <x:f>IF(M155&lt;&gt;"",1,0)</x:f>
        <x:v>0</x:v>
      </x:c>
      <x:c r="R155" s="1"/>
      <x:c r="S155" s="1"/>
      <x:c r="T155" s="1"/>
      <x:c r="U155" s="1"/>
      <x:c r="V155" s="1"/>
      <x:c r="W155" s="1"/>
    </x:row>
    <x:row r="156">
      <x:c r="A156" s="42"/>
      <x:c r="B156" s="26"/>
      <x:c r="C156" s="43"/>
      <x:c r="D156" s="43"/>
      <x:c r="E156" s="44"/>
      <x:c r="F156" s="28"/>
      <x:c r="G156" s="45" t="str">
        <x:f>IF(COUNTA(A156:F156)=0,"",IF(N156=0,"n.a.",F156/E156))</x:f>
      </x:c>
      <x:c r="H156" s="46" t="str">
        <x:f>IF(COUNTA(A156:F156)=0,"",IF(N156=0,"n.a.",D156/E156))</x:f>
      </x:c>
      <x:c r="I156" s="45" t="str">
        <x:f>IF(COUNTA(A156:F156)=0,"",IF(N156=0,"n.a.",F156/D156))</x:f>
      </x:c>
      <x:c r="J156" s="26"/>
      <x:c r="K156" s="26"/>
      <x:c r="L156" s="26"/>
      <x:c r="M156" s="175" t="str">
        <x:f>IF(COUNTA(A156:F156,J156:L156)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inválidos",IF(OR(NOT(ISNUMBER(A156)),A156&lt;=0),"Data inválida",IF(OR(B156="",COUNTIFS(Veiculos!$A$5:$A$104,B156)&lt;&gt;1),"Veículo ausente ou duplicado",IF(IFERROR(INDEX(Veiculos!$AG$5:$AG$104,MATCH(B156,Veiculos!$A$5:$A$104,0)),0)&lt;&gt;1,"Cadastro do veículo pendente",IF(OR(NOT(ISNUMBER(C156)),C156&lt;0,NOT(ISNUMBER(D156)),D156&lt;=0,NOT(ISNUMBER(E156)),E156&lt;=0,NOT(ISNUMBER(F156)),F156&lt;0),"Hodômetro, km, litros ou valor inválido",""))))))</x:f>
      </x:c>
      <x:c r="N156" s="175" t="n">
        <x:f>IF(AND(A156&lt;&gt;"",M156=""),1,0)</x:f>
        <x:v>0</x:v>
      </x:c>
      <x:c r="O156" s="175" t="n">
        <x:f>IF(AND(ISNUMBER(A156),A156&gt;=Listas!B13,A156&lt;Listas!B14+1),1,0)</x:f>
        <x:v>0</x:v>
      </x:c>
      <x:c r="P156" s="175" t="n">
        <x:f>IF(COUNTA(A156:L156)=0,0,IF(COUNTIFS(Veiculos!$A$5:$A$104,B156)=1,IFERROR(INDEX(Veiculos!$X$5:$X$104,MATCH(B156,Veiculos!$A$5:$A$104,0)),0),IF(Listas!B15="Todos",1,0)))</x:f>
        <x:v>1</x:v>
      </x:c>
      <x:c r="Q156" s="1" t="n">
        <x:f>IF(M156&lt;&gt;"",1,0)</x:f>
        <x:v>0</x:v>
      </x:c>
      <x:c r="R156" s="1"/>
      <x:c r="S156" s="1"/>
      <x:c r="T156" s="1"/>
      <x:c r="U156" s="1"/>
      <x:c r="V156" s="1"/>
      <x:c r="W156" s="1"/>
    </x:row>
    <x:row r="157">
      <x:c r="A157" s="42"/>
      <x:c r="B157" s="26"/>
      <x:c r="C157" s="43"/>
      <x:c r="D157" s="43"/>
      <x:c r="E157" s="44"/>
      <x:c r="F157" s="28"/>
      <x:c r="G157" s="45" t="str">
        <x:f>IF(COUNTA(A157:F157)=0,"",IF(N157=0,"n.a.",F157/E157))</x:f>
      </x:c>
      <x:c r="H157" s="46" t="str">
        <x:f>IF(COUNTA(A157:F157)=0,"",IF(N157=0,"n.a.",D157/E157))</x:f>
      </x:c>
      <x:c r="I157" s="45" t="str">
        <x:f>IF(COUNTA(A157:F157)=0,"",IF(N157=0,"n.a.",F157/D157))</x:f>
      </x:c>
      <x:c r="J157" s="26"/>
      <x:c r="K157" s="26"/>
      <x:c r="L157" s="26"/>
      <x:c r="M157" s="175" t="str">
        <x:f>IF(COUNTA(A157:F157,J157:L157)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inválidos",IF(OR(NOT(ISNUMBER(A157)),A157&lt;=0),"Data inválida",IF(OR(B157="",COUNTIFS(Veiculos!$A$5:$A$104,B157)&lt;&gt;1),"Veículo ausente ou duplicado",IF(IFERROR(INDEX(Veiculos!$AG$5:$AG$104,MATCH(B157,Veiculos!$A$5:$A$104,0)),0)&lt;&gt;1,"Cadastro do veículo pendente",IF(OR(NOT(ISNUMBER(C157)),C157&lt;0,NOT(ISNUMBER(D157)),D157&lt;=0,NOT(ISNUMBER(E157)),E157&lt;=0,NOT(ISNUMBER(F157)),F157&lt;0),"Hodômetro, km, litros ou valor inválido",""))))))</x:f>
      </x:c>
      <x:c r="N157" s="175" t="n">
        <x:f>IF(AND(A157&lt;&gt;"",M157=""),1,0)</x:f>
        <x:v>0</x:v>
      </x:c>
      <x:c r="O157" s="175" t="n">
        <x:f>IF(AND(ISNUMBER(A157),A157&gt;=Listas!B13,A157&lt;Listas!B14+1),1,0)</x:f>
        <x:v>0</x:v>
      </x:c>
      <x:c r="P157" s="175" t="n">
        <x:f>IF(COUNTA(A157:L157)=0,0,IF(COUNTIFS(Veiculos!$A$5:$A$104,B157)=1,IFERROR(INDEX(Veiculos!$X$5:$X$104,MATCH(B157,Veiculos!$A$5:$A$104,0)),0),IF(Listas!B15="Todos",1,0)))</x:f>
        <x:v>1</x:v>
      </x:c>
      <x:c r="Q157" s="1" t="n">
        <x:f>IF(M157&lt;&gt;"",1,0)</x:f>
        <x:v>0</x:v>
      </x:c>
      <x:c r="R157" s="1"/>
      <x:c r="S157" s="1"/>
      <x:c r="T157" s="1"/>
      <x:c r="U157" s="1"/>
      <x:c r="V157" s="1"/>
      <x:c r="W157" s="1"/>
    </x:row>
    <x:row r="158">
      <x:c r="A158" s="42"/>
      <x:c r="B158" s="26"/>
      <x:c r="C158" s="43"/>
      <x:c r="D158" s="43"/>
      <x:c r="E158" s="44"/>
      <x:c r="F158" s="28"/>
      <x:c r="G158" s="45" t="str">
        <x:f>IF(COUNTA(A158:F158)=0,"",IF(N158=0,"n.a.",F158/E158))</x:f>
      </x:c>
      <x:c r="H158" s="46" t="str">
        <x:f>IF(COUNTA(A158:F158)=0,"",IF(N158=0,"n.a.",D158/E158))</x:f>
      </x:c>
      <x:c r="I158" s="45" t="str">
        <x:f>IF(COUNTA(A158:F158)=0,"",IF(N158=0,"n.a.",F158/D158))</x:f>
      </x:c>
      <x:c r="J158" s="26"/>
      <x:c r="K158" s="26"/>
      <x:c r="L158" s="26"/>
      <x:c r="M158" s="175" t="str">
        <x:f>IF(COUNTA(A158:F158,J158:L158)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inválidos",IF(OR(NOT(ISNUMBER(A158)),A158&lt;=0),"Data inválida",IF(OR(B158="",COUNTIFS(Veiculos!$A$5:$A$104,B158)&lt;&gt;1),"Veículo ausente ou duplicado",IF(IFERROR(INDEX(Veiculos!$AG$5:$AG$104,MATCH(B158,Veiculos!$A$5:$A$104,0)),0)&lt;&gt;1,"Cadastro do veículo pendente",IF(OR(NOT(ISNUMBER(C158)),C158&lt;0,NOT(ISNUMBER(D158)),D158&lt;=0,NOT(ISNUMBER(E158)),E158&lt;=0,NOT(ISNUMBER(F158)),F158&lt;0),"Hodômetro, km, litros ou valor inválido",""))))))</x:f>
      </x:c>
      <x:c r="N158" s="175" t="n">
        <x:f>IF(AND(A158&lt;&gt;"",M158=""),1,0)</x:f>
        <x:v>0</x:v>
      </x:c>
      <x:c r="O158" s="175" t="n">
        <x:f>IF(AND(ISNUMBER(A158),A158&gt;=Listas!B13,A158&lt;Listas!B14+1),1,0)</x:f>
        <x:v>0</x:v>
      </x:c>
      <x:c r="P158" s="175" t="n">
        <x:f>IF(COUNTA(A158:L158)=0,0,IF(COUNTIFS(Veiculos!$A$5:$A$104,B158)=1,IFERROR(INDEX(Veiculos!$X$5:$X$104,MATCH(B158,Veiculos!$A$5:$A$104,0)),0),IF(Listas!B15="Todos",1,0)))</x:f>
        <x:v>1</x:v>
      </x:c>
      <x:c r="Q158" s="1" t="n">
        <x:f>IF(M158&lt;&gt;"",1,0)</x:f>
        <x:v>0</x:v>
      </x:c>
      <x:c r="R158" s="1"/>
      <x:c r="S158" s="1"/>
      <x:c r="T158" s="1"/>
      <x:c r="U158" s="1"/>
      <x:c r="V158" s="1"/>
      <x:c r="W158" s="1"/>
    </x:row>
    <x:row r="159">
      <x:c r="A159" s="42"/>
      <x:c r="B159" s="26"/>
      <x:c r="C159" s="43"/>
      <x:c r="D159" s="43"/>
      <x:c r="E159" s="44"/>
      <x:c r="F159" s="28"/>
      <x:c r="G159" s="45" t="str">
        <x:f>IF(COUNTA(A159:F159)=0,"",IF(N159=0,"n.a.",F159/E159))</x:f>
      </x:c>
      <x:c r="H159" s="46" t="str">
        <x:f>IF(COUNTA(A159:F159)=0,"",IF(N159=0,"n.a.",D159/E159))</x:f>
      </x:c>
      <x:c r="I159" s="45" t="str">
        <x:f>IF(COUNTA(A159:F159)=0,"",IF(N159=0,"n.a.",F159/D159))</x:f>
      </x:c>
      <x:c r="J159" s="26"/>
      <x:c r="K159" s="26"/>
      <x:c r="L159" s="26"/>
      <x:c r="M159" s="175" t="str">
        <x:f>IF(COUNTA(A159:F159,J159:L159)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inválidos",IF(OR(NOT(ISNUMBER(A159)),A159&lt;=0),"Data inválida",IF(OR(B159="",COUNTIFS(Veiculos!$A$5:$A$104,B159)&lt;&gt;1),"Veículo ausente ou duplicado",IF(IFERROR(INDEX(Veiculos!$AG$5:$AG$104,MATCH(B159,Veiculos!$A$5:$A$104,0)),0)&lt;&gt;1,"Cadastro do veículo pendente",IF(OR(NOT(ISNUMBER(C159)),C159&lt;0,NOT(ISNUMBER(D159)),D159&lt;=0,NOT(ISNUMBER(E159)),E159&lt;=0,NOT(ISNUMBER(F159)),F159&lt;0),"Hodômetro, km, litros ou valor inválido",""))))))</x:f>
      </x:c>
      <x:c r="N159" s="175" t="n">
        <x:f>IF(AND(A159&lt;&gt;"",M159=""),1,0)</x:f>
        <x:v>0</x:v>
      </x:c>
      <x:c r="O159" s="175" t="n">
        <x:f>IF(AND(ISNUMBER(A159),A159&gt;=Listas!B13,A159&lt;Listas!B14+1),1,0)</x:f>
        <x:v>0</x:v>
      </x:c>
      <x:c r="P159" s="175" t="n">
        <x:f>IF(COUNTA(A159:L159)=0,0,IF(COUNTIFS(Veiculos!$A$5:$A$104,B159)=1,IFERROR(INDEX(Veiculos!$X$5:$X$104,MATCH(B159,Veiculos!$A$5:$A$104,0)),0),IF(Listas!B15="Todos",1,0)))</x:f>
        <x:v>1</x:v>
      </x:c>
      <x:c r="Q159" s="1" t="n">
        <x:f>IF(M159&lt;&gt;"",1,0)</x:f>
        <x:v>0</x:v>
      </x:c>
      <x:c r="R159" s="1"/>
      <x:c r="S159" s="1"/>
      <x:c r="T159" s="1"/>
      <x:c r="U159" s="1"/>
      <x:c r="V159" s="1"/>
      <x:c r="W159" s="1"/>
    </x:row>
    <x:row r="160">
      <x:c r="A160" s="42"/>
      <x:c r="B160" s="26"/>
      <x:c r="C160" s="43"/>
      <x:c r="D160" s="43"/>
      <x:c r="E160" s="44"/>
      <x:c r="F160" s="28"/>
      <x:c r="G160" s="45" t="str">
        <x:f>IF(COUNTA(A160:F160)=0,"",IF(N160=0,"n.a.",F160/E160))</x:f>
      </x:c>
      <x:c r="H160" s="46" t="str">
        <x:f>IF(COUNTA(A160:F160)=0,"",IF(N160=0,"n.a.",D160/E160))</x:f>
      </x:c>
      <x:c r="I160" s="45" t="str">
        <x:f>IF(COUNTA(A160:F160)=0,"",IF(N160=0,"n.a.",F160/D160))</x:f>
      </x:c>
      <x:c r="J160" s="26"/>
      <x:c r="K160" s="26"/>
      <x:c r="L160" s="26"/>
      <x:c r="M160" s="175" t="str">
        <x:f>IF(COUNTA(A160:F160,J160:L160)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inválidos",IF(OR(NOT(ISNUMBER(A160)),A160&lt;=0),"Data inválida",IF(OR(B160="",COUNTIFS(Veiculos!$A$5:$A$104,B160)&lt;&gt;1),"Veículo ausente ou duplicado",IF(IFERROR(INDEX(Veiculos!$AG$5:$AG$104,MATCH(B160,Veiculos!$A$5:$A$104,0)),0)&lt;&gt;1,"Cadastro do veículo pendente",IF(OR(NOT(ISNUMBER(C160)),C160&lt;0,NOT(ISNUMBER(D160)),D160&lt;=0,NOT(ISNUMBER(E160)),E160&lt;=0,NOT(ISNUMBER(F160)),F160&lt;0),"Hodômetro, km, litros ou valor inválido",""))))))</x:f>
      </x:c>
      <x:c r="N160" s="175" t="n">
        <x:f>IF(AND(A160&lt;&gt;"",M160=""),1,0)</x:f>
        <x:v>0</x:v>
      </x:c>
      <x:c r="O160" s="175" t="n">
        <x:f>IF(AND(ISNUMBER(A160),A160&gt;=Listas!B13,A160&lt;Listas!B14+1),1,0)</x:f>
        <x:v>0</x:v>
      </x:c>
      <x:c r="P160" s="175" t="n">
        <x:f>IF(COUNTA(A160:L160)=0,0,IF(COUNTIFS(Veiculos!$A$5:$A$104,B160)=1,IFERROR(INDEX(Veiculos!$X$5:$X$104,MATCH(B160,Veiculos!$A$5:$A$104,0)),0),IF(Listas!B15="Todos",1,0)))</x:f>
        <x:v>1</x:v>
      </x:c>
      <x:c r="Q160" s="1" t="n">
        <x:f>IF(M160&lt;&gt;"",1,0)</x:f>
        <x:v>0</x:v>
      </x:c>
      <x:c r="R160" s="1"/>
      <x:c r="S160" s="1"/>
      <x:c r="T160" s="1"/>
      <x:c r="U160" s="1"/>
      <x:c r="V160" s="1"/>
      <x:c r="W160" s="1"/>
    </x:row>
    <x:row r="161">
      <x:c r="A161" s="42"/>
      <x:c r="B161" s="26"/>
      <x:c r="C161" s="43"/>
      <x:c r="D161" s="43"/>
      <x:c r="E161" s="44"/>
      <x:c r="F161" s="28"/>
      <x:c r="G161" s="45" t="str">
        <x:f>IF(COUNTA(A161:F161)=0,"",IF(N161=0,"n.a.",F161/E161))</x:f>
      </x:c>
      <x:c r="H161" s="46" t="str">
        <x:f>IF(COUNTA(A161:F161)=0,"",IF(N161=0,"n.a.",D161/E161))</x:f>
      </x:c>
      <x:c r="I161" s="45" t="str">
        <x:f>IF(COUNTA(A161:F161)=0,"",IF(N161=0,"n.a.",F161/D161))</x:f>
      </x:c>
      <x:c r="J161" s="26"/>
      <x:c r="K161" s="26"/>
      <x:c r="L161" s="26"/>
      <x:c r="M161" s="175" t="str">
        <x:f>IF(COUNTA(A161:F161,J161:L161)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inválidos",IF(OR(NOT(ISNUMBER(A161)),A161&lt;=0),"Data inválida",IF(OR(B161="",COUNTIFS(Veiculos!$A$5:$A$104,B161)&lt;&gt;1),"Veículo ausente ou duplicado",IF(IFERROR(INDEX(Veiculos!$AG$5:$AG$104,MATCH(B161,Veiculos!$A$5:$A$104,0)),0)&lt;&gt;1,"Cadastro do veículo pendente",IF(OR(NOT(ISNUMBER(C161)),C161&lt;0,NOT(ISNUMBER(D161)),D161&lt;=0,NOT(ISNUMBER(E161)),E161&lt;=0,NOT(ISNUMBER(F161)),F161&lt;0),"Hodômetro, km, litros ou valor inválido",""))))))</x:f>
      </x:c>
      <x:c r="N161" s="175" t="n">
        <x:f>IF(AND(A161&lt;&gt;"",M161=""),1,0)</x:f>
        <x:v>0</x:v>
      </x:c>
      <x:c r="O161" s="175" t="n">
        <x:f>IF(AND(ISNUMBER(A161),A161&gt;=Listas!B13,A161&lt;Listas!B14+1),1,0)</x:f>
        <x:v>0</x:v>
      </x:c>
      <x:c r="P161" s="175" t="n">
        <x:f>IF(COUNTA(A161:L161)=0,0,IF(COUNTIFS(Veiculos!$A$5:$A$104,B161)=1,IFERROR(INDEX(Veiculos!$X$5:$X$104,MATCH(B161,Veiculos!$A$5:$A$104,0)),0),IF(Listas!B15="Todos",1,0)))</x:f>
        <x:v>1</x:v>
      </x:c>
      <x:c r="Q161" s="1" t="n">
        <x:f>IF(M161&lt;&gt;"",1,0)</x:f>
        <x:v>0</x:v>
      </x:c>
      <x:c r="R161" s="1"/>
      <x:c r="S161" s="1"/>
      <x:c r="T161" s="1"/>
      <x:c r="U161" s="1"/>
      <x:c r="V161" s="1"/>
      <x:c r="W161" s="1"/>
    </x:row>
    <x:row r="162">
      <x:c r="A162" s="42"/>
      <x:c r="B162" s="26"/>
      <x:c r="C162" s="43"/>
      <x:c r="D162" s="43"/>
      <x:c r="E162" s="44"/>
      <x:c r="F162" s="28"/>
      <x:c r="G162" s="45" t="str">
        <x:f>IF(COUNTA(A162:F162)=0,"",IF(N162=0,"n.a.",F162/E162))</x:f>
      </x:c>
      <x:c r="H162" s="46" t="str">
        <x:f>IF(COUNTA(A162:F162)=0,"",IF(N162=0,"n.a.",D162/E162))</x:f>
      </x:c>
      <x:c r="I162" s="45" t="str">
        <x:f>IF(COUNTA(A162:F162)=0,"",IF(N162=0,"n.a.",F162/D162))</x:f>
      </x:c>
      <x:c r="J162" s="26"/>
      <x:c r="K162" s="26"/>
      <x:c r="L162" s="26"/>
      <x:c r="M162" s="175" t="str">
        <x:f>IF(COUNTA(A162:F162,J162:L162)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inválidos",IF(OR(NOT(ISNUMBER(A162)),A162&lt;=0),"Data inválida",IF(OR(B162="",COUNTIFS(Veiculos!$A$5:$A$104,B162)&lt;&gt;1),"Veículo ausente ou duplicado",IF(IFERROR(INDEX(Veiculos!$AG$5:$AG$104,MATCH(B162,Veiculos!$A$5:$A$104,0)),0)&lt;&gt;1,"Cadastro do veículo pendente",IF(OR(NOT(ISNUMBER(C162)),C162&lt;0,NOT(ISNUMBER(D162)),D162&lt;=0,NOT(ISNUMBER(E162)),E162&lt;=0,NOT(ISNUMBER(F162)),F162&lt;0),"Hodômetro, km, litros ou valor inválido",""))))))</x:f>
      </x:c>
      <x:c r="N162" s="175" t="n">
        <x:f>IF(AND(A162&lt;&gt;"",M162=""),1,0)</x:f>
        <x:v>0</x:v>
      </x:c>
      <x:c r="O162" s="175" t="n">
        <x:f>IF(AND(ISNUMBER(A162),A162&gt;=Listas!B13,A162&lt;Listas!B14+1),1,0)</x:f>
        <x:v>0</x:v>
      </x:c>
      <x:c r="P162" s="175" t="n">
        <x:f>IF(COUNTA(A162:L162)=0,0,IF(COUNTIFS(Veiculos!$A$5:$A$104,B162)=1,IFERROR(INDEX(Veiculos!$X$5:$X$104,MATCH(B162,Veiculos!$A$5:$A$104,0)),0),IF(Listas!B15="Todos",1,0)))</x:f>
        <x:v>1</x:v>
      </x:c>
      <x:c r="Q162" s="1" t="n">
        <x:f>IF(M162&lt;&gt;"",1,0)</x:f>
        <x:v>0</x:v>
      </x:c>
      <x:c r="R162" s="1"/>
      <x:c r="S162" s="1"/>
      <x:c r="T162" s="1"/>
      <x:c r="U162" s="1"/>
      <x:c r="V162" s="1"/>
      <x:c r="W162" s="1"/>
    </x:row>
    <x:row r="163">
      <x:c r="A163" s="42"/>
      <x:c r="B163" s="26"/>
      <x:c r="C163" s="43"/>
      <x:c r="D163" s="43"/>
      <x:c r="E163" s="44"/>
      <x:c r="F163" s="28"/>
      <x:c r="G163" s="45" t="str">
        <x:f>IF(COUNTA(A163:F163)=0,"",IF(N163=0,"n.a.",F163/E163))</x:f>
      </x:c>
      <x:c r="H163" s="46" t="str">
        <x:f>IF(COUNTA(A163:F163)=0,"",IF(N163=0,"n.a.",D163/E163))</x:f>
      </x:c>
      <x:c r="I163" s="45" t="str">
        <x:f>IF(COUNTA(A163:F163)=0,"",IF(N163=0,"n.a.",F163/D163))</x:f>
      </x:c>
      <x:c r="J163" s="26"/>
      <x:c r="K163" s="26"/>
      <x:c r="L163" s="26"/>
      <x:c r="M163" s="175" t="str">
        <x:f>IF(COUNTA(A163:F163,J163:L163)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inválidos",IF(OR(NOT(ISNUMBER(A163)),A163&lt;=0),"Data inválida",IF(OR(B163="",COUNTIFS(Veiculos!$A$5:$A$104,B163)&lt;&gt;1),"Veículo ausente ou duplicado",IF(IFERROR(INDEX(Veiculos!$AG$5:$AG$104,MATCH(B163,Veiculos!$A$5:$A$104,0)),0)&lt;&gt;1,"Cadastro do veículo pendente",IF(OR(NOT(ISNUMBER(C163)),C163&lt;0,NOT(ISNUMBER(D163)),D163&lt;=0,NOT(ISNUMBER(E163)),E163&lt;=0,NOT(ISNUMBER(F163)),F163&lt;0),"Hodômetro, km, litros ou valor inválido",""))))))</x:f>
      </x:c>
      <x:c r="N163" s="175" t="n">
        <x:f>IF(AND(A163&lt;&gt;"",M163=""),1,0)</x:f>
        <x:v>0</x:v>
      </x:c>
      <x:c r="O163" s="175" t="n">
        <x:f>IF(AND(ISNUMBER(A163),A163&gt;=Listas!B13,A163&lt;Listas!B14+1),1,0)</x:f>
        <x:v>0</x:v>
      </x:c>
      <x:c r="P163" s="175" t="n">
        <x:f>IF(COUNTA(A163:L163)=0,0,IF(COUNTIFS(Veiculos!$A$5:$A$104,B163)=1,IFERROR(INDEX(Veiculos!$X$5:$X$104,MATCH(B163,Veiculos!$A$5:$A$104,0)),0),IF(Listas!B15="Todos",1,0)))</x:f>
        <x:v>1</x:v>
      </x:c>
      <x:c r="Q163" s="1" t="n">
        <x:f>IF(M163&lt;&gt;"",1,0)</x:f>
        <x:v>0</x:v>
      </x:c>
      <x:c r="R163" s="1"/>
      <x:c r="S163" s="1"/>
      <x:c r="T163" s="1"/>
      <x:c r="U163" s="1"/>
      <x:c r="V163" s="1"/>
      <x:c r="W163" s="1"/>
    </x:row>
    <x:row r="164">
      <x:c r="A164" s="42"/>
      <x:c r="B164" s="26"/>
      <x:c r="C164" s="43"/>
      <x:c r="D164" s="43"/>
      <x:c r="E164" s="44"/>
      <x:c r="F164" s="28"/>
      <x:c r="G164" s="45" t="str">
        <x:f>IF(COUNTA(A164:F164)=0,"",IF(N164=0,"n.a.",F164/E164))</x:f>
      </x:c>
      <x:c r="H164" s="46" t="str">
        <x:f>IF(COUNTA(A164:F164)=0,"",IF(N164=0,"n.a.",D164/E164))</x:f>
      </x:c>
      <x:c r="I164" s="45" t="str">
        <x:f>IF(COUNTA(A164:F164)=0,"",IF(N164=0,"n.a.",F164/D164))</x:f>
      </x:c>
      <x:c r="J164" s="26"/>
      <x:c r="K164" s="26"/>
      <x:c r="L164" s="26"/>
      <x:c r="M164" s="175" t="str">
        <x:f>IF(COUNTA(A164:F164,J164:L164)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inválidos",IF(OR(NOT(ISNUMBER(A164)),A164&lt;=0),"Data inválida",IF(OR(B164="",COUNTIFS(Veiculos!$A$5:$A$104,B164)&lt;&gt;1),"Veículo ausente ou duplicado",IF(IFERROR(INDEX(Veiculos!$AG$5:$AG$104,MATCH(B164,Veiculos!$A$5:$A$104,0)),0)&lt;&gt;1,"Cadastro do veículo pendente",IF(OR(NOT(ISNUMBER(C164)),C164&lt;0,NOT(ISNUMBER(D164)),D164&lt;=0,NOT(ISNUMBER(E164)),E164&lt;=0,NOT(ISNUMBER(F164)),F164&lt;0),"Hodômetro, km, litros ou valor inválido",""))))))</x:f>
      </x:c>
      <x:c r="N164" s="175" t="n">
        <x:f>IF(AND(A164&lt;&gt;"",M164=""),1,0)</x:f>
        <x:v>0</x:v>
      </x:c>
      <x:c r="O164" s="175" t="n">
        <x:f>IF(AND(ISNUMBER(A164),A164&gt;=Listas!B13,A164&lt;Listas!B14+1),1,0)</x:f>
        <x:v>0</x:v>
      </x:c>
      <x:c r="P164" s="175" t="n">
        <x:f>IF(COUNTA(A164:L164)=0,0,IF(COUNTIFS(Veiculos!$A$5:$A$104,B164)=1,IFERROR(INDEX(Veiculos!$X$5:$X$104,MATCH(B164,Veiculos!$A$5:$A$104,0)),0),IF(Listas!B15="Todos",1,0)))</x:f>
        <x:v>1</x:v>
      </x:c>
      <x:c r="Q164" s="1" t="n">
        <x:f>IF(M164&lt;&gt;"",1,0)</x:f>
        <x:v>0</x:v>
      </x:c>
      <x:c r="R164" s="1"/>
      <x:c r="S164" s="1"/>
      <x:c r="T164" s="1"/>
      <x:c r="U164" s="1"/>
      <x:c r="V164" s="1"/>
      <x:c r="W164" s="1"/>
    </x:row>
    <x:row r="165">
      <x:c r="A165" s="42"/>
      <x:c r="B165" s="26"/>
      <x:c r="C165" s="43"/>
      <x:c r="D165" s="43"/>
      <x:c r="E165" s="44"/>
      <x:c r="F165" s="28"/>
      <x:c r="G165" s="45" t="str">
        <x:f>IF(COUNTA(A165:F165)=0,"",IF(N165=0,"n.a.",F165/E165))</x:f>
      </x:c>
      <x:c r="H165" s="46" t="str">
        <x:f>IF(COUNTA(A165:F165)=0,"",IF(N165=0,"n.a.",D165/E165))</x:f>
      </x:c>
      <x:c r="I165" s="45" t="str">
        <x:f>IF(COUNTA(A165:F165)=0,"",IF(N165=0,"n.a.",F165/D165))</x:f>
      </x:c>
      <x:c r="J165" s="26"/>
      <x:c r="K165" s="26"/>
      <x:c r="L165" s="26"/>
      <x:c r="M165" s="175" t="str">
        <x:f>IF(COUNTA(A165:F165,J165:L165)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inválidos",IF(OR(NOT(ISNUMBER(A165)),A165&lt;=0),"Data inválida",IF(OR(B165="",COUNTIFS(Veiculos!$A$5:$A$104,B165)&lt;&gt;1),"Veículo ausente ou duplicado",IF(IFERROR(INDEX(Veiculos!$AG$5:$AG$104,MATCH(B165,Veiculos!$A$5:$A$104,0)),0)&lt;&gt;1,"Cadastro do veículo pendente",IF(OR(NOT(ISNUMBER(C165)),C165&lt;0,NOT(ISNUMBER(D165)),D165&lt;=0,NOT(ISNUMBER(E165)),E165&lt;=0,NOT(ISNUMBER(F165)),F165&lt;0),"Hodômetro, km, litros ou valor inválido",""))))))</x:f>
      </x:c>
      <x:c r="N165" s="175" t="n">
        <x:f>IF(AND(A165&lt;&gt;"",M165=""),1,0)</x:f>
        <x:v>0</x:v>
      </x:c>
      <x:c r="O165" s="175" t="n">
        <x:f>IF(AND(ISNUMBER(A165),A165&gt;=Listas!B13,A165&lt;Listas!B14+1),1,0)</x:f>
        <x:v>0</x:v>
      </x:c>
      <x:c r="P165" s="175" t="n">
        <x:f>IF(COUNTA(A165:L165)=0,0,IF(COUNTIFS(Veiculos!$A$5:$A$104,B165)=1,IFERROR(INDEX(Veiculos!$X$5:$X$104,MATCH(B165,Veiculos!$A$5:$A$104,0)),0),IF(Listas!B15="Todos",1,0)))</x:f>
        <x:v>1</x:v>
      </x:c>
      <x:c r="Q165" s="1" t="n">
        <x:f>IF(M165&lt;&gt;"",1,0)</x:f>
        <x:v>0</x:v>
      </x:c>
      <x:c r="R165" s="1"/>
      <x:c r="S165" s="1"/>
      <x:c r="T165" s="1"/>
      <x:c r="U165" s="1"/>
      <x:c r="V165" s="1"/>
      <x:c r="W165" s="1"/>
    </x:row>
    <x:row r="166">
      <x:c r="A166" s="42"/>
      <x:c r="B166" s="26"/>
      <x:c r="C166" s="43"/>
      <x:c r="D166" s="43"/>
      <x:c r="E166" s="44"/>
      <x:c r="F166" s="28"/>
      <x:c r="G166" s="45" t="str">
        <x:f>IF(COUNTA(A166:F166)=0,"",IF(N166=0,"n.a.",F166/E166))</x:f>
      </x:c>
      <x:c r="H166" s="46" t="str">
        <x:f>IF(COUNTA(A166:F166)=0,"",IF(N166=0,"n.a.",D166/E166))</x:f>
      </x:c>
      <x:c r="I166" s="45" t="str">
        <x:f>IF(COUNTA(A166:F166)=0,"",IF(N166=0,"n.a.",F166/D166))</x:f>
      </x:c>
      <x:c r="J166" s="26"/>
      <x:c r="K166" s="26"/>
      <x:c r="L166" s="26"/>
      <x:c r="M166" s="175" t="str">
        <x:f>IF(COUNTA(A166:F166,J166:L166)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inválidos",IF(OR(NOT(ISNUMBER(A166)),A166&lt;=0),"Data inválida",IF(OR(B166="",COUNTIFS(Veiculos!$A$5:$A$104,B166)&lt;&gt;1),"Veículo ausente ou duplicado",IF(IFERROR(INDEX(Veiculos!$AG$5:$AG$104,MATCH(B166,Veiculos!$A$5:$A$104,0)),0)&lt;&gt;1,"Cadastro do veículo pendente",IF(OR(NOT(ISNUMBER(C166)),C166&lt;0,NOT(ISNUMBER(D166)),D166&lt;=0,NOT(ISNUMBER(E166)),E166&lt;=0,NOT(ISNUMBER(F166)),F166&lt;0),"Hodômetro, km, litros ou valor inválido",""))))))</x:f>
      </x:c>
      <x:c r="N166" s="175" t="n">
        <x:f>IF(AND(A166&lt;&gt;"",M166=""),1,0)</x:f>
        <x:v>0</x:v>
      </x:c>
      <x:c r="O166" s="175" t="n">
        <x:f>IF(AND(ISNUMBER(A166),A166&gt;=Listas!B13,A166&lt;Listas!B14+1),1,0)</x:f>
        <x:v>0</x:v>
      </x:c>
      <x:c r="P166" s="175" t="n">
        <x:f>IF(COUNTA(A166:L166)=0,0,IF(COUNTIFS(Veiculos!$A$5:$A$104,B166)=1,IFERROR(INDEX(Veiculos!$X$5:$X$104,MATCH(B166,Veiculos!$A$5:$A$104,0)),0),IF(Listas!B15="Todos",1,0)))</x:f>
        <x:v>1</x:v>
      </x:c>
      <x:c r="Q166" s="1" t="n">
        <x:f>IF(M166&lt;&gt;"",1,0)</x:f>
        <x:v>0</x:v>
      </x:c>
      <x:c r="R166" s="1"/>
      <x:c r="S166" s="1"/>
      <x:c r="T166" s="1"/>
      <x:c r="U166" s="1"/>
      <x:c r="V166" s="1"/>
      <x:c r="W166" s="1"/>
    </x:row>
    <x:row r="167">
      <x:c r="A167" s="42"/>
      <x:c r="B167" s="26"/>
      <x:c r="C167" s="43"/>
      <x:c r="D167" s="43"/>
      <x:c r="E167" s="44"/>
      <x:c r="F167" s="28"/>
      <x:c r="G167" s="45" t="str">
        <x:f>IF(COUNTA(A167:F167)=0,"",IF(N167=0,"n.a.",F167/E167))</x:f>
      </x:c>
      <x:c r="H167" s="46" t="str">
        <x:f>IF(COUNTA(A167:F167)=0,"",IF(N167=0,"n.a.",D167/E167))</x:f>
      </x:c>
      <x:c r="I167" s="45" t="str">
        <x:f>IF(COUNTA(A167:F167)=0,"",IF(N167=0,"n.a.",F167/D167))</x:f>
      </x:c>
      <x:c r="J167" s="26"/>
      <x:c r="K167" s="26"/>
      <x:c r="L167" s="26"/>
      <x:c r="M167" s="175" t="str">
        <x:f>IF(COUNTA(A167:F167,J167:L167)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inválidos",IF(OR(NOT(ISNUMBER(A167)),A167&lt;=0),"Data inválida",IF(OR(B167="",COUNTIFS(Veiculos!$A$5:$A$104,B167)&lt;&gt;1),"Veículo ausente ou duplicado",IF(IFERROR(INDEX(Veiculos!$AG$5:$AG$104,MATCH(B167,Veiculos!$A$5:$A$104,0)),0)&lt;&gt;1,"Cadastro do veículo pendente",IF(OR(NOT(ISNUMBER(C167)),C167&lt;0,NOT(ISNUMBER(D167)),D167&lt;=0,NOT(ISNUMBER(E167)),E167&lt;=0,NOT(ISNUMBER(F167)),F167&lt;0),"Hodômetro, km, litros ou valor inválido",""))))))</x:f>
      </x:c>
      <x:c r="N167" s="175" t="n">
        <x:f>IF(AND(A167&lt;&gt;"",M167=""),1,0)</x:f>
        <x:v>0</x:v>
      </x:c>
      <x:c r="O167" s="175" t="n">
        <x:f>IF(AND(ISNUMBER(A167),A167&gt;=Listas!B13,A167&lt;Listas!B14+1),1,0)</x:f>
        <x:v>0</x:v>
      </x:c>
      <x:c r="P167" s="175" t="n">
        <x:f>IF(COUNTA(A167:L167)=0,0,IF(COUNTIFS(Veiculos!$A$5:$A$104,B167)=1,IFERROR(INDEX(Veiculos!$X$5:$X$104,MATCH(B167,Veiculos!$A$5:$A$104,0)),0),IF(Listas!B15="Todos",1,0)))</x:f>
        <x:v>1</x:v>
      </x:c>
      <x:c r="Q167" s="1" t="n">
        <x:f>IF(M167&lt;&gt;"",1,0)</x:f>
        <x:v>0</x:v>
      </x:c>
      <x:c r="R167" s="1"/>
      <x:c r="S167" s="1"/>
      <x:c r="T167" s="1"/>
      <x:c r="U167" s="1"/>
      <x:c r="V167" s="1"/>
      <x:c r="W167" s="1"/>
    </x:row>
    <x:row r="168">
      <x:c r="A168" s="42"/>
      <x:c r="B168" s="26"/>
      <x:c r="C168" s="43"/>
      <x:c r="D168" s="43"/>
      <x:c r="E168" s="44"/>
      <x:c r="F168" s="28"/>
      <x:c r="G168" s="45" t="str">
        <x:f>IF(COUNTA(A168:F168)=0,"",IF(N168=0,"n.a.",F168/E168))</x:f>
      </x:c>
      <x:c r="H168" s="46" t="str">
        <x:f>IF(COUNTA(A168:F168)=0,"",IF(N168=0,"n.a.",D168/E168))</x:f>
      </x:c>
      <x:c r="I168" s="45" t="str">
        <x:f>IF(COUNTA(A168:F168)=0,"",IF(N168=0,"n.a.",F168/D168))</x:f>
      </x:c>
      <x:c r="J168" s="26"/>
      <x:c r="K168" s="26"/>
      <x:c r="L168" s="26"/>
      <x:c r="M168" s="175" t="str">
        <x:f>IF(COUNTA(A168:F168,J168:L168)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inválidos",IF(OR(NOT(ISNUMBER(A168)),A168&lt;=0),"Data inválida",IF(OR(B168="",COUNTIFS(Veiculos!$A$5:$A$104,B168)&lt;&gt;1),"Veículo ausente ou duplicado",IF(IFERROR(INDEX(Veiculos!$AG$5:$AG$104,MATCH(B168,Veiculos!$A$5:$A$104,0)),0)&lt;&gt;1,"Cadastro do veículo pendente",IF(OR(NOT(ISNUMBER(C168)),C168&lt;0,NOT(ISNUMBER(D168)),D168&lt;=0,NOT(ISNUMBER(E168)),E168&lt;=0,NOT(ISNUMBER(F168)),F168&lt;0),"Hodômetro, km, litros ou valor inválido",""))))))</x:f>
      </x:c>
      <x:c r="N168" s="175" t="n">
        <x:f>IF(AND(A168&lt;&gt;"",M168=""),1,0)</x:f>
        <x:v>0</x:v>
      </x:c>
      <x:c r="O168" s="175" t="n">
        <x:f>IF(AND(ISNUMBER(A168),A168&gt;=Listas!B13,A168&lt;Listas!B14+1),1,0)</x:f>
        <x:v>0</x:v>
      </x:c>
      <x:c r="P168" s="175" t="n">
        <x:f>IF(COUNTA(A168:L168)=0,0,IF(COUNTIFS(Veiculos!$A$5:$A$104,B168)=1,IFERROR(INDEX(Veiculos!$X$5:$X$104,MATCH(B168,Veiculos!$A$5:$A$104,0)),0),IF(Listas!B15="Todos",1,0)))</x:f>
        <x:v>1</x:v>
      </x:c>
      <x:c r="Q168" s="1" t="n">
        <x:f>IF(M168&lt;&gt;"",1,0)</x:f>
        <x:v>0</x:v>
      </x:c>
      <x:c r="R168" s="1"/>
      <x:c r="S168" s="1"/>
      <x:c r="T168" s="1"/>
      <x:c r="U168" s="1"/>
      <x:c r="V168" s="1"/>
      <x:c r="W168" s="1"/>
    </x:row>
    <x:row r="169">
      <x:c r="A169" s="42"/>
      <x:c r="B169" s="26"/>
      <x:c r="C169" s="43"/>
      <x:c r="D169" s="43"/>
      <x:c r="E169" s="44"/>
      <x:c r="F169" s="28"/>
      <x:c r="G169" s="45" t="str">
        <x:f>IF(COUNTA(A169:F169)=0,"",IF(N169=0,"n.a.",F169/E169))</x:f>
      </x:c>
      <x:c r="H169" s="46" t="str">
        <x:f>IF(COUNTA(A169:F169)=0,"",IF(N169=0,"n.a.",D169/E169))</x:f>
      </x:c>
      <x:c r="I169" s="45" t="str">
        <x:f>IF(COUNTA(A169:F169)=0,"",IF(N169=0,"n.a.",F169/D169))</x:f>
      </x:c>
      <x:c r="J169" s="26"/>
      <x:c r="K169" s="26"/>
      <x:c r="L169" s="26"/>
      <x:c r="M169" s="175" t="str">
        <x:f>IF(COUNTA(A169:F169,J169:L169)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inválidos",IF(OR(NOT(ISNUMBER(A169)),A169&lt;=0),"Data inválida",IF(OR(B169="",COUNTIFS(Veiculos!$A$5:$A$104,B169)&lt;&gt;1),"Veículo ausente ou duplicado",IF(IFERROR(INDEX(Veiculos!$AG$5:$AG$104,MATCH(B169,Veiculos!$A$5:$A$104,0)),0)&lt;&gt;1,"Cadastro do veículo pendente",IF(OR(NOT(ISNUMBER(C169)),C169&lt;0,NOT(ISNUMBER(D169)),D169&lt;=0,NOT(ISNUMBER(E169)),E169&lt;=0,NOT(ISNUMBER(F169)),F169&lt;0),"Hodômetro, km, litros ou valor inválido",""))))))</x:f>
      </x:c>
      <x:c r="N169" s="175" t="n">
        <x:f>IF(AND(A169&lt;&gt;"",M169=""),1,0)</x:f>
        <x:v>0</x:v>
      </x:c>
      <x:c r="O169" s="175" t="n">
        <x:f>IF(AND(ISNUMBER(A169),A169&gt;=Listas!B13,A169&lt;Listas!B14+1),1,0)</x:f>
        <x:v>0</x:v>
      </x:c>
      <x:c r="P169" s="175" t="n">
        <x:f>IF(COUNTA(A169:L169)=0,0,IF(COUNTIFS(Veiculos!$A$5:$A$104,B169)=1,IFERROR(INDEX(Veiculos!$X$5:$X$104,MATCH(B169,Veiculos!$A$5:$A$104,0)),0),IF(Listas!B15="Todos",1,0)))</x:f>
        <x:v>1</x:v>
      </x:c>
      <x:c r="Q169" s="1" t="n">
        <x:f>IF(M169&lt;&gt;"",1,0)</x:f>
        <x:v>0</x:v>
      </x:c>
      <x:c r="R169" s="1"/>
      <x:c r="S169" s="1"/>
      <x:c r="T169" s="1"/>
      <x:c r="U169" s="1"/>
      <x:c r="V169" s="1"/>
      <x:c r="W169" s="1"/>
    </x:row>
    <x:row r="170">
      <x:c r="A170" s="42"/>
      <x:c r="B170" s="26"/>
      <x:c r="C170" s="43"/>
      <x:c r="D170" s="43"/>
      <x:c r="E170" s="44"/>
      <x:c r="F170" s="28"/>
      <x:c r="G170" s="45" t="str">
        <x:f>IF(COUNTA(A170:F170)=0,"",IF(N170=0,"n.a.",F170/E170))</x:f>
      </x:c>
      <x:c r="H170" s="46" t="str">
        <x:f>IF(COUNTA(A170:F170)=0,"",IF(N170=0,"n.a.",D170/E170))</x:f>
      </x:c>
      <x:c r="I170" s="45" t="str">
        <x:f>IF(COUNTA(A170:F170)=0,"",IF(N170=0,"n.a.",F170/D170))</x:f>
      </x:c>
      <x:c r="J170" s="26"/>
      <x:c r="K170" s="26"/>
      <x:c r="L170" s="26"/>
      <x:c r="M170" s="175" t="str">
        <x:f>IF(COUNTA(A170:F170,J170:L170)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inválidos",IF(OR(NOT(ISNUMBER(A170)),A170&lt;=0),"Data inválida",IF(OR(B170="",COUNTIFS(Veiculos!$A$5:$A$104,B170)&lt;&gt;1),"Veículo ausente ou duplicado",IF(IFERROR(INDEX(Veiculos!$AG$5:$AG$104,MATCH(B170,Veiculos!$A$5:$A$104,0)),0)&lt;&gt;1,"Cadastro do veículo pendente",IF(OR(NOT(ISNUMBER(C170)),C170&lt;0,NOT(ISNUMBER(D170)),D170&lt;=0,NOT(ISNUMBER(E170)),E170&lt;=0,NOT(ISNUMBER(F170)),F170&lt;0),"Hodômetro, km, litros ou valor inválido",""))))))</x:f>
      </x:c>
      <x:c r="N170" s="175" t="n">
        <x:f>IF(AND(A170&lt;&gt;"",M170=""),1,0)</x:f>
        <x:v>0</x:v>
      </x:c>
      <x:c r="O170" s="175" t="n">
        <x:f>IF(AND(ISNUMBER(A170),A170&gt;=Listas!B13,A170&lt;Listas!B14+1),1,0)</x:f>
        <x:v>0</x:v>
      </x:c>
      <x:c r="P170" s="175" t="n">
        <x:f>IF(COUNTA(A170:L170)=0,0,IF(COUNTIFS(Veiculos!$A$5:$A$104,B170)=1,IFERROR(INDEX(Veiculos!$X$5:$X$104,MATCH(B170,Veiculos!$A$5:$A$104,0)),0),IF(Listas!B15="Todos",1,0)))</x:f>
        <x:v>1</x:v>
      </x:c>
      <x:c r="Q170" s="1" t="n">
        <x:f>IF(M170&lt;&gt;"",1,0)</x:f>
        <x:v>0</x:v>
      </x:c>
      <x:c r="R170" s="1"/>
      <x:c r="S170" s="1"/>
      <x:c r="T170" s="1"/>
      <x:c r="U170" s="1"/>
      <x:c r="V170" s="1"/>
      <x:c r="W170" s="1"/>
    </x:row>
    <x:row r="171">
      <x:c r="A171" s="42"/>
      <x:c r="B171" s="26"/>
      <x:c r="C171" s="43"/>
      <x:c r="D171" s="43"/>
      <x:c r="E171" s="44"/>
      <x:c r="F171" s="28"/>
      <x:c r="G171" s="45" t="str">
        <x:f>IF(COUNTA(A171:F171)=0,"",IF(N171=0,"n.a.",F171/E171))</x:f>
      </x:c>
      <x:c r="H171" s="46" t="str">
        <x:f>IF(COUNTA(A171:F171)=0,"",IF(N171=0,"n.a.",D171/E171))</x:f>
      </x:c>
      <x:c r="I171" s="45" t="str">
        <x:f>IF(COUNTA(A171:F171)=0,"",IF(N171=0,"n.a.",F171/D171))</x:f>
      </x:c>
      <x:c r="J171" s="26"/>
      <x:c r="K171" s="26"/>
      <x:c r="L171" s="26"/>
      <x:c r="M171" s="175" t="str">
        <x:f>IF(COUNTA(A171:F171,J171:L171)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inválidos",IF(OR(NOT(ISNUMBER(A171)),A171&lt;=0),"Data inválida",IF(OR(B171="",COUNTIFS(Veiculos!$A$5:$A$104,B171)&lt;&gt;1),"Veículo ausente ou duplicado",IF(IFERROR(INDEX(Veiculos!$AG$5:$AG$104,MATCH(B171,Veiculos!$A$5:$A$104,0)),0)&lt;&gt;1,"Cadastro do veículo pendente",IF(OR(NOT(ISNUMBER(C171)),C171&lt;0,NOT(ISNUMBER(D171)),D171&lt;=0,NOT(ISNUMBER(E171)),E171&lt;=0,NOT(ISNUMBER(F171)),F171&lt;0),"Hodômetro, km, litros ou valor inválido",""))))))</x:f>
      </x:c>
      <x:c r="N171" s="175" t="n">
        <x:f>IF(AND(A171&lt;&gt;"",M171=""),1,0)</x:f>
        <x:v>0</x:v>
      </x:c>
      <x:c r="O171" s="175" t="n">
        <x:f>IF(AND(ISNUMBER(A171),A171&gt;=Listas!B13,A171&lt;Listas!B14+1),1,0)</x:f>
        <x:v>0</x:v>
      </x:c>
      <x:c r="P171" s="175" t="n">
        <x:f>IF(COUNTA(A171:L171)=0,0,IF(COUNTIFS(Veiculos!$A$5:$A$104,B171)=1,IFERROR(INDEX(Veiculos!$X$5:$X$104,MATCH(B171,Veiculos!$A$5:$A$104,0)),0),IF(Listas!B15="Todos",1,0)))</x:f>
        <x:v>1</x:v>
      </x:c>
      <x:c r="Q171" s="1" t="n">
        <x:f>IF(M171&lt;&gt;"",1,0)</x:f>
        <x:v>0</x:v>
      </x:c>
      <x:c r="R171" s="1"/>
      <x:c r="S171" s="1"/>
      <x:c r="T171" s="1"/>
      <x:c r="U171" s="1"/>
      <x:c r="V171" s="1"/>
      <x:c r="W171" s="1"/>
    </x:row>
    <x:row r="172">
      <x:c r="A172" s="42"/>
      <x:c r="B172" s="26"/>
      <x:c r="C172" s="43"/>
      <x:c r="D172" s="43"/>
      <x:c r="E172" s="44"/>
      <x:c r="F172" s="28"/>
      <x:c r="G172" s="45" t="str">
        <x:f>IF(COUNTA(A172:F172)=0,"",IF(N172=0,"n.a.",F172/E172))</x:f>
      </x:c>
      <x:c r="H172" s="46" t="str">
        <x:f>IF(COUNTA(A172:F172)=0,"",IF(N172=0,"n.a.",D172/E172))</x:f>
      </x:c>
      <x:c r="I172" s="45" t="str">
        <x:f>IF(COUNTA(A172:F172)=0,"",IF(N172=0,"n.a.",F172/D172))</x:f>
      </x:c>
      <x:c r="J172" s="26"/>
      <x:c r="K172" s="26"/>
      <x:c r="L172" s="26"/>
      <x:c r="M172" s="175" t="str">
        <x:f>IF(COUNTA(A172:F172,J172:L172)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inválidos",IF(OR(NOT(ISNUMBER(A172)),A172&lt;=0),"Data inválida",IF(OR(B172="",COUNTIFS(Veiculos!$A$5:$A$104,B172)&lt;&gt;1),"Veículo ausente ou duplicado",IF(IFERROR(INDEX(Veiculos!$AG$5:$AG$104,MATCH(B172,Veiculos!$A$5:$A$104,0)),0)&lt;&gt;1,"Cadastro do veículo pendente",IF(OR(NOT(ISNUMBER(C172)),C172&lt;0,NOT(ISNUMBER(D172)),D172&lt;=0,NOT(ISNUMBER(E172)),E172&lt;=0,NOT(ISNUMBER(F172)),F172&lt;0),"Hodômetro, km, litros ou valor inválido",""))))))</x:f>
      </x:c>
      <x:c r="N172" s="175" t="n">
        <x:f>IF(AND(A172&lt;&gt;"",M172=""),1,0)</x:f>
        <x:v>0</x:v>
      </x:c>
      <x:c r="O172" s="175" t="n">
        <x:f>IF(AND(ISNUMBER(A172),A172&gt;=Listas!B13,A172&lt;Listas!B14+1),1,0)</x:f>
        <x:v>0</x:v>
      </x:c>
      <x:c r="P172" s="175" t="n">
        <x:f>IF(COUNTA(A172:L172)=0,0,IF(COUNTIFS(Veiculos!$A$5:$A$104,B172)=1,IFERROR(INDEX(Veiculos!$X$5:$X$104,MATCH(B172,Veiculos!$A$5:$A$104,0)),0),IF(Listas!B15="Todos",1,0)))</x:f>
        <x:v>1</x:v>
      </x:c>
      <x:c r="Q172" s="1" t="n">
        <x:f>IF(M172&lt;&gt;"",1,0)</x:f>
        <x:v>0</x:v>
      </x:c>
      <x:c r="R172" s="1"/>
      <x:c r="S172" s="1"/>
      <x:c r="T172" s="1"/>
      <x:c r="U172" s="1"/>
      <x:c r="V172" s="1"/>
      <x:c r="W172" s="1"/>
    </x:row>
    <x:row r="173">
      <x:c r="A173" s="42"/>
      <x:c r="B173" s="26"/>
      <x:c r="C173" s="43"/>
      <x:c r="D173" s="43"/>
      <x:c r="E173" s="44"/>
      <x:c r="F173" s="28"/>
      <x:c r="G173" s="45" t="str">
        <x:f>IF(COUNTA(A173:F173)=0,"",IF(N173=0,"n.a.",F173/E173))</x:f>
      </x:c>
      <x:c r="H173" s="46" t="str">
        <x:f>IF(COUNTA(A173:F173)=0,"",IF(N173=0,"n.a.",D173/E173))</x:f>
      </x:c>
      <x:c r="I173" s="45" t="str">
        <x:f>IF(COUNTA(A173:F173)=0,"",IF(N173=0,"n.a.",F173/D173))</x:f>
      </x:c>
      <x:c r="J173" s="26"/>
      <x:c r="K173" s="26"/>
      <x:c r="L173" s="26"/>
      <x:c r="M173" s="175" t="str">
        <x:f>IF(COUNTA(A173:F173,J173:L173)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inválidos",IF(OR(NOT(ISNUMBER(A173)),A173&lt;=0),"Data inválida",IF(OR(B173="",COUNTIFS(Veiculos!$A$5:$A$104,B173)&lt;&gt;1),"Veículo ausente ou duplicado",IF(IFERROR(INDEX(Veiculos!$AG$5:$AG$104,MATCH(B173,Veiculos!$A$5:$A$104,0)),0)&lt;&gt;1,"Cadastro do veículo pendente",IF(OR(NOT(ISNUMBER(C173)),C173&lt;0,NOT(ISNUMBER(D173)),D173&lt;=0,NOT(ISNUMBER(E173)),E173&lt;=0,NOT(ISNUMBER(F173)),F173&lt;0),"Hodômetro, km, litros ou valor inválido",""))))))</x:f>
      </x:c>
      <x:c r="N173" s="175" t="n">
        <x:f>IF(AND(A173&lt;&gt;"",M173=""),1,0)</x:f>
        <x:v>0</x:v>
      </x:c>
      <x:c r="O173" s="175" t="n">
        <x:f>IF(AND(ISNUMBER(A173),A173&gt;=Listas!B13,A173&lt;Listas!B14+1),1,0)</x:f>
        <x:v>0</x:v>
      </x:c>
      <x:c r="P173" s="175" t="n">
        <x:f>IF(COUNTA(A173:L173)=0,0,IF(COUNTIFS(Veiculos!$A$5:$A$104,B173)=1,IFERROR(INDEX(Veiculos!$X$5:$X$104,MATCH(B173,Veiculos!$A$5:$A$104,0)),0),IF(Listas!B15="Todos",1,0)))</x:f>
        <x:v>1</x:v>
      </x:c>
      <x:c r="Q173" s="1" t="n">
        <x:f>IF(M173&lt;&gt;"",1,0)</x:f>
        <x:v>0</x:v>
      </x:c>
      <x:c r="R173" s="1"/>
      <x:c r="S173" s="1"/>
      <x:c r="T173" s="1"/>
      <x:c r="U173" s="1"/>
      <x:c r="V173" s="1"/>
      <x:c r="W173" s="1"/>
    </x:row>
    <x:row r="174">
      <x:c r="A174" s="42"/>
      <x:c r="B174" s="26"/>
      <x:c r="C174" s="43"/>
      <x:c r="D174" s="43"/>
      <x:c r="E174" s="44"/>
      <x:c r="F174" s="28"/>
      <x:c r="G174" s="45" t="str">
        <x:f>IF(COUNTA(A174:F174)=0,"",IF(N174=0,"n.a.",F174/E174))</x:f>
      </x:c>
      <x:c r="H174" s="46" t="str">
        <x:f>IF(COUNTA(A174:F174)=0,"",IF(N174=0,"n.a.",D174/E174))</x:f>
      </x:c>
      <x:c r="I174" s="45" t="str">
        <x:f>IF(COUNTA(A174:F174)=0,"",IF(N174=0,"n.a.",F174/D174))</x:f>
      </x:c>
      <x:c r="J174" s="26"/>
      <x:c r="K174" s="26"/>
      <x:c r="L174" s="26"/>
      <x:c r="M174" s="175" t="str">
        <x:f>IF(COUNTA(A174:F174,J174:L174)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inválidos",IF(OR(NOT(ISNUMBER(A174)),A174&lt;=0),"Data inválida",IF(OR(B174="",COUNTIFS(Veiculos!$A$5:$A$104,B174)&lt;&gt;1),"Veículo ausente ou duplicado",IF(IFERROR(INDEX(Veiculos!$AG$5:$AG$104,MATCH(B174,Veiculos!$A$5:$A$104,0)),0)&lt;&gt;1,"Cadastro do veículo pendente",IF(OR(NOT(ISNUMBER(C174)),C174&lt;0,NOT(ISNUMBER(D174)),D174&lt;=0,NOT(ISNUMBER(E174)),E174&lt;=0,NOT(ISNUMBER(F174)),F174&lt;0),"Hodômetro, km, litros ou valor inválido",""))))))</x:f>
      </x:c>
      <x:c r="N174" s="175" t="n">
        <x:f>IF(AND(A174&lt;&gt;"",M174=""),1,0)</x:f>
        <x:v>0</x:v>
      </x:c>
      <x:c r="O174" s="175" t="n">
        <x:f>IF(AND(ISNUMBER(A174),A174&gt;=Listas!B13,A174&lt;Listas!B14+1),1,0)</x:f>
        <x:v>0</x:v>
      </x:c>
      <x:c r="P174" s="175" t="n">
        <x:f>IF(COUNTA(A174:L174)=0,0,IF(COUNTIFS(Veiculos!$A$5:$A$104,B174)=1,IFERROR(INDEX(Veiculos!$X$5:$X$104,MATCH(B174,Veiculos!$A$5:$A$104,0)),0),IF(Listas!B15="Todos",1,0)))</x:f>
        <x:v>1</x:v>
      </x:c>
      <x:c r="Q174" s="1" t="n">
        <x:f>IF(M174&lt;&gt;"",1,0)</x:f>
        <x:v>0</x:v>
      </x:c>
      <x:c r="R174" s="1"/>
      <x:c r="S174" s="1"/>
      <x:c r="T174" s="1"/>
      <x:c r="U174" s="1"/>
      <x:c r="V174" s="1"/>
      <x:c r="W174" s="1"/>
    </x:row>
    <x:row r="175">
      <x:c r="A175" s="42"/>
      <x:c r="B175" s="26"/>
      <x:c r="C175" s="43"/>
      <x:c r="D175" s="43"/>
      <x:c r="E175" s="44"/>
      <x:c r="F175" s="28"/>
      <x:c r="G175" s="45" t="str">
        <x:f>IF(COUNTA(A175:F175)=0,"",IF(N175=0,"n.a.",F175/E175))</x:f>
      </x:c>
      <x:c r="H175" s="46" t="str">
        <x:f>IF(COUNTA(A175:F175)=0,"",IF(N175=0,"n.a.",D175/E175))</x:f>
      </x:c>
      <x:c r="I175" s="45" t="str">
        <x:f>IF(COUNTA(A175:F175)=0,"",IF(N175=0,"n.a.",F175/D175))</x:f>
      </x:c>
      <x:c r="J175" s="26"/>
      <x:c r="K175" s="26"/>
      <x:c r="L175" s="26"/>
      <x:c r="M175" s="175" t="str">
        <x:f>IF(COUNTA(A175:F175,J175:L175)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inválidos",IF(OR(NOT(ISNUMBER(A175)),A175&lt;=0),"Data inválida",IF(OR(B175="",COUNTIFS(Veiculos!$A$5:$A$104,B175)&lt;&gt;1),"Veículo ausente ou duplicado",IF(IFERROR(INDEX(Veiculos!$AG$5:$AG$104,MATCH(B175,Veiculos!$A$5:$A$104,0)),0)&lt;&gt;1,"Cadastro do veículo pendente",IF(OR(NOT(ISNUMBER(C175)),C175&lt;0,NOT(ISNUMBER(D175)),D175&lt;=0,NOT(ISNUMBER(E175)),E175&lt;=0,NOT(ISNUMBER(F175)),F175&lt;0),"Hodômetro, km, litros ou valor inválido",""))))))</x:f>
      </x:c>
      <x:c r="N175" s="175" t="n">
        <x:f>IF(AND(A175&lt;&gt;"",M175=""),1,0)</x:f>
        <x:v>0</x:v>
      </x:c>
      <x:c r="O175" s="175" t="n">
        <x:f>IF(AND(ISNUMBER(A175),A175&gt;=Listas!B13,A175&lt;Listas!B14+1),1,0)</x:f>
        <x:v>0</x:v>
      </x:c>
      <x:c r="P175" s="175" t="n">
        <x:f>IF(COUNTA(A175:L175)=0,0,IF(COUNTIFS(Veiculos!$A$5:$A$104,B175)=1,IFERROR(INDEX(Veiculos!$X$5:$X$104,MATCH(B175,Veiculos!$A$5:$A$104,0)),0),IF(Listas!B15="Todos",1,0)))</x:f>
        <x:v>1</x:v>
      </x:c>
      <x:c r="Q175" s="1" t="n">
        <x:f>IF(M175&lt;&gt;"",1,0)</x:f>
        <x:v>0</x:v>
      </x:c>
      <x:c r="R175" s="1"/>
      <x:c r="S175" s="1"/>
      <x:c r="T175" s="1"/>
      <x:c r="U175" s="1"/>
      <x:c r="V175" s="1"/>
      <x:c r="W175" s="1"/>
    </x:row>
    <x:row r="176">
      <x:c r="A176" s="42"/>
      <x:c r="B176" s="26"/>
      <x:c r="C176" s="43"/>
      <x:c r="D176" s="43"/>
      <x:c r="E176" s="44"/>
      <x:c r="F176" s="28"/>
      <x:c r="G176" s="45" t="str">
        <x:f>IF(COUNTA(A176:F176)=0,"",IF(N176=0,"n.a.",F176/E176))</x:f>
      </x:c>
      <x:c r="H176" s="46" t="str">
        <x:f>IF(COUNTA(A176:F176)=0,"",IF(N176=0,"n.a.",D176/E176))</x:f>
      </x:c>
      <x:c r="I176" s="45" t="str">
        <x:f>IF(COUNTA(A176:F176)=0,"",IF(N176=0,"n.a.",F176/D176))</x:f>
      </x:c>
      <x:c r="J176" s="26"/>
      <x:c r="K176" s="26"/>
      <x:c r="L176" s="26"/>
      <x:c r="M176" s="175" t="str">
        <x:f>IF(COUNTA(A176:F176,J176:L176)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inválidos",IF(OR(NOT(ISNUMBER(A176)),A176&lt;=0),"Data inválida",IF(OR(B176="",COUNTIFS(Veiculos!$A$5:$A$104,B176)&lt;&gt;1),"Veículo ausente ou duplicado",IF(IFERROR(INDEX(Veiculos!$AG$5:$AG$104,MATCH(B176,Veiculos!$A$5:$A$104,0)),0)&lt;&gt;1,"Cadastro do veículo pendente",IF(OR(NOT(ISNUMBER(C176)),C176&lt;0,NOT(ISNUMBER(D176)),D176&lt;=0,NOT(ISNUMBER(E176)),E176&lt;=0,NOT(ISNUMBER(F176)),F176&lt;0),"Hodômetro, km, litros ou valor inválido",""))))))</x:f>
      </x:c>
      <x:c r="N176" s="175" t="n">
        <x:f>IF(AND(A176&lt;&gt;"",M176=""),1,0)</x:f>
        <x:v>0</x:v>
      </x:c>
      <x:c r="O176" s="175" t="n">
        <x:f>IF(AND(ISNUMBER(A176),A176&gt;=Listas!B13,A176&lt;Listas!B14+1),1,0)</x:f>
        <x:v>0</x:v>
      </x:c>
      <x:c r="P176" s="175" t="n">
        <x:f>IF(COUNTA(A176:L176)=0,0,IF(COUNTIFS(Veiculos!$A$5:$A$104,B176)=1,IFERROR(INDEX(Veiculos!$X$5:$X$104,MATCH(B176,Veiculos!$A$5:$A$104,0)),0),IF(Listas!B15="Todos",1,0)))</x:f>
        <x:v>1</x:v>
      </x:c>
      <x:c r="Q176" s="1" t="n">
        <x:f>IF(M176&lt;&gt;"",1,0)</x:f>
        <x:v>0</x:v>
      </x:c>
      <x:c r="R176" s="1"/>
      <x:c r="S176" s="1"/>
      <x:c r="T176" s="1"/>
      <x:c r="U176" s="1"/>
      <x:c r="V176" s="1"/>
      <x:c r="W176" s="1"/>
    </x:row>
    <x:row r="177">
      <x:c r="A177" s="42"/>
      <x:c r="B177" s="26"/>
      <x:c r="C177" s="43"/>
      <x:c r="D177" s="43"/>
      <x:c r="E177" s="44"/>
      <x:c r="F177" s="28"/>
      <x:c r="G177" s="45" t="str">
        <x:f>IF(COUNTA(A177:F177)=0,"",IF(N177=0,"n.a.",F177/E177))</x:f>
      </x:c>
      <x:c r="H177" s="46" t="str">
        <x:f>IF(COUNTA(A177:F177)=0,"",IF(N177=0,"n.a.",D177/E177))</x:f>
      </x:c>
      <x:c r="I177" s="45" t="str">
        <x:f>IF(COUNTA(A177:F177)=0,"",IF(N177=0,"n.a.",F177/D177))</x:f>
      </x:c>
      <x:c r="J177" s="26"/>
      <x:c r="K177" s="26"/>
      <x:c r="L177" s="26"/>
      <x:c r="M177" s="175" t="str">
        <x:f>IF(COUNTA(A177:F177,J177:L177)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inválidos",IF(OR(NOT(ISNUMBER(A177)),A177&lt;=0),"Data inválida",IF(OR(B177="",COUNTIFS(Veiculos!$A$5:$A$104,B177)&lt;&gt;1),"Veículo ausente ou duplicado",IF(IFERROR(INDEX(Veiculos!$AG$5:$AG$104,MATCH(B177,Veiculos!$A$5:$A$104,0)),0)&lt;&gt;1,"Cadastro do veículo pendente",IF(OR(NOT(ISNUMBER(C177)),C177&lt;0,NOT(ISNUMBER(D177)),D177&lt;=0,NOT(ISNUMBER(E177)),E177&lt;=0,NOT(ISNUMBER(F177)),F177&lt;0),"Hodômetro, km, litros ou valor inválido",""))))))</x:f>
      </x:c>
      <x:c r="N177" s="175" t="n">
        <x:f>IF(AND(A177&lt;&gt;"",M177=""),1,0)</x:f>
        <x:v>0</x:v>
      </x:c>
      <x:c r="O177" s="175" t="n">
        <x:f>IF(AND(ISNUMBER(A177),A177&gt;=Listas!B13,A177&lt;Listas!B14+1),1,0)</x:f>
        <x:v>0</x:v>
      </x:c>
      <x:c r="P177" s="175" t="n">
        <x:f>IF(COUNTA(A177:L177)=0,0,IF(COUNTIFS(Veiculos!$A$5:$A$104,B177)=1,IFERROR(INDEX(Veiculos!$X$5:$X$104,MATCH(B177,Veiculos!$A$5:$A$104,0)),0),IF(Listas!B15="Todos",1,0)))</x:f>
        <x:v>1</x:v>
      </x:c>
      <x:c r="Q177" s="1" t="n">
        <x:f>IF(M177&lt;&gt;"",1,0)</x:f>
        <x:v>0</x:v>
      </x:c>
      <x:c r="R177" s="1"/>
      <x:c r="S177" s="1"/>
      <x:c r="T177" s="1"/>
      <x:c r="U177" s="1"/>
      <x:c r="V177" s="1"/>
      <x:c r="W177" s="1"/>
    </x:row>
    <x:row r="178">
      <x:c r="A178" s="42"/>
      <x:c r="B178" s="26"/>
      <x:c r="C178" s="43"/>
      <x:c r="D178" s="43"/>
      <x:c r="E178" s="44"/>
      <x:c r="F178" s="28"/>
      <x:c r="G178" s="45" t="str">
        <x:f>IF(COUNTA(A178:F178)=0,"",IF(N178=0,"n.a.",F178/E178))</x:f>
      </x:c>
      <x:c r="H178" s="46" t="str">
        <x:f>IF(COUNTA(A178:F178)=0,"",IF(N178=0,"n.a.",D178/E178))</x:f>
      </x:c>
      <x:c r="I178" s="45" t="str">
        <x:f>IF(COUNTA(A178:F178)=0,"",IF(N178=0,"n.a.",F178/D178))</x:f>
      </x:c>
      <x:c r="J178" s="26"/>
      <x:c r="K178" s="26"/>
      <x:c r="L178" s="26"/>
      <x:c r="M178" s="175" t="str">
        <x:f>IF(COUNTA(A178:F178,J178:L178)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inválidos",IF(OR(NOT(ISNUMBER(A178)),A178&lt;=0),"Data inválida",IF(OR(B178="",COUNTIFS(Veiculos!$A$5:$A$104,B178)&lt;&gt;1),"Veículo ausente ou duplicado",IF(IFERROR(INDEX(Veiculos!$AG$5:$AG$104,MATCH(B178,Veiculos!$A$5:$A$104,0)),0)&lt;&gt;1,"Cadastro do veículo pendente",IF(OR(NOT(ISNUMBER(C178)),C178&lt;0,NOT(ISNUMBER(D178)),D178&lt;=0,NOT(ISNUMBER(E178)),E178&lt;=0,NOT(ISNUMBER(F178)),F178&lt;0),"Hodômetro, km, litros ou valor inválido",""))))))</x:f>
      </x:c>
      <x:c r="N178" s="175" t="n">
        <x:f>IF(AND(A178&lt;&gt;"",M178=""),1,0)</x:f>
        <x:v>0</x:v>
      </x:c>
      <x:c r="O178" s="175" t="n">
        <x:f>IF(AND(ISNUMBER(A178),A178&gt;=Listas!B13,A178&lt;Listas!B14+1),1,0)</x:f>
        <x:v>0</x:v>
      </x:c>
      <x:c r="P178" s="175" t="n">
        <x:f>IF(COUNTA(A178:L178)=0,0,IF(COUNTIFS(Veiculos!$A$5:$A$104,B178)=1,IFERROR(INDEX(Veiculos!$X$5:$X$104,MATCH(B178,Veiculos!$A$5:$A$104,0)),0),IF(Listas!B15="Todos",1,0)))</x:f>
        <x:v>1</x:v>
      </x:c>
      <x:c r="Q178" s="1" t="n">
        <x:f>IF(M178&lt;&gt;"",1,0)</x:f>
        <x:v>0</x:v>
      </x:c>
      <x:c r="R178" s="1"/>
      <x:c r="S178" s="1"/>
      <x:c r="T178" s="1"/>
      <x:c r="U178" s="1"/>
      <x:c r="V178" s="1"/>
      <x:c r="W178" s="1"/>
    </x:row>
    <x:row r="179">
      <x:c r="A179" s="42"/>
      <x:c r="B179" s="26"/>
      <x:c r="C179" s="43"/>
      <x:c r="D179" s="43"/>
      <x:c r="E179" s="44"/>
      <x:c r="F179" s="28"/>
      <x:c r="G179" s="45" t="str">
        <x:f>IF(COUNTA(A179:F179)=0,"",IF(N179=0,"n.a.",F179/E179))</x:f>
      </x:c>
      <x:c r="H179" s="46" t="str">
        <x:f>IF(COUNTA(A179:F179)=0,"",IF(N179=0,"n.a.",D179/E179))</x:f>
      </x:c>
      <x:c r="I179" s="45" t="str">
        <x:f>IF(COUNTA(A179:F179)=0,"",IF(N179=0,"n.a.",F179/D179))</x:f>
      </x:c>
      <x:c r="J179" s="26"/>
      <x:c r="K179" s="26"/>
      <x:c r="L179" s="26"/>
      <x:c r="M179" s="175" t="str">
        <x:f>IF(COUNTA(A179:F179,J179:L179)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inválidos",IF(OR(NOT(ISNUMBER(A179)),A179&lt;=0),"Data inválida",IF(OR(B179="",COUNTIFS(Veiculos!$A$5:$A$104,B179)&lt;&gt;1),"Veículo ausente ou duplicado",IF(IFERROR(INDEX(Veiculos!$AG$5:$AG$104,MATCH(B179,Veiculos!$A$5:$A$104,0)),0)&lt;&gt;1,"Cadastro do veículo pendente",IF(OR(NOT(ISNUMBER(C179)),C179&lt;0,NOT(ISNUMBER(D179)),D179&lt;=0,NOT(ISNUMBER(E179)),E179&lt;=0,NOT(ISNUMBER(F179)),F179&lt;0),"Hodômetro, km, litros ou valor inválido",""))))))</x:f>
      </x:c>
      <x:c r="N179" s="175" t="n">
        <x:f>IF(AND(A179&lt;&gt;"",M179=""),1,0)</x:f>
        <x:v>0</x:v>
      </x:c>
      <x:c r="O179" s="175" t="n">
        <x:f>IF(AND(ISNUMBER(A179),A179&gt;=Listas!B13,A179&lt;Listas!B14+1),1,0)</x:f>
        <x:v>0</x:v>
      </x:c>
      <x:c r="P179" s="175" t="n">
        <x:f>IF(COUNTA(A179:L179)=0,0,IF(COUNTIFS(Veiculos!$A$5:$A$104,B179)=1,IFERROR(INDEX(Veiculos!$X$5:$X$104,MATCH(B179,Veiculos!$A$5:$A$104,0)),0),IF(Listas!B15="Todos",1,0)))</x:f>
        <x:v>1</x:v>
      </x:c>
      <x:c r="Q179" s="1" t="n">
        <x:f>IF(M179&lt;&gt;"",1,0)</x:f>
        <x:v>0</x:v>
      </x:c>
      <x:c r="R179" s="1"/>
      <x:c r="S179" s="1"/>
      <x:c r="T179" s="1"/>
      <x:c r="U179" s="1"/>
      <x:c r="V179" s="1"/>
      <x:c r="W179" s="1"/>
    </x:row>
    <x:row r="180">
      <x:c r="A180" s="42"/>
      <x:c r="B180" s="26"/>
      <x:c r="C180" s="43"/>
      <x:c r="D180" s="43"/>
      <x:c r="E180" s="44"/>
      <x:c r="F180" s="28"/>
      <x:c r="G180" s="45" t="str">
        <x:f>IF(COUNTA(A180:F180)=0,"",IF(N180=0,"n.a.",F180/E180))</x:f>
      </x:c>
      <x:c r="H180" s="46" t="str">
        <x:f>IF(COUNTA(A180:F180)=0,"",IF(N180=0,"n.a.",D180/E180))</x:f>
      </x:c>
      <x:c r="I180" s="45" t="str">
        <x:f>IF(COUNTA(A180:F180)=0,"",IF(N180=0,"n.a.",F180/D180))</x:f>
      </x:c>
      <x:c r="J180" s="26"/>
      <x:c r="K180" s="26"/>
      <x:c r="L180" s="26"/>
      <x:c r="M180" s="175" t="str">
        <x:f>IF(COUNTA(A180:F180,J180:L180)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inválidos",IF(OR(NOT(ISNUMBER(A180)),A180&lt;=0),"Data inválida",IF(OR(B180="",COUNTIFS(Veiculos!$A$5:$A$104,B180)&lt;&gt;1),"Veículo ausente ou duplicado",IF(IFERROR(INDEX(Veiculos!$AG$5:$AG$104,MATCH(B180,Veiculos!$A$5:$A$104,0)),0)&lt;&gt;1,"Cadastro do veículo pendente",IF(OR(NOT(ISNUMBER(C180)),C180&lt;0,NOT(ISNUMBER(D180)),D180&lt;=0,NOT(ISNUMBER(E180)),E180&lt;=0,NOT(ISNUMBER(F180)),F180&lt;0),"Hodômetro, km, litros ou valor inválido",""))))))</x:f>
      </x:c>
      <x:c r="N180" s="175" t="n">
        <x:f>IF(AND(A180&lt;&gt;"",M180=""),1,0)</x:f>
        <x:v>0</x:v>
      </x:c>
      <x:c r="O180" s="175" t="n">
        <x:f>IF(AND(ISNUMBER(A180),A180&gt;=Listas!B13,A180&lt;Listas!B14+1),1,0)</x:f>
        <x:v>0</x:v>
      </x:c>
      <x:c r="P180" s="175" t="n">
        <x:f>IF(COUNTA(A180:L180)=0,0,IF(COUNTIFS(Veiculos!$A$5:$A$104,B180)=1,IFERROR(INDEX(Veiculos!$X$5:$X$104,MATCH(B180,Veiculos!$A$5:$A$104,0)),0),IF(Listas!B15="Todos",1,0)))</x:f>
        <x:v>1</x:v>
      </x:c>
      <x:c r="Q180" s="1" t="n">
        <x:f>IF(M180&lt;&gt;"",1,0)</x:f>
        <x:v>0</x:v>
      </x:c>
      <x:c r="R180" s="1"/>
      <x:c r="S180" s="1"/>
      <x:c r="T180" s="1"/>
      <x:c r="U180" s="1"/>
      <x:c r="V180" s="1"/>
      <x:c r="W180" s="1"/>
    </x:row>
    <x:row r="181">
      <x:c r="A181" s="42"/>
      <x:c r="B181" s="26"/>
      <x:c r="C181" s="43"/>
      <x:c r="D181" s="43"/>
      <x:c r="E181" s="44"/>
      <x:c r="F181" s="28"/>
      <x:c r="G181" s="45" t="str">
        <x:f>IF(COUNTA(A181:F181)=0,"",IF(N181=0,"n.a.",F181/E181))</x:f>
      </x:c>
      <x:c r="H181" s="46" t="str">
        <x:f>IF(COUNTA(A181:F181)=0,"",IF(N181=0,"n.a.",D181/E181))</x:f>
      </x:c>
      <x:c r="I181" s="45" t="str">
        <x:f>IF(COUNTA(A181:F181)=0,"",IF(N181=0,"n.a.",F181/D181))</x:f>
      </x:c>
      <x:c r="J181" s="26"/>
      <x:c r="K181" s="26"/>
      <x:c r="L181" s="26"/>
      <x:c r="M181" s="175" t="str">
        <x:f>IF(COUNTA(A181:F181,J181:L181)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inválidos",IF(OR(NOT(ISNUMBER(A181)),A181&lt;=0),"Data inválida",IF(OR(B181="",COUNTIFS(Veiculos!$A$5:$A$104,B181)&lt;&gt;1),"Veículo ausente ou duplicado",IF(IFERROR(INDEX(Veiculos!$AG$5:$AG$104,MATCH(B181,Veiculos!$A$5:$A$104,0)),0)&lt;&gt;1,"Cadastro do veículo pendente",IF(OR(NOT(ISNUMBER(C181)),C181&lt;0,NOT(ISNUMBER(D181)),D181&lt;=0,NOT(ISNUMBER(E181)),E181&lt;=0,NOT(ISNUMBER(F181)),F181&lt;0),"Hodômetro, km, litros ou valor inválido",""))))))</x:f>
      </x:c>
      <x:c r="N181" s="175" t="n">
        <x:f>IF(AND(A181&lt;&gt;"",M181=""),1,0)</x:f>
        <x:v>0</x:v>
      </x:c>
      <x:c r="O181" s="175" t="n">
        <x:f>IF(AND(ISNUMBER(A181),A181&gt;=Listas!B13,A181&lt;Listas!B14+1),1,0)</x:f>
        <x:v>0</x:v>
      </x:c>
      <x:c r="P181" s="175" t="n">
        <x:f>IF(COUNTA(A181:L181)=0,0,IF(COUNTIFS(Veiculos!$A$5:$A$104,B181)=1,IFERROR(INDEX(Veiculos!$X$5:$X$104,MATCH(B181,Veiculos!$A$5:$A$104,0)),0),IF(Listas!B15="Todos",1,0)))</x:f>
        <x:v>1</x:v>
      </x:c>
      <x:c r="Q181" s="1" t="n">
        <x:f>IF(M181&lt;&gt;"",1,0)</x:f>
        <x:v>0</x:v>
      </x:c>
      <x:c r="R181" s="1"/>
      <x:c r="S181" s="1"/>
      <x:c r="T181" s="1"/>
      <x:c r="U181" s="1"/>
      <x:c r="V181" s="1"/>
      <x:c r="W181" s="1"/>
    </x:row>
    <x:row r="182">
      <x:c r="A182" s="42"/>
      <x:c r="B182" s="26"/>
      <x:c r="C182" s="43"/>
      <x:c r="D182" s="43"/>
      <x:c r="E182" s="44"/>
      <x:c r="F182" s="28"/>
      <x:c r="G182" s="45" t="str">
        <x:f>IF(COUNTA(A182:F182)=0,"",IF(N182=0,"n.a.",F182/E182))</x:f>
      </x:c>
      <x:c r="H182" s="46" t="str">
        <x:f>IF(COUNTA(A182:F182)=0,"",IF(N182=0,"n.a.",D182/E182))</x:f>
      </x:c>
      <x:c r="I182" s="45" t="str">
        <x:f>IF(COUNTA(A182:F182)=0,"",IF(N182=0,"n.a.",F182/D182))</x:f>
      </x:c>
      <x:c r="J182" s="26"/>
      <x:c r="K182" s="26"/>
      <x:c r="L182" s="26"/>
      <x:c r="M182" s="175" t="str">
        <x:f>IF(COUNTA(A182:F182,J182:L182)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inválidos",IF(OR(NOT(ISNUMBER(A182)),A182&lt;=0),"Data inválida",IF(OR(B182="",COUNTIFS(Veiculos!$A$5:$A$104,B182)&lt;&gt;1),"Veículo ausente ou duplicado",IF(IFERROR(INDEX(Veiculos!$AG$5:$AG$104,MATCH(B182,Veiculos!$A$5:$A$104,0)),0)&lt;&gt;1,"Cadastro do veículo pendente",IF(OR(NOT(ISNUMBER(C182)),C182&lt;0,NOT(ISNUMBER(D182)),D182&lt;=0,NOT(ISNUMBER(E182)),E182&lt;=0,NOT(ISNUMBER(F182)),F182&lt;0),"Hodômetro, km, litros ou valor inválido",""))))))</x:f>
      </x:c>
      <x:c r="N182" s="175" t="n">
        <x:f>IF(AND(A182&lt;&gt;"",M182=""),1,0)</x:f>
        <x:v>0</x:v>
      </x:c>
      <x:c r="O182" s="175" t="n">
        <x:f>IF(AND(ISNUMBER(A182),A182&gt;=Listas!B13,A182&lt;Listas!B14+1),1,0)</x:f>
        <x:v>0</x:v>
      </x:c>
      <x:c r="P182" s="175" t="n">
        <x:f>IF(COUNTA(A182:L182)=0,0,IF(COUNTIFS(Veiculos!$A$5:$A$104,B182)=1,IFERROR(INDEX(Veiculos!$X$5:$X$104,MATCH(B182,Veiculos!$A$5:$A$104,0)),0),IF(Listas!B15="Todos",1,0)))</x:f>
        <x:v>1</x:v>
      </x:c>
      <x:c r="Q182" s="1" t="n">
        <x:f>IF(M182&lt;&gt;"",1,0)</x:f>
        <x:v>0</x:v>
      </x:c>
      <x:c r="R182" s="1"/>
      <x:c r="S182" s="1"/>
      <x:c r="T182" s="1"/>
      <x:c r="U182" s="1"/>
      <x:c r="V182" s="1"/>
      <x:c r="W182" s="1"/>
    </x:row>
    <x:row r="183">
      <x:c r="A183" s="42"/>
      <x:c r="B183" s="26"/>
      <x:c r="C183" s="43"/>
      <x:c r="D183" s="43"/>
      <x:c r="E183" s="44"/>
      <x:c r="F183" s="28"/>
      <x:c r="G183" s="45" t="str">
        <x:f>IF(COUNTA(A183:F183)=0,"",IF(N183=0,"n.a.",F183/E183))</x:f>
      </x:c>
      <x:c r="H183" s="46" t="str">
        <x:f>IF(COUNTA(A183:F183)=0,"",IF(N183=0,"n.a.",D183/E183))</x:f>
      </x:c>
      <x:c r="I183" s="45" t="str">
        <x:f>IF(COUNTA(A183:F183)=0,"",IF(N183=0,"n.a.",F183/D183))</x:f>
      </x:c>
      <x:c r="J183" s="26"/>
      <x:c r="K183" s="26"/>
      <x:c r="L183" s="26"/>
      <x:c r="M183" s="175" t="str">
        <x:f>IF(COUNTA(A183:F183,J183:L183)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inválidos",IF(OR(NOT(ISNUMBER(A183)),A183&lt;=0),"Data inválida",IF(OR(B183="",COUNTIFS(Veiculos!$A$5:$A$104,B183)&lt;&gt;1),"Veículo ausente ou duplicado",IF(IFERROR(INDEX(Veiculos!$AG$5:$AG$104,MATCH(B183,Veiculos!$A$5:$A$104,0)),0)&lt;&gt;1,"Cadastro do veículo pendente",IF(OR(NOT(ISNUMBER(C183)),C183&lt;0,NOT(ISNUMBER(D183)),D183&lt;=0,NOT(ISNUMBER(E183)),E183&lt;=0,NOT(ISNUMBER(F183)),F183&lt;0),"Hodômetro, km, litros ou valor inválido",""))))))</x:f>
      </x:c>
      <x:c r="N183" s="175" t="n">
        <x:f>IF(AND(A183&lt;&gt;"",M183=""),1,0)</x:f>
        <x:v>0</x:v>
      </x:c>
      <x:c r="O183" s="175" t="n">
        <x:f>IF(AND(ISNUMBER(A183),A183&gt;=Listas!B13,A183&lt;Listas!B14+1),1,0)</x:f>
        <x:v>0</x:v>
      </x:c>
      <x:c r="P183" s="175" t="n">
        <x:f>IF(COUNTA(A183:L183)=0,0,IF(COUNTIFS(Veiculos!$A$5:$A$104,B183)=1,IFERROR(INDEX(Veiculos!$X$5:$X$104,MATCH(B183,Veiculos!$A$5:$A$104,0)),0),IF(Listas!B15="Todos",1,0)))</x:f>
        <x:v>1</x:v>
      </x:c>
      <x:c r="Q183" s="1" t="n">
        <x:f>IF(M183&lt;&gt;"",1,0)</x:f>
        <x:v>0</x:v>
      </x:c>
      <x:c r="R183" s="1"/>
      <x:c r="S183" s="1"/>
      <x:c r="T183" s="1"/>
      <x:c r="U183" s="1"/>
      <x:c r="V183" s="1"/>
      <x:c r="W183" s="1"/>
    </x:row>
    <x:row r="184">
      <x:c r="A184" s="42"/>
      <x:c r="B184" s="26"/>
      <x:c r="C184" s="43"/>
      <x:c r="D184" s="43"/>
      <x:c r="E184" s="44"/>
      <x:c r="F184" s="28"/>
      <x:c r="G184" s="45" t="str">
        <x:f>IF(COUNTA(A184:F184)=0,"",IF(N184=0,"n.a.",F184/E184))</x:f>
      </x:c>
      <x:c r="H184" s="46" t="str">
        <x:f>IF(COUNTA(A184:F184)=0,"",IF(N184=0,"n.a.",D184/E184))</x:f>
      </x:c>
      <x:c r="I184" s="45" t="str">
        <x:f>IF(COUNTA(A184:F184)=0,"",IF(N184=0,"n.a.",F184/D184))</x:f>
      </x:c>
      <x:c r="J184" s="26"/>
      <x:c r="K184" s="26"/>
      <x:c r="L184" s="26"/>
      <x:c r="M184" s="175" t="str">
        <x:f>IF(COUNTA(A184:F184,J184:L184)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inválidos",IF(OR(NOT(ISNUMBER(A184)),A184&lt;=0),"Data inválida",IF(OR(B184="",COUNTIFS(Veiculos!$A$5:$A$104,B184)&lt;&gt;1),"Veículo ausente ou duplicado",IF(IFERROR(INDEX(Veiculos!$AG$5:$AG$104,MATCH(B184,Veiculos!$A$5:$A$104,0)),0)&lt;&gt;1,"Cadastro do veículo pendente",IF(OR(NOT(ISNUMBER(C184)),C184&lt;0,NOT(ISNUMBER(D184)),D184&lt;=0,NOT(ISNUMBER(E184)),E184&lt;=0,NOT(ISNUMBER(F184)),F184&lt;0),"Hodômetro, km, litros ou valor inválido",""))))))</x:f>
      </x:c>
      <x:c r="N184" s="175" t="n">
        <x:f>IF(AND(A184&lt;&gt;"",M184=""),1,0)</x:f>
        <x:v>0</x:v>
      </x:c>
      <x:c r="O184" s="175" t="n">
        <x:f>IF(AND(ISNUMBER(A184),A184&gt;=Listas!B13,A184&lt;Listas!B14+1),1,0)</x:f>
        <x:v>0</x:v>
      </x:c>
      <x:c r="P184" s="175" t="n">
        <x:f>IF(COUNTA(A184:L184)=0,0,IF(COUNTIFS(Veiculos!$A$5:$A$104,B184)=1,IFERROR(INDEX(Veiculos!$X$5:$X$104,MATCH(B184,Veiculos!$A$5:$A$104,0)),0),IF(Listas!B15="Todos",1,0)))</x:f>
        <x:v>1</x:v>
      </x:c>
      <x:c r="Q184" s="1" t="n">
        <x:f>IF(M184&lt;&gt;"",1,0)</x:f>
        <x:v>0</x:v>
      </x:c>
      <x:c r="R184" s="1"/>
      <x:c r="S184" s="1"/>
      <x:c r="T184" s="1"/>
      <x:c r="U184" s="1"/>
      <x:c r="V184" s="1"/>
      <x:c r="W184" s="1"/>
    </x:row>
    <x:row r="185">
      <x:c r="A185" s="42"/>
      <x:c r="B185" s="26"/>
      <x:c r="C185" s="43"/>
      <x:c r="D185" s="43"/>
      <x:c r="E185" s="44"/>
      <x:c r="F185" s="28"/>
      <x:c r="G185" s="45" t="str">
        <x:f>IF(COUNTA(A185:F185)=0,"",IF(N185=0,"n.a.",F185/E185))</x:f>
      </x:c>
      <x:c r="H185" s="46" t="str">
        <x:f>IF(COUNTA(A185:F185)=0,"",IF(N185=0,"n.a.",D185/E185))</x:f>
      </x:c>
      <x:c r="I185" s="45" t="str">
        <x:f>IF(COUNTA(A185:F185)=0,"",IF(N185=0,"n.a.",F185/D185))</x:f>
      </x:c>
      <x:c r="J185" s="26"/>
      <x:c r="K185" s="26"/>
      <x:c r="L185" s="26"/>
      <x:c r="M185" s="175" t="str">
        <x:f>IF(COUNTA(A185:F185,J185:L185)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inválidos",IF(OR(NOT(ISNUMBER(A185)),A185&lt;=0),"Data inválida",IF(OR(B185="",COUNTIFS(Veiculos!$A$5:$A$104,B185)&lt;&gt;1),"Veículo ausente ou duplicado",IF(IFERROR(INDEX(Veiculos!$AG$5:$AG$104,MATCH(B185,Veiculos!$A$5:$A$104,0)),0)&lt;&gt;1,"Cadastro do veículo pendente",IF(OR(NOT(ISNUMBER(C185)),C185&lt;0,NOT(ISNUMBER(D185)),D185&lt;=0,NOT(ISNUMBER(E185)),E185&lt;=0,NOT(ISNUMBER(F185)),F185&lt;0),"Hodômetro, km, litros ou valor inválido",""))))))</x:f>
      </x:c>
      <x:c r="N185" s="175" t="n">
        <x:f>IF(AND(A185&lt;&gt;"",M185=""),1,0)</x:f>
        <x:v>0</x:v>
      </x:c>
      <x:c r="O185" s="175" t="n">
        <x:f>IF(AND(ISNUMBER(A185),A185&gt;=Listas!B13,A185&lt;Listas!B14+1),1,0)</x:f>
        <x:v>0</x:v>
      </x:c>
      <x:c r="P185" s="175" t="n">
        <x:f>IF(COUNTA(A185:L185)=0,0,IF(COUNTIFS(Veiculos!$A$5:$A$104,B185)=1,IFERROR(INDEX(Veiculos!$X$5:$X$104,MATCH(B185,Veiculos!$A$5:$A$104,0)),0),IF(Listas!B15="Todos",1,0)))</x:f>
        <x:v>1</x:v>
      </x:c>
      <x:c r="Q185" s="1" t="n">
        <x:f>IF(M185&lt;&gt;"",1,0)</x:f>
        <x:v>0</x:v>
      </x:c>
      <x:c r="R185" s="1"/>
      <x:c r="S185" s="1"/>
      <x:c r="T185" s="1"/>
      <x:c r="U185" s="1"/>
      <x:c r="V185" s="1"/>
      <x:c r="W185" s="1"/>
    </x:row>
    <x:row r="186">
      <x:c r="A186" s="42"/>
      <x:c r="B186" s="26"/>
      <x:c r="C186" s="43"/>
      <x:c r="D186" s="43"/>
      <x:c r="E186" s="44"/>
      <x:c r="F186" s="28"/>
      <x:c r="G186" s="45" t="str">
        <x:f>IF(COUNTA(A186:F186)=0,"",IF(N186=0,"n.a.",F186/E186))</x:f>
      </x:c>
      <x:c r="H186" s="46" t="str">
        <x:f>IF(COUNTA(A186:F186)=0,"",IF(N186=0,"n.a.",D186/E186))</x:f>
      </x:c>
      <x:c r="I186" s="45" t="str">
        <x:f>IF(COUNTA(A186:F186)=0,"",IF(N186=0,"n.a.",F186/D186))</x:f>
      </x:c>
      <x:c r="J186" s="26"/>
      <x:c r="K186" s="26"/>
      <x:c r="L186" s="26"/>
      <x:c r="M186" s="175" t="str">
        <x:f>IF(COUNTA(A186:F186,J186:L186)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inválidos",IF(OR(NOT(ISNUMBER(A186)),A186&lt;=0),"Data inválida",IF(OR(B186="",COUNTIFS(Veiculos!$A$5:$A$104,B186)&lt;&gt;1),"Veículo ausente ou duplicado",IF(IFERROR(INDEX(Veiculos!$AG$5:$AG$104,MATCH(B186,Veiculos!$A$5:$A$104,0)),0)&lt;&gt;1,"Cadastro do veículo pendente",IF(OR(NOT(ISNUMBER(C186)),C186&lt;0,NOT(ISNUMBER(D186)),D186&lt;=0,NOT(ISNUMBER(E186)),E186&lt;=0,NOT(ISNUMBER(F186)),F186&lt;0),"Hodômetro, km, litros ou valor inválido",""))))))</x:f>
      </x:c>
      <x:c r="N186" s="175" t="n">
        <x:f>IF(AND(A186&lt;&gt;"",M186=""),1,0)</x:f>
        <x:v>0</x:v>
      </x:c>
      <x:c r="O186" s="175" t="n">
        <x:f>IF(AND(ISNUMBER(A186),A186&gt;=Listas!B13,A186&lt;Listas!B14+1),1,0)</x:f>
        <x:v>0</x:v>
      </x:c>
      <x:c r="P186" s="175" t="n">
        <x:f>IF(COUNTA(A186:L186)=0,0,IF(COUNTIFS(Veiculos!$A$5:$A$104,B186)=1,IFERROR(INDEX(Veiculos!$X$5:$X$104,MATCH(B186,Veiculos!$A$5:$A$104,0)),0),IF(Listas!B15="Todos",1,0)))</x:f>
        <x:v>1</x:v>
      </x:c>
      <x:c r="Q186" s="1" t="n">
        <x:f>IF(M186&lt;&gt;"",1,0)</x:f>
        <x:v>0</x:v>
      </x:c>
      <x:c r="R186" s="1"/>
      <x:c r="S186" s="1"/>
      <x:c r="T186" s="1"/>
      <x:c r="U186" s="1"/>
      <x:c r="V186" s="1"/>
      <x:c r="W186" s="1"/>
    </x:row>
    <x:row r="187">
      <x:c r="A187" s="42"/>
      <x:c r="B187" s="26"/>
      <x:c r="C187" s="43"/>
      <x:c r="D187" s="43"/>
      <x:c r="E187" s="44"/>
      <x:c r="F187" s="28"/>
      <x:c r="G187" s="45" t="str">
        <x:f>IF(COUNTA(A187:F187)=0,"",IF(N187=0,"n.a.",F187/E187))</x:f>
      </x:c>
      <x:c r="H187" s="46" t="str">
        <x:f>IF(COUNTA(A187:F187)=0,"",IF(N187=0,"n.a.",D187/E187))</x:f>
      </x:c>
      <x:c r="I187" s="45" t="str">
        <x:f>IF(COUNTA(A187:F187)=0,"",IF(N187=0,"n.a.",F187/D187))</x:f>
      </x:c>
      <x:c r="J187" s="26"/>
      <x:c r="K187" s="26"/>
      <x:c r="L187" s="26"/>
      <x:c r="M187" s="175" t="str">
        <x:f>IF(COUNTA(A187:F187,J187:L187)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inválidos",IF(OR(NOT(ISNUMBER(A187)),A187&lt;=0),"Data inválida",IF(OR(B187="",COUNTIFS(Veiculos!$A$5:$A$104,B187)&lt;&gt;1),"Veículo ausente ou duplicado",IF(IFERROR(INDEX(Veiculos!$AG$5:$AG$104,MATCH(B187,Veiculos!$A$5:$A$104,0)),0)&lt;&gt;1,"Cadastro do veículo pendente",IF(OR(NOT(ISNUMBER(C187)),C187&lt;0,NOT(ISNUMBER(D187)),D187&lt;=0,NOT(ISNUMBER(E187)),E187&lt;=0,NOT(ISNUMBER(F187)),F187&lt;0),"Hodômetro, km, litros ou valor inválido",""))))))</x:f>
      </x:c>
      <x:c r="N187" s="175" t="n">
        <x:f>IF(AND(A187&lt;&gt;"",M187=""),1,0)</x:f>
        <x:v>0</x:v>
      </x:c>
      <x:c r="O187" s="175" t="n">
        <x:f>IF(AND(ISNUMBER(A187),A187&gt;=Listas!B13,A187&lt;Listas!B14+1),1,0)</x:f>
        <x:v>0</x:v>
      </x:c>
      <x:c r="P187" s="175" t="n">
        <x:f>IF(COUNTA(A187:L187)=0,0,IF(COUNTIFS(Veiculos!$A$5:$A$104,B187)=1,IFERROR(INDEX(Veiculos!$X$5:$X$104,MATCH(B187,Veiculos!$A$5:$A$104,0)),0),IF(Listas!B15="Todos",1,0)))</x:f>
        <x:v>1</x:v>
      </x:c>
      <x:c r="Q187" s="1" t="n">
        <x:f>IF(M187&lt;&gt;"",1,0)</x:f>
        <x:v>0</x:v>
      </x:c>
      <x:c r="R187" s="1"/>
      <x:c r="S187" s="1"/>
      <x:c r="T187" s="1"/>
      <x:c r="U187" s="1"/>
      <x:c r="V187" s="1"/>
      <x:c r="W187" s="1"/>
    </x:row>
    <x:row r="188">
      <x:c r="A188" s="42"/>
      <x:c r="B188" s="26"/>
      <x:c r="C188" s="43"/>
      <x:c r="D188" s="43"/>
      <x:c r="E188" s="44"/>
      <x:c r="F188" s="28"/>
      <x:c r="G188" s="45" t="str">
        <x:f>IF(COUNTA(A188:F188)=0,"",IF(N188=0,"n.a.",F188/E188))</x:f>
      </x:c>
      <x:c r="H188" s="46" t="str">
        <x:f>IF(COUNTA(A188:F188)=0,"",IF(N188=0,"n.a.",D188/E188))</x:f>
      </x:c>
      <x:c r="I188" s="45" t="str">
        <x:f>IF(COUNTA(A188:F188)=0,"",IF(N188=0,"n.a.",F188/D188))</x:f>
      </x:c>
      <x:c r="J188" s="26"/>
      <x:c r="K188" s="26"/>
      <x:c r="L188" s="26"/>
      <x:c r="M188" s="175" t="str">
        <x:f>IF(COUNTA(A188:F188,J188:L188)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inválidos",IF(OR(NOT(ISNUMBER(A188)),A188&lt;=0),"Data inválida",IF(OR(B188="",COUNTIFS(Veiculos!$A$5:$A$104,B188)&lt;&gt;1),"Veículo ausente ou duplicado",IF(IFERROR(INDEX(Veiculos!$AG$5:$AG$104,MATCH(B188,Veiculos!$A$5:$A$104,0)),0)&lt;&gt;1,"Cadastro do veículo pendente",IF(OR(NOT(ISNUMBER(C188)),C188&lt;0,NOT(ISNUMBER(D188)),D188&lt;=0,NOT(ISNUMBER(E188)),E188&lt;=0,NOT(ISNUMBER(F188)),F188&lt;0),"Hodômetro, km, litros ou valor inválido",""))))))</x:f>
      </x:c>
      <x:c r="N188" s="175" t="n">
        <x:f>IF(AND(A188&lt;&gt;"",M188=""),1,0)</x:f>
        <x:v>0</x:v>
      </x:c>
      <x:c r="O188" s="175" t="n">
        <x:f>IF(AND(ISNUMBER(A188),A188&gt;=Listas!B13,A188&lt;Listas!B14+1),1,0)</x:f>
        <x:v>0</x:v>
      </x:c>
      <x:c r="P188" s="175" t="n">
        <x:f>IF(COUNTA(A188:L188)=0,0,IF(COUNTIFS(Veiculos!$A$5:$A$104,B188)=1,IFERROR(INDEX(Veiculos!$X$5:$X$104,MATCH(B188,Veiculos!$A$5:$A$104,0)),0),IF(Listas!B15="Todos",1,0)))</x:f>
        <x:v>1</x:v>
      </x:c>
      <x:c r="Q188" s="1" t="n">
        <x:f>IF(M188&lt;&gt;"",1,0)</x:f>
        <x:v>0</x:v>
      </x:c>
      <x:c r="R188" s="1"/>
      <x:c r="S188" s="1"/>
      <x:c r="T188" s="1"/>
      <x:c r="U188" s="1"/>
      <x:c r="V188" s="1"/>
      <x:c r="W188" s="1"/>
    </x:row>
    <x:row r="189">
      <x:c r="A189" s="42"/>
      <x:c r="B189" s="26"/>
      <x:c r="C189" s="43"/>
      <x:c r="D189" s="43"/>
      <x:c r="E189" s="44"/>
      <x:c r="F189" s="28"/>
      <x:c r="G189" s="45" t="str">
        <x:f>IF(COUNTA(A189:F189)=0,"",IF(N189=0,"n.a.",F189/E189))</x:f>
      </x:c>
      <x:c r="H189" s="46" t="str">
        <x:f>IF(COUNTA(A189:F189)=0,"",IF(N189=0,"n.a.",D189/E189))</x:f>
      </x:c>
      <x:c r="I189" s="45" t="str">
        <x:f>IF(COUNTA(A189:F189)=0,"",IF(N189=0,"n.a.",F189/D189))</x:f>
      </x:c>
      <x:c r="J189" s="26"/>
      <x:c r="K189" s="26"/>
      <x:c r="L189" s="26"/>
      <x:c r="M189" s="175" t="str">
        <x:f>IF(COUNTA(A189:F189,J189:L189)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inválidos",IF(OR(NOT(ISNUMBER(A189)),A189&lt;=0),"Data inválida",IF(OR(B189="",COUNTIFS(Veiculos!$A$5:$A$104,B189)&lt;&gt;1),"Veículo ausente ou duplicado",IF(IFERROR(INDEX(Veiculos!$AG$5:$AG$104,MATCH(B189,Veiculos!$A$5:$A$104,0)),0)&lt;&gt;1,"Cadastro do veículo pendente",IF(OR(NOT(ISNUMBER(C189)),C189&lt;0,NOT(ISNUMBER(D189)),D189&lt;=0,NOT(ISNUMBER(E189)),E189&lt;=0,NOT(ISNUMBER(F189)),F189&lt;0),"Hodômetro, km, litros ou valor inválido",""))))))</x:f>
      </x:c>
      <x:c r="N189" s="175" t="n">
        <x:f>IF(AND(A189&lt;&gt;"",M189=""),1,0)</x:f>
        <x:v>0</x:v>
      </x:c>
      <x:c r="O189" s="175" t="n">
        <x:f>IF(AND(ISNUMBER(A189),A189&gt;=Listas!B13,A189&lt;Listas!B14+1),1,0)</x:f>
        <x:v>0</x:v>
      </x:c>
      <x:c r="P189" s="175" t="n">
        <x:f>IF(COUNTA(A189:L189)=0,0,IF(COUNTIFS(Veiculos!$A$5:$A$104,B189)=1,IFERROR(INDEX(Veiculos!$X$5:$X$104,MATCH(B189,Veiculos!$A$5:$A$104,0)),0),IF(Listas!B15="Todos",1,0)))</x:f>
        <x:v>1</x:v>
      </x:c>
      <x:c r="Q189" s="1" t="n">
        <x:f>IF(M189&lt;&gt;"",1,0)</x:f>
        <x:v>0</x:v>
      </x:c>
      <x:c r="R189" s="1"/>
      <x:c r="S189" s="1"/>
      <x:c r="T189" s="1"/>
      <x:c r="U189" s="1"/>
      <x:c r="V189" s="1"/>
      <x:c r="W189" s="1"/>
    </x:row>
    <x:row r="190">
      <x:c r="A190" s="42"/>
      <x:c r="B190" s="26"/>
      <x:c r="C190" s="43"/>
      <x:c r="D190" s="43"/>
      <x:c r="E190" s="44"/>
      <x:c r="F190" s="28"/>
      <x:c r="G190" s="45" t="str">
        <x:f>IF(COUNTA(A190:F190)=0,"",IF(N190=0,"n.a.",F190/E190))</x:f>
      </x:c>
      <x:c r="H190" s="46" t="str">
        <x:f>IF(COUNTA(A190:F190)=0,"",IF(N190=0,"n.a.",D190/E190))</x:f>
      </x:c>
      <x:c r="I190" s="45" t="str">
        <x:f>IF(COUNTA(A190:F190)=0,"",IF(N190=0,"n.a.",F190/D190))</x:f>
      </x:c>
      <x:c r="J190" s="26"/>
      <x:c r="K190" s="26"/>
      <x:c r="L190" s="26"/>
      <x:c r="M190" s="175" t="str">
        <x:f>IF(COUNTA(A190:F190,J190:L190)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inválidos",IF(OR(NOT(ISNUMBER(A190)),A190&lt;=0),"Data inválida",IF(OR(B190="",COUNTIFS(Veiculos!$A$5:$A$104,B190)&lt;&gt;1),"Veículo ausente ou duplicado",IF(IFERROR(INDEX(Veiculos!$AG$5:$AG$104,MATCH(B190,Veiculos!$A$5:$A$104,0)),0)&lt;&gt;1,"Cadastro do veículo pendente",IF(OR(NOT(ISNUMBER(C190)),C190&lt;0,NOT(ISNUMBER(D190)),D190&lt;=0,NOT(ISNUMBER(E190)),E190&lt;=0,NOT(ISNUMBER(F190)),F190&lt;0),"Hodômetro, km, litros ou valor inválido",""))))))</x:f>
      </x:c>
      <x:c r="N190" s="175" t="n">
        <x:f>IF(AND(A190&lt;&gt;"",M190=""),1,0)</x:f>
        <x:v>0</x:v>
      </x:c>
      <x:c r="O190" s="175" t="n">
        <x:f>IF(AND(ISNUMBER(A190),A190&gt;=Listas!B13,A190&lt;Listas!B14+1),1,0)</x:f>
        <x:v>0</x:v>
      </x:c>
      <x:c r="P190" s="175" t="n">
        <x:f>IF(COUNTA(A190:L190)=0,0,IF(COUNTIFS(Veiculos!$A$5:$A$104,B190)=1,IFERROR(INDEX(Veiculos!$X$5:$X$104,MATCH(B190,Veiculos!$A$5:$A$104,0)),0),IF(Listas!B15="Todos",1,0)))</x:f>
        <x:v>1</x:v>
      </x:c>
      <x:c r="Q190" s="1" t="n">
        <x:f>IF(M190&lt;&gt;"",1,0)</x:f>
        <x:v>0</x:v>
      </x:c>
      <x:c r="R190" s="1"/>
      <x:c r="S190" s="1"/>
      <x:c r="T190" s="1"/>
      <x:c r="U190" s="1"/>
      <x:c r="V190" s="1"/>
      <x:c r="W190" s="1"/>
    </x:row>
    <x:row r="191">
      <x:c r="A191" s="42"/>
      <x:c r="B191" s="26"/>
      <x:c r="C191" s="43"/>
      <x:c r="D191" s="43"/>
      <x:c r="E191" s="44"/>
      <x:c r="F191" s="28"/>
      <x:c r="G191" s="45" t="str">
        <x:f>IF(COUNTA(A191:F191)=0,"",IF(N191=0,"n.a.",F191/E191))</x:f>
      </x:c>
      <x:c r="H191" s="46" t="str">
        <x:f>IF(COUNTA(A191:F191)=0,"",IF(N191=0,"n.a.",D191/E191))</x:f>
      </x:c>
      <x:c r="I191" s="45" t="str">
        <x:f>IF(COUNTA(A191:F191)=0,"",IF(N191=0,"n.a.",F191/D191))</x:f>
      </x:c>
      <x:c r="J191" s="26"/>
      <x:c r="K191" s="26"/>
      <x:c r="L191" s="26"/>
      <x:c r="M191" s="175" t="str">
        <x:f>IF(COUNTA(A191:F191,J191:L191)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inválidos",IF(OR(NOT(ISNUMBER(A191)),A191&lt;=0),"Data inválida",IF(OR(B191="",COUNTIFS(Veiculos!$A$5:$A$104,B191)&lt;&gt;1),"Veículo ausente ou duplicado",IF(IFERROR(INDEX(Veiculos!$AG$5:$AG$104,MATCH(B191,Veiculos!$A$5:$A$104,0)),0)&lt;&gt;1,"Cadastro do veículo pendente",IF(OR(NOT(ISNUMBER(C191)),C191&lt;0,NOT(ISNUMBER(D191)),D191&lt;=0,NOT(ISNUMBER(E191)),E191&lt;=0,NOT(ISNUMBER(F191)),F191&lt;0),"Hodômetro, km, litros ou valor inválido",""))))))</x:f>
      </x:c>
      <x:c r="N191" s="175" t="n">
        <x:f>IF(AND(A191&lt;&gt;"",M191=""),1,0)</x:f>
        <x:v>0</x:v>
      </x:c>
      <x:c r="O191" s="175" t="n">
        <x:f>IF(AND(ISNUMBER(A191),A191&gt;=Listas!B13,A191&lt;Listas!B14+1),1,0)</x:f>
        <x:v>0</x:v>
      </x:c>
      <x:c r="P191" s="175" t="n">
        <x:f>IF(COUNTA(A191:L191)=0,0,IF(COUNTIFS(Veiculos!$A$5:$A$104,B191)=1,IFERROR(INDEX(Veiculos!$X$5:$X$104,MATCH(B191,Veiculos!$A$5:$A$104,0)),0),IF(Listas!B15="Todos",1,0)))</x:f>
        <x:v>1</x:v>
      </x:c>
      <x:c r="Q191" s="1" t="n">
        <x:f>IF(M191&lt;&gt;"",1,0)</x:f>
        <x:v>0</x:v>
      </x:c>
      <x:c r="R191" s="1"/>
      <x:c r="S191" s="1"/>
      <x:c r="T191" s="1"/>
      <x:c r="U191" s="1"/>
      <x:c r="V191" s="1"/>
      <x:c r="W191" s="1"/>
    </x:row>
    <x:row r="192">
      <x:c r="A192" s="42"/>
      <x:c r="B192" s="26"/>
      <x:c r="C192" s="43"/>
      <x:c r="D192" s="43"/>
      <x:c r="E192" s="44"/>
      <x:c r="F192" s="28"/>
      <x:c r="G192" s="45" t="str">
        <x:f>IF(COUNTA(A192:F192)=0,"",IF(N192=0,"n.a.",F192/E192))</x:f>
      </x:c>
      <x:c r="H192" s="46" t="str">
        <x:f>IF(COUNTA(A192:F192)=0,"",IF(N192=0,"n.a.",D192/E192))</x:f>
      </x:c>
      <x:c r="I192" s="45" t="str">
        <x:f>IF(COUNTA(A192:F192)=0,"",IF(N192=0,"n.a.",F192/D192))</x:f>
      </x:c>
      <x:c r="J192" s="26"/>
      <x:c r="K192" s="26"/>
      <x:c r="L192" s="26"/>
      <x:c r="M192" s="175" t="str">
        <x:f>IF(COUNTA(A192:F192,J192:L192)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inválidos",IF(OR(NOT(ISNUMBER(A192)),A192&lt;=0),"Data inválida",IF(OR(B192="",COUNTIFS(Veiculos!$A$5:$A$104,B192)&lt;&gt;1),"Veículo ausente ou duplicado",IF(IFERROR(INDEX(Veiculos!$AG$5:$AG$104,MATCH(B192,Veiculos!$A$5:$A$104,0)),0)&lt;&gt;1,"Cadastro do veículo pendente",IF(OR(NOT(ISNUMBER(C192)),C192&lt;0,NOT(ISNUMBER(D192)),D192&lt;=0,NOT(ISNUMBER(E192)),E192&lt;=0,NOT(ISNUMBER(F192)),F192&lt;0),"Hodômetro, km, litros ou valor inválido",""))))))</x:f>
      </x:c>
      <x:c r="N192" s="175" t="n">
        <x:f>IF(AND(A192&lt;&gt;"",M192=""),1,0)</x:f>
        <x:v>0</x:v>
      </x:c>
      <x:c r="O192" s="175" t="n">
        <x:f>IF(AND(ISNUMBER(A192),A192&gt;=Listas!B13,A192&lt;Listas!B14+1),1,0)</x:f>
        <x:v>0</x:v>
      </x:c>
      <x:c r="P192" s="175" t="n">
        <x:f>IF(COUNTA(A192:L192)=0,0,IF(COUNTIFS(Veiculos!$A$5:$A$104,B192)=1,IFERROR(INDEX(Veiculos!$X$5:$X$104,MATCH(B192,Veiculos!$A$5:$A$104,0)),0),IF(Listas!B15="Todos",1,0)))</x:f>
        <x:v>1</x:v>
      </x:c>
      <x:c r="Q192" s="1" t="n">
        <x:f>IF(M192&lt;&gt;"",1,0)</x:f>
        <x:v>0</x:v>
      </x:c>
      <x:c r="R192" s="1"/>
      <x:c r="S192" s="1"/>
      <x:c r="T192" s="1"/>
      <x:c r="U192" s="1"/>
      <x:c r="V192" s="1"/>
      <x:c r="W192" s="1"/>
    </x:row>
    <x:row r="193">
      <x:c r="A193" s="42"/>
      <x:c r="B193" s="26"/>
      <x:c r="C193" s="43"/>
      <x:c r="D193" s="43"/>
      <x:c r="E193" s="44"/>
      <x:c r="F193" s="28"/>
      <x:c r="G193" s="45" t="str">
        <x:f>IF(COUNTA(A193:F193)=0,"",IF(N193=0,"n.a.",F193/E193))</x:f>
      </x:c>
      <x:c r="H193" s="46" t="str">
        <x:f>IF(COUNTA(A193:F193)=0,"",IF(N193=0,"n.a.",D193/E193))</x:f>
      </x:c>
      <x:c r="I193" s="45" t="str">
        <x:f>IF(COUNTA(A193:F193)=0,"",IF(N193=0,"n.a.",F193/D193))</x:f>
      </x:c>
      <x:c r="J193" s="26"/>
      <x:c r="K193" s="26"/>
      <x:c r="L193" s="26"/>
      <x:c r="M193" s="175" t="str">
        <x:f>IF(COUNTA(A193:F193,J193:L193)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inválidos",IF(OR(NOT(ISNUMBER(A193)),A193&lt;=0),"Data inválida",IF(OR(B193="",COUNTIFS(Veiculos!$A$5:$A$104,B193)&lt;&gt;1),"Veículo ausente ou duplicado",IF(IFERROR(INDEX(Veiculos!$AG$5:$AG$104,MATCH(B193,Veiculos!$A$5:$A$104,0)),0)&lt;&gt;1,"Cadastro do veículo pendente",IF(OR(NOT(ISNUMBER(C193)),C193&lt;0,NOT(ISNUMBER(D193)),D193&lt;=0,NOT(ISNUMBER(E193)),E193&lt;=0,NOT(ISNUMBER(F193)),F193&lt;0),"Hodômetro, km, litros ou valor inválido",""))))))</x:f>
      </x:c>
      <x:c r="N193" s="175" t="n">
        <x:f>IF(AND(A193&lt;&gt;"",M193=""),1,0)</x:f>
        <x:v>0</x:v>
      </x:c>
      <x:c r="O193" s="175" t="n">
        <x:f>IF(AND(ISNUMBER(A193),A193&gt;=Listas!B13,A193&lt;Listas!B14+1),1,0)</x:f>
        <x:v>0</x:v>
      </x:c>
      <x:c r="P193" s="175" t="n">
        <x:f>IF(COUNTA(A193:L193)=0,0,IF(COUNTIFS(Veiculos!$A$5:$A$104,B193)=1,IFERROR(INDEX(Veiculos!$X$5:$X$104,MATCH(B193,Veiculos!$A$5:$A$104,0)),0),IF(Listas!B15="Todos",1,0)))</x:f>
        <x:v>1</x:v>
      </x:c>
      <x:c r="Q193" s="1" t="n">
        <x:f>IF(M193&lt;&gt;"",1,0)</x:f>
        <x:v>0</x:v>
      </x:c>
      <x:c r="R193" s="1"/>
      <x:c r="S193" s="1"/>
      <x:c r="T193" s="1"/>
      <x:c r="U193" s="1"/>
      <x:c r="V193" s="1"/>
      <x:c r="W193" s="1"/>
    </x:row>
    <x:row r="194">
      <x:c r="A194" s="42"/>
      <x:c r="B194" s="26"/>
      <x:c r="C194" s="43"/>
      <x:c r="D194" s="43"/>
      <x:c r="E194" s="44"/>
      <x:c r="F194" s="28"/>
      <x:c r="G194" s="45" t="str">
        <x:f>IF(COUNTA(A194:F194)=0,"",IF(N194=0,"n.a.",F194/E194))</x:f>
      </x:c>
      <x:c r="H194" s="46" t="str">
        <x:f>IF(COUNTA(A194:F194)=0,"",IF(N194=0,"n.a.",D194/E194))</x:f>
      </x:c>
      <x:c r="I194" s="45" t="str">
        <x:f>IF(COUNTA(A194:F194)=0,"",IF(N194=0,"n.a.",F194/D194))</x:f>
      </x:c>
      <x:c r="J194" s="26"/>
      <x:c r="K194" s="26"/>
      <x:c r="L194" s="26"/>
      <x:c r="M194" s="175" t="str">
        <x:f>IF(COUNTA(A194:F194,J194:L194)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inválidos",IF(OR(NOT(ISNUMBER(A194)),A194&lt;=0),"Data inválida",IF(OR(B194="",COUNTIFS(Veiculos!$A$5:$A$104,B194)&lt;&gt;1),"Veículo ausente ou duplicado",IF(IFERROR(INDEX(Veiculos!$AG$5:$AG$104,MATCH(B194,Veiculos!$A$5:$A$104,0)),0)&lt;&gt;1,"Cadastro do veículo pendente",IF(OR(NOT(ISNUMBER(C194)),C194&lt;0,NOT(ISNUMBER(D194)),D194&lt;=0,NOT(ISNUMBER(E194)),E194&lt;=0,NOT(ISNUMBER(F194)),F194&lt;0),"Hodômetro, km, litros ou valor inválido",""))))))</x:f>
      </x:c>
      <x:c r="N194" s="175" t="n">
        <x:f>IF(AND(A194&lt;&gt;"",M194=""),1,0)</x:f>
        <x:v>0</x:v>
      </x:c>
      <x:c r="O194" s="175" t="n">
        <x:f>IF(AND(ISNUMBER(A194),A194&gt;=Listas!B13,A194&lt;Listas!B14+1),1,0)</x:f>
        <x:v>0</x:v>
      </x:c>
      <x:c r="P194" s="175" t="n">
        <x:f>IF(COUNTA(A194:L194)=0,0,IF(COUNTIFS(Veiculos!$A$5:$A$104,B194)=1,IFERROR(INDEX(Veiculos!$X$5:$X$104,MATCH(B194,Veiculos!$A$5:$A$104,0)),0),IF(Listas!B15="Todos",1,0)))</x:f>
        <x:v>1</x:v>
      </x:c>
      <x:c r="Q194" s="1" t="n">
        <x:f>IF(M194&lt;&gt;"",1,0)</x:f>
        <x:v>0</x:v>
      </x:c>
      <x:c r="R194" s="1"/>
      <x:c r="S194" s="1"/>
      <x:c r="T194" s="1"/>
      <x:c r="U194" s="1"/>
      <x:c r="V194" s="1"/>
      <x:c r="W194" s="1"/>
    </x:row>
    <x:row r="195">
      <x:c r="A195" s="42"/>
      <x:c r="B195" s="26"/>
      <x:c r="C195" s="43"/>
      <x:c r="D195" s="43"/>
      <x:c r="E195" s="44"/>
      <x:c r="F195" s="28"/>
      <x:c r="G195" s="45" t="str">
        <x:f>IF(COUNTA(A195:F195)=0,"",IF(N195=0,"n.a.",F195/E195))</x:f>
      </x:c>
      <x:c r="H195" s="46" t="str">
        <x:f>IF(COUNTA(A195:F195)=0,"",IF(N195=0,"n.a.",D195/E195))</x:f>
      </x:c>
      <x:c r="I195" s="45" t="str">
        <x:f>IF(COUNTA(A195:F195)=0,"",IF(N195=0,"n.a.",F195/D195))</x:f>
      </x:c>
      <x:c r="J195" s="26"/>
      <x:c r="K195" s="26"/>
      <x:c r="L195" s="26"/>
      <x:c r="M195" s="175" t="str">
        <x:f>IF(COUNTA(A195:F195,J195:L195)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inválidos",IF(OR(NOT(ISNUMBER(A195)),A195&lt;=0),"Data inválida",IF(OR(B195="",COUNTIFS(Veiculos!$A$5:$A$104,B195)&lt;&gt;1),"Veículo ausente ou duplicado",IF(IFERROR(INDEX(Veiculos!$AG$5:$AG$104,MATCH(B195,Veiculos!$A$5:$A$104,0)),0)&lt;&gt;1,"Cadastro do veículo pendente",IF(OR(NOT(ISNUMBER(C195)),C195&lt;0,NOT(ISNUMBER(D195)),D195&lt;=0,NOT(ISNUMBER(E195)),E195&lt;=0,NOT(ISNUMBER(F195)),F195&lt;0),"Hodômetro, km, litros ou valor inválido",""))))))</x:f>
      </x:c>
      <x:c r="N195" s="175" t="n">
        <x:f>IF(AND(A195&lt;&gt;"",M195=""),1,0)</x:f>
        <x:v>0</x:v>
      </x:c>
      <x:c r="O195" s="175" t="n">
        <x:f>IF(AND(ISNUMBER(A195),A195&gt;=Listas!B13,A195&lt;Listas!B14+1),1,0)</x:f>
        <x:v>0</x:v>
      </x:c>
      <x:c r="P195" s="175" t="n">
        <x:f>IF(COUNTA(A195:L195)=0,0,IF(COUNTIFS(Veiculos!$A$5:$A$104,B195)=1,IFERROR(INDEX(Veiculos!$X$5:$X$104,MATCH(B195,Veiculos!$A$5:$A$104,0)),0),IF(Listas!B15="Todos",1,0)))</x:f>
        <x:v>1</x:v>
      </x:c>
      <x:c r="Q195" s="1" t="n">
        <x:f>IF(M195&lt;&gt;"",1,0)</x:f>
        <x:v>0</x:v>
      </x:c>
      <x:c r="R195" s="1"/>
      <x:c r="S195" s="1"/>
      <x:c r="T195" s="1"/>
      <x:c r="U195" s="1"/>
      <x:c r="V195" s="1"/>
      <x:c r="W195" s="1"/>
    </x:row>
    <x:row r="196">
      <x:c r="A196" s="42"/>
      <x:c r="B196" s="26"/>
      <x:c r="C196" s="43"/>
      <x:c r="D196" s="43"/>
      <x:c r="E196" s="44"/>
      <x:c r="F196" s="28"/>
      <x:c r="G196" s="45" t="str">
        <x:f>IF(COUNTA(A196:F196)=0,"",IF(N196=0,"n.a.",F196/E196))</x:f>
      </x:c>
      <x:c r="H196" s="46" t="str">
        <x:f>IF(COUNTA(A196:F196)=0,"",IF(N196=0,"n.a.",D196/E196))</x:f>
      </x:c>
      <x:c r="I196" s="45" t="str">
        <x:f>IF(COUNTA(A196:F196)=0,"",IF(N196=0,"n.a.",F196/D196))</x:f>
      </x:c>
      <x:c r="J196" s="26"/>
      <x:c r="K196" s="26"/>
      <x:c r="L196" s="26"/>
      <x:c r="M196" s="175" t="str">
        <x:f>IF(COUNTA(A196:F196,J196:L196)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inválidos",IF(OR(NOT(ISNUMBER(A196)),A196&lt;=0),"Data inválida",IF(OR(B196="",COUNTIFS(Veiculos!$A$5:$A$104,B196)&lt;&gt;1),"Veículo ausente ou duplicado",IF(IFERROR(INDEX(Veiculos!$AG$5:$AG$104,MATCH(B196,Veiculos!$A$5:$A$104,0)),0)&lt;&gt;1,"Cadastro do veículo pendente",IF(OR(NOT(ISNUMBER(C196)),C196&lt;0,NOT(ISNUMBER(D196)),D196&lt;=0,NOT(ISNUMBER(E196)),E196&lt;=0,NOT(ISNUMBER(F196)),F196&lt;0),"Hodômetro, km, litros ou valor inválido",""))))))</x:f>
      </x:c>
      <x:c r="N196" s="175" t="n">
        <x:f>IF(AND(A196&lt;&gt;"",M196=""),1,0)</x:f>
        <x:v>0</x:v>
      </x:c>
      <x:c r="O196" s="175" t="n">
        <x:f>IF(AND(ISNUMBER(A196),A196&gt;=Listas!B13,A196&lt;Listas!B14+1),1,0)</x:f>
        <x:v>0</x:v>
      </x:c>
      <x:c r="P196" s="175" t="n">
        <x:f>IF(COUNTA(A196:L196)=0,0,IF(COUNTIFS(Veiculos!$A$5:$A$104,B196)=1,IFERROR(INDEX(Veiculos!$X$5:$X$104,MATCH(B196,Veiculos!$A$5:$A$104,0)),0),IF(Listas!B15="Todos",1,0)))</x:f>
        <x:v>1</x:v>
      </x:c>
      <x:c r="Q196" s="1" t="n">
        <x:f>IF(M196&lt;&gt;"",1,0)</x:f>
        <x:v>0</x:v>
      </x:c>
      <x:c r="R196" s="1"/>
      <x:c r="S196" s="1"/>
      <x:c r="T196" s="1"/>
      <x:c r="U196" s="1"/>
      <x:c r="V196" s="1"/>
      <x:c r="W196" s="1"/>
    </x:row>
    <x:row r="197">
      <x:c r="A197" s="42"/>
      <x:c r="B197" s="26"/>
      <x:c r="C197" s="43"/>
      <x:c r="D197" s="43"/>
      <x:c r="E197" s="44"/>
      <x:c r="F197" s="28"/>
      <x:c r="G197" s="45" t="str">
        <x:f>IF(COUNTA(A197:F197)=0,"",IF(N197=0,"n.a.",F197/E197))</x:f>
      </x:c>
      <x:c r="H197" s="46" t="str">
        <x:f>IF(COUNTA(A197:F197)=0,"",IF(N197=0,"n.a.",D197/E197))</x:f>
      </x:c>
      <x:c r="I197" s="45" t="str">
        <x:f>IF(COUNTA(A197:F197)=0,"",IF(N197=0,"n.a.",F197/D197))</x:f>
      </x:c>
      <x:c r="J197" s="26"/>
      <x:c r="K197" s="26"/>
      <x:c r="L197" s="26"/>
      <x:c r="M197" s="175" t="str">
        <x:f>IF(COUNTA(A197:F197,J197:L197)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inválidos",IF(OR(NOT(ISNUMBER(A197)),A197&lt;=0),"Data inválida",IF(OR(B197="",COUNTIFS(Veiculos!$A$5:$A$104,B197)&lt;&gt;1),"Veículo ausente ou duplicado",IF(IFERROR(INDEX(Veiculos!$AG$5:$AG$104,MATCH(B197,Veiculos!$A$5:$A$104,0)),0)&lt;&gt;1,"Cadastro do veículo pendente",IF(OR(NOT(ISNUMBER(C197)),C197&lt;0,NOT(ISNUMBER(D197)),D197&lt;=0,NOT(ISNUMBER(E197)),E197&lt;=0,NOT(ISNUMBER(F197)),F197&lt;0),"Hodômetro, km, litros ou valor inválido",""))))))</x:f>
      </x:c>
      <x:c r="N197" s="175" t="n">
        <x:f>IF(AND(A197&lt;&gt;"",M197=""),1,0)</x:f>
        <x:v>0</x:v>
      </x:c>
      <x:c r="O197" s="175" t="n">
        <x:f>IF(AND(ISNUMBER(A197),A197&gt;=Listas!B13,A197&lt;Listas!B14+1),1,0)</x:f>
        <x:v>0</x:v>
      </x:c>
      <x:c r="P197" s="175" t="n">
        <x:f>IF(COUNTA(A197:L197)=0,0,IF(COUNTIFS(Veiculos!$A$5:$A$104,B197)=1,IFERROR(INDEX(Veiculos!$X$5:$X$104,MATCH(B197,Veiculos!$A$5:$A$104,0)),0),IF(Listas!B15="Todos",1,0)))</x:f>
        <x:v>1</x:v>
      </x:c>
      <x:c r="Q197" s="1" t="n">
        <x:f>IF(M197&lt;&gt;"",1,0)</x:f>
        <x:v>0</x:v>
      </x:c>
      <x:c r="R197" s="1"/>
      <x:c r="S197" s="1"/>
      <x:c r="T197" s="1"/>
      <x:c r="U197" s="1"/>
      <x:c r="V197" s="1"/>
      <x:c r="W197" s="1"/>
    </x:row>
    <x:row r="198">
      <x:c r="A198" s="42"/>
      <x:c r="B198" s="26"/>
      <x:c r="C198" s="43"/>
      <x:c r="D198" s="43"/>
      <x:c r="E198" s="44"/>
      <x:c r="F198" s="28"/>
      <x:c r="G198" s="45" t="str">
        <x:f>IF(COUNTA(A198:F198)=0,"",IF(N198=0,"n.a.",F198/E198))</x:f>
      </x:c>
      <x:c r="H198" s="46" t="str">
        <x:f>IF(COUNTA(A198:F198)=0,"",IF(N198=0,"n.a.",D198/E198))</x:f>
      </x:c>
      <x:c r="I198" s="45" t="str">
        <x:f>IF(COUNTA(A198:F198)=0,"",IF(N198=0,"n.a.",F198/D198))</x:f>
      </x:c>
      <x:c r="J198" s="26"/>
      <x:c r="K198" s="26"/>
      <x:c r="L198" s="26"/>
      <x:c r="M198" s="175" t="str">
        <x:f>IF(COUNTA(A198:F198,J198:L198)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inválidos",IF(OR(NOT(ISNUMBER(A198)),A198&lt;=0),"Data inválida",IF(OR(B198="",COUNTIFS(Veiculos!$A$5:$A$104,B198)&lt;&gt;1),"Veículo ausente ou duplicado",IF(IFERROR(INDEX(Veiculos!$AG$5:$AG$104,MATCH(B198,Veiculos!$A$5:$A$104,0)),0)&lt;&gt;1,"Cadastro do veículo pendente",IF(OR(NOT(ISNUMBER(C198)),C198&lt;0,NOT(ISNUMBER(D198)),D198&lt;=0,NOT(ISNUMBER(E198)),E198&lt;=0,NOT(ISNUMBER(F198)),F198&lt;0),"Hodômetro, km, litros ou valor inválido",""))))))</x:f>
      </x:c>
      <x:c r="N198" s="175" t="n">
        <x:f>IF(AND(A198&lt;&gt;"",M198=""),1,0)</x:f>
        <x:v>0</x:v>
      </x:c>
      <x:c r="O198" s="175" t="n">
        <x:f>IF(AND(ISNUMBER(A198),A198&gt;=Listas!B13,A198&lt;Listas!B14+1),1,0)</x:f>
        <x:v>0</x:v>
      </x:c>
      <x:c r="P198" s="175" t="n">
        <x:f>IF(COUNTA(A198:L198)=0,0,IF(COUNTIFS(Veiculos!$A$5:$A$104,B198)=1,IFERROR(INDEX(Veiculos!$X$5:$X$104,MATCH(B198,Veiculos!$A$5:$A$104,0)),0),IF(Listas!B15="Todos",1,0)))</x:f>
        <x:v>1</x:v>
      </x:c>
      <x:c r="Q198" s="1" t="n">
        <x:f>IF(M198&lt;&gt;"",1,0)</x:f>
        <x:v>0</x:v>
      </x:c>
      <x:c r="R198" s="1"/>
      <x:c r="S198" s="1"/>
      <x:c r="T198" s="1"/>
      <x:c r="U198" s="1"/>
      <x:c r="V198" s="1"/>
      <x:c r="W198" s="1"/>
    </x:row>
    <x:row r="199">
      <x:c r="A199" s="42"/>
      <x:c r="B199" s="26"/>
      <x:c r="C199" s="43"/>
      <x:c r="D199" s="43"/>
      <x:c r="E199" s="44"/>
      <x:c r="F199" s="28"/>
      <x:c r="G199" s="45" t="str">
        <x:f>IF(COUNTA(A199:F199)=0,"",IF(N199=0,"n.a.",F199/E199))</x:f>
      </x:c>
      <x:c r="H199" s="46" t="str">
        <x:f>IF(COUNTA(A199:F199)=0,"",IF(N199=0,"n.a.",D199/E199))</x:f>
      </x:c>
      <x:c r="I199" s="45" t="str">
        <x:f>IF(COUNTA(A199:F199)=0,"",IF(N199=0,"n.a.",F199/D199))</x:f>
      </x:c>
      <x:c r="J199" s="26"/>
      <x:c r="K199" s="26"/>
      <x:c r="L199" s="26"/>
      <x:c r="M199" s="175" t="str">
        <x:f>IF(COUNTA(A199:F199,J199:L199)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inválidos",IF(OR(NOT(ISNUMBER(A199)),A199&lt;=0),"Data inválida",IF(OR(B199="",COUNTIFS(Veiculos!$A$5:$A$104,B199)&lt;&gt;1),"Veículo ausente ou duplicado",IF(IFERROR(INDEX(Veiculos!$AG$5:$AG$104,MATCH(B199,Veiculos!$A$5:$A$104,0)),0)&lt;&gt;1,"Cadastro do veículo pendente",IF(OR(NOT(ISNUMBER(C199)),C199&lt;0,NOT(ISNUMBER(D199)),D199&lt;=0,NOT(ISNUMBER(E199)),E199&lt;=0,NOT(ISNUMBER(F199)),F199&lt;0),"Hodômetro, km, litros ou valor inválido",""))))))</x:f>
      </x:c>
      <x:c r="N199" s="175" t="n">
        <x:f>IF(AND(A199&lt;&gt;"",M199=""),1,0)</x:f>
        <x:v>0</x:v>
      </x:c>
      <x:c r="O199" s="175" t="n">
        <x:f>IF(AND(ISNUMBER(A199),A199&gt;=Listas!B13,A199&lt;Listas!B14+1),1,0)</x:f>
        <x:v>0</x:v>
      </x:c>
      <x:c r="P199" s="175" t="n">
        <x:f>IF(COUNTA(A199:L199)=0,0,IF(COUNTIFS(Veiculos!$A$5:$A$104,B199)=1,IFERROR(INDEX(Veiculos!$X$5:$X$104,MATCH(B199,Veiculos!$A$5:$A$104,0)),0),IF(Listas!B15="Todos",1,0)))</x:f>
        <x:v>1</x:v>
      </x:c>
      <x:c r="Q199" s="1" t="n">
        <x:f>IF(M199&lt;&gt;"",1,0)</x:f>
        <x:v>0</x:v>
      </x:c>
      <x:c r="R199" s="1"/>
      <x:c r="S199" s="1"/>
      <x:c r="T199" s="1"/>
      <x:c r="U199" s="1"/>
      <x:c r="V199" s="1"/>
      <x:c r="W199" s="1"/>
    </x:row>
    <x:row r="200">
      <x:c r="A200" s="42"/>
      <x:c r="B200" s="26"/>
      <x:c r="C200" s="43"/>
      <x:c r="D200" s="43"/>
      <x:c r="E200" s="44"/>
      <x:c r="F200" s="28"/>
      <x:c r="G200" s="45" t="str">
        <x:f>IF(COUNTA(A200:F200)=0,"",IF(N200=0,"n.a.",F200/E200))</x:f>
      </x:c>
      <x:c r="H200" s="46" t="str">
        <x:f>IF(COUNTA(A200:F200)=0,"",IF(N200=0,"n.a.",D200/E200))</x:f>
      </x:c>
      <x:c r="I200" s="45" t="str">
        <x:f>IF(COUNTA(A200:F200)=0,"",IF(N200=0,"n.a.",F200/D200))</x:f>
      </x:c>
      <x:c r="J200" s="26"/>
      <x:c r="K200" s="26"/>
      <x:c r="L200" s="26"/>
      <x:c r="M200" s="175" t="str">
        <x:f>IF(COUNTA(A200:F200,J200:L200)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inválidos",IF(OR(NOT(ISNUMBER(A200)),A200&lt;=0),"Data inválida",IF(OR(B200="",COUNTIFS(Veiculos!$A$5:$A$104,B200)&lt;&gt;1),"Veículo ausente ou duplicado",IF(IFERROR(INDEX(Veiculos!$AG$5:$AG$104,MATCH(B200,Veiculos!$A$5:$A$104,0)),0)&lt;&gt;1,"Cadastro do veículo pendente",IF(OR(NOT(ISNUMBER(C200)),C200&lt;0,NOT(ISNUMBER(D200)),D200&lt;=0,NOT(ISNUMBER(E200)),E200&lt;=0,NOT(ISNUMBER(F200)),F200&lt;0),"Hodômetro, km, litros ou valor inválido",""))))))</x:f>
      </x:c>
      <x:c r="N200" s="175" t="n">
        <x:f>IF(AND(A200&lt;&gt;"",M200=""),1,0)</x:f>
        <x:v>0</x:v>
      </x:c>
      <x:c r="O200" s="175" t="n">
        <x:f>IF(AND(ISNUMBER(A200),A200&gt;=Listas!B13,A200&lt;Listas!B14+1),1,0)</x:f>
        <x:v>0</x:v>
      </x:c>
      <x:c r="P200" s="175" t="n">
        <x:f>IF(COUNTA(A200:L200)=0,0,IF(COUNTIFS(Veiculos!$A$5:$A$104,B200)=1,IFERROR(INDEX(Veiculos!$X$5:$X$104,MATCH(B200,Veiculos!$A$5:$A$104,0)),0),IF(Listas!B15="Todos",1,0)))</x:f>
        <x:v>1</x:v>
      </x:c>
      <x:c r="Q200" s="1" t="n">
        <x:f>IF(M200&lt;&gt;"",1,0)</x:f>
        <x:v>0</x:v>
      </x:c>
      <x:c r="R200" s="1"/>
      <x:c r="S200" s="1"/>
      <x:c r="T200" s="1"/>
      <x:c r="U200" s="1"/>
      <x:c r="V200" s="1"/>
      <x:c r="W200" s="1"/>
    </x:row>
    <x:row r="201">
      <x:c r="A201" s="42"/>
      <x:c r="B201" s="26"/>
      <x:c r="C201" s="43"/>
      <x:c r="D201" s="43"/>
      <x:c r="E201" s="44"/>
      <x:c r="F201" s="28"/>
      <x:c r="G201" s="45" t="str">
        <x:f>IF(COUNTA(A201:F201)=0,"",IF(N201=0,"n.a.",F201/E201))</x:f>
      </x:c>
      <x:c r="H201" s="46" t="str">
        <x:f>IF(COUNTA(A201:F201)=0,"",IF(N201=0,"n.a.",D201/E201))</x:f>
      </x:c>
      <x:c r="I201" s="45" t="str">
        <x:f>IF(COUNTA(A201:F201)=0,"",IF(N201=0,"n.a.",F201/D201))</x:f>
      </x:c>
      <x:c r="J201" s="26"/>
      <x:c r="K201" s="26"/>
      <x:c r="L201" s="26"/>
      <x:c r="M201" s="175" t="str">
        <x:f>IF(COUNTA(A201:F201,J201:L201)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inválidos",IF(OR(NOT(ISNUMBER(A201)),A201&lt;=0),"Data inválida",IF(OR(B201="",COUNTIFS(Veiculos!$A$5:$A$104,B201)&lt;&gt;1),"Veículo ausente ou duplicado",IF(IFERROR(INDEX(Veiculos!$AG$5:$AG$104,MATCH(B201,Veiculos!$A$5:$A$104,0)),0)&lt;&gt;1,"Cadastro do veículo pendente",IF(OR(NOT(ISNUMBER(C201)),C201&lt;0,NOT(ISNUMBER(D201)),D201&lt;=0,NOT(ISNUMBER(E201)),E201&lt;=0,NOT(ISNUMBER(F201)),F201&lt;0),"Hodômetro, km, litros ou valor inválido",""))))))</x:f>
      </x:c>
      <x:c r="N201" s="175" t="n">
        <x:f>IF(AND(A201&lt;&gt;"",M201=""),1,0)</x:f>
        <x:v>0</x:v>
      </x:c>
      <x:c r="O201" s="175" t="n">
        <x:f>IF(AND(ISNUMBER(A201),A201&gt;=Listas!B13,A201&lt;Listas!B14+1),1,0)</x:f>
        <x:v>0</x:v>
      </x:c>
      <x:c r="P201" s="175" t="n">
        <x:f>IF(COUNTA(A201:L201)=0,0,IF(COUNTIFS(Veiculos!$A$5:$A$104,B201)=1,IFERROR(INDEX(Veiculos!$X$5:$X$104,MATCH(B201,Veiculos!$A$5:$A$104,0)),0),IF(Listas!B15="Todos",1,0)))</x:f>
        <x:v>1</x:v>
      </x:c>
      <x:c r="Q201" s="1" t="n">
        <x:f>IF(M201&lt;&gt;"",1,0)</x:f>
        <x:v>0</x:v>
      </x:c>
      <x:c r="R201" s="1"/>
      <x:c r="S201" s="1"/>
      <x:c r="T201" s="1"/>
      <x:c r="U201" s="1"/>
      <x:c r="V201" s="1"/>
      <x:c r="W201" s="1"/>
    </x:row>
    <x:row r="202">
      <x:c r="A202" s="42"/>
      <x:c r="B202" s="26"/>
      <x:c r="C202" s="43"/>
      <x:c r="D202" s="43"/>
      <x:c r="E202" s="44"/>
      <x:c r="F202" s="28"/>
      <x:c r="G202" s="45" t="str">
        <x:f>IF(COUNTA(A202:F202)=0,"",IF(N202=0,"n.a.",F202/E202))</x:f>
      </x:c>
      <x:c r="H202" s="46" t="str">
        <x:f>IF(COUNTA(A202:F202)=0,"",IF(N202=0,"n.a.",D202/E202))</x:f>
      </x:c>
      <x:c r="I202" s="45" t="str">
        <x:f>IF(COUNTA(A202:F202)=0,"",IF(N202=0,"n.a.",F202/D202))</x:f>
      </x:c>
      <x:c r="J202" s="26"/>
      <x:c r="K202" s="26"/>
      <x:c r="L202" s="26"/>
      <x:c r="M202" s="175" t="str">
        <x:f>IF(COUNTA(A202:F202,J202:L202)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inválidos",IF(OR(NOT(ISNUMBER(A202)),A202&lt;=0),"Data inválida",IF(OR(B202="",COUNTIFS(Veiculos!$A$5:$A$104,B202)&lt;&gt;1),"Veículo ausente ou duplicado",IF(IFERROR(INDEX(Veiculos!$AG$5:$AG$104,MATCH(B202,Veiculos!$A$5:$A$104,0)),0)&lt;&gt;1,"Cadastro do veículo pendente",IF(OR(NOT(ISNUMBER(C202)),C202&lt;0,NOT(ISNUMBER(D202)),D202&lt;=0,NOT(ISNUMBER(E202)),E202&lt;=0,NOT(ISNUMBER(F202)),F202&lt;0),"Hodômetro, km, litros ou valor inválido",""))))))</x:f>
      </x:c>
      <x:c r="N202" s="175" t="n">
        <x:f>IF(AND(A202&lt;&gt;"",M202=""),1,0)</x:f>
        <x:v>0</x:v>
      </x:c>
      <x:c r="O202" s="175" t="n">
        <x:f>IF(AND(ISNUMBER(A202),A202&gt;=Listas!B13,A202&lt;Listas!B14+1),1,0)</x:f>
        <x:v>0</x:v>
      </x:c>
      <x:c r="P202" s="175" t="n">
        <x:f>IF(COUNTA(A202:L202)=0,0,IF(COUNTIFS(Veiculos!$A$5:$A$104,B202)=1,IFERROR(INDEX(Veiculos!$X$5:$X$104,MATCH(B202,Veiculos!$A$5:$A$104,0)),0),IF(Listas!B15="Todos",1,0)))</x:f>
        <x:v>1</x:v>
      </x:c>
      <x:c r="Q202" s="1" t="n">
        <x:f>IF(M202&lt;&gt;"",1,0)</x:f>
        <x:v>0</x:v>
      </x:c>
      <x:c r="R202" s="1"/>
      <x:c r="S202" s="1"/>
      <x:c r="T202" s="1"/>
      <x:c r="U202" s="1"/>
      <x:c r="V202" s="1"/>
      <x:c r="W202" s="1"/>
    </x:row>
    <x:row r="203">
      <x:c r="A203" s="42"/>
      <x:c r="B203" s="26"/>
      <x:c r="C203" s="43"/>
      <x:c r="D203" s="43"/>
      <x:c r="E203" s="44"/>
      <x:c r="F203" s="28"/>
      <x:c r="G203" s="45" t="str">
        <x:f>IF(COUNTA(A203:F203)=0,"",IF(N203=0,"n.a.",F203/E203))</x:f>
      </x:c>
      <x:c r="H203" s="46" t="str">
        <x:f>IF(COUNTA(A203:F203)=0,"",IF(N203=0,"n.a.",D203/E203))</x:f>
      </x:c>
      <x:c r="I203" s="45" t="str">
        <x:f>IF(COUNTA(A203:F203)=0,"",IF(N203=0,"n.a.",F203/D203))</x:f>
      </x:c>
      <x:c r="J203" s="26"/>
      <x:c r="K203" s="26"/>
      <x:c r="L203" s="26"/>
      <x:c r="M203" s="175" t="str">
        <x:f>IF(COUNTA(A203:F203,J203:L203)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inválidos",IF(OR(NOT(ISNUMBER(A203)),A203&lt;=0),"Data inválida",IF(OR(B203="",COUNTIFS(Veiculos!$A$5:$A$104,B203)&lt;&gt;1),"Veículo ausente ou duplicado",IF(IFERROR(INDEX(Veiculos!$AG$5:$AG$104,MATCH(B203,Veiculos!$A$5:$A$104,0)),0)&lt;&gt;1,"Cadastro do veículo pendente",IF(OR(NOT(ISNUMBER(C203)),C203&lt;0,NOT(ISNUMBER(D203)),D203&lt;=0,NOT(ISNUMBER(E203)),E203&lt;=0,NOT(ISNUMBER(F203)),F203&lt;0),"Hodômetro, km, litros ou valor inválido",""))))))</x:f>
      </x:c>
      <x:c r="N203" s="175" t="n">
        <x:f>IF(AND(A203&lt;&gt;"",M203=""),1,0)</x:f>
        <x:v>0</x:v>
      </x:c>
      <x:c r="O203" s="175" t="n">
        <x:f>IF(AND(ISNUMBER(A203),A203&gt;=Listas!B13,A203&lt;Listas!B14+1),1,0)</x:f>
        <x:v>0</x:v>
      </x:c>
      <x:c r="P203" s="175" t="n">
        <x:f>IF(COUNTA(A203:L203)=0,0,IF(COUNTIFS(Veiculos!$A$5:$A$104,B203)=1,IFERROR(INDEX(Veiculos!$X$5:$X$104,MATCH(B203,Veiculos!$A$5:$A$104,0)),0),IF(Listas!B15="Todos",1,0)))</x:f>
        <x:v>1</x:v>
      </x:c>
      <x:c r="Q203" s="1" t="n">
        <x:f>IF(M203&lt;&gt;"",1,0)</x:f>
        <x:v>0</x:v>
      </x:c>
      <x:c r="R203" s="1"/>
      <x:c r="S203" s="1"/>
      <x:c r="T203" s="1"/>
      <x:c r="U203" s="1"/>
      <x:c r="V203" s="1"/>
      <x:c r="W203" s="1"/>
    </x:row>
    <x:row r="204">
      <x:c r="A204" s="42"/>
      <x:c r="B204" s="26"/>
      <x:c r="C204" s="43"/>
      <x:c r="D204" s="43"/>
      <x:c r="E204" s="44"/>
      <x:c r="F204" s="28"/>
      <x:c r="G204" s="45" t="str">
        <x:f>IF(COUNTA(A204:F204)=0,"",IF(N204=0,"n.a.",F204/E204))</x:f>
      </x:c>
      <x:c r="H204" s="46" t="str">
        <x:f>IF(COUNTA(A204:F204)=0,"",IF(N204=0,"n.a.",D204/E204))</x:f>
      </x:c>
      <x:c r="I204" s="45" t="str">
        <x:f>IF(COUNTA(A204:F204)=0,"",IF(N204=0,"n.a.",F204/D204))</x:f>
      </x:c>
      <x:c r="J204" s="26"/>
      <x:c r="K204" s="26"/>
      <x:c r="L204" s="26"/>
      <x:c r="M204" s="175" t="str">
        <x:f>IF(COUNTA(A204:F204,J204:L204)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inválidos",IF(OR(NOT(ISNUMBER(A204)),A204&lt;=0),"Data inválida",IF(OR(B204="",COUNTIFS(Veiculos!$A$5:$A$104,B204)&lt;&gt;1),"Veículo ausente ou duplicado",IF(IFERROR(INDEX(Veiculos!$AG$5:$AG$104,MATCH(B204,Veiculos!$A$5:$A$104,0)),0)&lt;&gt;1,"Cadastro do veículo pendente",IF(OR(NOT(ISNUMBER(C204)),C204&lt;0,NOT(ISNUMBER(D204)),D204&lt;=0,NOT(ISNUMBER(E204)),E204&lt;=0,NOT(ISNUMBER(F204)),F204&lt;0),"Hodômetro, km, litros ou valor inválido",""))))))</x:f>
      </x:c>
      <x:c r="N204" s="175" t="n">
        <x:f>IF(AND(A204&lt;&gt;"",M204=""),1,0)</x:f>
        <x:v>0</x:v>
      </x:c>
      <x:c r="O204" s="175" t="n">
        <x:f>IF(AND(ISNUMBER(A204),A204&gt;=Listas!B13,A204&lt;Listas!B14+1),1,0)</x:f>
        <x:v>0</x:v>
      </x:c>
      <x:c r="P204" s="175" t="n">
        <x:f>IF(COUNTA(A204:L204)=0,0,IF(COUNTIFS(Veiculos!$A$5:$A$104,B204)=1,IFERROR(INDEX(Veiculos!$X$5:$X$104,MATCH(B204,Veiculos!$A$5:$A$104,0)),0),IF(Listas!B15="Todos",1,0)))</x:f>
        <x:v>1</x:v>
      </x:c>
      <x:c r="Q204" s="1" t="n">
        <x:f>IF(M204&lt;&gt;"",1,0)</x:f>
        <x:v>0</x:v>
      </x:c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L1"/>
    <x:mergeCell ref="A2:L2"/>
  </x:mergeCells>
  <x:conditionalFormatting sqref="H5:H204">
    <x:cfRule type="cellIs" dxfId="2" priority="1" operator="lessThan">
      <x:formula>8</x:formula>
    </x:cfRule>
  </x:conditionalFormatting>
  <x:conditionalFormatting sqref="M5:M204">
    <x:cfRule type="expression" dxfId="4" priority="2">
      <x:formula>M5&lt;&gt;""</x:formula>
    </x:cfRule>
  </x:conditionalFormatting>
  <x:dataValidations count="6">
    <x:dataValidation type="list" sqref="B5:B204">
      <x:formula1>Veiculos!$A$5:$A$104</x:formula1>
    </x:dataValidation>
    <x:dataValidation type="list" sqref="J5:J204">
      <x:formula1>Listas!$G$6:$G$10</x:formula1>
    </x:dataValidation>
    <x:dataValidation type="decimal" operator="greaterThanOrEqual" sqref="C5:C204">
      <x:formula1>0</x:formula1>
    </x:dataValidation>
    <x:dataValidation type="decimal" operator="greaterThanOrEqual" sqref="F5:F204">
      <x:formula1>0</x:formula1>
    </x:dataValidation>
    <x:dataValidation type="decimal" operator="greaterThan" sqref="E5:E204">
      <x:formula1>0</x:formula1>
    </x:dataValidation>
    <x:dataValidation type="decimal" operator="greaterThan" sqref="D5:D204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417820f0e514d84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5" hidden="0" customWidth="1"/>
    <x:col min="4" max="4" width="17" hidden="0" customWidth="1"/>
    <x:col min="5" max="5" width="31" hidden="0" customWidth="1"/>
    <x:col min="6" max="6" width="13" hidden="0" customWidth="1"/>
    <x:col min="7" max="7" width="22" hidden="0" customWidth="1"/>
    <x:col min="8" max="8" width="16" hidden="0" customWidth="1"/>
    <x:col min="9" max="9" width="23" hidden="0" customWidth="1"/>
    <x:col min="10" max="10" width="18" hidden="0" customWidth="1"/>
    <x:col min="11" max="11" width="19" hidden="0" customWidth="1"/>
    <x:col min="12" max="12" width="30" hidden="0" customWidth="1"/>
    <x:col min="13" max="13" width="25" hidden="0" customWidth="1"/>
    <x:col min="14" max="14" width="25" hidden="0" customWidth="1"/>
    <x:col min="15" max="15" width="25" hidden="0" customWidth="1"/>
    <x:col min="16" max="16" width="25" hidden="0" customWidth="1"/>
  </x:cols>
  <x:sheetData>
    <x:row r="1" ht="34" customHeight="1">
      <x:c r="A1" s="4" t="str">
        <x:v>MANUTENÇÕES DA FROTA</x:v>
      </x:c>
      <x:c r="B1" s="4" t="str">
        <x:v>MANUTENÇÕES DA FROTA</x:v>
      </x:c>
      <x:c r="C1" s="4" t="str">
        <x:v>MANUTENÇÕES DA FROTA</x:v>
      </x:c>
      <x:c r="D1" s="4" t="str">
        <x:v>MANUTENÇÕES DA FROTA</x:v>
      </x:c>
      <x:c r="E1" s="4" t="str">
        <x:v>MANUTENÇÕES DA FROTA</x:v>
      </x:c>
      <x:c r="F1" s="4" t="str">
        <x:v>MANUTENÇÕES DA FROTA</x:v>
      </x:c>
      <x:c r="G1" s="4" t="str">
        <x:v>MANUTENÇÕES DA FROTA</x:v>
      </x:c>
      <x:c r="H1" s="4" t="str">
        <x:v>MANUTENÇÕES DA FROTA</x:v>
      </x:c>
      <x:c r="I1" s="4" t="str">
        <x:v>MANUTENÇÕES DA FROTA</x:v>
      </x:c>
      <x:c r="J1" s="4" t="str">
        <x:v>MANUTENÇÕES DA FROTA</x:v>
      </x:c>
      <x:c r="K1" s="4" t="str">
        <x:v>MANUTENÇÕES DA FROTA</x:v>
      </x:c>
      <x:c r="L1" s="4" t="str">
        <x:v>MANUTENÇÕES DA FROTA</x:v>
      </x:c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8" customHeight="1">
      <x:c r="A2" s="8" t="str">
        <x:v>Controle serviços, custos, status e próxima intervenção quilométrica ou por data.</x:v>
      </x:c>
      <x:c r="B2" s="8" t="str">
        <x:v>Controle serviços, custos, status e próxima intervenção quilométrica ou por data.</x:v>
      </x:c>
      <x:c r="C2" s="8" t="str">
        <x:v>Controle serviços, custos, status e próxima intervenção quilométrica ou por data.</x:v>
      </x:c>
      <x:c r="D2" s="8" t="str">
        <x:v>Controle serviços, custos, status e próxima intervenção quilométrica ou por data.</x:v>
      </x:c>
      <x:c r="E2" s="8" t="str">
        <x:v>Controle serviços, custos, status e próxima intervenção quilométrica ou por data.</x:v>
      </x:c>
      <x:c r="F2" s="8" t="str">
        <x:v>Controle serviços, custos, status e próxima intervenção quilométrica ou por data.</x:v>
      </x:c>
      <x:c r="G2" s="8" t="str">
        <x:v>Controle serviços, custos, status e próxima intervenção quilométrica ou por data.</x:v>
      </x:c>
      <x:c r="H2" s="8" t="str">
        <x:v>Controle serviços, custos, status e próxima intervenção quilométrica ou por data.</x:v>
      </x:c>
      <x:c r="I2" s="8" t="str">
        <x:v>Controle serviços, custos, status e próxima intervenção quilométrica ou por data.</x:v>
      </x:c>
      <x:c r="J2" s="8" t="str">
        <x:v>Controle serviços, custos, status e próxima intervenção quilométrica ou por data.</x:v>
      </x:c>
      <x:c r="K2" s="8" t="str">
        <x:v>Controle serviços, custos, status e próxima intervenção quilométrica ou por data.</x:v>
      </x:c>
      <x:c r="L2" s="8" t="str">
        <x:v>Controle serviços, custos, status e próxima intervenção quilométrica ou por data.</x:v>
      </x:c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45" customHeight="1">
      <x:c r="A4" s="22" t="str">
        <x:v>OS</x:v>
      </x:c>
      <x:c r="B4" s="23" t="str">
        <x:v>Data</x:v>
      </x:c>
      <x:c r="C4" s="23" t="str">
        <x:v>Veículo ID</x:v>
      </x:c>
      <x:c r="D4" s="23" t="str">
        <x:v>Tipo</x:v>
      </x:c>
      <x:c r="E4" s="23" t="str">
        <x:v>Descrição</x:v>
      </x:c>
      <x:c r="F4" s="23" t="str">
        <x:v>Km</x:v>
      </x:c>
      <x:c r="G4" s="23" t="str">
        <x:v>Oficina</x:v>
      </x:c>
      <x:c r="H4" s="23" t="str">
        <x:v>Custo</x:v>
      </x:c>
      <x:c r="I4" s="23" t="str">
        <x:v>Próxima manutenção (km)</x:v>
      </x:c>
      <x:c r="J4" s="23" t="str">
        <x:v>Status</x:v>
      </x:c>
      <x:c r="K4" s="23" t="str">
        <x:v>Próximo vencimento</x:v>
      </x:c>
      <x:c r="L4" s="24" t="str">
        <x:v>Observações</x:v>
      </x:c>
      <x:c r="M4" s="174" t="str">
        <x:v>Pendência de dados</x:v>
      </x:c>
      <x:c r="N4" s="174" t="str">
        <x:v>Registro válido</x:v>
      </x:c>
      <x:c r="O4" s="174" t="str">
        <x:v>No período</x:v>
      </x:c>
      <x:c r="P4" s="174" t="str">
        <x:v>No contexto</x:v>
      </x:c>
      <x:c r="Q4" s="1" t="str">
        <x:v>Pendência numérica</x:v>
      </x:c>
      <x:c r="R4" s="1"/>
      <x:c r="S4" s="1"/>
      <x:c r="T4" s="1"/>
      <x:c r="U4" s="1"/>
      <x:c r="V4" s="1"/>
      <x:c r="W4" s="1"/>
    </x:row>
    <x:row r="5">
      <x:c r="A5" s="31" t="str">
        <x:v>OS-101</x:v>
      </x:c>
      <x:c r="B5" s="37" t="n">
        <x:v>46273</x:v>
      </x:c>
      <x:c r="C5" s="31" t="str">
        <x:v>FR-001</x:v>
      </x:c>
      <x:c r="D5" s="31" t="str">
        <x:v>Preventiva</x:v>
      </x:c>
      <x:c r="E5" s="31" t="str">
        <x:v>Troca de óleo e filtros</x:v>
      </x:c>
      <x:c r="F5" s="36" t="n">
        <x:v>77000</x:v>
      </x:c>
      <x:c r="G5" s="31" t="str">
        <x:v>Oficina Alfa</x:v>
      </x:c>
      <x:c r="H5" s="47" t="n">
        <x:v>800</x:v>
      </x:c>
      <x:c r="I5" s="36" t="n">
        <x:v>79000</x:v>
      </x:c>
      <x:c r="J5" s="31" t="str">
        <x:v>Concluída</x:v>
      </x:c>
      <x:c r="K5" s="37" t="n">
        <x:v>46364</x:v>
      </x:c>
      <x:c r="L5" s="31" t="str">
        <x:v>Sem anormalidades</x:v>
      </x:c>
      <x:c r="M5" s="175" t="str">
        <x:f>IF(COUNTA(A5:L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inválidos",IF(OR(NOT(ISNUMBER(B5)),B5&lt;=0),"Data inválida",IF(OR(C5="",COUNTIFS(Veiculos!$A$5:$A$104,C5)&lt;&gt;1),"Veículo ausente ou duplicado",IF(IFERROR(INDEX(Veiculos!$AG$5:$AG$104,MATCH(C5,Veiculos!$A$5:$A$104,0)),0)&lt;&gt;1,"Cadastro do veículo pendente",IF(OR(A5="",COUNTIFS($A$5:$A$204,A5)&lt;&gt;1),"OS ausente ou duplicada",IF(OR(NOT(ISNUMBER(H5)),H5&lt;0),"Custo inválido",IF(AND(J5&lt;&gt;"Programada",J5&lt;&gt;"Em andamento",J5&lt;&gt;"Concluída",J5&lt;&gt;"Cancelada"),"Status inválido",""))))))))</x:f>
      </x:c>
      <x:c r="N5" s="175" t="n">
        <x:f>IF(AND(B5&lt;&gt;"",M5=""),1,0)</x:f>
        <x:v>1</x:v>
      </x:c>
      <x:c r="O5" s="175" t="n">
        <x:f>IF(AND(ISNUMBER(B5),B5&gt;=Listas!B13,B5&lt;Listas!B14+1),1,0)</x:f>
        <x:v>1</x:v>
      </x:c>
      <x:c r="P5" s="175" t="n">
        <x:f>IF(COUNTA(A5:L5)=0,0,IF(COUNTIFS(Veiculos!$A$5:$A$104,C5)=1,IFERROR(INDEX(Veiculos!$X$5:$X$104,MATCH(C5,Veiculos!$A$5:$A$104,0)),0),IF(Listas!B15="Todos",1,0)))</x:f>
        <x:v>1</x:v>
      </x:c>
      <x:c r="Q5" s="1" t="n">
        <x:f>IF(M5&lt;&gt;"",1,0)</x:f>
        <x:v>0</x:v>
      </x:c>
      <x:c r="R5" s="1"/>
      <x:c r="S5" s="1"/>
      <x:c r="T5" s="1"/>
      <x:c r="U5" s="1"/>
      <x:c r="V5" s="1"/>
      <x:c r="W5" s="1"/>
    </x:row>
    <x:row r="6">
      <x:c r="A6" s="31" t="str">
        <x:v>OS-102</x:v>
      </x:c>
      <x:c r="B6" s="37" t="n">
        <x:v>46275</x:v>
      </x:c>
      <x:c r="C6" s="31" t="str">
        <x:v>FR-002</x:v>
      </x:c>
      <x:c r="D6" s="31" t="str">
        <x:v>Corretiva</x:v>
      </x:c>
      <x:c r="E6" s="31" t="str">
        <x:v>Freios e alinhamento</x:v>
      </x:c>
      <x:c r="F6" s="36" t="n">
        <x:v>130800</x:v>
      </x:c>
      <x:c r="G6" s="31" t="str">
        <x:v>Centro Diesel</x:v>
      </x:c>
      <x:c r="H6" s="47" t="n">
        <x:v>2200</x:v>
      </x:c>
      <x:c r="I6" s="36" t="n">
        <x:v>135000</x:v>
      </x:c>
      <x:c r="J6" s="31" t="str">
        <x:v>Concluída</x:v>
      </x:c>
      <x:c r="K6" s="37" t="n">
        <x:v>46366</x:v>
      </x:c>
      <x:c r="L6" s="31" t="str">
        <x:v>Revisar pneus</x:v>
      </x:c>
      <x:c r="M6" s="175" t="str">
        <x:f>IF(COUNTA(A6:L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inválidos",IF(OR(NOT(ISNUMBER(B6)),B6&lt;=0),"Data inválida",IF(OR(C6="",COUNTIFS(Veiculos!$A$5:$A$104,C6)&lt;&gt;1),"Veículo ausente ou duplicado",IF(IFERROR(INDEX(Veiculos!$AG$5:$AG$104,MATCH(C6,Veiculos!$A$5:$A$104,0)),0)&lt;&gt;1,"Cadastro do veículo pendente",IF(OR(A6="",COUNTIFS($A$5:$A$204,A6)&lt;&gt;1),"OS ausente ou duplicada",IF(OR(NOT(ISNUMBER(H6)),H6&lt;0),"Custo inválido",IF(AND(J6&lt;&gt;"Programada",J6&lt;&gt;"Em andamento",J6&lt;&gt;"Concluída",J6&lt;&gt;"Cancelada"),"Status inválido",""))))))))</x:f>
      </x:c>
      <x:c r="N6" s="175" t="n">
        <x:f>IF(AND(B6&lt;&gt;"",M6=""),1,0)</x:f>
        <x:v>1</x:v>
      </x:c>
      <x:c r="O6" s="175" t="n">
        <x:f>IF(AND(ISNUMBER(B6),B6&gt;=Listas!B13,B6&lt;Listas!B14+1),1,0)</x:f>
        <x:v>1</x:v>
      </x:c>
      <x:c r="P6" s="175" t="n">
        <x:f>IF(COUNTA(A6:L6)=0,0,IF(COUNTIFS(Veiculos!$A$5:$A$104,C6)=1,IFERROR(INDEX(Veiculos!$X$5:$X$104,MATCH(C6,Veiculos!$A$5:$A$104,0)),0),IF(Listas!B15="Todos",1,0)))</x:f>
        <x:v>1</x:v>
      </x:c>
      <x:c r="Q6" s="1" t="n">
        <x:f>IF(M6&lt;&gt;"",1,0)</x:f>
        <x:v>0</x:v>
      </x:c>
      <x:c r="R6" s="1"/>
      <x:c r="S6" s="1"/>
      <x:c r="T6" s="1"/>
      <x:c r="U6" s="1"/>
      <x:c r="V6" s="1"/>
      <x:c r="W6" s="1"/>
    </x:row>
    <x:row r="7">
      <x:c r="A7" s="31" t="str">
        <x:v>OS-103</x:v>
      </x:c>
      <x:c r="B7" s="37" t="n">
        <x:v>46277</x:v>
      </x:c>
      <x:c r="C7" s="31" t="str">
        <x:v>FR-003</x:v>
      </x:c>
      <x:c r="D7" s="31" t="str">
        <x:v>Preventiva</x:v>
      </x:c>
      <x:c r="E7" s="31" t="str">
        <x:v>Revisão periódica</x:v>
      </x:c>
      <x:c r="F7" s="36" t="n">
        <x:v>40500</x:v>
      </x:c>
      <x:c r="G7" s="31" t="str">
        <x:v>Toyota Service</x:v>
      </x:c>
      <x:c r="H7" s="47" t="n">
        <x:v>350</x:v>
      </x:c>
      <x:c r="I7" s="36" t="n">
        <x:v>45000</x:v>
      </x:c>
      <x:c r="J7" s="31" t="str">
        <x:v>Concluída</x:v>
      </x:c>
      <x:c r="K7" s="37" t="n">
        <x:v>46458</x:v>
      </x:c>
      <x:c r="L7" s="31" t="str">
        <x:v>OK</x:v>
      </x:c>
      <x:c r="M7" s="175" t="str">
        <x:f>IF(COUNTA(A7:L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inválidos",IF(OR(NOT(ISNUMBER(B7)),B7&lt;=0),"Data inválida",IF(OR(C7="",COUNTIFS(Veiculos!$A$5:$A$104,C7)&lt;&gt;1),"Veículo ausente ou duplicado",IF(IFERROR(INDEX(Veiculos!$AG$5:$AG$104,MATCH(C7,Veiculos!$A$5:$A$104,0)),0)&lt;&gt;1,"Cadastro do veículo pendente",IF(OR(A7="",COUNTIFS($A$5:$A$204,A7)&lt;&gt;1),"OS ausente ou duplicada",IF(OR(NOT(ISNUMBER(H7)),H7&lt;0),"Custo inválido",IF(AND(J7&lt;&gt;"Programada",J7&lt;&gt;"Em andamento",J7&lt;&gt;"Concluída",J7&lt;&gt;"Cancelada"),"Status inválido",""))))))))</x:f>
      </x:c>
      <x:c r="N7" s="175" t="n">
        <x:f>IF(AND(B7&lt;&gt;"",M7=""),1,0)</x:f>
        <x:v>1</x:v>
      </x:c>
      <x:c r="O7" s="175" t="n">
        <x:f>IF(AND(ISNUMBER(B7),B7&gt;=Listas!B13,B7&lt;Listas!B14+1),1,0)</x:f>
        <x:v>1</x:v>
      </x:c>
      <x:c r="P7" s="175" t="n">
        <x:f>IF(COUNTA(A7:L7)=0,0,IF(COUNTIFS(Veiculos!$A$5:$A$104,C7)=1,IFERROR(INDEX(Veiculos!$X$5:$X$104,MATCH(C7,Veiculos!$A$5:$A$104,0)),0),IF(Listas!B15="Todos",1,0)))</x:f>
        <x:v>1</x:v>
      </x:c>
      <x:c r="Q7" s="1" t="n">
        <x:f>IF(M7&lt;&gt;"",1,0)</x:f>
        <x:v>0</x:v>
      </x:c>
      <x:c r="R7" s="1"/>
      <x:c r="S7" s="1"/>
      <x:c r="T7" s="1"/>
      <x:c r="U7" s="1"/>
      <x:c r="V7" s="1"/>
      <x:c r="W7" s="1"/>
    </x:row>
    <x:row r="8">
      <x:c r="A8" s="31" t="str">
        <x:v>OS-104</x:v>
      </x:c>
      <x:c r="B8" s="37" t="n">
        <x:v>46280</x:v>
      </x:c>
      <x:c r="C8" s="31" t="str">
        <x:v>FR-004</x:v>
      </x:c>
      <x:c r="D8" s="31" t="str">
        <x:v>Corretiva</x:v>
      </x:c>
      <x:c r="E8" s="31" t="str">
        <x:v>Sistema de injeção</x:v>
      </x:c>
      <x:c r="F8" s="36" t="n">
        <x:v>179500</x:v>
      </x:c>
      <x:c r="G8" s="31" t="str">
        <x:v>Oficina Beta</x:v>
      </x:c>
      <x:c r="H8" s="47" t="n">
        <x:v>1000</x:v>
      </x:c>
      <x:c r="I8" s="36" t="n">
        <x:v>181000</x:v>
      </x:c>
      <x:c r="J8" s="31" t="str">
        <x:v>Concluída</x:v>
      </x:c>
      <x:c r="K8" s="37" t="n">
        <x:v>46310</x:v>
      </x:c>
      <x:c r="L8" s="31" t="str">
        <x:v>Monitorar consumo</x:v>
      </x:c>
      <x:c r="M8" s="175" t="str">
        <x:f>IF(COUNTA(A8:L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inválidos",IF(OR(NOT(ISNUMBER(B8)),B8&lt;=0),"Data inválida",IF(OR(C8="",COUNTIFS(Veiculos!$A$5:$A$104,C8)&lt;&gt;1),"Veículo ausente ou duplicado",IF(IFERROR(INDEX(Veiculos!$AG$5:$AG$104,MATCH(C8,Veiculos!$A$5:$A$104,0)),0)&lt;&gt;1,"Cadastro do veículo pendente",IF(OR(A8="",COUNTIFS($A$5:$A$204,A8)&lt;&gt;1),"OS ausente ou duplicada",IF(OR(NOT(ISNUMBER(H8)),H8&lt;0),"Custo inválido",IF(AND(J8&lt;&gt;"Programada",J8&lt;&gt;"Em andamento",J8&lt;&gt;"Concluída",J8&lt;&gt;"Cancelada"),"Status inválido",""))))))))</x:f>
      </x:c>
      <x:c r="N8" s="175" t="n">
        <x:f>IF(AND(B8&lt;&gt;"",M8=""),1,0)</x:f>
        <x:v>1</x:v>
      </x:c>
      <x:c r="O8" s="175" t="n">
        <x:f>IF(AND(ISNUMBER(B8),B8&gt;=Listas!B13,B8&lt;Listas!B14+1),1,0)</x:f>
        <x:v>1</x:v>
      </x:c>
      <x:c r="P8" s="175" t="n">
        <x:f>IF(COUNTA(A8:L8)=0,0,IF(COUNTIFS(Veiculos!$A$5:$A$104,C8)=1,IFERROR(INDEX(Veiculos!$X$5:$X$104,MATCH(C8,Veiculos!$A$5:$A$104,0)),0),IF(Listas!B15="Todos",1,0)))</x:f>
        <x:v>1</x:v>
      </x:c>
      <x:c r="Q8" s="1" t="n">
        <x:f>IF(M8&lt;&gt;"",1,0)</x:f>
        <x:v>0</x:v>
      </x:c>
      <x:c r="R8" s="1"/>
      <x:c r="S8" s="1"/>
      <x:c r="T8" s="1"/>
      <x:c r="U8" s="1"/>
      <x:c r="V8" s="1"/>
      <x:c r="W8" s="1"/>
    </x:row>
    <x:row r="9">
      <x:c r="A9" s="31" t="str">
        <x:v>OS-105</x:v>
      </x:c>
      <x:c r="B9" s="37" t="n">
        <x:v>46288</x:v>
      </x:c>
      <x:c r="C9" s="31" t="str">
        <x:v>FR-004</x:v>
      </x:c>
      <x:c r="D9" s="31" t="str">
        <x:v>Preventiva</x:v>
      </x:c>
      <x:c r="E9" s="31" t="str">
        <x:v>Diagnóstico eletrônico</x:v>
      </x:c>
      <x:c r="F9" s="36" t="n">
        <x:v>180200</x:v>
      </x:c>
      <x:c r="G9" s="31" t="str">
        <x:v>Oficina Beta</x:v>
      </x:c>
      <x:c r="H9" s="47" t="n">
        <x:v>200</x:v>
      </x:c>
      <x:c r="I9" s="36" t="n">
        <x:v>181000</x:v>
      </x:c>
      <x:c r="J9" s="31" t="str">
        <x:v>Concluída</x:v>
      </x:c>
      <x:c r="K9" s="37" t="n">
        <x:v>46318</x:v>
      </x:c>
      <x:c r="L9" s="31" t="str">
        <x:v>Consumo abaixo da meta</x:v>
      </x:c>
      <x:c r="M9" s="175" t="str">
        <x:f>IF(COUNTA(A9:L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inválidos",IF(OR(NOT(ISNUMBER(B9)),B9&lt;=0),"Data inválida",IF(OR(C9="",COUNTIFS(Veiculos!$A$5:$A$104,C9)&lt;&gt;1),"Veículo ausente ou duplicado",IF(IFERROR(INDEX(Veiculos!$AG$5:$AG$104,MATCH(C9,Veiculos!$A$5:$A$104,0)),0)&lt;&gt;1,"Cadastro do veículo pendente",IF(OR(A9="",COUNTIFS($A$5:$A$204,A9)&lt;&gt;1),"OS ausente ou duplicada",IF(OR(NOT(ISNUMBER(H9)),H9&lt;0),"Custo inválido",IF(AND(J9&lt;&gt;"Programada",J9&lt;&gt;"Em andamento",J9&lt;&gt;"Concluída",J9&lt;&gt;"Cancelada"),"Status inválido",""))))))))</x:f>
      </x:c>
      <x:c r="N9" s="175" t="n">
        <x:f>IF(AND(B9&lt;&gt;"",M9=""),1,0)</x:f>
        <x:v>1</x:v>
      </x:c>
      <x:c r="O9" s="175" t="n">
        <x:f>IF(AND(ISNUMBER(B9),B9&gt;=Listas!B13,B9&lt;Listas!B14+1),1,0)</x:f>
        <x:v>1</x:v>
      </x:c>
      <x:c r="P9" s="175" t="n">
        <x:f>IF(COUNTA(A9:L9)=0,0,IF(COUNTIFS(Veiculos!$A$5:$A$104,C9)=1,IFERROR(INDEX(Veiculos!$X$5:$X$104,MATCH(C9,Veiculos!$A$5:$A$104,0)),0),IF(Listas!B15="Todos",1,0)))</x:f>
        <x:v>1</x:v>
      </x:c>
      <x:c r="Q9" s="1" t="n">
        <x:f>IF(M9&lt;&gt;"",1,0)</x:f>
        <x:v>0</x:v>
      </x:c>
      <x:c r="R9" s="1"/>
      <x:c r="S9" s="1"/>
      <x:c r="T9" s="1"/>
      <x:c r="U9" s="1"/>
      <x:c r="V9" s="1"/>
      <x:c r="W9" s="1"/>
    </x:row>
    <x:row r="10">
      <x:c r="A10" s="31" t="str">
        <x:v>OS-106</x:v>
      </x:c>
      <x:c r="B10" s="37" t="n">
        <x:v>46289</x:v>
      </x:c>
      <x:c r="C10" s="31" t="str">
        <x:v>FR-005</x:v>
      </x:c>
      <x:c r="D10" s="31" t="str">
        <x:v>Preventiva</x:v>
      </x:c>
      <x:c r="E10" s="31" t="str">
        <x:v>Rodízio e balanceamento</x:v>
      </x:c>
      <x:c r="F10" s="36" t="n">
        <x:v>21500</x:v>
      </x:c>
      <x:c r="G10" s="31" t="str">
        <x:v>Pneus Mais</x:v>
      </x:c>
      <x:c r="H10" s="47" t="n">
        <x:v>250</x:v>
      </x:c>
      <x:c r="I10" s="36" t="n">
        <x:v>25000</x:v>
      </x:c>
      <x:c r="J10" s="31" t="str">
        <x:v>Concluída</x:v>
      </x:c>
      <x:c r="K10" s="37" t="n">
        <x:v>46411</x:v>
      </x:c>
      <x:c r="L10" s="31" t="str">
        <x:v>OK</x:v>
      </x:c>
      <x:c r="M10" s="175" t="str">
        <x:f>IF(COUNTA(A10:L10)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inválidos",IF(OR(NOT(ISNUMBER(B10)),B10&lt;=0),"Data inválida",IF(OR(C10="",COUNTIFS(Veiculos!$A$5:$A$104,C10)&lt;&gt;1),"Veículo ausente ou duplicado",IF(IFERROR(INDEX(Veiculos!$AG$5:$AG$104,MATCH(C10,Veiculos!$A$5:$A$104,0)),0)&lt;&gt;1,"Cadastro do veículo pendente",IF(OR(A10="",COUNTIFS($A$5:$A$204,A10)&lt;&gt;1),"OS ausente ou duplicada",IF(OR(NOT(ISNUMBER(H10)),H10&lt;0),"Custo inválido",IF(AND(J10&lt;&gt;"Programada",J10&lt;&gt;"Em andamento",J10&lt;&gt;"Concluída",J10&lt;&gt;"Cancelada"),"Status inválido",""))))))))</x:f>
      </x:c>
      <x:c r="N10" s="175" t="n">
        <x:f>IF(AND(B10&lt;&gt;"",M10=""),1,0)</x:f>
        <x:v>1</x:v>
      </x:c>
      <x:c r="O10" s="175" t="n">
        <x:f>IF(AND(ISNUMBER(B10),B10&gt;=Listas!B13,B10&lt;Listas!B14+1),1,0)</x:f>
        <x:v>1</x:v>
      </x:c>
      <x:c r="P10" s="175" t="n">
        <x:f>IF(COUNTA(A10:L10)=0,0,IF(COUNTIFS(Veiculos!$A$5:$A$104,C10)=1,IFERROR(INDEX(Veiculos!$X$5:$X$104,MATCH(C10,Veiculos!$A$5:$A$104,0)),0),IF(Listas!B15="Todos",1,0)))</x:f>
        <x:v>1</x:v>
      </x:c>
      <x:c r="Q10" s="1" t="n">
        <x:f>IF(M10&lt;&gt;"",1,0)</x:f>
        <x:v>0</x:v>
      </x:c>
      <x:c r="R10" s="1"/>
      <x:c r="S10" s="1"/>
      <x:c r="T10" s="1"/>
      <x:c r="U10" s="1"/>
      <x:c r="V10" s="1"/>
      <x:c r="W10" s="1"/>
    </x:row>
    <x:row r="11">
      <x:c r="A11" s="31"/>
      <x:c r="B11" s="37"/>
      <x:c r="C11" s="31"/>
      <x:c r="D11" s="31"/>
      <x:c r="E11" s="31"/>
      <x:c r="F11" s="36"/>
      <x:c r="G11" s="31"/>
      <x:c r="H11" s="47"/>
      <x:c r="I11" s="36"/>
      <x:c r="J11" s="31"/>
      <x:c r="K11" s="37"/>
      <x:c r="L11" s="31"/>
      <x:c r="M11" s="175" t="str">
        <x:f>IF(COUNTA(A11:L11)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inválidos",IF(OR(NOT(ISNUMBER(B11)),B11&lt;=0),"Data inválida",IF(OR(C11="",COUNTIFS(Veiculos!$A$5:$A$104,C11)&lt;&gt;1),"Veículo ausente ou duplicado",IF(IFERROR(INDEX(Veiculos!$AG$5:$AG$104,MATCH(C11,Veiculos!$A$5:$A$104,0)),0)&lt;&gt;1,"Cadastro do veículo pendente",IF(OR(A11="",COUNTIFS($A$5:$A$204,A11)&lt;&gt;1),"OS ausente ou duplicada",IF(OR(NOT(ISNUMBER(H11)),H11&lt;0),"Custo inválido",IF(AND(J11&lt;&gt;"Programada",J11&lt;&gt;"Em andamento",J11&lt;&gt;"Concluída",J11&lt;&gt;"Cancelada"),"Status inválido",""))))))))</x:f>
      </x:c>
      <x:c r="N11" s="175" t="n">
        <x:f>IF(AND(B11&lt;&gt;"",M11=""),1,0)</x:f>
        <x:v>0</x:v>
      </x:c>
      <x:c r="O11" s="175" t="n">
        <x:f>IF(AND(ISNUMBER(B11),B11&gt;=Listas!B13,B11&lt;Listas!B14+1),1,0)</x:f>
        <x:v>0</x:v>
      </x:c>
      <x:c r="P11" s="175" t="n">
        <x:f>IF(COUNTA(A11:L11)=0,0,IF(COUNTIFS(Veiculos!$A$5:$A$104,C11)=1,IFERROR(INDEX(Veiculos!$X$5:$X$104,MATCH(C11,Veiculos!$A$5:$A$104,0)),0),IF(Listas!B15="Todos",1,0)))</x:f>
        <x:v>0</x:v>
      </x:c>
      <x:c r="Q11" s="1" t="n">
        <x:f>IF(M11&lt;&gt;"",1,0)</x:f>
        <x:v>0</x:v>
      </x:c>
      <x:c r="R11" s="1"/>
      <x:c r="S11" s="1"/>
      <x:c r="T11" s="1"/>
      <x:c r="U11" s="1"/>
      <x:c r="V11" s="1"/>
      <x:c r="W11" s="1"/>
    </x:row>
    <x:row r="12">
      <x:c r="A12" s="31"/>
      <x:c r="B12" s="37"/>
      <x:c r="C12" s="31"/>
      <x:c r="D12" s="31"/>
      <x:c r="E12" s="31"/>
      <x:c r="F12" s="36"/>
      <x:c r="G12" s="31"/>
      <x:c r="H12" s="47"/>
      <x:c r="I12" s="36"/>
      <x:c r="J12" s="31"/>
      <x:c r="K12" s="37"/>
      <x:c r="L12" s="31"/>
      <x:c r="M12" s="175" t="str">
        <x:f>IF(COUNTA(A12:L12)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inválidos",IF(OR(NOT(ISNUMBER(B12)),B12&lt;=0),"Data inválida",IF(OR(C12="",COUNTIFS(Veiculos!$A$5:$A$104,C12)&lt;&gt;1),"Veículo ausente ou duplicado",IF(IFERROR(INDEX(Veiculos!$AG$5:$AG$104,MATCH(C12,Veiculos!$A$5:$A$104,0)),0)&lt;&gt;1,"Cadastro do veículo pendente",IF(OR(A12="",COUNTIFS($A$5:$A$204,A12)&lt;&gt;1),"OS ausente ou duplicada",IF(OR(NOT(ISNUMBER(H12)),H12&lt;0),"Custo inválido",IF(AND(J12&lt;&gt;"Programada",J12&lt;&gt;"Em andamento",J12&lt;&gt;"Concluída",J12&lt;&gt;"Cancelada"),"Status inválido",""))))))))</x:f>
      </x:c>
      <x:c r="N12" s="175" t="n">
        <x:f>IF(AND(B12&lt;&gt;"",M12=""),1,0)</x:f>
        <x:v>0</x:v>
      </x:c>
      <x:c r="O12" s="175" t="n">
        <x:f>IF(AND(ISNUMBER(B12),B12&gt;=Listas!B13,B12&lt;Listas!B14+1),1,0)</x:f>
        <x:v>0</x:v>
      </x:c>
      <x:c r="P12" s="175" t="n">
        <x:f>IF(COUNTA(A12:L12)=0,0,IF(COUNTIFS(Veiculos!$A$5:$A$104,C12)=1,IFERROR(INDEX(Veiculos!$X$5:$X$104,MATCH(C12,Veiculos!$A$5:$A$104,0)),0),IF(Listas!B15="Todos",1,0)))</x:f>
        <x:v>0</x:v>
      </x:c>
      <x:c r="Q12" s="1" t="n">
        <x:f>IF(M12&lt;&gt;"",1,0)</x:f>
        <x:v>0</x:v>
      </x:c>
      <x:c r="R12" s="1"/>
      <x:c r="S12" s="1"/>
      <x:c r="T12" s="1"/>
      <x:c r="U12" s="1"/>
      <x:c r="V12" s="1"/>
      <x:c r="W12" s="1"/>
    </x:row>
    <x:row r="13">
      <x:c r="A13" s="31"/>
      <x:c r="B13" s="37"/>
      <x:c r="C13" s="31"/>
      <x:c r="D13" s="31"/>
      <x:c r="E13" s="31"/>
      <x:c r="F13" s="36"/>
      <x:c r="G13" s="31"/>
      <x:c r="H13" s="47"/>
      <x:c r="I13" s="36"/>
      <x:c r="J13" s="31"/>
      <x:c r="K13" s="37"/>
      <x:c r="L13" s="31"/>
      <x:c r="M13" s="175" t="str">
        <x:f>IF(COUNTA(A13:L13)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inválidos",IF(OR(NOT(ISNUMBER(B13)),B13&lt;=0),"Data inválida",IF(OR(C13="",COUNTIFS(Veiculos!$A$5:$A$104,C13)&lt;&gt;1),"Veículo ausente ou duplicado",IF(IFERROR(INDEX(Veiculos!$AG$5:$AG$104,MATCH(C13,Veiculos!$A$5:$A$104,0)),0)&lt;&gt;1,"Cadastro do veículo pendente",IF(OR(A13="",COUNTIFS($A$5:$A$204,A13)&lt;&gt;1),"OS ausente ou duplicada",IF(OR(NOT(ISNUMBER(H13)),H13&lt;0),"Custo inválido",IF(AND(J13&lt;&gt;"Programada",J13&lt;&gt;"Em andamento",J13&lt;&gt;"Concluída",J13&lt;&gt;"Cancelada"),"Status inválido",""))))))))</x:f>
      </x:c>
      <x:c r="N13" s="175" t="n">
        <x:f>IF(AND(B13&lt;&gt;"",M13=""),1,0)</x:f>
        <x:v>0</x:v>
      </x:c>
      <x:c r="O13" s="175" t="n">
        <x:f>IF(AND(ISNUMBER(B13),B13&gt;=Listas!B13,B13&lt;Listas!B14+1),1,0)</x:f>
        <x:v>0</x:v>
      </x:c>
      <x:c r="P13" s="175" t="n">
        <x:f>IF(COUNTA(A13:L13)=0,0,IF(COUNTIFS(Veiculos!$A$5:$A$104,C13)=1,IFERROR(INDEX(Veiculos!$X$5:$X$104,MATCH(C13,Veiculos!$A$5:$A$104,0)),0),IF(Listas!B15="Todos",1,0)))</x:f>
        <x:v>0</x:v>
      </x:c>
      <x:c r="Q13" s="1" t="n">
        <x:f>IF(M13&lt;&gt;"",1,0)</x:f>
        <x:v>0</x:v>
      </x:c>
      <x:c r="R13" s="1"/>
      <x:c r="S13" s="1"/>
      <x:c r="T13" s="1"/>
      <x:c r="U13" s="1"/>
      <x:c r="V13" s="1"/>
      <x:c r="W13" s="1"/>
    </x:row>
    <x:row r="14">
      <x:c r="A14" s="31"/>
      <x:c r="B14" s="37"/>
      <x:c r="C14" s="31"/>
      <x:c r="D14" s="31"/>
      <x:c r="E14" s="31"/>
      <x:c r="F14" s="36"/>
      <x:c r="G14" s="31"/>
      <x:c r="H14" s="47"/>
      <x:c r="I14" s="36"/>
      <x:c r="J14" s="31"/>
      <x:c r="K14" s="37"/>
      <x:c r="L14" s="31"/>
      <x:c r="M14" s="175" t="str">
        <x:f>IF(COUNTA(A14:L14)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inválidos",IF(OR(NOT(ISNUMBER(B14)),B14&lt;=0),"Data inválida",IF(OR(C14="",COUNTIFS(Veiculos!$A$5:$A$104,C14)&lt;&gt;1),"Veículo ausente ou duplicado",IF(IFERROR(INDEX(Veiculos!$AG$5:$AG$104,MATCH(C14,Veiculos!$A$5:$A$104,0)),0)&lt;&gt;1,"Cadastro do veículo pendente",IF(OR(A14="",COUNTIFS($A$5:$A$204,A14)&lt;&gt;1),"OS ausente ou duplicada",IF(OR(NOT(ISNUMBER(H14)),H14&lt;0),"Custo inválido",IF(AND(J14&lt;&gt;"Programada",J14&lt;&gt;"Em andamento",J14&lt;&gt;"Concluída",J14&lt;&gt;"Cancelada"),"Status inválido",""))))))))</x:f>
      </x:c>
      <x:c r="N14" s="175" t="n">
        <x:f>IF(AND(B14&lt;&gt;"",M14=""),1,0)</x:f>
        <x:v>0</x:v>
      </x:c>
      <x:c r="O14" s="175" t="n">
        <x:f>IF(AND(ISNUMBER(B14),B14&gt;=Listas!B13,B14&lt;Listas!B14+1),1,0)</x:f>
        <x:v>0</x:v>
      </x:c>
      <x:c r="P14" s="175" t="n">
        <x:f>IF(COUNTA(A14:L14)=0,0,IF(COUNTIFS(Veiculos!$A$5:$A$104,C14)=1,IFERROR(INDEX(Veiculos!$X$5:$X$104,MATCH(C14,Veiculos!$A$5:$A$104,0)),0),IF(Listas!B15="Todos",1,0)))</x:f>
        <x:v>0</x:v>
      </x:c>
      <x:c r="Q14" s="1" t="n">
        <x:f>IF(M14&lt;&gt;"",1,0)</x:f>
        <x:v>0</x:v>
      </x:c>
      <x:c r="R14" s="1"/>
      <x:c r="S14" s="1"/>
      <x:c r="T14" s="1"/>
      <x:c r="U14" s="1"/>
      <x:c r="V14" s="1"/>
      <x:c r="W14" s="1"/>
    </x:row>
    <x:row r="15">
      <x:c r="A15" s="31"/>
      <x:c r="B15" s="37"/>
      <x:c r="C15" s="31"/>
      <x:c r="D15" s="31"/>
      <x:c r="E15" s="31"/>
      <x:c r="F15" s="36"/>
      <x:c r="G15" s="31"/>
      <x:c r="H15" s="47"/>
      <x:c r="I15" s="36"/>
      <x:c r="J15" s="31"/>
      <x:c r="K15" s="37"/>
      <x:c r="L15" s="31"/>
      <x:c r="M15" s="175" t="str">
        <x:f>IF(COUNTA(A15:L15)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inválidos",IF(OR(NOT(ISNUMBER(B15)),B15&lt;=0),"Data inválida",IF(OR(C15="",COUNTIFS(Veiculos!$A$5:$A$104,C15)&lt;&gt;1),"Veículo ausente ou duplicado",IF(IFERROR(INDEX(Veiculos!$AG$5:$AG$104,MATCH(C15,Veiculos!$A$5:$A$104,0)),0)&lt;&gt;1,"Cadastro do veículo pendente",IF(OR(A15="",COUNTIFS($A$5:$A$204,A15)&lt;&gt;1),"OS ausente ou duplicada",IF(OR(NOT(ISNUMBER(H15)),H15&lt;0),"Custo inválido",IF(AND(J15&lt;&gt;"Programada",J15&lt;&gt;"Em andamento",J15&lt;&gt;"Concluída",J15&lt;&gt;"Cancelada"),"Status inválido",""))))))))</x:f>
      </x:c>
      <x:c r="N15" s="175" t="n">
        <x:f>IF(AND(B15&lt;&gt;"",M15=""),1,0)</x:f>
        <x:v>0</x:v>
      </x:c>
      <x:c r="O15" s="175" t="n">
        <x:f>IF(AND(ISNUMBER(B15),B15&gt;=Listas!B13,B15&lt;Listas!B14+1),1,0)</x:f>
        <x:v>0</x:v>
      </x:c>
      <x:c r="P15" s="175" t="n">
        <x:f>IF(COUNTA(A15:L15)=0,0,IF(COUNTIFS(Veiculos!$A$5:$A$104,C15)=1,IFERROR(INDEX(Veiculos!$X$5:$X$104,MATCH(C15,Veiculos!$A$5:$A$104,0)),0),IF(Listas!B15="Todos",1,0)))</x:f>
        <x:v>0</x:v>
      </x:c>
      <x:c r="Q15" s="1" t="n">
        <x:f>IF(M15&lt;&gt;"",1,0)</x:f>
        <x:v>0</x:v>
      </x:c>
      <x:c r="R15" s="1"/>
      <x:c r="S15" s="1"/>
      <x:c r="T15" s="1"/>
      <x:c r="U15" s="1"/>
      <x:c r="V15" s="1"/>
      <x:c r="W15" s="1"/>
    </x:row>
    <x:row r="16">
      <x:c r="A16" s="31"/>
      <x:c r="B16" s="37"/>
      <x:c r="C16" s="31"/>
      <x:c r="D16" s="31"/>
      <x:c r="E16" s="31"/>
      <x:c r="F16" s="36"/>
      <x:c r="G16" s="31"/>
      <x:c r="H16" s="47"/>
      <x:c r="I16" s="36"/>
      <x:c r="J16" s="31"/>
      <x:c r="K16" s="37"/>
      <x:c r="L16" s="31"/>
      <x:c r="M16" s="175" t="str">
        <x:f>IF(COUNTA(A16:L16)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inválidos",IF(OR(NOT(ISNUMBER(B16)),B16&lt;=0),"Data inválida",IF(OR(C16="",COUNTIFS(Veiculos!$A$5:$A$104,C16)&lt;&gt;1),"Veículo ausente ou duplicado",IF(IFERROR(INDEX(Veiculos!$AG$5:$AG$104,MATCH(C16,Veiculos!$A$5:$A$104,0)),0)&lt;&gt;1,"Cadastro do veículo pendente",IF(OR(A16="",COUNTIFS($A$5:$A$204,A16)&lt;&gt;1),"OS ausente ou duplicada",IF(OR(NOT(ISNUMBER(H16)),H16&lt;0),"Custo inválido",IF(AND(J16&lt;&gt;"Programada",J16&lt;&gt;"Em andamento",J16&lt;&gt;"Concluída",J16&lt;&gt;"Cancelada"),"Status inválido",""))))))))</x:f>
      </x:c>
      <x:c r="N16" s="175" t="n">
        <x:f>IF(AND(B16&lt;&gt;"",M16=""),1,0)</x:f>
        <x:v>0</x:v>
      </x:c>
      <x:c r="O16" s="175" t="n">
        <x:f>IF(AND(ISNUMBER(B16),B16&gt;=Listas!B13,B16&lt;Listas!B14+1),1,0)</x:f>
        <x:v>0</x:v>
      </x:c>
      <x:c r="P16" s="175" t="n">
        <x:f>IF(COUNTA(A16:L16)=0,0,IF(COUNTIFS(Veiculos!$A$5:$A$104,C16)=1,IFERROR(INDEX(Veiculos!$X$5:$X$104,MATCH(C16,Veiculos!$A$5:$A$104,0)),0),IF(Listas!B15="Todos",1,0)))</x:f>
        <x:v>0</x:v>
      </x:c>
      <x:c r="Q16" s="1" t="n">
        <x:f>IF(M16&lt;&gt;"",1,0)</x:f>
        <x:v>0</x:v>
      </x:c>
      <x:c r="R16" s="1"/>
      <x:c r="S16" s="1"/>
      <x:c r="T16" s="1"/>
      <x:c r="U16" s="1"/>
      <x:c r="V16" s="1"/>
      <x:c r="W16" s="1"/>
    </x:row>
    <x:row r="17">
      <x:c r="A17" s="31"/>
      <x:c r="B17" s="37"/>
      <x:c r="C17" s="31"/>
      <x:c r="D17" s="31"/>
      <x:c r="E17" s="31"/>
      <x:c r="F17" s="36"/>
      <x:c r="G17" s="31"/>
      <x:c r="H17" s="47"/>
      <x:c r="I17" s="36"/>
      <x:c r="J17" s="31"/>
      <x:c r="K17" s="37"/>
      <x:c r="L17" s="31"/>
      <x:c r="M17" s="175" t="str">
        <x:f>IF(COUNTA(A17:L17)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inválidos",IF(OR(NOT(ISNUMBER(B17)),B17&lt;=0),"Data inválida",IF(OR(C17="",COUNTIFS(Veiculos!$A$5:$A$104,C17)&lt;&gt;1),"Veículo ausente ou duplicado",IF(IFERROR(INDEX(Veiculos!$AG$5:$AG$104,MATCH(C17,Veiculos!$A$5:$A$104,0)),0)&lt;&gt;1,"Cadastro do veículo pendente",IF(OR(A17="",COUNTIFS($A$5:$A$204,A17)&lt;&gt;1),"OS ausente ou duplicada",IF(OR(NOT(ISNUMBER(H17)),H17&lt;0),"Custo inválido",IF(AND(J17&lt;&gt;"Programada",J17&lt;&gt;"Em andamento",J17&lt;&gt;"Concluída",J17&lt;&gt;"Cancelada"),"Status inválido",""))))))))</x:f>
      </x:c>
      <x:c r="N17" s="175" t="n">
        <x:f>IF(AND(B17&lt;&gt;"",M17=""),1,0)</x:f>
        <x:v>0</x:v>
      </x:c>
      <x:c r="O17" s="175" t="n">
        <x:f>IF(AND(ISNUMBER(B17),B17&gt;=Listas!B13,B17&lt;Listas!B14+1),1,0)</x:f>
        <x:v>0</x:v>
      </x:c>
      <x:c r="P17" s="175" t="n">
        <x:f>IF(COUNTA(A17:L17)=0,0,IF(COUNTIFS(Veiculos!$A$5:$A$104,C17)=1,IFERROR(INDEX(Veiculos!$X$5:$X$104,MATCH(C17,Veiculos!$A$5:$A$104,0)),0),IF(Listas!B15="Todos",1,0)))</x:f>
        <x:v>0</x:v>
      </x:c>
      <x:c r="Q17" s="1" t="n">
        <x:f>IF(M17&lt;&gt;"",1,0)</x:f>
        <x:v>0</x:v>
      </x:c>
      <x:c r="R17" s="1"/>
      <x:c r="S17" s="1"/>
      <x:c r="T17" s="1"/>
      <x:c r="U17" s="1"/>
      <x:c r="V17" s="1"/>
      <x:c r="W17" s="1"/>
    </x:row>
    <x:row r="18">
      <x:c r="A18" s="31"/>
      <x:c r="B18" s="37"/>
      <x:c r="C18" s="31"/>
      <x:c r="D18" s="31"/>
      <x:c r="E18" s="31"/>
      <x:c r="F18" s="36"/>
      <x:c r="G18" s="31"/>
      <x:c r="H18" s="47"/>
      <x:c r="I18" s="36"/>
      <x:c r="J18" s="31"/>
      <x:c r="K18" s="37"/>
      <x:c r="L18" s="31"/>
      <x:c r="M18" s="175" t="str">
        <x:f>IF(COUNTA(A18:L18)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inválidos",IF(OR(NOT(ISNUMBER(B18)),B18&lt;=0),"Data inválida",IF(OR(C18="",COUNTIFS(Veiculos!$A$5:$A$104,C18)&lt;&gt;1),"Veículo ausente ou duplicado",IF(IFERROR(INDEX(Veiculos!$AG$5:$AG$104,MATCH(C18,Veiculos!$A$5:$A$104,0)),0)&lt;&gt;1,"Cadastro do veículo pendente",IF(OR(A18="",COUNTIFS($A$5:$A$204,A18)&lt;&gt;1),"OS ausente ou duplicada",IF(OR(NOT(ISNUMBER(H18)),H18&lt;0),"Custo inválido",IF(AND(J18&lt;&gt;"Programada",J18&lt;&gt;"Em andamento",J18&lt;&gt;"Concluída",J18&lt;&gt;"Cancelada"),"Status inválido",""))))))))</x:f>
      </x:c>
      <x:c r="N18" s="175" t="n">
        <x:f>IF(AND(B18&lt;&gt;"",M18=""),1,0)</x:f>
        <x:v>0</x:v>
      </x:c>
      <x:c r="O18" s="175" t="n">
        <x:f>IF(AND(ISNUMBER(B18),B18&gt;=Listas!B13,B18&lt;Listas!B14+1),1,0)</x:f>
        <x:v>0</x:v>
      </x:c>
      <x:c r="P18" s="175" t="n">
        <x:f>IF(COUNTA(A18:L18)=0,0,IF(COUNTIFS(Veiculos!$A$5:$A$104,C18)=1,IFERROR(INDEX(Veiculos!$X$5:$X$104,MATCH(C18,Veiculos!$A$5:$A$104,0)),0),IF(Listas!B15="Todos",1,0)))</x:f>
        <x:v>0</x:v>
      </x:c>
      <x:c r="Q18" s="1" t="n">
        <x:f>IF(M18&lt;&gt;"",1,0)</x:f>
        <x:v>0</x:v>
      </x:c>
      <x:c r="R18" s="1"/>
      <x:c r="S18" s="1"/>
      <x:c r="T18" s="1"/>
      <x:c r="U18" s="1"/>
      <x:c r="V18" s="1"/>
      <x:c r="W18" s="1"/>
    </x:row>
    <x:row r="19">
      <x:c r="A19" s="31"/>
      <x:c r="B19" s="37"/>
      <x:c r="C19" s="31"/>
      <x:c r="D19" s="31"/>
      <x:c r="E19" s="31"/>
      <x:c r="F19" s="36"/>
      <x:c r="G19" s="31"/>
      <x:c r="H19" s="47"/>
      <x:c r="I19" s="36"/>
      <x:c r="J19" s="31"/>
      <x:c r="K19" s="37"/>
      <x:c r="L19" s="31"/>
      <x:c r="M19" s="175" t="str">
        <x:f>IF(COUNTA(A19:L19)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inválidos",IF(OR(NOT(ISNUMBER(B19)),B19&lt;=0),"Data inválida",IF(OR(C19="",COUNTIFS(Veiculos!$A$5:$A$104,C19)&lt;&gt;1),"Veículo ausente ou duplicado",IF(IFERROR(INDEX(Veiculos!$AG$5:$AG$104,MATCH(C19,Veiculos!$A$5:$A$104,0)),0)&lt;&gt;1,"Cadastro do veículo pendente",IF(OR(A19="",COUNTIFS($A$5:$A$204,A19)&lt;&gt;1),"OS ausente ou duplicada",IF(OR(NOT(ISNUMBER(H19)),H19&lt;0),"Custo inválido",IF(AND(J19&lt;&gt;"Programada",J19&lt;&gt;"Em andamento",J19&lt;&gt;"Concluída",J19&lt;&gt;"Cancelada"),"Status inválido",""))))))))</x:f>
      </x:c>
      <x:c r="N19" s="175" t="n">
        <x:f>IF(AND(B19&lt;&gt;"",M19=""),1,0)</x:f>
        <x:v>0</x:v>
      </x:c>
      <x:c r="O19" s="175" t="n">
        <x:f>IF(AND(ISNUMBER(B19),B19&gt;=Listas!B13,B19&lt;Listas!B14+1),1,0)</x:f>
        <x:v>0</x:v>
      </x:c>
      <x:c r="P19" s="175" t="n">
        <x:f>IF(COUNTA(A19:L19)=0,0,IF(COUNTIFS(Veiculos!$A$5:$A$104,C19)=1,IFERROR(INDEX(Veiculos!$X$5:$X$104,MATCH(C19,Veiculos!$A$5:$A$104,0)),0),IF(Listas!B15="Todos",1,0)))</x:f>
        <x:v>0</x:v>
      </x:c>
      <x:c r="Q19" s="1" t="n">
        <x:f>IF(M19&lt;&gt;"",1,0)</x:f>
        <x:v>0</x:v>
      </x:c>
      <x:c r="R19" s="1"/>
      <x:c r="S19" s="1"/>
      <x:c r="T19" s="1"/>
      <x:c r="U19" s="1"/>
      <x:c r="V19" s="1"/>
      <x:c r="W19" s="1"/>
    </x:row>
    <x:row r="20">
      <x:c r="A20" s="31"/>
      <x:c r="B20" s="37"/>
      <x:c r="C20" s="31"/>
      <x:c r="D20" s="31"/>
      <x:c r="E20" s="31"/>
      <x:c r="F20" s="36"/>
      <x:c r="G20" s="31"/>
      <x:c r="H20" s="47"/>
      <x:c r="I20" s="36"/>
      <x:c r="J20" s="31"/>
      <x:c r="K20" s="37"/>
      <x:c r="L20" s="31"/>
      <x:c r="M20" s="175" t="str">
        <x:f>IF(COUNTA(A20:L20)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inválidos",IF(OR(NOT(ISNUMBER(B20)),B20&lt;=0),"Data inválida",IF(OR(C20="",COUNTIFS(Veiculos!$A$5:$A$104,C20)&lt;&gt;1),"Veículo ausente ou duplicado",IF(IFERROR(INDEX(Veiculos!$AG$5:$AG$104,MATCH(C20,Veiculos!$A$5:$A$104,0)),0)&lt;&gt;1,"Cadastro do veículo pendente",IF(OR(A20="",COUNTIFS($A$5:$A$204,A20)&lt;&gt;1),"OS ausente ou duplicada",IF(OR(NOT(ISNUMBER(H20)),H20&lt;0),"Custo inválido",IF(AND(J20&lt;&gt;"Programada",J20&lt;&gt;"Em andamento",J20&lt;&gt;"Concluída",J20&lt;&gt;"Cancelada"),"Status inválido",""))))))))</x:f>
      </x:c>
      <x:c r="N20" s="175" t="n">
        <x:f>IF(AND(B20&lt;&gt;"",M20=""),1,0)</x:f>
        <x:v>0</x:v>
      </x:c>
      <x:c r="O20" s="175" t="n">
        <x:f>IF(AND(ISNUMBER(B20),B20&gt;=Listas!B13,B20&lt;Listas!B14+1),1,0)</x:f>
        <x:v>0</x:v>
      </x:c>
      <x:c r="P20" s="175" t="n">
        <x:f>IF(COUNTA(A20:L20)=0,0,IF(COUNTIFS(Veiculos!$A$5:$A$104,C20)=1,IFERROR(INDEX(Veiculos!$X$5:$X$104,MATCH(C20,Veiculos!$A$5:$A$104,0)),0),IF(Listas!B15="Todos",1,0)))</x:f>
        <x:v>0</x:v>
      </x:c>
      <x:c r="Q20" s="1" t="n">
        <x:f>IF(M20&lt;&gt;"",1,0)</x:f>
        <x:v>0</x:v>
      </x:c>
      <x:c r="R20" s="1"/>
      <x:c r="S20" s="1"/>
      <x:c r="T20" s="1"/>
      <x:c r="U20" s="1"/>
      <x:c r="V20" s="1"/>
      <x:c r="W20" s="1"/>
    </x:row>
    <x:row r="21">
      <x:c r="A21" s="31"/>
      <x:c r="B21" s="37"/>
      <x:c r="C21" s="31"/>
      <x:c r="D21" s="31"/>
      <x:c r="E21" s="31"/>
      <x:c r="F21" s="36"/>
      <x:c r="G21" s="31"/>
      <x:c r="H21" s="47"/>
      <x:c r="I21" s="36"/>
      <x:c r="J21" s="31"/>
      <x:c r="K21" s="37"/>
      <x:c r="L21" s="31"/>
      <x:c r="M21" s="175" t="str">
        <x:f>IF(COUNTA(A21:L21)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inválidos",IF(OR(NOT(ISNUMBER(B21)),B21&lt;=0),"Data inválida",IF(OR(C21="",COUNTIFS(Veiculos!$A$5:$A$104,C21)&lt;&gt;1),"Veículo ausente ou duplicado",IF(IFERROR(INDEX(Veiculos!$AG$5:$AG$104,MATCH(C21,Veiculos!$A$5:$A$104,0)),0)&lt;&gt;1,"Cadastro do veículo pendente",IF(OR(A21="",COUNTIFS($A$5:$A$204,A21)&lt;&gt;1),"OS ausente ou duplicada",IF(OR(NOT(ISNUMBER(H21)),H21&lt;0),"Custo inválido",IF(AND(J21&lt;&gt;"Programada",J21&lt;&gt;"Em andamento",J21&lt;&gt;"Concluída",J21&lt;&gt;"Cancelada"),"Status inválido",""))))))))</x:f>
      </x:c>
      <x:c r="N21" s="175" t="n">
        <x:f>IF(AND(B21&lt;&gt;"",M21=""),1,0)</x:f>
        <x:v>0</x:v>
      </x:c>
      <x:c r="O21" s="175" t="n">
        <x:f>IF(AND(ISNUMBER(B21),B21&gt;=Listas!B13,B21&lt;Listas!B14+1),1,0)</x:f>
        <x:v>0</x:v>
      </x:c>
      <x:c r="P21" s="175" t="n">
        <x:f>IF(COUNTA(A21:L21)=0,0,IF(COUNTIFS(Veiculos!$A$5:$A$104,C21)=1,IFERROR(INDEX(Veiculos!$X$5:$X$104,MATCH(C21,Veiculos!$A$5:$A$104,0)),0),IF(Listas!B15="Todos",1,0)))</x:f>
        <x:v>0</x:v>
      </x:c>
      <x:c r="Q21" s="1" t="n">
        <x:f>IF(M21&lt;&gt;"",1,0)</x:f>
        <x:v>0</x:v>
      </x:c>
      <x:c r="R21" s="1"/>
      <x:c r="S21" s="1"/>
      <x:c r="T21" s="1"/>
      <x:c r="U21" s="1"/>
      <x:c r="V21" s="1"/>
      <x:c r="W21" s="1"/>
    </x:row>
    <x:row r="22">
      <x:c r="A22" s="31"/>
      <x:c r="B22" s="37"/>
      <x:c r="C22" s="31"/>
      <x:c r="D22" s="31"/>
      <x:c r="E22" s="31"/>
      <x:c r="F22" s="36"/>
      <x:c r="G22" s="31"/>
      <x:c r="H22" s="47"/>
      <x:c r="I22" s="36"/>
      <x:c r="J22" s="31"/>
      <x:c r="K22" s="37"/>
      <x:c r="L22" s="31"/>
      <x:c r="M22" s="175" t="str">
        <x:f>IF(COUNTA(A22:L22)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inválidos",IF(OR(NOT(ISNUMBER(B22)),B22&lt;=0),"Data inválida",IF(OR(C22="",COUNTIFS(Veiculos!$A$5:$A$104,C22)&lt;&gt;1),"Veículo ausente ou duplicado",IF(IFERROR(INDEX(Veiculos!$AG$5:$AG$104,MATCH(C22,Veiculos!$A$5:$A$104,0)),0)&lt;&gt;1,"Cadastro do veículo pendente",IF(OR(A22="",COUNTIFS($A$5:$A$204,A22)&lt;&gt;1),"OS ausente ou duplicada",IF(OR(NOT(ISNUMBER(H22)),H22&lt;0),"Custo inválido",IF(AND(J22&lt;&gt;"Programada",J22&lt;&gt;"Em andamento",J22&lt;&gt;"Concluída",J22&lt;&gt;"Cancelada"),"Status inválido",""))))))))</x:f>
      </x:c>
      <x:c r="N22" s="175" t="n">
        <x:f>IF(AND(B22&lt;&gt;"",M22=""),1,0)</x:f>
        <x:v>0</x:v>
      </x:c>
      <x:c r="O22" s="175" t="n">
        <x:f>IF(AND(ISNUMBER(B22),B22&gt;=Listas!B13,B22&lt;Listas!B14+1),1,0)</x:f>
        <x:v>0</x:v>
      </x:c>
      <x:c r="P22" s="175" t="n">
        <x:f>IF(COUNTA(A22:L22)=0,0,IF(COUNTIFS(Veiculos!$A$5:$A$104,C22)=1,IFERROR(INDEX(Veiculos!$X$5:$X$104,MATCH(C22,Veiculos!$A$5:$A$104,0)),0),IF(Listas!B15="Todos",1,0)))</x:f>
        <x:v>0</x:v>
      </x:c>
      <x:c r="Q22" s="1" t="n">
        <x:f>IF(M22&lt;&gt;"",1,0)</x:f>
        <x:v>0</x:v>
      </x:c>
      <x:c r="R22" s="1"/>
      <x:c r="S22" s="1"/>
      <x:c r="T22" s="1"/>
      <x:c r="U22" s="1"/>
      <x:c r="V22" s="1"/>
      <x:c r="W22" s="1"/>
    </x:row>
    <x:row r="23">
      <x:c r="A23" s="31"/>
      <x:c r="B23" s="37"/>
      <x:c r="C23" s="31"/>
      <x:c r="D23" s="31"/>
      <x:c r="E23" s="31"/>
      <x:c r="F23" s="36"/>
      <x:c r="G23" s="31"/>
      <x:c r="H23" s="47"/>
      <x:c r="I23" s="36"/>
      <x:c r="J23" s="31"/>
      <x:c r="K23" s="37"/>
      <x:c r="L23" s="31"/>
      <x:c r="M23" s="175" t="str">
        <x:f>IF(COUNTA(A23:L23)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inválidos",IF(OR(NOT(ISNUMBER(B23)),B23&lt;=0),"Data inválida",IF(OR(C23="",COUNTIFS(Veiculos!$A$5:$A$104,C23)&lt;&gt;1),"Veículo ausente ou duplicado",IF(IFERROR(INDEX(Veiculos!$AG$5:$AG$104,MATCH(C23,Veiculos!$A$5:$A$104,0)),0)&lt;&gt;1,"Cadastro do veículo pendente",IF(OR(A23="",COUNTIFS($A$5:$A$204,A23)&lt;&gt;1),"OS ausente ou duplicada",IF(OR(NOT(ISNUMBER(H23)),H23&lt;0),"Custo inválido",IF(AND(J23&lt;&gt;"Programada",J23&lt;&gt;"Em andamento",J23&lt;&gt;"Concluída",J23&lt;&gt;"Cancelada"),"Status inválido",""))))))))</x:f>
      </x:c>
      <x:c r="N23" s="175" t="n">
        <x:f>IF(AND(B23&lt;&gt;"",M23=""),1,0)</x:f>
        <x:v>0</x:v>
      </x:c>
      <x:c r="O23" s="175" t="n">
        <x:f>IF(AND(ISNUMBER(B23),B23&gt;=Listas!B13,B23&lt;Listas!B14+1),1,0)</x:f>
        <x:v>0</x:v>
      </x:c>
      <x:c r="P23" s="175" t="n">
        <x:f>IF(COUNTA(A23:L23)=0,0,IF(COUNTIFS(Veiculos!$A$5:$A$104,C23)=1,IFERROR(INDEX(Veiculos!$X$5:$X$104,MATCH(C23,Veiculos!$A$5:$A$104,0)),0),IF(Listas!B15="Todos",1,0)))</x:f>
        <x:v>0</x:v>
      </x:c>
      <x:c r="Q23" s="1" t="n">
        <x:f>IF(M23&lt;&gt;"",1,0)</x:f>
        <x:v>0</x:v>
      </x:c>
      <x:c r="R23" s="1"/>
      <x:c r="S23" s="1"/>
      <x:c r="T23" s="1"/>
      <x:c r="U23" s="1"/>
      <x:c r="V23" s="1"/>
      <x:c r="W23" s="1"/>
    </x:row>
    <x:row r="24">
      <x:c r="A24" s="31"/>
      <x:c r="B24" s="37"/>
      <x:c r="C24" s="31"/>
      <x:c r="D24" s="31"/>
      <x:c r="E24" s="31"/>
      <x:c r="F24" s="36"/>
      <x:c r="G24" s="31"/>
      <x:c r="H24" s="47"/>
      <x:c r="I24" s="36"/>
      <x:c r="J24" s="31"/>
      <x:c r="K24" s="37"/>
      <x:c r="L24" s="31"/>
      <x:c r="M24" s="175" t="str">
        <x:f>IF(COUNTA(A24:L24)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inválidos",IF(OR(NOT(ISNUMBER(B24)),B24&lt;=0),"Data inválida",IF(OR(C24="",COUNTIFS(Veiculos!$A$5:$A$104,C24)&lt;&gt;1),"Veículo ausente ou duplicado",IF(IFERROR(INDEX(Veiculos!$AG$5:$AG$104,MATCH(C24,Veiculos!$A$5:$A$104,0)),0)&lt;&gt;1,"Cadastro do veículo pendente",IF(OR(A24="",COUNTIFS($A$5:$A$204,A24)&lt;&gt;1),"OS ausente ou duplicada",IF(OR(NOT(ISNUMBER(H24)),H24&lt;0),"Custo inválido",IF(AND(J24&lt;&gt;"Programada",J24&lt;&gt;"Em andamento",J24&lt;&gt;"Concluída",J24&lt;&gt;"Cancelada"),"Status inválido",""))))))))</x:f>
      </x:c>
      <x:c r="N24" s="175" t="n">
        <x:f>IF(AND(B24&lt;&gt;"",M24=""),1,0)</x:f>
        <x:v>0</x:v>
      </x:c>
      <x:c r="O24" s="175" t="n">
        <x:f>IF(AND(ISNUMBER(B24),B24&gt;=Listas!B13,B24&lt;Listas!B14+1),1,0)</x:f>
        <x:v>0</x:v>
      </x:c>
      <x:c r="P24" s="175" t="n">
        <x:f>IF(COUNTA(A24:L24)=0,0,IF(COUNTIFS(Veiculos!$A$5:$A$104,C24)=1,IFERROR(INDEX(Veiculos!$X$5:$X$104,MATCH(C24,Veiculos!$A$5:$A$104,0)),0),IF(Listas!B15="Todos",1,0)))</x:f>
        <x:v>0</x:v>
      </x:c>
      <x:c r="Q24" s="1" t="n">
        <x:f>IF(M24&lt;&gt;"",1,0)</x:f>
        <x:v>0</x:v>
      </x:c>
      <x:c r="R24" s="1"/>
      <x:c r="S24" s="1"/>
      <x:c r="T24" s="1"/>
      <x:c r="U24" s="1"/>
      <x:c r="V24" s="1"/>
      <x:c r="W24" s="1"/>
    </x:row>
    <x:row r="25">
      <x:c r="A25" s="31"/>
      <x:c r="B25" s="37"/>
      <x:c r="C25" s="31"/>
      <x:c r="D25" s="31"/>
      <x:c r="E25" s="31"/>
      <x:c r="F25" s="36"/>
      <x:c r="G25" s="31"/>
      <x:c r="H25" s="47"/>
      <x:c r="I25" s="36"/>
      <x:c r="J25" s="31"/>
      <x:c r="K25" s="37"/>
      <x:c r="L25" s="31"/>
      <x:c r="M25" s="175" t="str">
        <x:f>IF(COUNTA(A25:L25)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inválidos",IF(OR(NOT(ISNUMBER(B25)),B25&lt;=0),"Data inválida",IF(OR(C25="",COUNTIFS(Veiculos!$A$5:$A$104,C25)&lt;&gt;1),"Veículo ausente ou duplicado",IF(IFERROR(INDEX(Veiculos!$AG$5:$AG$104,MATCH(C25,Veiculos!$A$5:$A$104,0)),0)&lt;&gt;1,"Cadastro do veículo pendente",IF(OR(A25="",COUNTIFS($A$5:$A$204,A25)&lt;&gt;1),"OS ausente ou duplicada",IF(OR(NOT(ISNUMBER(H25)),H25&lt;0),"Custo inválido",IF(AND(J25&lt;&gt;"Programada",J25&lt;&gt;"Em andamento",J25&lt;&gt;"Concluída",J25&lt;&gt;"Cancelada"),"Status inválido",""))))))))</x:f>
      </x:c>
      <x:c r="N25" s="175" t="n">
        <x:f>IF(AND(B25&lt;&gt;"",M25=""),1,0)</x:f>
        <x:v>0</x:v>
      </x:c>
      <x:c r="O25" s="175" t="n">
        <x:f>IF(AND(ISNUMBER(B25),B25&gt;=Listas!B13,B25&lt;Listas!B14+1),1,0)</x:f>
        <x:v>0</x:v>
      </x:c>
      <x:c r="P25" s="175" t="n">
        <x:f>IF(COUNTA(A25:L25)=0,0,IF(COUNTIFS(Veiculos!$A$5:$A$104,C25)=1,IFERROR(INDEX(Veiculos!$X$5:$X$104,MATCH(C25,Veiculos!$A$5:$A$104,0)),0),IF(Listas!B15="Todos",1,0)))</x:f>
        <x:v>0</x:v>
      </x:c>
      <x:c r="Q25" s="1" t="n">
        <x:f>IF(M25&lt;&gt;"",1,0)</x:f>
        <x:v>0</x:v>
      </x:c>
      <x:c r="R25" s="1"/>
      <x:c r="S25" s="1"/>
      <x:c r="T25" s="1"/>
      <x:c r="U25" s="1"/>
      <x:c r="V25" s="1"/>
      <x:c r="W25" s="1"/>
    </x:row>
    <x:row r="26">
      <x:c r="A26" s="31"/>
      <x:c r="B26" s="37"/>
      <x:c r="C26" s="31"/>
      <x:c r="D26" s="31"/>
      <x:c r="E26" s="31"/>
      <x:c r="F26" s="36"/>
      <x:c r="G26" s="31"/>
      <x:c r="H26" s="47"/>
      <x:c r="I26" s="36"/>
      <x:c r="J26" s="31"/>
      <x:c r="K26" s="37"/>
      <x:c r="L26" s="31"/>
      <x:c r="M26" s="175" t="str">
        <x:f>IF(COUNTA(A26:L26)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inválidos",IF(OR(NOT(ISNUMBER(B26)),B26&lt;=0),"Data inválida",IF(OR(C26="",COUNTIFS(Veiculos!$A$5:$A$104,C26)&lt;&gt;1),"Veículo ausente ou duplicado",IF(IFERROR(INDEX(Veiculos!$AG$5:$AG$104,MATCH(C26,Veiculos!$A$5:$A$104,0)),0)&lt;&gt;1,"Cadastro do veículo pendente",IF(OR(A26="",COUNTIFS($A$5:$A$204,A26)&lt;&gt;1),"OS ausente ou duplicada",IF(OR(NOT(ISNUMBER(H26)),H26&lt;0),"Custo inválido",IF(AND(J26&lt;&gt;"Programada",J26&lt;&gt;"Em andamento",J26&lt;&gt;"Concluída",J26&lt;&gt;"Cancelada"),"Status inválido",""))))))))</x:f>
      </x:c>
      <x:c r="N26" s="175" t="n">
        <x:f>IF(AND(B26&lt;&gt;"",M26=""),1,0)</x:f>
        <x:v>0</x:v>
      </x:c>
      <x:c r="O26" s="175" t="n">
        <x:f>IF(AND(ISNUMBER(B26),B26&gt;=Listas!B13,B26&lt;Listas!B14+1),1,0)</x:f>
        <x:v>0</x:v>
      </x:c>
      <x:c r="P26" s="175" t="n">
        <x:f>IF(COUNTA(A26:L26)=0,0,IF(COUNTIFS(Veiculos!$A$5:$A$104,C26)=1,IFERROR(INDEX(Veiculos!$X$5:$X$104,MATCH(C26,Veiculos!$A$5:$A$104,0)),0),IF(Listas!B15="Todos",1,0)))</x:f>
        <x:v>0</x:v>
      </x:c>
      <x:c r="Q26" s="1" t="n">
        <x:f>IF(M26&lt;&gt;"",1,0)</x:f>
        <x:v>0</x:v>
      </x:c>
      <x:c r="R26" s="1"/>
      <x:c r="S26" s="1"/>
      <x:c r="T26" s="1"/>
      <x:c r="U26" s="1"/>
      <x:c r="V26" s="1"/>
      <x:c r="W26" s="1"/>
    </x:row>
    <x:row r="27">
      <x:c r="A27" s="31"/>
      <x:c r="B27" s="37"/>
      <x:c r="C27" s="31"/>
      <x:c r="D27" s="31"/>
      <x:c r="E27" s="31"/>
      <x:c r="F27" s="36"/>
      <x:c r="G27" s="31"/>
      <x:c r="H27" s="47"/>
      <x:c r="I27" s="36"/>
      <x:c r="J27" s="31"/>
      <x:c r="K27" s="37"/>
      <x:c r="L27" s="31"/>
      <x:c r="M27" s="175" t="str">
        <x:f>IF(COUNTA(A27:L27)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inválidos",IF(OR(NOT(ISNUMBER(B27)),B27&lt;=0),"Data inválida",IF(OR(C27="",COUNTIFS(Veiculos!$A$5:$A$104,C27)&lt;&gt;1),"Veículo ausente ou duplicado",IF(IFERROR(INDEX(Veiculos!$AG$5:$AG$104,MATCH(C27,Veiculos!$A$5:$A$104,0)),0)&lt;&gt;1,"Cadastro do veículo pendente",IF(OR(A27="",COUNTIFS($A$5:$A$204,A27)&lt;&gt;1),"OS ausente ou duplicada",IF(OR(NOT(ISNUMBER(H27)),H27&lt;0),"Custo inválido",IF(AND(J27&lt;&gt;"Programada",J27&lt;&gt;"Em andamento",J27&lt;&gt;"Concluída",J27&lt;&gt;"Cancelada"),"Status inválido",""))))))))</x:f>
      </x:c>
      <x:c r="N27" s="175" t="n">
        <x:f>IF(AND(B27&lt;&gt;"",M27=""),1,0)</x:f>
        <x:v>0</x:v>
      </x:c>
      <x:c r="O27" s="175" t="n">
        <x:f>IF(AND(ISNUMBER(B27),B27&gt;=Listas!B13,B27&lt;Listas!B14+1),1,0)</x:f>
        <x:v>0</x:v>
      </x:c>
      <x:c r="P27" s="175" t="n">
        <x:f>IF(COUNTA(A27:L27)=0,0,IF(COUNTIFS(Veiculos!$A$5:$A$104,C27)=1,IFERROR(INDEX(Veiculos!$X$5:$X$104,MATCH(C27,Veiculos!$A$5:$A$104,0)),0),IF(Listas!B15="Todos",1,0)))</x:f>
        <x:v>0</x:v>
      </x:c>
      <x:c r="Q27" s="1" t="n">
        <x:f>IF(M27&lt;&gt;"",1,0)</x:f>
        <x:v>0</x:v>
      </x:c>
      <x:c r="R27" s="1"/>
      <x:c r="S27" s="1"/>
      <x:c r="T27" s="1"/>
      <x:c r="U27" s="1"/>
      <x:c r="V27" s="1"/>
      <x:c r="W27" s="1"/>
    </x:row>
    <x:row r="28">
      <x:c r="A28" s="31"/>
      <x:c r="B28" s="37"/>
      <x:c r="C28" s="31"/>
      <x:c r="D28" s="31"/>
      <x:c r="E28" s="31"/>
      <x:c r="F28" s="36"/>
      <x:c r="G28" s="31"/>
      <x:c r="H28" s="47"/>
      <x:c r="I28" s="36"/>
      <x:c r="J28" s="31"/>
      <x:c r="K28" s="37"/>
      <x:c r="L28" s="31"/>
      <x:c r="M28" s="175" t="str">
        <x:f>IF(COUNTA(A28:L28)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inválidos",IF(OR(NOT(ISNUMBER(B28)),B28&lt;=0),"Data inválida",IF(OR(C28="",COUNTIFS(Veiculos!$A$5:$A$104,C28)&lt;&gt;1),"Veículo ausente ou duplicado",IF(IFERROR(INDEX(Veiculos!$AG$5:$AG$104,MATCH(C28,Veiculos!$A$5:$A$104,0)),0)&lt;&gt;1,"Cadastro do veículo pendente",IF(OR(A28="",COUNTIFS($A$5:$A$204,A28)&lt;&gt;1),"OS ausente ou duplicada",IF(OR(NOT(ISNUMBER(H28)),H28&lt;0),"Custo inválido",IF(AND(J28&lt;&gt;"Programada",J28&lt;&gt;"Em andamento",J28&lt;&gt;"Concluída",J28&lt;&gt;"Cancelada"),"Status inválido",""))))))))</x:f>
      </x:c>
      <x:c r="N28" s="175" t="n">
        <x:f>IF(AND(B28&lt;&gt;"",M28=""),1,0)</x:f>
        <x:v>0</x:v>
      </x:c>
      <x:c r="O28" s="175" t="n">
        <x:f>IF(AND(ISNUMBER(B28),B28&gt;=Listas!B13,B28&lt;Listas!B14+1),1,0)</x:f>
        <x:v>0</x:v>
      </x:c>
      <x:c r="P28" s="175" t="n">
        <x:f>IF(COUNTA(A28:L28)=0,0,IF(COUNTIFS(Veiculos!$A$5:$A$104,C28)=1,IFERROR(INDEX(Veiculos!$X$5:$X$104,MATCH(C28,Veiculos!$A$5:$A$104,0)),0),IF(Listas!B15="Todos",1,0)))</x:f>
        <x:v>0</x:v>
      </x:c>
      <x:c r="Q28" s="1" t="n">
        <x:f>IF(M28&lt;&gt;"",1,0)</x:f>
        <x:v>0</x:v>
      </x:c>
      <x:c r="R28" s="1"/>
      <x:c r="S28" s="1"/>
      <x:c r="T28" s="1"/>
      <x:c r="U28" s="1"/>
      <x:c r="V28" s="1"/>
      <x:c r="W28" s="1"/>
    </x:row>
    <x:row r="29">
      <x:c r="A29" s="31"/>
      <x:c r="B29" s="37"/>
      <x:c r="C29" s="31"/>
      <x:c r="D29" s="31"/>
      <x:c r="E29" s="31"/>
      <x:c r="F29" s="36"/>
      <x:c r="G29" s="31"/>
      <x:c r="H29" s="47"/>
      <x:c r="I29" s="36"/>
      <x:c r="J29" s="31"/>
      <x:c r="K29" s="37"/>
      <x:c r="L29" s="31"/>
      <x:c r="M29" s="175" t="str">
        <x:f>IF(COUNTA(A29:L29)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inválidos",IF(OR(NOT(ISNUMBER(B29)),B29&lt;=0),"Data inválida",IF(OR(C29="",COUNTIFS(Veiculos!$A$5:$A$104,C29)&lt;&gt;1),"Veículo ausente ou duplicado",IF(IFERROR(INDEX(Veiculos!$AG$5:$AG$104,MATCH(C29,Veiculos!$A$5:$A$104,0)),0)&lt;&gt;1,"Cadastro do veículo pendente",IF(OR(A29="",COUNTIFS($A$5:$A$204,A29)&lt;&gt;1),"OS ausente ou duplicada",IF(OR(NOT(ISNUMBER(H29)),H29&lt;0),"Custo inválido",IF(AND(J29&lt;&gt;"Programada",J29&lt;&gt;"Em andamento",J29&lt;&gt;"Concluída",J29&lt;&gt;"Cancelada"),"Status inválido",""))))))))</x:f>
      </x:c>
      <x:c r="N29" s="175" t="n">
        <x:f>IF(AND(B29&lt;&gt;"",M29=""),1,0)</x:f>
        <x:v>0</x:v>
      </x:c>
      <x:c r="O29" s="175" t="n">
        <x:f>IF(AND(ISNUMBER(B29),B29&gt;=Listas!B13,B29&lt;Listas!B14+1),1,0)</x:f>
        <x:v>0</x:v>
      </x:c>
      <x:c r="P29" s="175" t="n">
        <x:f>IF(COUNTA(A29:L29)=0,0,IF(COUNTIFS(Veiculos!$A$5:$A$104,C29)=1,IFERROR(INDEX(Veiculos!$X$5:$X$104,MATCH(C29,Veiculos!$A$5:$A$104,0)),0),IF(Listas!B15="Todos",1,0)))</x:f>
        <x:v>0</x:v>
      </x:c>
      <x:c r="Q29" s="1" t="n">
        <x:f>IF(M29&lt;&gt;"",1,0)</x:f>
        <x:v>0</x:v>
      </x:c>
      <x:c r="R29" s="1"/>
      <x:c r="S29" s="1"/>
      <x:c r="T29" s="1"/>
      <x:c r="U29" s="1"/>
      <x:c r="V29" s="1"/>
      <x:c r="W29" s="1"/>
    </x:row>
    <x:row r="30">
      <x:c r="A30" s="31"/>
      <x:c r="B30" s="37"/>
      <x:c r="C30" s="31"/>
      <x:c r="D30" s="31"/>
      <x:c r="E30" s="31"/>
      <x:c r="F30" s="36"/>
      <x:c r="G30" s="31"/>
      <x:c r="H30" s="47"/>
      <x:c r="I30" s="36"/>
      <x:c r="J30" s="31"/>
      <x:c r="K30" s="37"/>
      <x:c r="L30" s="31"/>
      <x:c r="M30" s="175" t="str">
        <x:f>IF(COUNTA(A30:L30)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inválidos",IF(OR(NOT(ISNUMBER(B30)),B30&lt;=0),"Data inválida",IF(OR(C30="",COUNTIFS(Veiculos!$A$5:$A$104,C30)&lt;&gt;1),"Veículo ausente ou duplicado",IF(IFERROR(INDEX(Veiculos!$AG$5:$AG$104,MATCH(C30,Veiculos!$A$5:$A$104,0)),0)&lt;&gt;1,"Cadastro do veículo pendente",IF(OR(A30="",COUNTIFS($A$5:$A$204,A30)&lt;&gt;1),"OS ausente ou duplicada",IF(OR(NOT(ISNUMBER(H30)),H30&lt;0),"Custo inválido",IF(AND(J30&lt;&gt;"Programada",J30&lt;&gt;"Em andamento",J30&lt;&gt;"Concluída",J30&lt;&gt;"Cancelada"),"Status inválido",""))))))))</x:f>
      </x:c>
      <x:c r="N30" s="175" t="n">
        <x:f>IF(AND(B30&lt;&gt;"",M30=""),1,0)</x:f>
        <x:v>0</x:v>
      </x:c>
      <x:c r="O30" s="175" t="n">
        <x:f>IF(AND(ISNUMBER(B30),B30&gt;=Listas!B13,B30&lt;Listas!B14+1),1,0)</x:f>
        <x:v>0</x:v>
      </x:c>
      <x:c r="P30" s="175" t="n">
        <x:f>IF(COUNTA(A30:L30)=0,0,IF(COUNTIFS(Veiculos!$A$5:$A$104,C30)=1,IFERROR(INDEX(Veiculos!$X$5:$X$104,MATCH(C30,Veiculos!$A$5:$A$104,0)),0),IF(Listas!B15="Todos",1,0)))</x:f>
        <x:v>0</x:v>
      </x:c>
      <x:c r="Q30" s="1" t="n">
        <x:f>IF(M30&lt;&gt;"",1,0)</x:f>
        <x:v>0</x:v>
      </x:c>
      <x:c r="R30" s="1"/>
      <x:c r="S30" s="1"/>
      <x:c r="T30" s="1"/>
      <x:c r="U30" s="1"/>
      <x:c r="V30" s="1"/>
      <x:c r="W30" s="1"/>
    </x:row>
    <x:row r="31">
      <x:c r="A31" s="31"/>
      <x:c r="B31" s="37"/>
      <x:c r="C31" s="31"/>
      <x:c r="D31" s="31"/>
      <x:c r="E31" s="31"/>
      <x:c r="F31" s="36"/>
      <x:c r="G31" s="31"/>
      <x:c r="H31" s="47"/>
      <x:c r="I31" s="36"/>
      <x:c r="J31" s="31"/>
      <x:c r="K31" s="37"/>
      <x:c r="L31" s="31"/>
      <x:c r="M31" s="175" t="str">
        <x:f>IF(COUNTA(A31:L31)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inválidos",IF(OR(NOT(ISNUMBER(B31)),B31&lt;=0),"Data inválida",IF(OR(C31="",COUNTIFS(Veiculos!$A$5:$A$104,C31)&lt;&gt;1),"Veículo ausente ou duplicado",IF(IFERROR(INDEX(Veiculos!$AG$5:$AG$104,MATCH(C31,Veiculos!$A$5:$A$104,0)),0)&lt;&gt;1,"Cadastro do veículo pendente",IF(OR(A31="",COUNTIFS($A$5:$A$204,A31)&lt;&gt;1),"OS ausente ou duplicada",IF(OR(NOT(ISNUMBER(H31)),H31&lt;0),"Custo inválido",IF(AND(J31&lt;&gt;"Programada",J31&lt;&gt;"Em andamento",J31&lt;&gt;"Concluída",J31&lt;&gt;"Cancelada"),"Status inválido",""))))))))</x:f>
      </x:c>
      <x:c r="N31" s="175" t="n">
        <x:f>IF(AND(B31&lt;&gt;"",M31=""),1,0)</x:f>
        <x:v>0</x:v>
      </x:c>
      <x:c r="O31" s="175" t="n">
        <x:f>IF(AND(ISNUMBER(B31),B31&gt;=Listas!B13,B31&lt;Listas!B14+1),1,0)</x:f>
        <x:v>0</x:v>
      </x:c>
      <x:c r="P31" s="175" t="n">
        <x:f>IF(COUNTA(A31:L31)=0,0,IF(COUNTIFS(Veiculos!$A$5:$A$104,C31)=1,IFERROR(INDEX(Veiculos!$X$5:$X$104,MATCH(C31,Veiculos!$A$5:$A$104,0)),0),IF(Listas!B15="Todos",1,0)))</x:f>
        <x:v>0</x:v>
      </x:c>
      <x:c r="Q31" s="1" t="n">
        <x:f>IF(M31&lt;&gt;"",1,0)</x:f>
        <x:v>0</x:v>
      </x:c>
      <x:c r="R31" s="1"/>
      <x:c r="S31" s="1"/>
      <x:c r="T31" s="1"/>
      <x:c r="U31" s="1"/>
      <x:c r="V31" s="1"/>
      <x:c r="W31" s="1"/>
    </x:row>
    <x:row r="32">
      <x:c r="A32" s="31"/>
      <x:c r="B32" s="37"/>
      <x:c r="C32" s="31"/>
      <x:c r="D32" s="31"/>
      <x:c r="E32" s="31"/>
      <x:c r="F32" s="36"/>
      <x:c r="G32" s="31"/>
      <x:c r="H32" s="47"/>
      <x:c r="I32" s="36"/>
      <x:c r="J32" s="31"/>
      <x:c r="K32" s="37"/>
      <x:c r="L32" s="31"/>
      <x:c r="M32" s="175" t="str">
        <x:f>IF(COUNTA(A32:L32)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inválidos",IF(OR(NOT(ISNUMBER(B32)),B32&lt;=0),"Data inválida",IF(OR(C32="",COUNTIFS(Veiculos!$A$5:$A$104,C32)&lt;&gt;1),"Veículo ausente ou duplicado",IF(IFERROR(INDEX(Veiculos!$AG$5:$AG$104,MATCH(C32,Veiculos!$A$5:$A$104,0)),0)&lt;&gt;1,"Cadastro do veículo pendente",IF(OR(A32="",COUNTIFS($A$5:$A$204,A32)&lt;&gt;1),"OS ausente ou duplicada",IF(OR(NOT(ISNUMBER(H32)),H32&lt;0),"Custo inválido",IF(AND(J32&lt;&gt;"Programada",J32&lt;&gt;"Em andamento",J32&lt;&gt;"Concluída",J32&lt;&gt;"Cancelada"),"Status inválido",""))))))))</x:f>
      </x:c>
      <x:c r="N32" s="175" t="n">
        <x:f>IF(AND(B32&lt;&gt;"",M32=""),1,0)</x:f>
        <x:v>0</x:v>
      </x:c>
      <x:c r="O32" s="175" t="n">
        <x:f>IF(AND(ISNUMBER(B32),B32&gt;=Listas!B13,B32&lt;Listas!B14+1),1,0)</x:f>
        <x:v>0</x:v>
      </x:c>
      <x:c r="P32" s="175" t="n">
        <x:f>IF(COUNTA(A32:L32)=0,0,IF(COUNTIFS(Veiculos!$A$5:$A$104,C32)=1,IFERROR(INDEX(Veiculos!$X$5:$X$104,MATCH(C32,Veiculos!$A$5:$A$104,0)),0),IF(Listas!B15="Todos",1,0)))</x:f>
        <x:v>0</x:v>
      </x:c>
      <x:c r="Q32" s="1" t="n">
        <x:f>IF(M32&lt;&gt;"",1,0)</x:f>
        <x:v>0</x:v>
      </x:c>
      <x:c r="R32" s="1"/>
      <x:c r="S32" s="1"/>
      <x:c r="T32" s="1"/>
      <x:c r="U32" s="1"/>
      <x:c r="V32" s="1"/>
      <x:c r="W32" s="1"/>
    </x:row>
    <x:row r="33">
      <x:c r="A33" s="31"/>
      <x:c r="B33" s="37"/>
      <x:c r="C33" s="31"/>
      <x:c r="D33" s="31"/>
      <x:c r="E33" s="31"/>
      <x:c r="F33" s="36"/>
      <x:c r="G33" s="31"/>
      <x:c r="H33" s="47"/>
      <x:c r="I33" s="36"/>
      <x:c r="J33" s="31"/>
      <x:c r="K33" s="37"/>
      <x:c r="L33" s="31"/>
      <x:c r="M33" s="175" t="str">
        <x:f>IF(COUNTA(A33:L33)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inválidos",IF(OR(NOT(ISNUMBER(B33)),B33&lt;=0),"Data inválida",IF(OR(C33="",COUNTIFS(Veiculos!$A$5:$A$104,C33)&lt;&gt;1),"Veículo ausente ou duplicado",IF(IFERROR(INDEX(Veiculos!$AG$5:$AG$104,MATCH(C33,Veiculos!$A$5:$A$104,0)),0)&lt;&gt;1,"Cadastro do veículo pendente",IF(OR(A33="",COUNTIFS($A$5:$A$204,A33)&lt;&gt;1),"OS ausente ou duplicada",IF(OR(NOT(ISNUMBER(H33)),H33&lt;0),"Custo inválido",IF(AND(J33&lt;&gt;"Programada",J33&lt;&gt;"Em andamento",J33&lt;&gt;"Concluída",J33&lt;&gt;"Cancelada"),"Status inválido",""))))))))</x:f>
      </x:c>
      <x:c r="N33" s="175" t="n">
        <x:f>IF(AND(B33&lt;&gt;"",M33=""),1,0)</x:f>
        <x:v>0</x:v>
      </x:c>
      <x:c r="O33" s="175" t="n">
        <x:f>IF(AND(ISNUMBER(B33),B33&gt;=Listas!B13,B33&lt;Listas!B14+1),1,0)</x:f>
        <x:v>0</x:v>
      </x:c>
      <x:c r="P33" s="175" t="n">
        <x:f>IF(COUNTA(A33:L33)=0,0,IF(COUNTIFS(Veiculos!$A$5:$A$104,C33)=1,IFERROR(INDEX(Veiculos!$X$5:$X$104,MATCH(C33,Veiculos!$A$5:$A$104,0)),0),IF(Listas!B15="Todos",1,0)))</x:f>
        <x:v>0</x:v>
      </x:c>
      <x:c r="Q33" s="1" t="n">
        <x:f>IF(M33&lt;&gt;"",1,0)</x:f>
        <x:v>0</x:v>
      </x:c>
      <x:c r="R33" s="1"/>
      <x:c r="S33" s="1"/>
      <x:c r="T33" s="1"/>
      <x:c r="U33" s="1"/>
      <x:c r="V33" s="1"/>
      <x:c r="W33" s="1"/>
    </x:row>
    <x:row r="34">
      <x:c r="A34" s="31"/>
      <x:c r="B34" s="37"/>
      <x:c r="C34" s="31"/>
      <x:c r="D34" s="31"/>
      <x:c r="E34" s="31"/>
      <x:c r="F34" s="36"/>
      <x:c r="G34" s="31"/>
      <x:c r="H34" s="47"/>
      <x:c r="I34" s="36"/>
      <x:c r="J34" s="31"/>
      <x:c r="K34" s="37"/>
      <x:c r="L34" s="31"/>
      <x:c r="M34" s="175" t="str">
        <x:f>IF(COUNTA(A34:L34)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inválidos",IF(OR(NOT(ISNUMBER(B34)),B34&lt;=0),"Data inválida",IF(OR(C34="",COUNTIFS(Veiculos!$A$5:$A$104,C34)&lt;&gt;1),"Veículo ausente ou duplicado",IF(IFERROR(INDEX(Veiculos!$AG$5:$AG$104,MATCH(C34,Veiculos!$A$5:$A$104,0)),0)&lt;&gt;1,"Cadastro do veículo pendente",IF(OR(A34="",COUNTIFS($A$5:$A$204,A34)&lt;&gt;1),"OS ausente ou duplicada",IF(OR(NOT(ISNUMBER(H34)),H34&lt;0),"Custo inválido",IF(AND(J34&lt;&gt;"Programada",J34&lt;&gt;"Em andamento",J34&lt;&gt;"Concluída",J34&lt;&gt;"Cancelada"),"Status inválido",""))))))))</x:f>
      </x:c>
      <x:c r="N34" s="175" t="n">
        <x:f>IF(AND(B34&lt;&gt;"",M34=""),1,0)</x:f>
        <x:v>0</x:v>
      </x:c>
      <x:c r="O34" s="175" t="n">
        <x:f>IF(AND(ISNUMBER(B34),B34&gt;=Listas!B13,B34&lt;Listas!B14+1),1,0)</x:f>
        <x:v>0</x:v>
      </x:c>
      <x:c r="P34" s="175" t="n">
        <x:f>IF(COUNTA(A34:L34)=0,0,IF(COUNTIFS(Veiculos!$A$5:$A$104,C34)=1,IFERROR(INDEX(Veiculos!$X$5:$X$104,MATCH(C34,Veiculos!$A$5:$A$104,0)),0),IF(Listas!B15="Todos",1,0)))</x:f>
        <x:v>0</x:v>
      </x:c>
      <x:c r="Q34" s="1" t="n">
        <x:f>IF(M34&lt;&gt;"",1,0)</x:f>
        <x:v>0</x:v>
      </x:c>
      <x:c r="R34" s="1"/>
      <x:c r="S34" s="1"/>
      <x:c r="T34" s="1"/>
      <x:c r="U34" s="1"/>
      <x:c r="V34" s="1"/>
      <x:c r="W34" s="1"/>
    </x:row>
    <x:row r="35">
      <x:c r="A35" s="31"/>
      <x:c r="B35" s="37"/>
      <x:c r="C35" s="31"/>
      <x:c r="D35" s="31"/>
      <x:c r="E35" s="31"/>
      <x:c r="F35" s="36"/>
      <x:c r="G35" s="31"/>
      <x:c r="H35" s="47"/>
      <x:c r="I35" s="36"/>
      <x:c r="J35" s="31"/>
      <x:c r="K35" s="37"/>
      <x:c r="L35" s="31"/>
      <x:c r="M35" s="175" t="str">
        <x:f>IF(COUNTA(A35:L35)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inválidos",IF(OR(NOT(ISNUMBER(B35)),B35&lt;=0),"Data inválida",IF(OR(C35="",COUNTIFS(Veiculos!$A$5:$A$104,C35)&lt;&gt;1),"Veículo ausente ou duplicado",IF(IFERROR(INDEX(Veiculos!$AG$5:$AG$104,MATCH(C35,Veiculos!$A$5:$A$104,0)),0)&lt;&gt;1,"Cadastro do veículo pendente",IF(OR(A35="",COUNTIFS($A$5:$A$204,A35)&lt;&gt;1),"OS ausente ou duplicada",IF(OR(NOT(ISNUMBER(H35)),H35&lt;0),"Custo inválido",IF(AND(J35&lt;&gt;"Programada",J35&lt;&gt;"Em andamento",J35&lt;&gt;"Concluída",J35&lt;&gt;"Cancelada"),"Status inválido",""))))))))</x:f>
      </x:c>
      <x:c r="N35" s="175" t="n">
        <x:f>IF(AND(B35&lt;&gt;"",M35=""),1,0)</x:f>
        <x:v>0</x:v>
      </x:c>
      <x:c r="O35" s="175" t="n">
        <x:f>IF(AND(ISNUMBER(B35),B35&gt;=Listas!B13,B35&lt;Listas!B14+1),1,0)</x:f>
        <x:v>0</x:v>
      </x:c>
      <x:c r="P35" s="175" t="n">
        <x:f>IF(COUNTA(A35:L35)=0,0,IF(COUNTIFS(Veiculos!$A$5:$A$104,C35)=1,IFERROR(INDEX(Veiculos!$X$5:$X$104,MATCH(C35,Veiculos!$A$5:$A$104,0)),0),IF(Listas!B15="Todos",1,0)))</x:f>
        <x:v>0</x:v>
      </x:c>
      <x:c r="Q35" s="1" t="n">
        <x:f>IF(M35&lt;&gt;"",1,0)</x:f>
        <x:v>0</x:v>
      </x:c>
      <x:c r="R35" s="1"/>
      <x:c r="S35" s="1"/>
      <x:c r="T35" s="1"/>
      <x:c r="U35" s="1"/>
      <x:c r="V35" s="1"/>
      <x:c r="W35" s="1"/>
    </x:row>
    <x:row r="36">
      <x:c r="A36" s="31"/>
      <x:c r="B36" s="37"/>
      <x:c r="C36" s="31"/>
      <x:c r="D36" s="31"/>
      <x:c r="E36" s="31"/>
      <x:c r="F36" s="36"/>
      <x:c r="G36" s="31"/>
      <x:c r="H36" s="47"/>
      <x:c r="I36" s="36"/>
      <x:c r="J36" s="31"/>
      <x:c r="K36" s="37"/>
      <x:c r="L36" s="31"/>
      <x:c r="M36" s="175" t="str">
        <x:f>IF(COUNTA(A36:L36)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inválidos",IF(OR(NOT(ISNUMBER(B36)),B36&lt;=0),"Data inválida",IF(OR(C36="",COUNTIFS(Veiculos!$A$5:$A$104,C36)&lt;&gt;1),"Veículo ausente ou duplicado",IF(IFERROR(INDEX(Veiculos!$AG$5:$AG$104,MATCH(C36,Veiculos!$A$5:$A$104,0)),0)&lt;&gt;1,"Cadastro do veículo pendente",IF(OR(A36="",COUNTIFS($A$5:$A$204,A36)&lt;&gt;1),"OS ausente ou duplicada",IF(OR(NOT(ISNUMBER(H36)),H36&lt;0),"Custo inválido",IF(AND(J36&lt;&gt;"Programada",J36&lt;&gt;"Em andamento",J36&lt;&gt;"Concluída",J36&lt;&gt;"Cancelada"),"Status inválido",""))))))))</x:f>
      </x:c>
      <x:c r="N36" s="175" t="n">
        <x:f>IF(AND(B36&lt;&gt;"",M36=""),1,0)</x:f>
        <x:v>0</x:v>
      </x:c>
      <x:c r="O36" s="175" t="n">
        <x:f>IF(AND(ISNUMBER(B36),B36&gt;=Listas!B13,B36&lt;Listas!B14+1),1,0)</x:f>
        <x:v>0</x:v>
      </x:c>
      <x:c r="P36" s="175" t="n">
        <x:f>IF(COUNTA(A36:L36)=0,0,IF(COUNTIFS(Veiculos!$A$5:$A$104,C36)=1,IFERROR(INDEX(Veiculos!$X$5:$X$104,MATCH(C36,Veiculos!$A$5:$A$104,0)),0),IF(Listas!B15="Todos",1,0)))</x:f>
        <x:v>0</x:v>
      </x:c>
      <x:c r="Q36" s="1" t="n">
        <x:f>IF(M36&lt;&gt;"",1,0)</x:f>
        <x:v>0</x:v>
      </x:c>
      <x:c r="R36" s="1"/>
      <x:c r="S36" s="1"/>
      <x:c r="T36" s="1"/>
      <x:c r="U36" s="1"/>
      <x:c r="V36" s="1"/>
      <x:c r="W36" s="1"/>
    </x:row>
    <x:row r="37">
      <x:c r="A37" s="31"/>
      <x:c r="B37" s="37"/>
      <x:c r="C37" s="31"/>
      <x:c r="D37" s="31"/>
      <x:c r="E37" s="31"/>
      <x:c r="F37" s="36"/>
      <x:c r="G37" s="31"/>
      <x:c r="H37" s="47"/>
      <x:c r="I37" s="36"/>
      <x:c r="J37" s="31"/>
      <x:c r="K37" s="37"/>
      <x:c r="L37" s="31"/>
      <x:c r="M37" s="175" t="str">
        <x:f>IF(COUNTA(A37:L37)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inválidos",IF(OR(NOT(ISNUMBER(B37)),B37&lt;=0),"Data inválida",IF(OR(C37="",COUNTIFS(Veiculos!$A$5:$A$104,C37)&lt;&gt;1),"Veículo ausente ou duplicado",IF(IFERROR(INDEX(Veiculos!$AG$5:$AG$104,MATCH(C37,Veiculos!$A$5:$A$104,0)),0)&lt;&gt;1,"Cadastro do veículo pendente",IF(OR(A37="",COUNTIFS($A$5:$A$204,A37)&lt;&gt;1),"OS ausente ou duplicada",IF(OR(NOT(ISNUMBER(H37)),H37&lt;0),"Custo inválido",IF(AND(J37&lt;&gt;"Programada",J37&lt;&gt;"Em andamento",J37&lt;&gt;"Concluída",J37&lt;&gt;"Cancelada"),"Status inválido",""))))))))</x:f>
      </x:c>
      <x:c r="N37" s="175" t="n">
        <x:f>IF(AND(B37&lt;&gt;"",M37=""),1,0)</x:f>
        <x:v>0</x:v>
      </x:c>
      <x:c r="O37" s="175" t="n">
        <x:f>IF(AND(ISNUMBER(B37),B37&gt;=Listas!B13,B37&lt;Listas!B14+1),1,0)</x:f>
        <x:v>0</x:v>
      </x:c>
      <x:c r="P37" s="175" t="n">
        <x:f>IF(COUNTA(A37:L37)=0,0,IF(COUNTIFS(Veiculos!$A$5:$A$104,C37)=1,IFERROR(INDEX(Veiculos!$X$5:$X$104,MATCH(C37,Veiculos!$A$5:$A$104,0)),0),IF(Listas!B15="Todos",1,0)))</x:f>
        <x:v>0</x:v>
      </x:c>
      <x:c r="Q37" s="1" t="n">
        <x:f>IF(M37&lt;&gt;"",1,0)</x:f>
        <x:v>0</x:v>
      </x:c>
      <x:c r="R37" s="1"/>
      <x:c r="S37" s="1"/>
      <x:c r="T37" s="1"/>
      <x:c r="U37" s="1"/>
      <x:c r="V37" s="1"/>
      <x:c r="W37" s="1"/>
    </x:row>
    <x:row r="38">
      <x:c r="A38" s="31"/>
      <x:c r="B38" s="37"/>
      <x:c r="C38" s="31"/>
      <x:c r="D38" s="31"/>
      <x:c r="E38" s="31"/>
      <x:c r="F38" s="36"/>
      <x:c r="G38" s="31"/>
      <x:c r="H38" s="47"/>
      <x:c r="I38" s="36"/>
      <x:c r="J38" s="31"/>
      <x:c r="K38" s="37"/>
      <x:c r="L38" s="31"/>
      <x:c r="M38" s="175" t="str">
        <x:f>IF(COUNTA(A38:L38)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inválidos",IF(OR(NOT(ISNUMBER(B38)),B38&lt;=0),"Data inválida",IF(OR(C38="",COUNTIFS(Veiculos!$A$5:$A$104,C38)&lt;&gt;1),"Veículo ausente ou duplicado",IF(IFERROR(INDEX(Veiculos!$AG$5:$AG$104,MATCH(C38,Veiculos!$A$5:$A$104,0)),0)&lt;&gt;1,"Cadastro do veículo pendente",IF(OR(A38="",COUNTIFS($A$5:$A$204,A38)&lt;&gt;1),"OS ausente ou duplicada",IF(OR(NOT(ISNUMBER(H38)),H38&lt;0),"Custo inválido",IF(AND(J38&lt;&gt;"Programada",J38&lt;&gt;"Em andamento",J38&lt;&gt;"Concluída",J38&lt;&gt;"Cancelada"),"Status inválido",""))))))))</x:f>
      </x:c>
      <x:c r="N38" s="175" t="n">
        <x:f>IF(AND(B38&lt;&gt;"",M38=""),1,0)</x:f>
        <x:v>0</x:v>
      </x:c>
      <x:c r="O38" s="175" t="n">
        <x:f>IF(AND(ISNUMBER(B38),B38&gt;=Listas!B13,B38&lt;Listas!B14+1),1,0)</x:f>
        <x:v>0</x:v>
      </x:c>
      <x:c r="P38" s="175" t="n">
        <x:f>IF(COUNTA(A38:L38)=0,0,IF(COUNTIFS(Veiculos!$A$5:$A$104,C38)=1,IFERROR(INDEX(Veiculos!$X$5:$X$104,MATCH(C38,Veiculos!$A$5:$A$104,0)),0),IF(Listas!B15="Todos",1,0)))</x:f>
        <x:v>0</x:v>
      </x:c>
      <x:c r="Q38" s="1" t="n">
        <x:f>IF(M38&lt;&gt;"",1,0)</x:f>
        <x:v>0</x:v>
      </x:c>
      <x:c r="R38" s="1"/>
      <x:c r="S38" s="1"/>
      <x:c r="T38" s="1"/>
      <x:c r="U38" s="1"/>
      <x:c r="V38" s="1"/>
      <x:c r="W38" s="1"/>
    </x:row>
    <x:row r="39">
      <x:c r="A39" s="31"/>
      <x:c r="B39" s="37"/>
      <x:c r="C39" s="31"/>
      <x:c r="D39" s="31"/>
      <x:c r="E39" s="31"/>
      <x:c r="F39" s="36"/>
      <x:c r="G39" s="31"/>
      <x:c r="H39" s="47"/>
      <x:c r="I39" s="36"/>
      <x:c r="J39" s="31"/>
      <x:c r="K39" s="37"/>
      <x:c r="L39" s="31"/>
      <x:c r="M39" s="175" t="str">
        <x:f>IF(COUNTA(A39:L39)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inválidos",IF(OR(NOT(ISNUMBER(B39)),B39&lt;=0),"Data inválida",IF(OR(C39="",COUNTIFS(Veiculos!$A$5:$A$104,C39)&lt;&gt;1),"Veículo ausente ou duplicado",IF(IFERROR(INDEX(Veiculos!$AG$5:$AG$104,MATCH(C39,Veiculos!$A$5:$A$104,0)),0)&lt;&gt;1,"Cadastro do veículo pendente",IF(OR(A39="",COUNTIFS($A$5:$A$204,A39)&lt;&gt;1),"OS ausente ou duplicada",IF(OR(NOT(ISNUMBER(H39)),H39&lt;0),"Custo inválido",IF(AND(J39&lt;&gt;"Programada",J39&lt;&gt;"Em andamento",J39&lt;&gt;"Concluída",J39&lt;&gt;"Cancelada"),"Status inválido",""))))))))</x:f>
      </x:c>
      <x:c r="N39" s="175" t="n">
        <x:f>IF(AND(B39&lt;&gt;"",M39=""),1,0)</x:f>
        <x:v>0</x:v>
      </x:c>
      <x:c r="O39" s="175" t="n">
        <x:f>IF(AND(ISNUMBER(B39),B39&gt;=Listas!B13,B39&lt;Listas!B14+1),1,0)</x:f>
        <x:v>0</x:v>
      </x:c>
      <x:c r="P39" s="175" t="n">
        <x:f>IF(COUNTA(A39:L39)=0,0,IF(COUNTIFS(Veiculos!$A$5:$A$104,C39)=1,IFERROR(INDEX(Veiculos!$X$5:$X$104,MATCH(C39,Veiculos!$A$5:$A$104,0)),0),IF(Listas!B15="Todos",1,0)))</x:f>
        <x:v>0</x:v>
      </x:c>
      <x:c r="Q39" s="1" t="n">
        <x:f>IF(M39&lt;&gt;"",1,0)</x:f>
        <x:v>0</x:v>
      </x:c>
      <x:c r="R39" s="1"/>
      <x:c r="S39" s="1"/>
      <x:c r="T39" s="1"/>
      <x:c r="U39" s="1"/>
      <x:c r="V39" s="1"/>
      <x:c r="W39" s="1"/>
    </x:row>
    <x:row r="40">
      <x:c r="A40" s="31"/>
      <x:c r="B40" s="37"/>
      <x:c r="C40" s="31"/>
      <x:c r="D40" s="31"/>
      <x:c r="E40" s="31"/>
      <x:c r="F40" s="36"/>
      <x:c r="G40" s="31"/>
      <x:c r="H40" s="47"/>
      <x:c r="I40" s="36"/>
      <x:c r="J40" s="31"/>
      <x:c r="K40" s="37"/>
      <x:c r="L40" s="31"/>
      <x:c r="M40" s="175" t="str">
        <x:f>IF(COUNTA(A40:L40)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inválidos",IF(OR(NOT(ISNUMBER(B40)),B40&lt;=0),"Data inválida",IF(OR(C40="",COUNTIFS(Veiculos!$A$5:$A$104,C40)&lt;&gt;1),"Veículo ausente ou duplicado",IF(IFERROR(INDEX(Veiculos!$AG$5:$AG$104,MATCH(C40,Veiculos!$A$5:$A$104,0)),0)&lt;&gt;1,"Cadastro do veículo pendente",IF(OR(A40="",COUNTIFS($A$5:$A$204,A40)&lt;&gt;1),"OS ausente ou duplicada",IF(OR(NOT(ISNUMBER(H40)),H40&lt;0),"Custo inválido",IF(AND(J40&lt;&gt;"Programada",J40&lt;&gt;"Em andamento",J40&lt;&gt;"Concluída",J40&lt;&gt;"Cancelada"),"Status inválido",""))))))))</x:f>
      </x:c>
      <x:c r="N40" s="175" t="n">
        <x:f>IF(AND(B40&lt;&gt;"",M40=""),1,0)</x:f>
        <x:v>0</x:v>
      </x:c>
      <x:c r="O40" s="175" t="n">
        <x:f>IF(AND(ISNUMBER(B40),B40&gt;=Listas!B13,B40&lt;Listas!B14+1),1,0)</x:f>
        <x:v>0</x:v>
      </x:c>
      <x:c r="P40" s="175" t="n">
        <x:f>IF(COUNTA(A40:L40)=0,0,IF(COUNTIFS(Veiculos!$A$5:$A$104,C40)=1,IFERROR(INDEX(Veiculos!$X$5:$X$104,MATCH(C40,Veiculos!$A$5:$A$104,0)),0),IF(Listas!B15="Todos",1,0)))</x:f>
        <x:v>0</x:v>
      </x:c>
      <x:c r="Q40" s="1" t="n">
        <x:f>IF(M40&lt;&gt;"",1,0)</x:f>
        <x:v>0</x:v>
      </x:c>
      <x:c r="R40" s="1"/>
      <x:c r="S40" s="1"/>
      <x:c r="T40" s="1"/>
      <x:c r="U40" s="1"/>
      <x:c r="V40" s="1"/>
      <x:c r="W40" s="1"/>
    </x:row>
    <x:row r="41">
      <x:c r="A41" s="31"/>
      <x:c r="B41" s="37"/>
      <x:c r="C41" s="31"/>
      <x:c r="D41" s="31"/>
      <x:c r="E41" s="31"/>
      <x:c r="F41" s="36"/>
      <x:c r="G41" s="31"/>
      <x:c r="H41" s="47"/>
      <x:c r="I41" s="36"/>
      <x:c r="J41" s="31"/>
      <x:c r="K41" s="37"/>
      <x:c r="L41" s="31"/>
      <x:c r="M41" s="175" t="str">
        <x:f>IF(COUNTA(A41:L41)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inválidos",IF(OR(NOT(ISNUMBER(B41)),B41&lt;=0),"Data inválida",IF(OR(C41="",COUNTIFS(Veiculos!$A$5:$A$104,C41)&lt;&gt;1),"Veículo ausente ou duplicado",IF(IFERROR(INDEX(Veiculos!$AG$5:$AG$104,MATCH(C41,Veiculos!$A$5:$A$104,0)),0)&lt;&gt;1,"Cadastro do veículo pendente",IF(OR(A41="",COUNTIFS($A$5:$A$204,A41)&lt;&gt;1),"OS ausente ou duplicada",IF(OR(NOT(ISNUMBER(H41)),H41&lt;0),"Custo inválido",IF(AND(J41&lt;&gt;"Programada",J41&lt;&gt;"Em andamento",J41&lt;&gt;"Concluída",J41&lt;&gt;"Cancelada"),"Status inválido",""))))))))</x:f>
      </x:c>
      <x:c r="N41" s="175" t="n">
        <x:f>IF(AND(B41&lt;&gt;"",M41=""),1,0)</x:f>
        <x:v>0</x:v>
      </x:c>
      <x:c r="O41" s="175" t="n">
        <x:f>IF(AND(ISNUMBER(B41),B41&gt;=Listas!B13,B41&lt;Listas!B14+1),1,0)</x:f>
        <x:v>0</x:v>
      </x:c>
      <x:c r="P41" s="175" t="n">
        <x:f>IF(COUNTA(A41:L41)=0,0,IF(COUNTIFS(Veiculos!$A$5:$A$104,C41)=1,IFERROR(INDEX(Veiculos!$X$5:$X$104,MATCH(C41,Veiculos!$A$5:$A$104,0)),0),IF(Listas!B15="Todos",1,0)))</x:f>
        <x:v>0</x:v>
      </x:c>
      <x:c r="Q41" s="1" t="n">
        <x:f>IF(M41&lt;&gt;"",1,0)</x:f>
        <x:v>0</x:v>
      </x:c>
      <x:c r="R41" s="1"/>
      <x:c r="S41" s="1"/>
      <x:c r="T41" s="1"/>
      <x:c r="U41" s="1"/>
      <x:c r="V41" s="1"/>
      <x:c r="W41" s="1"/>
    </x:row>
    <x:row r="42">
      <x:c r="A42" s="31"/>
      <x:c r="B42" s="37"/>
      <x:c r="C42" s="31"/>
      <x:c r="D42" s="31"/>
      <x:c r="E42" s="31"/>
      <x:c r="F42" s="36"/>
      <x:c r="G42" s="31"/>
      <x:c r="H42" s="47"/>
      <x:c r="I42" s="36"/>
      <x:c r="J42" s="31"/>
      <x:c r="K42" s="37"/>
      <x:c r="L42" s="31"/>
      <x:c r="M42" s="175" t="str">
        <x:f>IF(COUNTA(A42:L42)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inválidos",IF(OR(NOT(ISNUMBER(B42)),B42&lt;=0),"Data inválida",IF(OR(C42="",COUNTIFS(Veiculos!$A$5:$A$104,C42)&lt;&gt;1),"Veículo ausente ou duplicado",IF(IFERROR(INDEX(Veiculos!$AG$5:$AG$104,MATCH(C42,Veiculos!$A$5:$A$104,0)),0)&lt;&gt;1,"Cadastro do veículo pendente",IF(OR(A42="",COUNTIFS($A$5:$A$204,A42)&lt;&gt;1),"OS ausente ou duplicada",IF(OR(NOT(ISNUMBER(H42)),H42&lt;0),"Custo inválido",IF(AND(J42&lt;&gt;"Programada",J42&lt;&gt;"Em andamento",J42&lt;&gt;"Concluída",J42&lt;&gt;"Cancelada"),"Status inválido",""))))))))</x:f>
      </x:c>
      <x:c r="N42" s="175" t="n">
        <x:f>IF(AND(B42&lt;&gt;"",M42=""),1,0)</x:f>
        <x:v>0</x:v>
      </x:c>
      <x:c r="O42" s="175" t="n">
        <x:f>IF(AND(ISNUMBER(B42),B42&gt;=Listas!B13,B42&lt;Listas!B14+1),1,0)</x:f>
        <x:v>0</x:v>
      </x:c>
      <x:c r="P42" s="175" t="n">
        <x:f>IF(COUNTA(A42:L42)=0,0,IF(COUNTIFS(Veiculos!$A$5:$A$104,C42)=1,IFERROR(INDEX(Veiculos!$X$5:$X$104,MATCH(C42,Veiculos!$A$5:$A$104,0)),0),IF(Listas!B15="Todos",1,0)))</x:f>
        <x:v>0</x:v>
      </x:c>
      <x:c r="Q42" s="1" t="n">
        <x:f>IF(M42&lt;&gt;"",1,0)</x:f>
        <x:v>0</x:v>
      </x:c>
      <x:c r="R42" s="1"/>
      <x:c r="S42" s="1"/>
      <x:c r="T42" s="1"/>
      <x:c r="U42" s="1"/>
      <x:c r="V42" s="1"/>
      <x:c r="W42" s="1"/>
    </x:row>
    <x:row r="43">
      <x:c r="A43" s="31"/>
      <x:c r="B43" s="37"/>
      <x:c r="C43" s="31"/>
      <x:c r="D43" s="31"/>
      <x:c r="E43" s="31"/>
      <x:c r="F43" s="36"/>
      <x:c r="G43" s="31"/>
      <x:c r="H43" s="47"/>
      <x:c r="I43" s="36"/>
      <x:c r="J43" s="31"/>
      <x:c r="K43" s="37"/>
      <x:c r="L43" s="31"/>
      <x:c r="M43" s="175" t="str">
        <x:f>IF(COUNTA(A43:L43)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inválidos",IF(OR(NOT(ISNUMBER(B43)),B43&lt;=0),"Data inválida",IF(OR(C43="",COUNTIFS(Veiculos!$A$5:$A$104,C43)&lt;&gt;1),"Veículo ausente ou duplicado",IF(IFERROR(INDEX(Veiculos!$AG$5:$AG$104,MATCH(C43,Veiculos!$A$5:$A$104,0)),0)&lt;&gt;1,"Cadastro do veículo pendente",IF(OR(A43="",COUNTIFS($A$5:$A$204,A43)&lt;&gt;1),"OS ausente ou duplicada",IF(OR(NOT(ISNUMBER(H43)),H43&lt;0),"Custo inválido",IF(AND(J43&lt;&gt;"Programada",J43&lt;&gt;"Em andamento",J43&lt;&gt;"Concluída",J43&lt;&gt;"Cancelada"),"Status inválido",""))))))))</x:f>
      </x:c>
      <x:c r="N43" s="175" t="n">
        <x:f>IF(AND(B43&lt;&gt;"",M43=""),1,0)</x:f>
        <x:v>0</x:v>
      </x:c>
      <x:c r="O43" s="175" t="n">
        <x:f>IF(AND(ISNUMBER(B43),B43&gt;=Listas!B13,B43&lt;Listas!B14+1),1,0)</x:f>
        <x:v>0</x:v>
      </x:c>
      <x:c r="P43" s="175" t="n">
        <x:f>IF(COUNTA(A43:L43)=0,0,IF(COUNTIFS(Veiculos!$A$5:$A$104,C43)=1,IFERROR(INDEX(Veiculos!$X$5:$X$104,MATCH(C43,Veiculos!$A$5:$A$104,0)),0),IF(Listas!B15="Todos",1,0)))</x:f>
        <x:v>0</x:v>
      </x:c>
      <x:c r="Q43" s="1" t="n">
        <x:f>IF(M43&lt;&gt;"",1,0)</x:f>
        <x:v>0</x:v>
      </x:c>
      <x:c r="R43" s="1"/>
      <x:c r="S43" s="1"/>
      <x:c r="T43" s="1"/>
      <x:c r="U43" s="1"/>
      <x:c r="V43" s="1"/>
      <x:c r="W43" s="1"/>
    </x:row>
    <x:row r="44">
      <x:c r="A44" s="31"/>
      <x:c r="B44" s="37"/>
      <x:c r="C44" s="31"/>
      <x:c r="D44" s="31"/>
      <x:c r="E44" s="31"/>
      <x:c r="F44" s="36"/>
      <x:c r="G44" s="31"/>
      <x:c r="H44" s="47"/>
      <x:c r="I44" s="36"/>
      <x:c r="J44" s="31"/>
      <x:c r="K44" s="37"/>
      <x:c r="L44" s="31"/>
      <x:c r="M44" s="175" t="str">
        <x:f>IF(COUNTA(A44:L44)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inválidos",IF(OR(NOT(ISNUMBER(B44)),B44&lt;=0),"Data inválida",IF(OR(C44="",COUNTIFS(Veiculos!$A$5:$A$104,C44)&lt;&gt;1),"Veículo ausente ou duplicado",IF(IFERROR(INDEX(Veiculos!$AG$5:$AG$104,MATCH(C44,Veiculos!$A$5:$A$104,0)),0)&lt;&gt;1,"Cadastro do veículo pendente",IF(OR(A44="",COUNTIFS($A$5:$A$204,A44)&lt;&gt;1),"OS ausente ou duplicada",IF(OR(NOT(ISNUMBER(H44)),H44&lt;0),"Custo inválido",IF(AND(J44&lt;&gt;"Programada",J44&lt;&gt;"Em andamento",J44&lt;&gt;"Concluída",J44&lt;&gt;"Cancelada"),"Status inválido",""))))))))</x:f>
      </x:c>
      <x:c r="N44" s="175" t="n">
        <x:f>IF(AND(B44&lt;&gt;"",M44=""),1,0)</x:f>
        <x:v>0</x:v>
      </x:c>
      <x:c r="O44" s="175" t="n">
        <x:f>IF(AND(ISNUMBER(B44),B44&gt;=Listas!B13,B44&lt;Listas!B14+1),1,0)</x:f>
        <x:v>0</x:v>
      </x:c>
      <x:c r="P44" s="175" t="n">
        <x:f>IF(COUNTA(A44:L44)=0,0,IF(COUNTIFS(Veiculos!$A$5:$A$104,C44)=1,IFERROR(INDEX(Veiculos!$X$5:$X$104,MATCH(C44,Veiculos!$A$5:$A$104,0)),0),IF(Listas!B15="Todos",1,0)))</x:f>
        <x:v>0</x:v>
      </x:c>
      <x:c r="Q44" s="1" t="n">
        <x:f>IF(M44&lt;&gt;"",1,0)</x:f>
        <x:v>0</x:v>
      </x:c>
      <x:c r="R44" s="1"/>
      <x:c r="S44" s="1"/>
      <x:c r="T44" s="1"/>
      <x:c r="U44" s="1"/>
      <x:c r="V44" s="1"/>
      <x:c r="W44" s="1"/>
    </x:row>
    <x:row r="45">
      <x:c r="A45" s="31"/>
      <x:c r="B45" s="37"/>
      <x:c r="C45" s="31"/>
      <x:c r="D45" s="31"/>
      <x:c r="E45" s="31"/>
      <x:c r="F45" s="36"/>
      <x:c r="G45" s="31"/>
      <x:c r="H45" s="47"/>
      <x:c r="I45" s="36"/>
      <x:c r="J45" s="31"/>
      <x:c r="K45" s="37"/>
      <x:c r="L45" s="31"/>
      <x:c r="M45" s="175" t="str">
        <x:f>IF(COUNTA(A45:L45)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inválidos",IF(OR(NOT(ISNUMBER(B45)),B45&lt;=0),"Data inválida",IF(OR(C45="",COUNTIFS(Veiculos!$A$5:$A$104,C45)&lt;&gt;1),"Veículo ausente ou duplicado",IF(IFERROR(INDEX(Veiculos!$AG$5:$AG$104,MATCH(C45,Veiculos!$A$5:$A$104,0)),0)&lt;&gt;1,"Cadastro do veículo pendente",IF(OR(A45="",COUNTIFS($A$5:$A$204,A45)&lt;&gt;1),"OS ausente ou duplicada",IF(OR(NOT(ISNUMBER(H45)),H45&lt;0),"Custo inválido",IF(AND(J45&lt;&gt;"Programada",J45&lt;&gt;"Em andamento",J45&lt;&gt;"Concluída",J45&lt;&gt;"Cancelada"),"Status inválido",""))))))))</x:f>
      </x:c>
      <x:c r="N45" s="175" t="n">
        <x:f>IF(AND(B45&lt;&gt;"",M45=""),1,0)</x:f>
        <x:v>0</x:v>
      </x:c>
      <x:c r="O45" s="175" t="n">
        <x:f>IF(AND(ISNUMBER(B45),B45&gt;=Listas!B13,B45&lt;Listas!B14+1),1,0)</x:f>
        <x:v>0</x:v>
      </x:c>
      <x:c r="P45" s="175" t="n">
        <x:f>IF(COUNTA(A45:L45)=0,0,IF(COUNTIFS(Veiculos!$A$5:$A$104,C45)=1,IFERROR(INDEX(Veiculos!$X$5:$X$104,MATCH(C45,Veiculos!$A$5:$A$104,0)),0),IF(Listas!B15="Todos",1,0)))</x:f>
        <x:v>0</x:v>
      </x:c>
      <x:c r="Q45" s="1" t="n">
        <x:f>IF(M45&lt;&gt;"",1,0)</x:f>
        <x:v>0</x:v>
      </x:c>
      <x:c r="R45" s="1"/>
      <x:c r="S45" s="1"/>
      <x:c r="T45" s="1"/>
      <x:c r="U45" s="1"/>
      <x:c r="V45" s="1"/>
      <x:c r="W45" s="1"/>
    </x:row>
    <x:row r="46">
      <x:c r="A46" s="31"/>
      <x:c r="B46" s="37"/>
      <x:c r="C46" s="31"/>
      <x:c r="D46" s="31"/>
      <x:c r="E46" s="31"/>
      <x:c r="F46" s="36"/>
      <x:c r="G46" s="31"/>
      <x:c r="H46" s="47"/>
      <x:c r="I46" s="36"/>
      <x:c r="J46" s="31"/>
      <x:c r="K46" s="37"/>
      <x:c r="L46" s="31"/>
      <x:c r="M46" s="175" t="str">
        <x:f>IF(COUNTA(A46:L46)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inválidos",IF(OR(NOT(ISNUMBER(B46)),B46&lt;=0),"Data inválida",IF(OR(C46="",COUNTIFS(Veiculos!$A$5:$A$104,C46)&lt;&gt;1),"Veículo ausente ou duplicado",IF(IFERROR(INDEX(Veiculos!$AG$5:$AG$104,MATCH(C46,Veiculos!$A$5:$A$104,0)),0)&lt;&gt;1,"Cadastro do veículo pendente",IF(OR(A46="",COUNTIFS($A$5:$A$204,A46)&lt;&gt;1),"OS ausente ou duplicada",IF(OR(NOT(ISNUMBER(H46)),H46&lt;0),"Custo inválido",IF(AND(J46&lt;&gt;"Programada",J46&lt;&gt;"Em andamento",J46&lt;&gt;"Concluída",J46&lt;&gt;"Cancelada"),"Status inválido",""))))))))</x:f>
      </x:c>
      <x:c r="N46" s="175" t="n">
        <x:f>IF(AND(B46&lt;&gt;"",M46=""),1,0)</x:f>
        <x:v>0</x:v>
      </x:c>
      <x:c r="O46" s="175" t="n">
        <x:f>IF(AND(ISNUMBER(B46),B46&gt;=Listas!B13,B46&lt;Listas!B14+1),1,0)</x:f>
        <x:v>0</x:v>
      </x:c>
      <x:c r="P46" s="175" t="n">
        <x:f>IF(COUNTA(A46:L46)=0,0,IF(COUNTIFS(Veiculos!$A$5:$A$104,C46)=1,IFERROR(INDEX(Veiculos!$X$5:$X$104,MATCH(C46,Veiculos!$A$5:$A$104,0)),0),IF(Listas!B15="Todos",1,0)))</x:f>
        <x:v>0</x:v>
      </x:c>
      <x:c r="Q46" s="1" t="n">
        <x:f>IF(M46&lt;&gt;"",1,0)</x:f>
        <x:v>0</x:v>
      </x:c>
      <x:c r="R46" s="1"/>
      <x:c r="S46" s="1"/>
      <x:c r="T46" s="1"/>
      <x:c r="U46" s="1"/>
      <x:c r="V46" s="1"/>
      <x:c r="W46" s="1"/>
    </x:row>
    <x:row r="47">
      <x:c r="A47" s="31"/>
      <x:c r="B47" s="37"/>
      <x:c r="C47" s="31"/>
      <x:c r="D47" s="31"/>
      <x:c r="E47" s="31"/>
      <x:c r="F47" s="36"/>
      <x:c r="G47" s="31"/>
      <x:c r="H47" s="47"/>
      <x:c r="I47" s="36"/>
      <x:c r="J47" s="31"/>
      <x:c r="K47" s="37"/>
      <x:c r="L47" s="31"/>
      <x:c r="M47" s="175" t="str">
        <x:f>IF(COUNTA(A47:L47)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inválidos",IF(OR(NOT(ISNUMBER(B47)),B47&lt;=0),"Data inválida",IF(OR(C47="",COUNTIFS(Veiculos!$A$5:$A$104,C47)&lt;&gt;1),"Veículo ausente ou duplicado",IF(IFERROR(INDEX(Veiculos!$AG$5:$AG$104,MATCH(C47,Veiculos!$A$5:$A$104,0)),0)&lt;&gt;1,"Cadastro do veículo pendente",IF(OR(A47="",COUNTIFS($A$5:$A$204,A47)&lt;&gt;1),"OS ausente ou duplicada",IF(OR(NOT(ISNUMBER(H47)),H47&lt;0),"Custo inválido",IF(AND(J47&lt;&gt;"Programada",J47&lt;&gt;"Em andamento",J47&lt;&gt;"Concluída",J47&lt;&gt;"Cancelada"),"Status inválido",""))))))))</x:f>
      </x:c>
      <x:c r="N47" s="175" t="n">
        <x:f>IF(AND(B47&lt;&gt;"",M47=""),1,0)</x:f>
        <x:v>0</x:v>
      </x:c>
      <x:c r="O47" s="175" t="n">
        <x:f>IF(AND(ISNUMBER(B47),B47&gt;=Listas!B13,B47&lt;Listas!B14+1),1,0)</x:f>
        <x:v>0</x:v>
      </x:c>
      <x:c r="P47" s="175" t="n">
        <x:f>IF(COUNTA(A47:L47)=0,0,IF(COUNTIFS(Veiculos!$A$5:$A$104,C47)=1,IFERROR(INDEX(Veiculos!$X$5:$X$104,MATCH(C47,Veiculos!$A$5:$A$104,0)),0),IF(Listas!B15="Todos",1,0)))</x:f>
        <x:v>0</x:v>
      </x:c>
      <x:c r="Q47" s="1" t="n">
        <x:f>IF(M47&lt;&gt;"",1,0)</x:f>
        <x:v>0</x:v>
      </x:c>
      <x:c r="R47" s="1"/>
      <x:c r="S47" s="1"/>
      <x:c r="T47" s="1"/>
      <x:c r="U47" s="1"/>
      <x:c r="V47" s="1"/>
      <x:c r="W47" s="1"/>
    </x:row>
    <x:row r="48">
      <x:c r="A48" s="31"/>
      <x:c r="B48" s="37"/>
      <x:c r="C48" s="31"/>
      <x:c r="D48" s="31"/>
      <x:c r="E48" s="31"/>
      <x:c r="F48" s="36"/>
      <x:c r="G48" s="31"/>
      <x:c r="H48" s="47"/>
      <x:c r="I48" s="36"/>
      <x:c r="J48" s="31"/>
      <x:c r="K48" s="37"/>
      <x:c r="L48" s="31"/>
      <x:c r="M48" s="175" t="str">
        <x:f>IF(COUNTA(A48:L48)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inválidos",IF(OR(NOT(ISNUMBER(B48)),B48&lt;=0),"Data inválida",IF(OR(C48="",COUNTIFS(Veiculos!$A$5:$A$104,C48)&lt;&gt;1),"Veículo ausente ou duplicado",IF(IFERROR(INDEX(Veiculos!$AG$5:$AG$104,MATCH(C48,Veiculos!$A$5:$A$104,0)),0)&lt;&gt;1,"Cadastro do veículo pendente",IF(OR(A48="",COUNTIFS($A$5:$A$204,A48)&lt;&gt;1),"OS ausente ou duplicada",IF(OR(NOT(ISNUMBER(H48)),H48&lt;0),"Custo inválido",IF(AND(J48&lt;&gt;"Programada",J48&lt;&gt;"Em andamento",J48&lt;&gt;"Concluída",J48&lt;&gt;"Cancelada"),"Status inválido",""))))))))</x:f>
      </x:c>
      <x:c r="N48" s="175" t="n">
        <x:f>IF(AND(B48&lt;&gt;"",M48=""),1,0)</x:f>
        <x:v>0</x:v>
      </x:c>
      <x:c r="O48" s="175" t="n">
        <x:f>IF(AND(ISNUMBER(B48),B48&gt;=Listas!B13,B48&lt;Listas!B14+1),1,0)</x:f>
        <x:v>0</x:v>
      </x:c>
      <x:c r="P48" s="175" t="n">
        <x:f>IF(COUNTA(A48:L48)=0,0,IF(COUNTIFS(Veiculos!$A$5:$A$104,C48)=1,IFERROR(INDEX(Veiculos!$X$5:$X$104,MATCH(C48,Veiculos!$A$5:$A$104,0)),0),IF(Listas!B15="Todos",1,0)))</x:f>
        <x:v>0</x:v>
      </x:c>
      <x:c r="Q48" s="1" t="n">
        <x:f>IF(M48&lt;&gt;"",1,0)</x:f>
        <x:v>0</x:v>
      </x:c>
      <x:c r="R48" s="1"/>
      <x:c r="S48" s="1"/>
      <x:c r="T48" s="1"/>
      <x:c r="U48" s="1"/>
      <x:c r="V48" s="1"/>
      <x:c r="W48" s="1"/>
    </x:row>
    <x:row r="49">
      <x:c r="A49" s="31"/>
      <x:c r="B49" s="37"/>
      <x:c r="C49" s="31"/>
      <x:c r="D49" s="31"/>
      <x:c r="E49" s="31"/>
      <x:c r="F49" s="36"/>
      <x:c r="G49" s="31"/>
      <x:c r="H49" s="47"/>
      <x:c r="I49" s="36"/>
      <x:c r="J49" s="31"/>
      <x:c r="K49" s="37"/>
      <x:c r="L49" s="31"/>
      <x:c r="M49" s="175" t="str">
        <x:f>IF(COUNTA(A49:L49)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inválidos",IF(OR(NOT(ISNUMBER(B49)),B49&lt;=0),"Data inválida",IF(OR(C49="",COUNTIFS(Veiculos!$A$5:$A$104,C49)&lt;&gt;1),"Veículo ausente ou duplicado",IF(IFERROR(INDEX(Veiculos!$AG$5:$AG$104,MATCH(C49,Veiculos!$A$5:$A$104,0)),0)&lt;&gt;1,"Cadastro do veículo pendente",IF(OR(A49="",COUNTIFS($A$5:$A$204,A49)&lt;&gt;1),"OS ausente ou duplicada",IF(OR(NOT(ISNUMBER(H49)),H49&lt;0),"Custo inválido",IF(AND(J49&lt;&gt;"Programada",J49&lt;&gt;"Em andamento",J49&lt;&gt;"Concluída",J49&lt;&gt;"Cancelada"),"Status inválido",""))))))))</x:f>
      </x:c>
      <x:c r="N49" s="175" t="n">
        <x:f>IF(AND(B49&lt;&gt;"",M49=""),1,0)</x:f>
        <x:v>0</x:v>
      </x:c>
      <x:c r="O49" s="175" t="n">
        <x:f>IF(AND(ISNUMBER(B49),B49&gt;=Listas!B13,B49&lt;Listas!B14+1),1,0)</x:f>
        <x:v>0</x:v>
      </x:c>
      <x:c r="P49" s="175" t="n">
        <x:f>IF(COUNTA(A49:L49)=0,0,IF(COUNTIFS(Veiculos!$A$5:$A$104,C49)=1,IFERROR(INDEX(Veiculos!$X$5:$X$104,MATCH(C49,Veiculos!$A$5:$A$104,0)),0),IF(Listas!B15="Todos",1,0)))</x:f>
        <x:v>0</x:v>
      </x:c>
      <x:c r="Q49" s="1" t="n">
        <x:f>IF(M49&lt;&gt;"",1,0)</x:f>
        <x:v>0</x:v>
      </x:c>
      <x:c r="R49" s="1"/>
      <x:c r="S49" s="1"/>
      <x:c r="T49" s="1"/>
      <x:c r="U49" s="1"/>
      <x:c r="V49" s="1"/>
      <x:c r="W49" s="1"/>
    </x:row>
    <x:row r="50">
      <x:c r="A50" s="31"/>
      <x:c r="B50" s="37"/>
      <x:c r="C50" s="31"/>
      <x:c r="D50" s="31"/>
      <x:c r="E50" s="31"/>
      <x:c r="F50" s="36"/>
      <x:c r="G50" s="31"/>
      <x:c r="H50" s="47"/>
      <x:c r="I50" s="36"/>
      <x:c r="J50" s="31"/>
      <x:c r="K50" s="37"/>
      <x:c r="L50" s="31"/>
      <x:c r="M50" s="175" t="str">
        <x:f>IF(COUNTA(A50:L50)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inválidos",IF(OR(NOT(ISNUMBER(B50)),B50&lt;=0),"Data inválida",IF(OR(C50="",COUNTIFS(Veiculos!$A$5:$A$104,C50)&lt;&gt;1),"Veículo ausente ou duplicado",IF(IFERROR(INDEX(Veiculos!$AG$5:$AG$104,MATCH(C50,Veiculos!$A$5:$A$104,0)),0)&lt;&gt;1,"Cadastro do veículo pendente",IF(OR(A50="",COUNTIFS($A$5:$A$204,A50)&lt;&gt;1),"OS ausente ou duplicada",IF(OR(NOT(ISNUMBER(H50)),H50&lt;0),"Custo inválido",IF(AND(J50&lt;&gt;"Programada",J50&lt;&gt;"Em andamento",J50&lt;&gt;"Concluída",J50&lt;&gt;"Cancelada"),"Status inválido",""))))))))</x:f>
      </x:c>
      <x:c r="N50" s="175" t="n">
        <x:f>IF(AND(B50&lt;&gt;"",M50=""),1,0)</x:f>
        <x:v>0</x:v>
      </x:c>
      <x:c r="O50" s="175" t="n">
        <x:f>IF(AND(ISNUMBER(B50),B50&gt;=Listas!B13,B50&lt;Listas!B14+1),1,0)</x:f>
        <x:v>0</x:v>
      </x:c>
      <x:c r="P50" s="175" t="n">
        <x:f>IF(COUNTA(A50:L50)=0,0,IF(COUNTIFS(Veiculos!$A$5:$A$104,C50)=1,IFERROR(INDEX(Veiculos!$X$5:$X$104,MATCH(C50,Veiculos!$A$5:$A$104,0)),0),IF(Listas!B15="Todos",1,0)))</x:f>
        <x:v>0</x:v>
      </x:c>
      <x:c r="Q50" s="1" t="n">
        <x:f>IF(M50&lt;&gt;"",1,0)</x:f>
        <x:v>0</x:v>
      </x:c>
      <x:c r="R50" s="1"/>
      <x:c r="S50" s="1"/>
      <x:c r="T50" s="1"/>
      <x:c r="U50" s="1"/>
      <x:c r="V50" s="1"/>
      <x:c r="W50" s="1"/>
    </x:row>
    <x:row r="51">
      <x:c r="A51" s="31"/>
      <x:c r="B51" s="37"/>
      <x:c r="C51" s="31"/>
      <x:c r="D51" s="31"/>
      <x:c r="E51" s="31"/>
      <x:c r="F51" s="36"/>
      <x:c r="G51" s="31"/>
      <x:c r="H51" s="47"/>
      <x:c r="I51" s="36"/>
      <x:c r="J51" s="31"/>
      <x:c r="K51" s="37"/>
      <x:c r="L51" s="31"/>
      <x:c r="M51" s="175" t="str">
        <x:f>IF(COUNTA(A51:L51)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inválidos",IF(OR(NOT(ISNUMBER(B51)),B51&lt;=0),"Data inválida",IF(OR(C51="",COUNTIFS(Veiculos!$A$5:$A$104,C51)&lt;&gt;1),"Veículo ausente ou duplicado",IF(IFERROR(INDEX(Veiculos!$AG$5:$AG$104,MATCH(C51,Veiculos!$A$5:$A$104,0)),0)&lt;&gt;1,"Cadastro do veículo pendente",IF(OR(A51="",COUNTIFS($A$5:$A$204,A51)&lt;&gt;1),"OS ausente ou duplicada",IF(OR(NOT(ISNUMBER(H51)),H51&lt;0),"Custo inválido",IF(AND(J51&lt;&gt;"Programada",J51&lt;&gt;"Em andamento",J51&lt;&gt;"Concluída",J51&lt;&gt;"Cancelada"),"Status inválido",""))))))))</x:f>
      </x:c>
      <x:c r="N51" s="175" t="n">
        <x:f>IF(AND(B51&lt;&gt;"",M51=""),1,0)</x:f>
        <x:v>0</x:v>
      </x:c>
      <x:c r="O51" s="175" t="n">
        <x:f>IF(AND(ISNUMBER(B51),B51&gt;=Listas!B13,B51&lt;Listas!B14+1),1,0)</x:f>
        <x:v>0</x:v>
      </x:c>
      <x:c r="P51" s="175" t="n">
        <x:f>IF(COUNTA(A51:L51)=0,0,IF(COUNTIFS(Veiculos!$A$5:$A$104,C51)=1,IFERROR(INDEX(Veiculos!$X$5:$X$104,MATCH(C51,Veiculos!$A$5:$A$104,0)),0),IF(Listas!B15="Todos",1,0)))</x:f>
        <x:v>0</x:v>
      </x:c>
      <x:c r="Q51" s="1" t="n">
        <x:f>IF(M51&lt;&gt;"",1,0)</x:f>
        <x:v>0</x:v>
      </x:c>
      <x:c r="R51" s="1"/>
      <x:c r="S51" s="1"/>
      <x:c r="T51" s="1"/>
      <x:c r="U51" s="1"/>
      <x:c r="V51" s="1"/>
      <x:c r="W51" s="1"/>
    </x:row>
    <x:row r="52">
      <x:c r="A52" s="31"/>
      <x:c r="B52" s="37"/>
      <x:c r="C52" s="31"/>
      <x:c r="D52" s="31"/>
      <x:c r="E52" s="31"/>
      <x:c r="F52" s="36"/>
      <x:c r="G52" s="31"/>
      <x:c r="H52" s="47"/>
      <x:c r="I52" s="36"/>
      <x:c r="J52" s="31"/>
      <x:c r="K52" s="37"/>
      <x:c r="L52" s="31"/>
      <x:c r="M52" s="175" t="str">
        <x:f>IF(COUNTA(A52:L52)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inválidos",IF(OR(NOT(ISNUMBER(B52)),B52&lt;=0),"Data inválida",IF(OR(C52="",COUNTIFS(Veiculos!$A$5:$A$104,C52)&lt;&gt;1),"Veículo ausente ou duplicado",IF(IFERROR(INDEX(Veiculos!$AG$5:$AG$104,MATCH(C52,Veiculos!$A$5:$A$104,0)),0)&lt;&gt;1,"Cadastro do veículo pendente",IF(OR(A52="",COUNTIFS($A$5:$A$204,A52)&lt;&gt;1),"OS ausente ou duplicada",IF(OR(NOT(ISNUMBER(H52)),H52&lt;0),"Custo inválido",IF(AND(J52&lt;&gt;"Programada",J52&lt;&gt;"Em andamento",J52&lt;&gt;"Concluída",J52&lt;&gt;"Cancelada"),"Status inválido",""))))))))</x:f>
      </x:c>
      <x:c r="N52" s="175" t="n">
        <x:f>IF(AND(B52&lt;&gt;"",M52=""),1,0)</x:f>
        <x:v>0</x:v>
      </x:c>
      <x:c r="O52" s="175" t="n">
        <x:f>IF(AND(ISNUMBER(B52),B52&gt;=Listas!B13,B52&lt;Listas!B14+1),1,0)</x:f>
        <x:v>0</x:v>
      </x:c>
      <x:c r="P52" s="175" t="n">
        <x:f>IF(COUNTA(A52:L52)=0,0,IF(COUNTIFS(Veiculos!$A$5:$A$104,C52)=1,IFERROR(INDEX(Veiculos!$X$5:$X$104,MATCH(C52,Veiculos!$A$5:$A$104,0)),0),IF(Listas!B15="Todos",1,0)))</x:f>
        <x:v>0</x:v>
      </x:c>
      <x:c r="Q52" s="1" t="n">
        <x:f>IF(M52&lt;&gt;"",1,0)</x:f>
        <x:v>0</x:v>
      </x:c>
      <x:c r="R52" s="1"/>
      <x:c r="S52" s="1"/>
      <x:c r="T52" s="1"/>
      <x:c r="U52" s="1"/>
      <x:c r="V52" s="1"/>
      <x:c r="W52" s="1"/>
    </x:row>
    <x:row r="53">
      <x:c r="A53" s="31"/>
      <x:c r="B53" s="37"/>
      <x:c r="C53" s="31"/>
      <x:c r="D53" s="31"/>
      <x:c r="E53" s="31"/>
      <x:c r="F53" s="36"/>
      <x:c r="G53" s="31"/>
      <x:c r="H53" s="47"/>
      <x:c r="I53" s="36"/>
      <x:c r="J53" s="31"/>
      <x:c r="K53" s="37"/>
      <x:c r="L53" s="31"/>
      <x:c r="M53" s="175" t="str">
        <x:f>IF(COUNTA(A53:L53)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inválidos",IF(OR(NOT(ISNUMBER(B53)),B53&lt;=0),"Data inválida",IF(OR(C53="",COUNTIFS(Veiculos!$A$5:$A$104,C53)&lt;&gt;1),"Veículo ausente ou duplicado",IF(IFERROR(INDEX(Veiculos!$AG$5:$AG$104,MATCH(C53,Veiculos!$A$5:$A$104,0)),0)&lt;&gt;1,"Cadastro do veículo pendente",IF(OR(A53="",COUNTIFS($A$5:$A$204,A53)&lt;&gt;1),"OS ausente ou duplicada",IF(OR(NOT(ISNUMBER(H53)),H53&lt;0),"Custo inválido",IF(AND(J53&lt;&gt;"Programada",J53&lt;&gt;"Em andamento",J53&lt;&gt;"Concluída",J53&lt;&gt;"Cancelada"),"Status inválido",""))))))))</x:f>
      </x:c>
      <x:c r="N53" s="175" t="n">
        <x:f>IF(AND(B53&lt;&gt;"",M53=""),1,0)</x:f>
        <x:v>0</x:v>
      </x:c>
      <x:c r="O53" s="175" t="n">
        <x:f>IF(AND(ISNUMBER(B53),B53&gt;=Listas!B13,B53&lt;Listas!B14+1),1,0)</x:f>
        <x:v>0</x:v>
      </x:c>
      <x:c r="P53" s="175" t="n">
        <x:f>IF(COUNTA(A53:L53)=0,0,IF(COUNTIFS(Veiculos!$A$5:$A$104,C53)=1,IFERROR(INDEX(Veiculos!$X$5:$X$104,MATCH(C53,Veiculos!$A$5:$A$104,0)),0),IF(Listas!B15="Todos",1,0)))</x:f>
        <x:v>0</x:v>
      </x:c>
      <x:c r="Q53" s="1" t="n">
        <x:f>IF(M53&lt;&gt;"",1,0)</x:f>
        <x:v>0</x:v>
      </x:c>
      <x:c r="R53" s="1"/>
      <x:c r="S53" s="1"/>
      <x:c r="T53" s="1"/>
      <x:c r="U53" s="1"/>
      <x:c r="V53" s="1"/>
      <x:c r="W53" s="1"/>
    </x:row>
    <x:row r="54">
      <x:c r="A54" s="31"/>
      <x:c r="B54" s="37"/>
      <x:c r="C54" s="31"/>
      <x:c r="D54" s="31"/>
      <x:c r="E54" s="31"/>
      <x:c r="F54" s="36"/>
      <x:c r="G54" s="31"/>
      <x:c r="H54" s="47"/>
      <x:c r="I54" s="36"/>
      <x:c r="J54" s="31"/>
      <x:c r="K54" s="37"/>
      <x:c r="L54" s="31"/>
      <x:c r="M54" s="175" t="str">
        <x:f>IF(COUNTA(A54:L54)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inválidos",IF(OR(NOT(ISNUMBER(B54)),B54&lt;=0),"Data inválida",IF(OR(C54="",COUNTIFS(Veiculos!$A$5:$A$104,C54)&lt;&gt;1),"Veículo ausente ou duplicado",IF(IFERROR(INDEX(Veiculos!$AG$5:$AG$104,MATCH(C54,Veiculos!$A$5:$A$104,0)),0)&lt;&gt;1,"Cadastro do veículo pendente",IF(OR(A54="",COUNTIFS($A$5:$A$204,A54)&lt;&gt;1),"OS ausente ou duplicada",IF(OR(NOT(ISNUMBER(H54)),H54&lt;0),"Custo inválido",IF(AND(J54&lt;&gt;"Programada",J54&lt;&gt;"Em andamento",J54&lt;&gt;"Concluída",J54&lt;&gt;"Cancelada"),"Status inválido",""))))))))</x:f>
      </x:c>
      <x:c r="N54" s="175" t="n">
        <x:f>IF(AND(B54&lt;&gt;"",M54=""),1,0)</x:f>
        <x:v>0</x:v>
      </x:c>
      <x:c r="O54" s="175" t="n">
        <x:f>IF(AND(ISNUMBER(B54),B54&gt;=Listas!B13,B54&lt;Listas!B14+1),1,0)</x:f>
        <x:v>0</x:v>
      </x:c>
      <x:c r="P54" s="175" t="n">
        <x:f>IF(COUNTA(A54:L54)=0,0,IF(COUNTIFS(Veiculos!$A$5:$A$104,C54)=1,IFERROR(INDEX(Veiculos!$X$5:$X$104,MATCH(C54,Veiculos!$A$5:$A$104,0)),0),IF(Listas!B15="Todos",1,0)))</x:f>
        <x:v>0</x:v>
      </x:c>
      <x:c r="Q54" s="1" t="n">
        <x:f>IF(M54&lt;&gt;"",1,0)</x:f>
        <x:v>0</x:v>
      </x:c>
      <x:c r="R54" s="1"/>
      <x:c r="S54" s="1"/>
      <x:c r="T54" s="1"/>
      <x:c r="U54" s="1"/>
      <x:c r="V54" s="1"/>
      <x:c r="W54" s="1"/>
    </x:row>
    <x:row r="55">
      <x:c r="A55" s="31"/>
      <x:c r="B55" s="37"/>
      <x:c r="C55" s="31"/>
      <x:c r="D55" s="31"/>
      <x:c r="E55" s="31"/>
      <x:c r="F55" s="36"/>
      <x:c r="G55" s="31"/>
      <x:c r="H55" s="47"/>
      <x:c r="I55" s="36"/>
      <x:c r="J55" s="31"/>
      <x:c r="K55" s="37"/>
      <x:c r="L55" s="31"/>
      <x:c r="M55" s="175" t="str">
        <x:f>IF(COUNTA(A55:L55)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inválidos",IF(OR(NOT(ISNUMBER(B55)),B55&lt;=0),"Data inválida",IF(OR(C55="",COUNTIFS(Veiculos!$A$5:$A$104,C55)&lt;&gt;1),"Veículo ausente ou duplicado",IF(IFERROR(INDEX(Veiculos!$AG$5:$AG$104,MATCH(C55,Veiculos!$A$5:$A$104,0)),0)&lt;&gt;1,"Cadastro do veículo pendente",IF(OR(A55="",COUNTIFS($A$5:$A$204,A55)&lt;&gt;1),"OS ausente ou duplicada",IF(OR(NOT(ISNUMBER(H55)),H55&lt;0),"Custo inválido",IF(AND(J55&lt;&gt;"Programada",J55&lt;&gt;"Em andamento",J55&lt;&gt;"Concluída",J55&lt;&gt;"Cancelada"),"Status inválido",""))))))))</x:f>
      </x:c>
      <x:c r="N55" s="175" t="n">
        <x:f>IF(AND(B55&lt;&gt;"",M55=""),1,0)</x:f>
        <x:v>0</x:v>
      </x:c>
      <x:c r="O55" s="175" t="n">
        <x:f>IF(AND(ISNUMBER(B55),B55&gt;=Listas!B13,B55&lt;Listas!B14+1),1,0)</x:f>
        <x:v>0</x:v>
      </x:c>
      <x:c r="P55" s="175" t="n">
        <x:f>IF(COUNTA(A55:L55)=0,0,IF(COUNTIFS(Veiculos!$A$5:$A$104,C55)=1,IFERROR(INDEX(Veiculos!$X$5:$X$104,MATCH(C55,Veiculos!$A$5:$A$104,0)),0),IF(Listas!B15="Todos",1,0)))</x:f>
        <x:v>0</x:v>
      </x:c>
      <x:c r="Q55" s="1" t="n">
        <x:f>IF(M55&lt;&gt;"",1,0)</x:f>
        <x:v>0</x:v>
      </x:c>
      <x:c r="R55" s="1"/>
      <x:c r="S55" s="1"/>
      <x:c r="T55" s="1"/>
      <x:c r="U55" s="1"/>
      <x:c r="V55" s="1"/>
      <x:c r="W55" s="1"/>
    </x:row>
    <x:row r="56">
      <x:c r="A56" s="31"/>
      <x:c r="B56" s="37"/>
      <x:c r="C56" s="31"/>
      <x:c r="D56" s="31"/>
      <x:c r="E56" s="31"/>
      <x:c r="F56" s="36"/>
      <x:c r="G56" s="31"/>
      <x:c r="H56" s="47"/>
      <x:c r="I56" s="36"/>
      <x:c r="J56" s="31"/>
      <x:c r="K56" s="37"/>
      <x:c r="L56" s="31"/>
      <x:c r="M56" s="175" t="str">
        <x:f>IF(COUNTA(A56:L56)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inválidos",IF(OR(NOT(ISNUMBER(B56)),B56&lt;=0),"Data inválida",IF(OR(C56="",COUNTIFS(Veiculos!$A$5:$A$104,C56)&lt;&gt;1),"Veículo ausente ou duplicado",IF(IFERROR(INDEX(Veiculos!$AG$5:$AG$104,MATCH(C56,Veiculos!$A$5:$A$104,0)),0)&lt;&gt;1,"Cadastro do veículo pendente",IF(OR(A56="",COUNTIFS($A$5:$A$204,A56)&lt;&gt;1),"OS ausente ou duplicada",IF(OR(NOT(ISNUMBER(H56)),H56&lt;0),"Custo inválido",IF(AND(J56&lt;&gt;"Programada",J56&lt;&gt;"Em andamento",J56&lt;&gt;"Concluída",J56&lt;&gt;"Cancelada"),"Status inválido",""))))))))</x:f>
      </x:c>
      <x:c r="N56" s="175" t="n">
        <x:f>IF(AND(B56&lt;&gt;"",M56=""),1,0)</x:f>
        <x:v>0</x:v>
      </x:c>
      <x:c r="O56" s="175" t="n">
        <x:f>IF(AND(ISNUMBER(B56),B56&gt;=Listas!B13,B56&lt;Listas!B14+1),1,0)</x:f>
        <x:v>0</x:v>
      </x:c>
      <x:c r="P56" s="175" t="n">
        <x:f>IF(COUNTA(A56:L56)=0,0,IF(COUNTIFS(Veiculos!$A$5:$A$104,C56)=1,IFERROR(INDEX(Veiculos!$X$5:$X$104,MATCH(C56,Veiculos!$A$5:$A$104,0)),0),IF(Listas!B15="Todos",1,0)))</x:f>
        <x:v>0</x:v>
      </x:c>
      <x:c r="Q56" s="1" t="n">
        <x:f>IF(M56&lt;&gt;"",1,0)</x:f>
        <x:v>0</x:v>
      </x:c>
      <x:c r="R56" s="1"/>
      <x:c r="S56" s="1"/>
      <x:c r="T56" s="1"/>
      <x:c r="U56" s="1"/>
      <x:c r="V56" s="1"/>
      <x:c r="W56" s="1"/>
    </x:row>
    <x:row r="57">
      <x:c r="A57" s="31"/>
      <x:c r="B57" s="37"/>
      <x:c r="C57" s="31"/>
      <x:c r="D57" s="31"/>
      <x:c r="E57" s="31"/>
      <x:c r="F57" s="36"/>
      <x:c r="G57" s="31"/>
      <x:c r="H57" s="47"/>
      <x:c r="I57" s="36"/>
      <x:c r="J57" s="31"/>
      <x:c r="K57" s="37"/>
      <x:c r="L57" s="31"/>
      <x:c r="M57" s="175" t="str">
        <x:f>IF(COUNTA(A57:L57)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inválidos",IF(OR(NOT(ISNUMBER(B57)),B57&lt;=0),"Data inválida",IF(OR(C57="",COUNTIFS(Veiculos!$A$5:$A$104,C57)&lt;&gt;1),"Veículo ausente ou duplicado",IF(IFERROR(INDEX(Veiculos!$AG$5:$AG$104,MATCH(C57,Veiculos!$A$5:$A$104,0)),0)&lt;&gt;1,"Cadastro do veículo pendente",IF(OR(A57="",COUNTIFS($A$5:$A$204,A57)&lt;&gt;1),"OS ausente ou duplicada",IF(OR(NOT(ISNUMBER(H57)),H57&lt;0),"Custo inválido",IF(AND(J57&lt;&gt;"Programada",J57&lt;&gt;"Em andamento",J57&lt;&gt;"Concluída",J57&lt;&gt;"Cancelada"),"Status inválido",""))))))))</x:f>
      </x:c>
      <x:c r="N57" s="175" t="n">
        <x:f>IF(AND(B57&lt;&gt;"",M57=""),1,0)</x:f>
        <x:v>0</x:v>
      </x:c>
      <x:c r="O57" s="175" t="n">
        <x:f>IF(AND(ISNUMBER(B57),B57&gt;=Listas!B13,B57&lt;Listas!B14+1),1,0)</x:f>
        <x:v>0</x:v>
      </x:c>
      <x:c r="P57" s="175" t="n">
        <x:f>IF(COUNTA(A57:L57)=0,0,IF(COUNTIFS(Veiculos!$A$5:$A$104,C57)=1,IFERROR(INDEX(Veiculos!$X$5:$X$104,MATCH(C57,Veiculos!$A$5:$A$104,0)),0),IF(Listas!B15="Todos",1,0)))</x:f>
        <x:v>0</x:v>
      </x:c>
      <x:c r="Q57" s="1" t="n">
        <x:f>IF(M57&lt;&gt;"",1,0)</x:f>
        <x:v>0</x:v>
      </x:c>
      <x:c r="R57" s="1"/>
      <x:c r="S57" s="1"/>
      <x:c r="T57" s="1"/>
      <x:c r="U57" s="1"/>
      <x:c r="V57" s="1"/>
      <x:c r="W57" s="1"/>
    </x:row>
    <x:row r="58">
      <x:c r="A58" s="31"/>
      <x:c r="B58" s="37"/>
      <x:c r="C58" s="31"/>
      <x:c r="D58" s="31"/>
      <x:c r="E58" s="31"/>
      <x:c r="F58" s="36"/>
      <x:c r="G58" s="31"/>
      <x:c r="H58" s="47"/>
      <x:c r="I58" s="36"/>
      <x:c r="J58" s="31"/>
      <x:c r="K58" s="37"/>
      <x:c r="L58" s="31"/>
      <x:c r="M58" s="175" t="str">
        <x:f>IF(COUNTA(A58:L58)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inválidos",IF(OR(NOT(ISNUMBER(B58)),B58&lt;=0),"Data inválida",IF(OR(C58="",COUNTIFS(Veiculos!$A$5:$A$104,C58)&lt;&gt;1),"Veículo ausente ou duplicado",IF(IFERROR(INDEX(Veiculos!$AG$5:$AG$104,MATCH(C58,Veiculos!$A$5:$A$104,0)),0)&lt;&gt;1,"Cadastro do veículo pendente",IF(OR(A58="",COUNTIFS($A$5:$A$204,A58)&lt;&gt;1),"OS ausente ou duplicada",IF(OR(NOT(ISNUMBER(H58)),H58&lt;0),"Custo inválido",IF(AND(J58&lt;&gt;"Programada",J58&lt;&gt;"Em andamento",J58&lt;&gt;"Concluída",J58&lt;&gt;"Cancelada"),"Status inválido",""))))))))</x:f>
      </x:c>
      <x:c r="N58" s="175" t="n">
        <x:f>IF(AND(B58&lt;&gt;"",M58=""),1,0)</x:f>
        <x:v>0</x:v>
      </x:c>
      <x:c r="O58" s="175" t="n">
        <x:f>IF(AND(ISNUMBER(B58),B58&gt;=Listas!B13,B58&lt;Listas!B14+1),1,0)</x:f>
        <x:v>0</x:v>
      </x:c>
      <x:c r="P58" s="175" t="n">
        <x:f>IF(COUNTA(A58:L58)=0,0,IF(COUNTIFS(Veiculos!$A$5:$A$104,C58)=1,IFERROR(INDEX(Veiculos!$X$5:$X$104,MATCH(C58,Veiculos!$A$5:$A$104,0)),0),IF(Listas!B15="Todos",1,0)))</x:f>
        <x:v>0</x:v>
      </x:c>
      <x:c r="Q58" s="1" t="n">
        <x:f>IF(M58&lt;&gt;"",1,0)</x:f>
        <x:v>0</x:v>
      </x:c>
      <x:c r="R58" s="1"/>
      <x:c r="S58" s="1"/>
      <x:c r="T58" s="1"/>
      <x:c r="U58" s="1"/>
      <x:c r="V58" s="1"/>
      <x:c r="W58" s="1"/>
    </x:row>
    <x:row r="59">
      <x:c r="A59" s="31"/>
      <x:c r="B59" s="37"/>
      <x:c r="C59" s="31"/>
      <x:c r="D59" s="31"/>
      <x:c r="E59" s="31"/>
      <x:c r="F59" s="36"/>
      <x:c r="G59" s="31"/>
      <x:c r="H59" s="47"/>
      <x:c r="I59" s="36"/>
      <x:c r="J59" s="31"/>
      <x:c r="K59" s="37"/>
      <x:c r="L59" s="31"/>
      <x:c r="M59" s="175" t="str">
        <x:f>IF(COUNTA(A59:L59)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inválidos",IF(OR(NOT(ISNUMBER(B59)),B59&lt;=0),"Data inválida",IF(OR(C59="",COUNTIFS(Veiculos!$A$5:$A$104,C59)&lt;&gt;1),"Veículo ausente ou duplicado",IF(IFERROR(INDEX(Veiculos!$AG$5:$AG$104,MATCH(C59,Veiculos!$A$5:$A$104,0)),0)&lt;&gt;1,"Cadastro do veículo pendente",IF(OR(A59="",COUNTIFS($A$5:$A$204,A59)&lt;&gt;1),"OS ausente ou duplicada",IF(OR(NOT(ISNUMBER(H59)),H59&lt;0),"Custo inválido",IF(AND(J59&lt;&gt;"Programada",J59&lt;&gt;"Em andamento",J59&lt;&gt;"Concluída",J59&lt;&gt;"Cancelada"),"Status inválido",""))))))))</x:f>
      </x:c>
      <x:c r="N59" s="175" t="n">
        <x:f>IF(AND(B59&lt;&gt;"",M59=""),1,0)</x:f>
        <x:v>0</x:v>
      </x:c>
      <x:c r="O59" s="175" t="n">
        <x:f>IF(AND(ISNUMBER(B59),B59&gt;=Listas!B13,B59&lt;Listas!B14+1),1,0)</x:f>
        <x:v>0</x:v>
      </x:c>
      <x:c r="P59" s="175" t="n">
        <x:f>IF(COUNTA(A59:L59)=0,0,IF(COUNTIFS(Veiculos!$A$5:$A$104,C59)=1,IFERROR(INDEX(Veiculos!$X$5:$X$104,MATCH(C59,Veiculos!$A$5:$A$104,0)),0),IF(Listas!B15="Todos",1,0)))</x:f>
        <x:v>0</x:v>
      </x:c>
      <x:c r="Q59" s="1" t="n">
        <x:f>IF(M59&lt;&gt;"",1,0)</x:f>
        <x:v>0</x:v>
      </x:c>
      <x:c r="R59" s="1"/>
      <x:c r="S59" s="1"/>
      <x:c r="T59" s="1"/>
      <x:c r="U59" s="1"/>
      <x:c r="V59" s="1"/>
      <x:c r="W59" s="1"/>
    </x:row>
    <x:row r="60">
      <x:c r="A60" s="31"/>
      <x:c r="B60" s="37"/>
      <x:c r="C60" s="31"/>
      <x:c r="D60" s="31"/>
      <x:c r="E60" s="31"/>
      <x:c r="F60" s="36"/>
      <x:c r="G60" s="31"/>
      <x:c r="H60" s="47"/>
      <x:c r="I60" s="36"/>
      <x:c r="J60" s="31"/>
      <x:c r="K60" s="37"/>
      <x:c r="L60" s="31"/>
      <x:c r="M60" s="175" t="str">
        <x:f>IF(COUNTA(A60:L60)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inválidos",IF(OR(NOT(ISNUMBER(B60)),B60&lt;=0),"Data inválida",IF(OR(C60="",COUNTIFS(Veiculos!$A$5:$A$104,C60)&lt;&gt;1),"Veículo ausente ou duplicado",IF(IFERROR(INDEX(Veiculos!$AG$5:$AG$104,MATCH(C60,Veiculos!$A$5:$A$104,0)),0)&lt;&gt;1,"Cadastro do veículo pendente",IF(OR(A60="",COUNTIFS($A$5:$A$204,A60)&lt;&gt;1),"OS ausente ou duplicada",IF(OR(NOT(ISNUMBER(H60)),H60&lt;0),"Custo inválido",IF(AND(J60&lt;&gt;"Programada",J60&lt;&gt;"Em andamento",J60&lt;&gt;"Concluída",J60&lt;&gt;"Cancelada"),"Status inválido",""))))))))</x:f>
      </x:c>
      <x:c r="N60" s="175" t="n">
        <x:f>IF(AND(B60&lt;&gt;"",M60=""),1,0)</x:f>
        <x:v>0</x:v>
      </x:c>
      <x:c r="O60" s="175" t="n">
        <x:f>IF(AND(ISNUMBER(B60),B60&gt;=Listas!B13,B60&lt;Listas!B14+1),1,0)</x:f>
        <x:v>0</x:v>
      </x:c>
      <x:c r="P60" s="175" t="n">
        <x:f>IF(COUNTA(A60:L60)=0,0,IF(COUNTIFS(Veiculos!$A$5:$A$104,C60)=1,IFERROR(INDEX(Veiculos!$X$5:$X$104,MATCH(C60,Veiculos!$A$5:$A$104,0)),0),IF(Listas!B15="Todos",1,0)))</x:f>
        <x:v>0</x:v>
      </x:c>
      <x:c r="Q60" s="1" t="n">
        <x:f>IF(M60&lt;&gt;"",1,0)</x:f>
        <x:v>0</x:v>
      </x:c>
      <x:c r="R60" s="1"/>
      <x:c r="S60" s="1"/>
      <x:c r="T60" s="1"/>
      <x:c r="U60" s="1"/>
      <x:c r="V60" s="1"/>
      <x:c r="W60" s="1"/>
    </x:row>
    <x:row r="61">
      <x:c r="A61" s="31"/>
      <x:c r="B61" s="37"/>
      <x:c r="C61" s="31"/>
      <x:c r="D61" s="31"/>
      <x:c r="E61" s="31"/>
      <x:c r="F61" s="36"/>
      <x:c r="G61" s="31"/>
      <x:c r="H61" s="47"/>
      <x:c r="I61" s="36"/>
      <x:c r="J61" s="31"/>
      <x:c r="K61" s="37"/>
      <x:c r="L61" s="31"/>
      <x:c r="M61" s="175" t="str">
        <x:f>IF(COUNTA(A61:L61)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inválidos",IF(OR(NOT(ISNUMBER(B61)),B61&lt;=0),"Data inválida",IF(OR(C61="",COUNTIFS(Veiculos!$A$5:$A$104,C61)&lt;&gt;1),"Veículo ausente ou duplicado",IF(IFERROR(INDEX(Veiculos!$AG$5:$AG$104,MATCH(C61,Veiculos!$A$5:$A$104,0)),0)&lt;&gt;1,"Cadastro do veículo pendente",IF(OR(A61="",COUNTIFS($A$5:$A$204,A61)&lt;&gt;1),"OS ausente ou duplicada",IF(OR(NOT(ISNUMBER(H61)),H61&lt;0),"Custo inválido",IF(AND(J61&lt;&gt;"Programada",J61&lt;&gt;"Em andamento",J61&lt;&gt;"Concluída",J61&lt;&gt;"Cancelada"),"Status inválido",""))))))))</x:f>
      </x:c>
      <x:c r="N61" s="175" t="n">
        <x:f>IF(AND(B61&lt;&gt;"",M61=""),1,0)</x:f>
        <x:v>0</x:v>
      </x:c>
      <x:c r="O61" s="175" t="n">
        <x:f>IF(AND(ISNUMBER(B61),B61&gt;=Listas!B13,B61&lt;Listas!B14+1),1,0)</x:f>
        <x:v>0</x:v>
      </x:c>
      <x:c r="P61" s="175" t="n">
        <x:f>IF(COUNTA(A61:L61)=0,0,IF(COUNTIFS(Veiculos!$A$5:$A$104,C61)=1,IFERROR(INDEX(Veiculos!$X$5:$X$104,MATCH(C61,Veiculos!$A$5:$A$104,0)),0),IF(Listas!B15="Todos",1,0)))</x:f>
        <x:v>0</x:v>
      </x:c>
      <x:c r="Q61" s="1" t="n">
        <x:f>IF(M61&lt;&gt;"",1,0)</x:f>
        <x:v>0</x:v>
      </x:c>
      <x:c r="R61" s="1"/>
      <x:c r="S61" s="1"/>
      <x:c r="T61" s="1"/>
      <x:c r="U61" s="1"/>
      <x:c r="V61" s="1"/>
      <x:c r="W61" s="1"/>
    </x:row>
    <x:row r="62">
      <x:c r="A62" s="31"/>
      <x:c r="B62" s="37"/>
      <x:c r="C62" s="31"/>
      <x:c r="D62" s="31"/>
      <x:c r="E62" s="31"/>
      <x:c r="F62" s="36"/>
      <x:c r="G62" s="31"/>
      <x:c r="H62" s="47"/>
      <x:c r="I62" s="36"/>
      <x:c r="J62" s="31"/>
      <x:c r="K62" s="37"/>
      <x:c r="L62" s="31"/>
      <x:c r="M62" s="175" t="str">
        <x:f>IF(COUNTA(A62:L62)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inválidos",IF(OR(NOT(ISNUMBER(B62)),B62&lt;=0),"Data inválida",IF(OR(C62="",COUNTIFS(Veiculos!$A$5:$A$104,C62)&lt;&gt;1),"Veículo ausente ou duplicado",IF(IFERROR(INDEX(Veiculos!$AG$5:$AG$104,MATCH(C62,Veiculos!$A$5:$A$104,0)),0)&lt;&gt;1,"Cadastro do veículo pendente",IF(OR(A62="",COUNTIFS($A$5:$A$204,A62)&lt;&gt;1),"OS ausente ou duplicada",IF(OR(NOT(ISNUMBER(H62)),H62&lt;0),"Custo inválido",IF(AND(J62&lt;&gt;"Programada",J62&lt;&gt;"Em andamento",J62&lt;&gt;"Concluída",J62&lt;&gt;"Cancelada"),"Status inválido",""))))))))</x:f>
      </x:c>
      <x:c r="N62" s="175" t="n">
        <x:f>IF(AND(B62&lt;&gt;"",M62=""),1,0)</x:f>
        <x:v>0</x:v>
      </x:c>
      <x:c r="O62" s="175" t="n">
        <x:f>IF(AND(ISNUMBER(B62),B62&gt;=Listas!B13,B62&lt;Listas!B14+1),1,0)</x:f>
        <x:v>0</x:v>
      </x:c>
      <x:c r="P62" s="175" t="n">
        <x:f>IF(COUNTA(A62:L62)=0,0,IF(COUNTIFS(Veiculos!$A$5:$A$104,C62)=1,IFERROR(INDEX(Veiculos!$X$5:$X$104,MATCH(C62,Veiculos!$A$5:$A$104,0)),0),IF(Listas!B15="Todos",1,0)))</x:f>
        <x:v>0</x:v>
      </x:c>
      <x:c r="Q62" s="1" t="n">
        <x:f>IF(M62&lt;&gt;"",1,0)</x:f>
        <x:v>0</x:v>
      </x:c>
      <x:c r="R62" s="1"/>
      <x:c r="S62" s="1"/>
      <x:c r="T62" s="1"/>
      <x:c r="U62" s="1"/>
      <x:c r="V62" s="1"/>
      <x:c r="W62" s="1"/>
    </x:row>
    <x:row r="63">
      <x:c r="A63" s="31"/>
      <x:c r="B63" s="37"/>
      <x:c r="C63" s="31"/>
      <x:c r="D63" s="31"/>
      <x:c r="E63" s="31"/>
      <x:c r="F63" s="36"/>
      <x:c r="G63" s="31"/>
      <x:c r="H63" s="47"/>
      <x:c r="I63" s="36"/>
      <x:c r="J63" s="31"/>
      <x:c r="K63" s="37"/>
      <x:c r="L63" s="31"/>
      <x:c r="M63" s="175" t="str">
        <x:f>IF(COUNTA(A63:L63)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inválidos",IF(OR(NOT(ISNUMBER(B63)),B63&lt;=0),"Data inválida",IF(OR(C63="",COUNTIFS(Veiculos!$A$5:$A$104,C63)&lt;&gt;1),"Veículo ausente ou duplicado",IF(IFERROR(INDEX(Veiculos!$AG$5:$AG$104,MATCH(C63,Veiculos!$A$5:$A$104,0)),0)&lt;&gt;1,"Cadastro do veículo pendente",IF(OR(A63="",COUNTIFS($A$5:$A$204,A63)&lt;&gt;1),"OS ausente ou duplicada",IF(OR(NOT(ISNUMBER(H63)),H63&lt;0),"Custo inválido",IF(AND(J63&lt;&gt;"Programada",J63&lt;&gt;"Em andamento",J63&lt;&gt;"Concluída",J63&lt;&gt;"Cancelada"),"Status inválido",""))))))))</x:f>
      </x:c>
      <x:c r="N63" s="175" t="n">
        <x:f>IF(AND(B63&lt;&gt;"",M63=""),1,0)</x:f>
        <x:v>0</x:v>
      </x:c>
      <x:c r="O63" s="175" t="n">
        <x:f>IF(AND(ISNUMBER(B63),B63&gt;=Listas!B13,B63&lt;Listas!B14+1),1,0)</x:f>
        <x:v>0</x:v>
      </x:c>
      <x:c r="P63" s="175" t="n">
        <x:f>IF(COUNTA(A63:L63)=0,0,IF(COUNTIFS(Veiculos!$A$5:$A$104,C63)=1,IFERROR(INDEX(Veiculos!$X$5:$X$104,MATCH(C63,Veiculos!$A$5:$A$104,0)),0),IF(Listas!B15="Todos",1,0)))</x:f>
        <x:v>0</x:v>
      </x:c>
      <x:c r="Q63" s="1" t="n">
        <x:f>IF(M63&lt;&gt;"",1,0)</x:f>
        <x:v>0</x:v>
      </x:c>
      <x:c r="R63" s="1"/>
      <x:c r="S63" s="1"/>
      <x:c r="T63" s="1"/>
      <x:c r="U63" s="1"/>
      <x:c r="V63" s="1"/>
      <x:c r="W63" s="1"/>
    </x:row>
    <x:row r="64">
      <x:c r="A64" s="31"/>
      <x:c r="B64" s="37"/>
      <x:c r="C64" s="31"/>
      <x:c r="D64" s="31"/>
      <x:c r="E64" s="31"/>
      <x:c r="F64" s="36"/>
      <x:c r="G64" s="31"/>
      <x:c r="H64" s="47"/>
      <x:c r="I64" s="36"/>
      <x:c r="J64" s="31"/>
      <x:c r="K64" s="37"/>
      <x:c r="L64" s="31"/>
      <x:c r="M64" s="175" t="str">
        <x:f>IF(COUNTA(A64:L64)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inválidos",IF(OR(NOT(ISNUMBER(B64)),B64&lt;=0),"Data inválida",IF(OR(C64="",COUNTIFS(Veiculos!$A$5:$A$104,C64)&lt;&gt;1),"Veículo ausente ou duplicado",IF(IFERROR(INDEX(Veiculos!$AG$5:$AG$104,MATCH(C64,Veiculos!$A$5:$A$104,0)),0)&lt;&gt;1,"Cadastro do veículo pendente",IF(OR(A64="",COUNTIFS($A$5:$A$204,A64)&lt;&gt;1),"OS ausente ou duplicada",IF(OR(NOT(ISNUMBER(H64)),H64&lt;0),"Custo inválido",IF(AND(J64&lt;&gt;"Programada",J64&lt;&gt;"Em andamento",J64&lt;&gt;"Concluída",J64&lt;&gt;"Cancelada"),"Status inválido",""))))))))</x:f>
      </x:c>
      <x:c r="N64" s="175" t="n">
        <x:f>IF(AND(B64&lt;&gt;"",M64=""),1,0)</x:f>
        <x:v>0</x:v>
      </x:c>
      <x:c r="O64" s="175" t="n">
        <x:f>IF(AND(ISNUMBER(B64),B64&gt;=Listas!B13,B64&lt;Listas!B14+1),1,0)</x:f>
        <x:v>0</x:v>
      </x:c>
      <x:c r="P64" s="175" t="n">
        <x:f>IF(COUNTA(A64:L64)=0,0,IF(COUNTIFS(Veiculos!$A$5:$A$104,C64)=1,IFERROR(INDEX(Veiculos!$X$5:$X$104,MATCH(C64,Veiculos!$A$5:$A$104,0)),0),IF(Listas!B15="Todos",1,0)))</x:f>
        <x:v>0</x:v>
      </x:c>
      <x:c r="Q64" s="1" t="n">
        <x:f>IF(M64&lt;&gt;"",1,0)</x:f>
        <x:v>0</x:v>
      </x:c>
      <x:c r="R64" s="1"/>
      <x:c r="S64" s="1"/>
      <x:c r="T64" s="1"/>
      <x:c r="U64" s="1"/>
      <x:c r="V64" s="1"/>
      <x:c r="W64" s="1"/>
    </x:row>
    <x:row r="65">
      <x:c r="A65" s="31"/>
      <x:c r="B65" s="37"/>
      <x:c r="C65" s="31"/>
      <x:c r="D65" s="31"/>
      <x:c r="E65" s="31"/>
      <x:c r="F65" s="36"/>
      <x:c r="G65" s="31"/>
      <x:c r="H65" s="47"/>
      <x:c r="I65" s="36"/>
      <x:c r="J65" s="31"/>
      <x:c r="K65" s="37"/>
      <x:c r="L65" s="31"/>
      <x:c r="M65" s="175" t="str">
        <x:f>IF(COUNTA(A65:L65)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inválidos",IF(OR(NOT(ISNUMBER(B65)),B65&lt;=0),"Data inválida",IF(OR(C65="",COUNTIFS(Veiculos!$A$5:$A$104,C65)&lt;&gt;1),"Veículo ausente ou duplicado",IF(IFERROR(INDEX(Veiculos!$AG$5:$AG$104,MATCH(C65,Veiculos!$A$5:$A$104,0)),0)&lt;&gt;1,"Cadastro do veículo pendente",IF(OR(A65="",COUNTIFS($A$5:$A$204,A65)&lt;&gt;1),"OS ausente ou duplicada",IF(OR(NOT(ISNUMBER(H65)),H65&lt;0),"Custo inválido",IF(AND(J65&lt;&gt;"Programada",J65&lt;&gt;"Em andamento",J65&lt;&gt;"Concluída",J65&lt;&gt;"Cancelada"),"Status inválido",""))))))))</x:f>
      </x:c>
      <x:c r="N65" s="175" t="n">
        <x:f>IF(AND(B65&lt;&gt;"",M65=""),1,0)</x:f>
        <x:v>0</x:v>
      </x:c>
      <x:c r="O65" s="175" t="n">
        <x:f>IF(AND(ISNUMBER(B65),B65&gt;=Listas!B13,B65&lt;Listas!B14+1),1,0)</x:f>
        <x:v>0</x:v>
      </x:c>
      <x:c r="P65" s="175" t="n">
        <x:f>IF(COUNTA(A65:L65)=0,0,IF(COUNTIFS(Veiculos!$A$5:$A$104,C65)=1,IFERROR(INDEX(Veiculos!$X$5:$X$104,MATCH(C65,Veiculos!$A$5:$A$104,0)),0),IF(Listas!B15="Todos",1,0)))</x:f>
        <x:v>0</x:v>
      </x:c>
      <x:c r="Q65" s="1" t="n">
        <x:f>IF(M65&lt;&gt;"",1,0)</x:f>
        <x:v>0</x:v>
      </x:c>
      <x:c r="R65" s="1"/>
      <x:c r="S65" s="1"/>
      <x:c r="T65" s="1"/>
      <x:c r="U65" s="1"/>
      <x:c r="V65" s="1"/>
      <x:c r="W65" s="1"/>
    </x:row>
    <x:row r="66">
      <x:c r="A66" s="31"/>
      <x:c r="B66" s="37"/>
      <x:c r="C66" s="31"/>
      <x:c r="D66" s="31"/>
      <x:c r="E66" s="31"/>
      <x:c r="F66" s="36"/>
      <x:c r="G66" s="31"/>
      <x:c r="H66" s="47"/>
      <x:c r="I66" s="36"/>
      <x:c r="J66" s="31"/>
      <x:c r="K66" s="37"/>
      <x:c r="L66" s="31"/>
      <x:c r="M66" s="175" t="str">
        <x:f>IF(COUNTA(A66:L66)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inválidos",IF(OR(NOT(ISNUMBER(B66)),B66&lt;=0),"Data inválida",IF(OR(C66="",COUNTIFS(Veiculos!$A$5:$A$104,C66)&lt;&gt;1),"Veículo ausente ou duplicado",IF(IFERROR(INDEX(Veiculos!$AG$5:$AG$104,MATCH(C66,Veiculos!$A$5:$A$104,0)),0)&lt;&gt;1,"Cadastro do veículo pendente",IF(OR(A66="",COUNTIFS($A$5:$A$204,A66)&lt;&gt;1),"OS ausente ou duplicada",IF(OR(NOT(ISNUMBER(H66)),H66&lt;0),"Custo inválido",IF(AND(J66&lt;&gt;"Programada",J66&lt;&gt;"Em andamento",J66&lt;&gt;"Concluída",J66&lt;&gt;"Cancelada"),"Status inválido",""))))))))</x:f>
      </x:c>
      <x:c r="N66" s="175" t="n">
        <x:f>IF(AND(B66&lt;&gt;"",M66=""),1,0)</x:f>
        <x:v>0</x:v>
      </x:c>
      <x:c r="O66" s="175" t="n">
        <x:f>IF(AND(ISNUMBER(B66),B66&gt;=Listas!B13,B66&lt;Listas!B14+1),1,0)</x:f>
        <x:v>0</x:v>
      </x:c>
      <x:c r="P66" s="175" t="n">
        <x:f>IF(COUNTA(A66:L66)=0,0,IF(COUNTIFS(Veiculos!$A$5:$A$104,C66)=1,IFERROR(INDEX(Veiculos!$X$5:$X$104,MATCH(C66,Veiculos!$A$5:$A$104,0)),0),IF(Listas!B15="Todos",1,0)))</x:f>
        <x:v>0</x:v>
      </x:c>
      <x:c r="Q66" s="1" t="n">
        <x:f>IF(M66&lt;&gt;"",1,0)</x:f>
        <x:v>0</x:v>
      </x:c>
      <x:c r="R66" s="1"/>
      <x:c r="S66" s="1"/>
      <x:c r="T66" s="1"/>
      <x:c r="U66" s="1"/>
      <x:c r="V66" s="1"/>
      <x:c r="W66" s="1"/>
    </x:row>
    <x:row r="67">
      <x:c r="A67" s="31"/>
      <x:c r="B67" s="37"/>
      <x:c r="C67" s="31"/>
      <x:c r="D67" s="31"/>
      <x:c r="E67" s="31"/>
      <x:c r="F67" s="36"/>
      <x:c r="G67" s="31"/>
      <x:c r="H67" s="47"/>
      <x:c r="I67" s="36"/>
      <x:c r="J67" s="31"/>
      <x:c r="K67" s="37"/>
      <x:c r="L67" s="31"/>
      <x:c r="M67" s="175" t="str">
        <x:f>IF(COUNTA(A67:L67)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inválidos",IF(OR(NOT(ISNUMBER(B67)),B67&lt;=0),"Data inválida",IF(OR(C67="",COUNTIFS(Veiculos!$A$5:$A$104,C67)&lt;&gt;1),"Veículo ausente ou duplicado",IF(IFERROR(INDEX(Veiculos!$AG$5:$AG$104,MATCH(C67,Veiculos!$A$5:$A$104,0)),0)&lt;&gt;1,"Cadastro do veículo pendente",IF(OR(A67="",COUNTIFS($A$5:$A$204,A67)&lt;&gt;1),"OS ausente ou duplicada",IF(OR(NOT(ISNUMBER(H67)),H67&lt;0),"Custo inválido",IF(AND(J67&lt;&gt;"Programada",J67&lt;&gt;"Em andamento",J67&lt;&gt;"Concluída",J67&lt;&gt;"Cancelada"),"Status inválido",""))))))))</x:f>
      </x:c>
      <x:c r="N67" s="175" t="n">
        <x:f>IF(AND(B67&lt;&gt;"",M67=""),1,0)</x:f>
        <x:v>0</x:v>
      </x:c>
      <x:c r="O67" s="175" t="n">
        <x:f>IF(AND(ISNUMBER(B67),B67&gt;=Listas!B13,B67&lt;Listas!B14+1),1,0)</x:f>
        <x:v>0</x:v>
      </x:c>
      <x:c r="P67" s="175" t="n">
        <x:f>IF(COUNTA(A67:L67)=0,0,IF(COUNTIFS(Veiculos!$A$5:$A$104,C67)=1,IFERROR(INDEX(Veiculos!$X$5:$X$104,MATCH(C67,Veiculos!$A$5:$A$104,0)),0),IF(Listas!B15="Todos",1,0)))</x:f>
        <x:v>0</x:v>
      </x:c>
      <x:c r="Q67" s="1" t="n">
        <x:f>IF(M67&lt;&gt;"",1,0)</x:f>
        <x:v>0</x:v>
      </x:c>
      <x:c r="R67" s="1"/>
      <x:c r="S67" s="1"/>
      <x:c r="T67" s="1"/>
      <x:c r="U67" s="1"/>
      <x:c r="V67" s="1"/>
      <x:c r="W67" s="1"/>
    </x:row>
    <x:row r="68">
      <x:c r="A68" s="31"/>
      <x:c r="B68" s="37"/>
      <x:c r="C68" s="31"/>
      <x:c r="D68" s="31"/>
      <x:c r="E68" s="31"/>
      <x:c r="F68" s="36"/>
      <x:c r="G68" s="31"/>
      <x:c r="H68" s="47"/>
      <x:c r="I68" s="36"/>
      <x:c r="J68" s="31"/>
      <x:c r="K68" s="37"/>
      <x:c r="L68" s="31"/>
      <x:c r="M68" s="175" t="str">
        <x:f>IF(COUNTA(A68:L68)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inválidos",IF(OR(NOT(ISNUMBER(B68)),B68&lt;=0),"Data inválida",IF(OR(C68="",COUNTIFS(Veiculos!$A$5:$A$104,C68)&lt;&gt;1),"Veículo ausente ou duplicado",IF(IFERROR(INDEX(Veiculos!$AG$5:$AG$104,MATCH(C68,Veiculos!$A$5:$A$104,0)),0)&lt;&gt;1,"Cadastro do veículo pendente",IF(OR(A68="",COUNTIFS($A$5:$A$204,A68)&lt;&gt;1),"OS ausente ou duplicada",IF(OR(NOT(ISNUMBER(H68)),H68&lt;0),"Custo inválido",IF(AND(J68&lt;&gt;"Programada",J68&lt;&gt;"Em andamento",J68&lt;&gt;"Concluída",J68&lt;&gt;"Cancelada"),"Status inválido",""))))))))</x:f>
      </x:c>
      <x:c r="N68" s="175" t="n">
        <x:f>IF(AND(B68&lt;&gt;"",M68=""),1,0)</x:f>
        <x:v>0</x:v>
      </x:c>
      <x:c r="O68" s="175" t="n">
        <x:f>IF(AND(ISNUMBER(B68),B68&gt;=Listas!B13,B68&lt;Listas!B14+1),1,0)</x:f>
        <x:v>0</x:v>
      </x:c>
      <x:c r="P68" s="175" t="n">
        <x:f>IF(COUNTA(A68:L68)=0,0,IF(COUNTIFS(Veiculos!$A$5:$A$104,C68)=1,IFERROR(INDEX(Veiculos!$X$5:$X$104,MATCH(C68,Veiculos!$A$5:$A$104,0)),0),IF(Listas!B15="Todos",1,0)))</x:f>
        <x:v>0</x:v>
      </x:c>
      <x:c r="Q68" s="1" t="n">
        <x:f>IF(M68&lt;&gt;"",1,0)</x:f>
        <x:v>0</x:v>
      </x:c>
      <x:c r="R68" s="1"/>
      <x:c r="S68" s="1"/>
      <x:c r="T68" s="1"/>
      <x:c r="U68" s="1"/>
      <x:c r="V68" s="1"/>
      <x:c r="W68" s="1"/>
    </x:row>
    <x:row r="69">
      <x:c r="A69" s="31"/>
      <x:c r="B69" s="37"/>
      <x:c r="C69" s="31"/>
      <x:c r="D69" s="31"/>
      <x:c r="E69" s="31"/>
      <x:c r="F69" s="36"/>
      <x:c r="G69" s="31"/>
      <x:c r="H69" s="47"/>
      <x:c r="I69" s="36"/>
      <x:c r="J69" s="31"/>
      <x:c r="K69" s="37"/>
      <x:c r="L69" s="31"/>
      <x:c r="M69" s="175" t="str">
        <x:f>IF(COUNTA(A69:L69)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inválidos",IF(OR(NOT(ISNUMBER(B69)),B69&lt;=0),"Data inválida",IF(OR(C69="",COUNTIFS(Veiculos!$A$5:$A$104,C69)&lt;&gt;1),"Veículo ausente ou duplicado",IF(IFERROR(INDEX(Veiculos!$AG$5:$AG$104,MATCH(C69,Veiculos!$A$5:$A$104,0)),0)&lt;&gt;1,"Cadastro do veículo pendente",IF(OR(A69="",COUNTIFS($A$5:$A$204,A69)&lt;&gt;1),"OS ausente ou duplicada",IF(OR(NOT(ISNUMBER(H69)),H69&lt;0),"Custo inválido",IF(AND(J69&lt;&gt;"Programada",J69&lt;&gt;"Em andamento",J69&lt;&gt;"Concluída",J69&lt;&gt;"Cancelada"),"Status inválido",""))))))))</x:f>
      </x:c>
      <x:c r="N69" s="175" t="n">
        <x:f>IF(AND(B69&lt;&gt;"",M69=""),1,0)</x:f>
        <x:v>0</x:v>
      </x:c>
      <x:c r="O69" s="175" t="n">
        <x:f>IF(AND(ISNUMBER(B69),B69&gt;=Listas!B13,B69&lt;Listas!B14+1),1,0)</x:f>
        <x:v>0</x:v>
      </x:c>
      <x:c r="P69" s="175" t="n">
        <x:f>IF(COUNTA(A69:L69)=0,0,IF(COUNTIFS(Veiculos!$A$5:$A$104,C69)=1,IFERROR(INDEX(Veiculos!$X$5:$X$104,MATCH(C69,Veiculos!$A$5:$A$104,0)),0),IF(Listas!B15="Todos",1,0)))</x:f>
        <x:v>0</x:v>
      </x:c>
      <x:c r="Q69" s="1" t="n">
        <x:f>IF(M69&lt;&gt;"",1,0)</x:f>
        <x:v>0</x:v>
      </x:c>
      <x:c r="R69" s="1"/>
      <x:c r="S69" s="1"/>
      <x:c r="T69" s="1"/>
      <x:c r="U69" s="1"/>
      <x:c r="V69" s="1"/>
      <x:c r="W69" s="1"/>
    </x:row>
    <x:row r="70">
      <x:c r="A70" s="31"/>
      <x:c r="B70" s="37"/>
      <x:c r="C70" s="31"/>
      <x:c r="D70" s="31"/>
      <x:c r="E70" s="31"/>
      <x:c r="F70" s="36"/>
      <x:c r="G70" s="31"/>
      <x:c r="H70" s="47"/>
      <x:c r="I70" s="36"/>
      <x:c r="J70" s="31"/>
      <x:c r="K70" s="37"/>
      <x:c r="L70" s="31"/>
      <x:c r="M70" s="175" t="str">
        <x:f>IF(COUNTA(A70:L70)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inválidos",IF(OR(NOT(ISNUMBER(B70)),B70&lt;=0),"Data inválida",IF(OR(C70="",COUNTIFS(Veiculos!$A$5:$A$104,C70)&lt;&gt;1),"Veículo ausente ou duplicado",IF(IFERROR(INDEX(Veiculos!$AG$5:$AG$104,MATCH(C70,Veiculos!$A$5:$A$104,0)),0)&lt;&gt;1,"Cadastro do veículo pendente",IF(OR(A70="",COUNTIFS($A$5:$A$204,A70)&lt;&gt;1),"OS ausente ou duplicada",IF(OR(NOT(ISNUMBER(H70)),H70&lt;0),"Custo inválido",IF(AND(J70&lt;&gt;"Programada",J70&lt;&gt;"Em andamento",J70&lt;&gt;"Concluída",J70&lt;&gt;"Cancelada"),"Status inválido",""))))))))</x:f>
      </x:c>
      <x:c r="N70" s="175" t="n">
        <x:f>IF(AND(B70&lt;&gt;"",M70=""),1,0)</x:f>
        <x:v>0</x:v>
      </x:c>
      <x:c r="O70" s="175" t="n">
        <x:f>IF(AND(ISNUMBER(B70),B70&gt;=Listas!B13,B70&lt;Listas!B14+1),1,0)</x:f>
        <x:v>0</x:v>
      </x:c>
      <x:c r="P70" s="175" t="n">
        <x:f>IF(COUNTA(A70:L70)=0,0,IF(COUNTIFS(Veiculos!$A$5:$A$104,C70)=1,IFERROR(INDEX(Veiculos!$X$5:$X$104,MATCH(C70,Veiculos!$A$5:$A$104,0)),0),IF(Listas!B15="Todos",1,0)))</x:f>
        <x:v>0</x:v>
      </x:c>
      <x:c r="Q70" s="1" t="n">
        <x:f>IF(M70&lt;&gt;"",1,0)</x:f>
        <x:v>0</x:v>
      </x:c>
      <x:c r="R70" s="1"/>
      <x:c r="S70" s="1"/>
      <x:c r="T70" s="1"/>
      <x:c r="U70" s="1"/>
      <x:c r="V70" s="1"/>
      <x:c r="W70" s="1"/>
    </x:row>
    <x:row r="71">
      <x:c r="A71" s="31"/>
      <x:c r="B71" s="37"/>
      <x:c r="C71" s="31"/>
      <x:c r="D71" s="31"/>
      <x:c r="E71" s="31"/>
      <x:c r="F71" s="36"/>
      <x:c r="G71" s="31"/>
      <x:c r="H71" s="47"/>
      <x:c r="I71" s="36"/>
      <x:c r="J71" s="31"/>
      <x:c r="K71" s="37"/>
      <x:c r="L71" s="31"/>
      <x:c r="M71" s="175" t="str">
        <x:f>IF(COUNTA(A71:L71)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inválidos",IF(OR(NOT(ISNUMBER(B71)),B71&lt;=0),"Data inválida",IF(OR(C71="",COUNTIFS(Veiculos!$A$5:$A$104,C71)&lt;&gt;1),"Veículo ausente ou duplicado",IF(IFERROR(INDEX(Veiculos!$AG$5:$AG$104,MATCH(C71,Veiculos!$A$5:$A$104,0)),0)&lt;&gt;1,"Cadastro do veículo pendente",IF(OR(A71="",COUNTIFS($A$5:$A$204,A71)&lt;&gt;1),"OS ausente ou duplicada",IF(OR(NOT(ISNUMBER(H71)),H71&lt;0),"Custo inválido",IF(AND(J71&lt;&gt;"Programada",J71&lt;&gt;"Em andamento",J71&lt;&gt;"Concluída",J71&lt;&gt;"Cancelada"),"Status inválido",""))))))))</x:f>
      </x:c>
      <x:c r="N71" s="175" t="n">
        <x:f>IF(AND(B71&lt;&gt;"",M71=""),1,0)</x:f>
        <x:v>0</x:v>
      </x:c>
      <x:c r="O71" s="175" t="n">
        <x:f>IF(AND(ISNUMBER(B71),B71&gt;=Listas!B13,B71&lt;Listas!B14+1),1,0)</x:f>
        <x:v>0</x:v>
      </x:c>
      <x:c r="P71" s="175" t="n">
        <x:f>IF(COUNTA(A71:L71)=0,0,IF(COUNTIFS(Veiculos!$A$5:$A$104,C71)=1,IFERROR(INDEX(Veiculos!$X$5:$X$104,MATCH(C71,Veiculos!$A$5:$A$104,0)),0),IF(Listas!B15="Todos",1,0)))</x:f>
        <x:v>0</x:v>
      </x:c>
      <x:c r="Q71" s="1" t="n">
        <x:f>IF(M71&lt;&gt;"",1,0)</x:f>
        <x:v>0</x:v>
      </x:c>
      <x:c r="R71" s="1"/>
      <x:c r="S71" s="1"/>
      <x:c r="T71" s="1"/>
      <x:c r="U71" s="1"/>
      <x:c r="V71" s="1"/>
      <x:c r="W71" s="1"/>
    </x:row>
    <x:row r="72">
      <x:c r="A72" s="31"/>
      <x:c r="B72" s="37"/>
      <x:c r="C72" s="31"/>
      <x:c r="D72" s="31"/>
      <x:c r="E72" s="31"/>
      <x:c r="F72" s="36"/>
      <x:c r="G72" s="31"/>
      <x:c r="H72" s="47"/>
      <x:c r="I72" s="36"/>
      <x:c r="J72" s="31"/>
      <x:c r="K72" s="37"/>
      <x:c r="L72" s="31"/>
      <x:c r="M72" s="175" t="str">
        <x:f>IF(COUNTA(A72:L72)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inválidos",IF(OR(NOT(ISNUMBER(B72)),B72&lt;=0),"Data inválida",IF(OR(C72="",COUNTIFS(Veiculos!$A$5:$A$104,C72)&lt;&gt;1),"Veículo ausente ou duplicado",IF(IFERROR(INDEX(Veiculos!$AG$5:$AG$104,MATCH(C72,Veiculos!$A$5:$A$104,0)),0)&lt;&gt;1,"Cadastro do veículo pendente",IF(OR(A72="",COUNTIFS($A$5:$A$204,A72)&lt;&gt;1),"OS ausente ou duplicada",IF(OR(NOT(ISNUMBER(H72)),H72&lt;0),"Custo inválido",IF(AND(J72&lt;&gt;"Programada",J72&lt;&gt;"Em andamento",J72&lt;&gt;"Concluída",J72&lt;&gt;"Cancelada"),"Status inválido",""))))))))</x:f>
      </x:c>
      <x:c r="N72" s="175" t="n">
        <x:f>IF(AND(B72&lt;&gt;"",M72=""),1,0)</x:f>
        <x:v>0</x:v>
      </x:c>
      <x:c r="O72" s="175" t="n">
        <x:f>IF(AND(ISNUMBER(B72),B72&gt;=Listas!B13,B72&lt;Listas!B14+1),1,0)</x:f>
        <x:v>0</x:v>
      </x:c>
      <x:c r="P72" s="175" t="n">
        <x:f>IF(COUNTA(A72:L72)=0,0,IF(COUNTIFS(Veiculos!$A$5:$A$104,C72)=1,IFERROR(INDEX(Veiculos!$X$5:$X$104,MATCH(C72,Veiculos!$A$5:$A$104,0)),0),IF(Listas!B15="Todos",1,0)))</x:f>
        <x:v>0</x:v>
      </x:c>
      <x:c r="Q72" s="1" t="n">
        <x:f>IF(M72&lt;&gt;"",1,0)</x:f>
        <x:v>0</x:v>
      </x:c>
      <x:c r="R72" s="1"/>
      <x:c r="S72" s="1"/>
      <x:c r="T72" s="1"/>
      <x:c r="U72" s="1"/>
      <x:c r="V72" s="1"/>
      <x:c r="W72" s="1"/>
    </x:row>
    <x:row r="73">
      <x:c r="A73" s="31"/>
      <x:c r="B73" s="37"/>
      <x:c r="C73" s="31"/>
      <x:c r="D73" s="31"/>
      <x:c r="E73" s="31"/>
      <x:c r="F73" s="36"/>
      <x:c r="G73" s="31"/>
      <x:c r="H73" s="47"/>
      <x:c r="I73" s="36"/>
      <x:c r="J73" s="31"/>
      <x:c r="K73" s="37"/>
      <x:c r="L73" s="31"/>
      <x:c r="M73" s="175" t="str">
        <x:f>IF(COUNTA(A73:L73)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inválidos",IF(OR(NOT(ISNUMBER(B73)),B73&lt;=0),"Data inválida",IF(OR(C73="",COUNTIFS(Veiculos!$A$5:$A$104,C73)&lt;&gt;1),"Veículo ausente ou duplicado",IF(IFERROR(INDEX(Veiculos!$AG$5:$AG$104,MATCH(C73,Veiculos!$A$5:$A$104,0)),0)&lt;&gt;1,"Cadastro do veículo pendente",IF(OR(A73="",COUNTIFS($A$5:$A$204,A73)&lt;&gt;1),"OS ausente ou duplicada",IF(OR(NOT(ISNUMBER(H73)),H73&lt;0),"Custo inválido",IF(AND(J73&lt;&gt;"Programada",J73&lt;&gt;"Em andamento",J73&lt;&gt;"Concluída",J73&lt;&gt;"Cancelada"),"Status inválido",""))))))))</x:f>
      </x:c>
      <x:c r="N73" s="175" t="n">
        <x:f>IF(AND(B73&lt;&gt;"",M73=""),1,0)</x:f>
        <x:v>0</x:v>
      </x:c>
      <x:c r="O73" s="175" t="n">
        <x:f>IF(AND(ISNUMBER(B73),B73&gt;=Listas!B13,B73&lt;Listas!B14+1),1,0)</x:f>
        <x:v>0</x:v>
      </x:c>
      <x:c r="P73" s="175" t="n">
        <x:f>IF(COUNTA(A73:L73)=0,0,IF(COUNTIFS(Veiculos!$A$5:$A$104,C73)=1,IFERROR(INDEX(Veiculos!$X$5:$X$104,MATCH(C73,Veiculos!$A$5:$A$104,0)),0),IF(Listas!B15="Todos",1,0)))</x:f>
        <x:v>0</x:v>
      </x:c>
      <x:c r="Q73" s="1" t="n">
        <x:f>IF(M73&lt;&gt;"",1,0)</x:f>
        <x:v>0</x:v>
      </x:c>
      <x:c r="R73" s="1"/>
      <x:c r="S73" s="1"/>
      <x:c r="T73" s="1"/>
      <x:c r="U73" s="1"/>
      <x:c r="V73" s="1"/>
      <x:c r="W73" s="1"/>
    </x:row>
    <x:row r="74">
      <x:c r="A74" s="31"/>
      <x:c r="B74" s="37"/>
      <x:c r="C74" s="31"/>
      <x:c r="D74" s="31"/>
      <x:c r="E74" s="31"/>
      <x:c r="F74" s="36"/>
      <x:c r="G74" s="31"/>
      <x:c r="H74" s="47"/>
      <x:c r="I74" s="36"/>
      <x:c r="J74" s="31"/>
      <x:c r="K74" s="37"/>
      <x:c r="L74" s="31"/>
      <x:c r="M74" s="175" t="str">
        <x:f>IF(COUNTA(A74:L74)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inválidos",IF(OR(NOT(ISNUMBER(B74)),B74&lt;=0),"Data inválida",IF(OR(C74="",COUNTIFS(Veiculos!$A$5:$A$104,C74)&lt;&gt;1),"Veículo ausente ou duplicado",IF(IFERROR(INDEX(Veiculos!$AG$5:$AG$104,MATCH(C74,Veiculos!$A$5:$A$104,0)),0)&lt;&gt;1,"Cadastro do veículo pendente",IF(OR(A74="",COUNTIFS($A$5:$A$204,A74)&lt;&gt;1),"OS ausente ou duplicada",IF(OR(NOT(ISNUMBER(H74)),H74&lt;0),"Custo inválido",IF(AND(J74&lt;&gt;"Programada",J74&lt;&gt;"Em andamento",J74&lt;&gt;"Concluída",J74&lt;&gt;"Cancelada"),"Status inválido",""))))))))</x:f>
      </x:c>
      <x:c r="N74" s="175" t="n">
        <x:f>IF(AND(B74&lt;&gt;"",M74=""),1,0)</x:f>
        <x:v>0</x:v>
      </x:c>
      <x:c r="O74" s="175" t="n">
        <x:f>IF(AND(ISNUMBER(B74),B74&gt;=Listas!B13,B74&lt;Listas!B14+1),1,0)</x:f>
        <x:v>0</x:v>
      </x:c>
      <x:c r="P74" s="175" t="n">
        <x:f>IF(COUNTA(A74:L74)=0,0,IF(COUNTIFS(Veiculos!$A$5:$A$104,C74)=1,IFERROR(INDEX(Veiculos!$X$5:$X$104,MATCH(C74,Veiculos!$A$5:$A$104,0)),0),IF(Listas!B15="Todos",1,0)))</x:f>
        <x:v>0</x:v>
      </x:c>
      <x:c r="Q74" s="1" t="n">
        <x:f>IF(M74&lt;&gt;"",1,0)</x:f>
        <x:v>0</x:v>
      </x:c>
      <x:c r="R74" s="1"/>
      <x:c r="S74" s="1"/>
      <x:c r="T74" s="1"/>
      <x:c r="U74" s="1"/>
      <x:c r="V74" s="1"/>
      <x:c r="W74" s="1"/>
    </x:row>
    <x:row r="75">
      <x:c r="A75" s="31"/>
      <x:c r="B75" s="37"/>
      <x:c r="C75" s="31"/>
      <x:c r="D75" s="31"/>
      <x:c r="E75" s="31"/>
      <x:c r="F75" s="36"/>
      <x:c r="G75" s="31"/>
      <x:c r="H75" s="47"/>
      <x:c r="I75" s="36"/>
      <x:c r="J75" s="31"/>
      <x:c r="K75" s="37"/>
      <x:c r="L75" s="31"/>
      <x:c r="M75" s="175" t="str">
        <x:f>IF(COUNTA(A75:L75)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inválidos",IF(OR(NOT(ISNUMBER(B75)),B75&lt;=0),"Data inválida",IF(OR(C75="",COUNTIFS(Veiculos!$A$5:$A$104,C75)&lt;&gt;1),"Veículo ausente ou duplicado",IF(IFERROR(INDEX(Veiculos!$AG$5:$AG$104,MATCH(C75,Veiculos!$A$5:$A$104,0)),0)&lt;&gt;1,"Cadastro do veículo pendente",IF(OR(A75="",COUNTIFS($A$5:$A$204,A75)&lt;&gt;1),"OS ausente ou duplicada",IF(OR(NOT(ISNUMBER(H75)),H75&lt;0),"Custo inválido",IF(AND(J75&lt;&gt;"Programada",J75&lt;&gt;"Em andamento",J75&lt;&gt;"Concluída",J75&lt;&gt;"Cancelada"),"Status inválido",""))))))))</x:f>
      </x:c>
      <x:c r="N75" s="175" t="n">
        <x:f>IF(AND(B75&lt;&gt;"",M75=""),1,0)</x:f>
        <x:v>0</x:v>
      </x:c>
      <x:c r="O75" s="175" t="n">
        <x:f>IF(AND(ISNUMBER(B75),B75&gt;=Listas!B13,B75&lt;Listas!B14+1),1,0)</x:f>
        <x:v>0</x:v>
      </x:c>
      <x:c r="P75" s="175" t="n">
        <x:f>IF(COUNTA(A75:L75)=0,0,IF(COUNTIFS(Veiculos!$A$5:$A$104,C75)=1,IFERROR(INDEX(Veiculos!$X$5:$X$104,MATCH(C75,Veiculos!$A$5:$A$104,0)),0),IF(Listas!B15="Todos",1,0)))</x:f>
        <x:v>0</x:v>
      </x:c>
      <x:c r="Q75" s="1" t="n">
        <x:f>IF(M75&lt;&gt;"",1,0)</x:f>
        <x:v>0</x:v>
      </x:c>
      <x:c r="R75" s="1"/>
      <x:c r="S75" s="1"/>
      <x:c r="T75" s="1"/>
      <x:c r="U75" s="1"/>
      <x:c r="V75" s="1"/>
      <x:c r="W75" s="1"/>
    </x:row>
    <x:row r="76">
      <x:c r="A76" s="31"/>
      <x:c r="B76" s="37"/>
      <x:c r="C76" s="31"/>
      <x:c r="D76" s="31"/>
      <x:c r="E76" s="31"/>
      <x:c r="F76" s="36"/>
      <x:c r="G76" s="31"/>
      <x:c r="H76" s="47"/>
      <x:c r="I76" s="36"/>
      <x:c r="J76" s="31"/>
      <x:c r="K76" s="37"/>
      <x:c r="L76" s="31"/>
      <x:c r="M76" s="175" t="str">
        <x:f>IF(COUNTA(A76:L76)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inválidos",IF(OR(NOT(ISNUMBER(B76)),B76&lt;=0),"Data inválida",IF(OR(C76="",COUNTIFS(Veiculos!$A$5:$A$104,C76)&lt;&gt;1),"Veículo ausente ou duplicado",IF(IFERROR(INDEX(Veiculos!$AG$5:$AG$104,MATCH(C76,Veiculos!$A$5:$A$104,0)),0)&lt;&gt;1,"Cadastro do veículo pendente",IF(OR(A76="",COUNTIFS($A$5:$A$204,A76)&lt;&gt;1),"OS ausente ou duplicada",IF(OR(NOT(ISNUMBER(H76)),H76&lt;0),"Custo inválido",IF(AND(J76&lt;&gt;"Programada",J76&lt;&gt;"Em andamento",J76&lt;&gt;"Concluída",J76&lt;&gt;"Cancelada"),"Status inválido",""))))))))</x:f>
      </x:c>
      <x:c r="N76" s="175" t="n">
        <x:f>IF(AND(B76&lt;&gt;"",M76=""),1,0)</x:f>
        <x:v>0</x:v>
      </x:c>
      <x:c r="O76" s="175" t="n">
        <x:f>IF(AND(ISNUMBER(B76),B76&gt;=Listas!B13,B76&lt;Listas!B14+1),1,0)</x:f>
        <x:v>0</x:v>
      </x:c>
      <x:c r="P76" s="175" t="n">
        <x:f>IF(COUNTA(A76:L76)=0,0,IF(COUNTIFS(Veiculos!$A$5:$A$104,C76)=1,IFERROR(INDEX(Veiculos!$X$5:$X$104,MATCH(C76,Veiculos!$A$5:$A$104,0)),0),IF(Listas!B15="Todos",1,0)))</x:f>
        <x:v>0</x:v>
      </x:c>
      <x:c r="Q76" s="1" t="n">
        <x:f>IF(M76&lt;&gt;"",1,0)</x:f>
        <x:v>0</x:v>
      </x:c>
      <x:c r="R76" s="1"/>
      <x:c r="S76" s="1"/>
      <x:c r="T76" s="1"/>
      <x:c r="U76" s="1"/>
      <x:c r="V76" s="1"/>
      <x:c r="W76" s="1"/>
    </x:row>
    <x:row r="77">
      <x:c r="A77" s="31"/>
      <x:c r="B77" s="37"/>
      <x:c r="C77" s="31"/>
      <x:c r="D77" s="31"/>
      <x:c r="E77" s="31"/>
      <x:c r="F77" s="36"/>
      <x:c r="G77" s="31"/>
      <x:c r="H77" s="47"/>
      <x:c r="I77" s="36"/>
      <x:c r="J77" s="31"/>
      <x:c r="K77" s="37"/>
      <x:c r="L77" s="31"/>
      <x:c r="M77" s="175" t="str">
        <x:f>IF(COUNTA(A77:L77)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inválidos",IF(OR(NOT(ISNUMBER(B77)),B77&lt;=0),"Data inválida",IF(OR(C77="",COUNTIFS(Veiculos!$A$5:$A$104,C77)&lt;&gt;1),"Veículo ausente ou duplicado",IF(IFERROR(INDEX(Veiculos!$AG$5:$AG$104,MATCH(C77,Veiculos!$A$5:$A$104,0)),0)&lt;&gt;1,"Cadastro do veículo pendente",IF(OR(A77="",COUNTIFS($A$5:$A$204,A77)&lt;&gt;1),"OS ausente ou duplicada",IF(OR(NOT(ISNUMBER(H77)),H77&lt;0),"Custo inválido",IF(AND(J77&lt;&gt;"Programada",J77&lt;&gt;"Em andamento",J77&lt;&gt;"Concluída",J77&lt;&gt;"Cancelada"),"Status inválido",""))))))))</x:f>
      </x:c>
      <x:c r="N77" s="175" t="n">
        <x:f>IF(AND(B77&lt;&gt;"",M77=""),1,0)</x:f>
        <x:v>0</x:v>
      </x:c>
      <x:c r="O77" s="175" t="n">
        <x:f>IF(AND(ISNUMBER(B77),B77&gt;=Listas!B13,B77&lt;Listas!B14+1),1,0)</x:f>
        <x:v>0</x:v>
      </x:c>
      <x:c r="P77" s="175" t="n">
        <x:f>IF(COUNTA(A77:L77)=0,0,IF(COUNTIFS(Veiculos!$A$5:$A$104,C77)=1,IFERROR(INDEX(Veiculos!$X$5:$X$104,MATCH(C77,Veiculos!$A$5:$A$104,0)),0),IF(Listas!B15="Todos",1,0)))</x:f>
        <x:v>0</x:v>
      </x:c>
      <x:c r="Q77" s="1" t="n">
        <x:f>IF(M77&lt;&gt;"",1,0)</x:f>
        <x:v>0</x:v>
      </x:c>
      <x:c r="R77" s="1"/>
      <x:c r="S77" s="1"/>
      <x:c r="T77" s="1"/>
      <x:c r="U77" s="1"/>
      <x:c r="V77" s="1"/>
      <x:c r="W77" s="1"/>
    </x:row>
    <x:row r="78">
      <x:c r="A78" s="31"/>
      <x:c r="B78" s="37"/>
      <x:c r="C78" s="31"/>
      <x:c r="D78" s="31"/>
      <x:c r="E78" s="31"/>
      <x:c r="F78" s="36"/>
      <x:c r="G78" s="31"/>
      <x:c r="H78" s="47"/>
      <x:c r="I78" s="36"/>
      <x:c r="J78" s="31"/>
      <x:c r="K78" s="37"/>
      <x:c r="L78" s="31"/>
      <x:c r="M78" s="175" t="str">
        <x:f>IF(COUNTA(A78:L78)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inválidos",IF(OR(NOT(ISNUMBER(B78)),B78&lt;=0),"Data inválida",IF(OR(C78="",COUNTIFS(Veiculos!$A$5:$A$104,C78)&lt;&gt;1),"Veículo ausente ou duplicado",IF(IFERROR(INDEX(Veiculos!$AG$5:$AG$104,MATCH(C78,Veiculos!$A$5:$A$104,0)),0)&lt;&gt;1,"Cadastro do veículo pendente",IF(OR(A78="",COUNTIFS($A$5:$A$204,A78)&lt;&gt;1),"OS ausente ou duplicada",IF(OR(NOT(ISNUMBER(H78)),H78&lt;0),"Custo inválido",IF(AND(J78&lt;&gt;"Programada",J78&lt;&gt;"Em andamento",J78&lt;&gt;"Concluída",J78&lt;&gt;"Cancelada"),"Status inválido",""))))))))</x:f>
      </x:c>
      <x:c r="N78" s="175" t="n">
        <x:f>IF(AND(B78&lt;&gt;"",M78=""),1,0)</x:f>
        <x:v>0</x:v>
      </x:c>
      <x:c r="O78" s="175" t="n">
        <x:f>IF(AND(ISNUMBER(B78),B78&gt;=Listas!B13,B78&lt;Listas!B14+1),1,0)</x:f>
        <x:v>0</x:v>
      </x:c>
      <x:c r="P78" s="175" t="n">
        <x:f>IF(COUNTA(A78:L78)=0,0,IF(COUNTIFS(Veiculos!$A$5:$A$104,C78)=1,IFERROR(INDEX(Veiculos!$X$5:$X$104,MATCH(C78,Veiculos!$A$5:$A$104,0)),0),IF(Listas!B15="Todos",1,0)))</x:f>
        <x:v>0</x:v>
      </x:c>
      <x:c r="Q78" s="1" t="n">
        <x:f>IF(M78&lt;&gt;"",1,0)</x:f>
        <x:v>0</x:v>
      </x:c>
      <x:c r="R78" s="1"/>
      <x:c r="S78" s="1"/>
      <x:c r="T78" s="1"/>
      <x:c r="U78" s="1"/>
      <x:c r="V78" s="1"/>
      <x:c r="W78" s="1"/>
    </x:row>
    <x:row r="79">
      <x:c r="A79" s="31"/>
      <x:c r="B79" s="37"/>
      <x:c r="C79" s="31"/>
      <x:c r="D79" s="31"/>
      <x:c r="E79" s="31"/>
      <x:c r="F79" s="36"/>
      <x:c r="G79" s="31"/>
      <x:c r="H79" s="47"/>
      <x:c r="I79" s="36"/>
      <x:c r="J79" s="31"/>
      <x:c r="K79" s="37"/>
      <x:c r="L79" s="31"/>
      <x:c r="M79" s="175" t="str">
        <x:f>IF(COUNTA(A79:L79)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inválidos",IF(OR(NOT(ISNUMBER(B79)),B79&lt;=0),"Data inválida",IF(OR(C79="",COUNTIFS(Veiculos!$A$5:$A$104,C79)&lt;&gt;1),"Veículo ausente ou duplicado",IF(IFERROR(INDEX(Veiculos!$AG$5:$AG$104,MATCH(C79,Veiculos!$A$5:$A$104,0)),0)&lt;&gt;1,"Cadastro do veículo pendente",IF(OR(A79="",COUNTIFS($A$5:$A$204,A79)&lt;&gt;1),"OS ausente ou duplicada",IF(OR(NOT(ISNUMBER(H79)),H79&lt;0),"Custo inválido",IF(AND(J79&lt;&gt;"Programada",J79&lt;&gt;"Em andamento",J79&lt;&gt;"Concluída",J79&lt;&gt;"Cancelada"),"Status inválido",""))))))))</x:f>
      </x:c>
      <x:c r="N79" s="175" t="n">
        <x:f>IF(AND(B79&lt;&gt;"",M79=""),1,0)</x:f>
        <x:v>0</x:v>
      </x:c>
      <x:c r="O79" s="175" t="n">
        <x:f>IF(AND(ISNUMBER(B79),B79&gt;=Listas!B13,B79&lt;Listas!B14+1),1,0)</x:f>
        <x:v>0</x:v>
      </x:c>
      <x:c r="P79" s="175" t="n">
        <x:f>IF(COUNTA(A79:L79)=0,0,IF(COUNTIFS(Veiculos!$A$5:$A$104,C79)=1,IFERROR(INDEX(Veiculos!$X$5:$X$104,MATCH(C79,Veiculos!$A$5:$A$104,0)),0),IF(Listas!B15="Todos",1,0)))</x:f>
        <x:v>0</x:v>
      </x:c>
      <x:c r="Q79" s="1" t="n">
        <x:f>IF(M79&lt;&gt;"",1,0)</x:f>
        <x:v>0</x:v>
      </x:c>
      <x:c r="R79" s="1"/>
      <x:c r="S79" s="1"/>
      <x:c r="T79" s="1"/>
      <x:c r="U79" s="1"/>
      <x:c r="V79" s="1"/>
      <x:c r="W79" s="1"/>
    </x:row>
    <x:row r="80">
      <x:c r="A80" s="31"/>
      <x:c r="B80" s="37"/>
      <x:c r="C80" s="31"/>
      <x:c r="D80" s="31"/>
      <x:c r="E80" s="31"/>
      <x:c r="F80" s="36"/>
      <x:c r="G80" s="31"/>
      <x:c r="H80" s="47"/>
      <x:c r="I80" s="36"/>
      <x:c r="J80" s="31"/>
      <x:c r="K80" s="37"/>
      <x:c r="L80" s="31"/>
      <x:c r="M80" s="175" t="str">
        <x:f>IF(COUNTA(A80:L80)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inválidos",IF(OR(NOT(ISNUMBER(B80)),B80&lt;=0),"Data inválida",IF(OR(C80="",COUNTIFS(Veiculos!$A$5:$A$104,C80)&lt;&gt;1),"Veículo ausente ou duplicado",IF(IFERROR(INDEX(Veiculos!$AG$5:$AG$104,MATCH(C80,Veiculos!$A$5:$A$104,0)),0)&lt;&gt;1,"Cadastro do veículo pendente",IF(OR(A80="",COUNTIFS($A$5:$A$204,A80)&lt;&gt;1),"OS ausente ou duplicada",IF(OR(NOT(ISNUMBER(H80)),H80&lt;0),"Custo inválido",IF(AND(J80&lt;&gt;"Programada",J80&lt;&gt;"Em andamento",J80&lt;&gt;"Concluída",J80&lt;&gt;"Cancelada"),"Status inválido",""))))))))</x:f>
      </x:c>
      <x:c r="N80" s="175" t="n">
        <x:f>IF(AND(B80&lt;&gt;"",M80=""),1,0)</x:f>
        <x:v>0</x:v>
      </x:c>
      <x:c r="O80" s="175" t="n">
        <x:f>IF(AND(ISNUMBER(B80),B80&gt;=Listas!B13,B80&lt;Listas!B14+1),1,0)</x:f>
        <x:v>0</x:v>
      </x:c>
      <x:c r="P80" s="175" t="n">
        <x:f>IF(COUNTA(A80:L80)=0,0,IF(COUNTIFS(Veiculos!$A$5:$A$104,C80)=1,IFERROR(INDEX(Veiculos!$X$5:$X$104,MATCH(C80,Veiculos!$A$5:$A$104,0)),0),IF(Listas!B15="Todos",1,0)))</x:f>
        <x:v>0</x:v>
      </x:c>
      <x:c r="Q80" s="1" t="n">
        <x:f>IF(M80&lt;&gt;"",1,0)</x:f>
        <x:v>0</x:v>
      </x:c>
      <x:c r="R80" s="1"/>
      <x:c r="S80" s="1"/>
      <x:c r="T80" s="1"/>
      <x:c r="U80" s="1"/>
      <x:c r="V80" s="1"/>
      <x:c r="W80" s="1"/>
    </x:row>
    <x:row r="81">
      <x:c r="A81" s="31"/>
      <x:c r="B81" s="37"/>
      <x:c r="C81" s="31"/>
      <x:c r="D81" s="31"/>
      <x:c r="E81" s="31"/>
      <x:c r="F81" s="36"/>
      <x:c r="G81" s="31"/>
      <x:c r="H81" s="47"/>
      <x:c r="I81" s="36"/>
      <x:c r="J81" s="31"/>
      <x:c r="K81" s="37"/>
      <x:c r="L81" s="31"/>
      <x:c r="M81" s="175" t="str">
        <x:f>IF(COUNTA(A81:L81)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inválidos",IF(OR(NOT(ISNUMBER(B81)),B81&lt;=0),"Data inválida",IF(OR(C81="",COUNTIFS(Veiculos!$A$5:$A$104,C81)&lt;&gt;1),"Veículo ausente ou duplicado",IF(IFERROR(INDEX(Veiculos!$AG$5:$AG$104,MATCH(C81,Veiculos!$A$5:$A$104,0)),0)&lt;&gt;1,"Cadastro do veículo pendente",IF(OR(A81="",COUNTIFS($A$5:$A$204,A81)&lt;&gt;1),"OS ausente ou duplicada",IF(OR(NOT(ISNUMBER(H81)),H81&lt;0),"Custo inválido",IF(AND(J81&lt;&gt;"Programada",J81&lt;&gt;"Em andamento",J81&lt;&gt;"Concluída",J81&lt;&gt;"Cancelada"),"Status inválido",""))))))))</x:f>
      </x:c>
      <x:c r="N81" s="175" t="n">
        <x:f>IF(AND(B81&lt;&gt;"",M81=""),1,0)</x:f>
        <x:v>0</x:v>
      </x:c>
      <x:c r="O81" s="175" t="n">
        <x:f>IF(AND(ISNUMBER(B81),B81&gt;=Listas!B13,B81&lt;Listas!B14+1),1,0)</x:f>
        <x:v>0</x:v>
      </x:c>
      <x:c r="P81" s="175" t="n">
        <x:f>IF(COUNTA(A81:L81)=0,0,IF(COUNTIFS(Veiculos!$A$5:$A$104,C81)=1,IFERROR(INDEX(Veiculos!$X$5:$X$104,MATCH(C81,Veiculos!$A$5:$A$104,0)),0),IF(Listas!B15="Todos",1,0)))</x:f>
        <x:v>0</x:v>
      </x:c>
      <x:c r="Q81" s="1" t="n">
        <x:f>IF(M81&lt;&gt;"",1,0)</x:f>
        <x:v>0</x:v>
      </x:c>
      <x:c r="R81" s="1"/>
      <x:c r="S81" s="1"/>
      <x:c r="T81" s="1"/>
      <x:c r="U81" s="1"/>
      <x:c r="V81" s="1"/>
      <x:c r="W81" s="1"/>
    </x:row>
    <x:row r="82">
      <x:c r="A82" s="31"/>
      <x:c r="B82" s="37"/>
      <x:c r="C82" s="31"/>
      <x:c r="D82" s="31"/>
      <x:c r="E82" s="31"/>
      <x:c r="F82" s="36"/>
      <x:c r="G82" s="31"/>
      <x:c r="H82" s="47"/>
      <x:c r="I82" s="36"/>
      <x:c r="J82" s="31"/>
      <x:c r="K82" s="37"/>
      <x:c r="L82" s="31"/>
      <x:c r="M82" s="175" t="str">
        <x:f>IF(COUNTA(A82:L82)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inválidos",IF(OR(NOT(ISNUMBER(B82)),B82&lt;=0),"Data inválida",IF(OR(C82="",COUNTIFS(Veiculos!$A$5:$A$104,C82)&lt;&gt;1),"Veículo ausente ou duplicado",IF(IFERROR(INDEX(Veiculos!$AG$5:$AG$104,MATCH(C82,Veiculos!$A$5:$A$104,0)),0)&lt;&gt;1,"Cadastro do veículo pendente",IF(OR(A82="",COUNTIFS($A$5:$A$204,A82)&lt;&gt;1),"OS ausente ou duplicada",IF(OR(NOT(ISNUMBER(H82)),H82&lt;0),"Custo inválido",IF(AND(J82&lt;&gt;"Programada",J82&lt;&gt;"Em andamento",J82&lt;&gt;"Concluída",J82&lt;&gt;"Cancelada"),"Status inválido",""))))))))</x:f>
      </x:c>
      <x:c r="N82" s="175" t="n">
        <x:f>IF(AND(B82&lt;&gt;"",M82=""),1,0)</x:f>
        <x:v>0</x:v>
      </x:c>
      <x:c r="O82" s="175" t="n">
        <x:f>IF(AND(ISNUMBER(B82),B82&gt;=Listas!B13,B82&lt;Listas!B14+1),1,0)</x:f>
        <x:v>0</x:v>
      </x:c>
      <x:c r="P82" s="175" t="n">
        <x:f>IF(COUNTA(A82:L82)=0,0,IF(COUNTIFS(Veiculos!$A$5:$A$104,C82)=1,IFERROR(INDEX(Veiculos!$X$5:$X$104,MATCH(C82,Veiculos!$A$5:$A$104,0)),0),IF(Listas!B15="Todos",1,0)))</x:f>
        <x:v>0</x:v>
      </x:c>
      <x:c r="Q82" s="1" t="n">
        <x:f>IF(M82&lt;&gt;"",1,0)</x:f>
        <x:v>0</x:v>
      </x:c>
      <x:c r="R82" s="1"/>
      <x:c r="S82" s="1"/>
      <x:c r="T82" s="1"/>
      <x:c r="U82" s="1"/>
      <x:c r="V82" s="1"/>
      <x:c r="W82" s="1"/>
    </x:row>
    <x:row r="83">
      <x:c r="A83" s="31"/>
      <x:c r="B83" s="37"/>
      <x:c r="C83" s="31"/>
      <x:c r="D83" s="31"/>
      <x:c r="E83" s="31"/>
      <x:c r="F83" s="36"/>
      <x:c r="G83" s="31"/>
      <x:c r="H83" s="47"/>
      <x:c r="I83" s="36"/>
      <x:c r="J83" s="31"/>
      <x:c r="K83" s="37"/>
      <x:c r="L83" s="31"/>
      <x:c r="M83" s="175" t="str">
        <x:f>IF(COUNTA(A83:L83)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inválidos",IF(OR(NOT(ISNUMBER(B83)),B83&lt;=0),"Data inválida",IF(OR(C83="",COUNTIFS(Veiculos!$A$5:$A$104,C83)&lt;&gt;1),"Veículo ausente ou duplicado",IF(IFERROR(INDEX(Veiculos!$AG$5:$AG$104,MATCH(C83,Veiculos!$A$5:$A$104,0)),0)&lt;&gt;1,"Cadastro do veículo pendente",IF(OR(A83="",COUNTIFS($A$5:$A$204,A83)&lt;&gt;1),"OS ausente ou duplicada",IF(OR(NOT(ISNUMBER(H83)),H83&lt;0),"Custo inválido",IF(AND(J83&lt;&gt;"Programada",J83&lt;&gt;"Em andamento",J83&lt;&gt;"Concluída",J83&lt;&gt;"Cancelada"),"Status inválido",""))))))))</x:f>
      </x:c>
      <x:c r="N83" s="175" t="n">
        <x:f>IF(AND(B83&lt;&gt;"",M83=""),1,0)</x:f>
        <x:v>0</x:v>
      </x:c>
      <x:c r="O83" s="175" t="n">
        <x:f>IF(AND(ISNUMBER(B83),B83&gt;=Listas!B13,B83&lt;Listas!B14+1),1,0)</x:f>
        <x:v>0</x:v>
      </x:c>
      <x:c r="P83" s="175" t="n">
        <x:f>IF(COUNTA(A83:L83)=0,0,IF(COUNTIFS(Veiculos!$A$5:$A$104,C83)=1,IFERROR(INDEX(Veiculos!$X$5:$X$104,MATCH(C83,Veiculos!$A$5:$A$104,0)),0),IF(Listas!B15="Todos",1,0)))</x:f>
        <x:v>0</x:v>
      </x:c>
      <x:c r="Q83" s="1" t="n">
        <x:f>IF(M83&lt;&gt;"",1,0)</x:f>
        <x:v>0</x:v>
      </x:c>
      <x:c r="R83" s="1"/>
      <x:c r="S83" s="1"/>
      <x:c r="T83" s="1"/>
      <x:c r="U83" s="1"/>
      <x:c r="V83" s="1"/>
      <x:c r="W83" s="1"/>
    </x:row>
    <x:row r="84">
      <x:c r="A84" s="31"/>
      <x:c r="B84" s="37"/>
      <x:c r="C84" s="31"/>
      <x:c r="D84" s="31"/>
      <x:c r="E84" s="31"/>
      <x:c r="F84" s="36"/>
      <x:c r="G84" s="31"/>
      <x:c r="H84" s="47"/>
      <x:c r="I84" s="36"/>
      <x:c r="J84" s="31"/>
      <x:c r="K84" s="37"/>
      <x:c r="L84" s="31"/>
      <x:c r="M84" s="175" t="str">
        <x:f>IF(COUNTA(A84:L84)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inválidos",IF(OR(NOT(ISNUMBER(B84)),B84&lt;=0),"Data inválida",IF(OR(C84="",COUNTIFS(Veiculos!$A$5:$A$104,C84)&lt;&gt;1),"Veículo ausente ou duplicado",IF(IFERROR(INDEX(Veiculos!$AG$5:$AG$104,MATCH(C84,Veiculos!$A$5:$A$104,0)),0)&lt;&gt;1,"Cadastro do veículo pendente",IF(OR(A84="",COUNTIFS($A$5:$A$204,A84)&lt;&gt;1),"OS ausente ou duplicada",IF(OR(NOT(ISNUMBER(H84)),H84&lt;0),"Custo inválido",IF(AND(J84&lt;&gt;"Programada",J84&lt;&gt;"Em andamento",J84&lt;&gt;"Concluída",J84&lt;&gt;"Cancelada"),"Status inválido",""))))))))</x:f>
      </x:c>
      <x:c r="N84" s="175" t="n">
        <x:f>IF(AND(B84&lt;&gt;"",M84=""),1,0)</x:f>
        <x:v>0</x:v>
      </x:c>
      <x:c r="O84" s="175" t="n">
        <x:f>IF(AND(ISNUMBER(B84),B84&gt;=Listas!B13,B84&lt;Listas!B14+1),1,0)</x:f>
        <x:v>0</x:v>
      </x:c>
      <x:c r="P84" s="175" t="n">
        <x:f>IF(COUNTA(A84:L84)=0,0,IF(COUNTIFS(Veiculos!$A$5:$A$104,C84)=1,IFERROR(INDEX(Veiculos!$X$5:$X$104,MATCH(C84,Veiculos!$A$5:$A$104,0)),0),IF(Listas!B15="Todos",1,0)))</x:f>
        <x:v>0</x:v>
      </x:c>
      <x:c r="Q84" s="1" t="n">
        <x:f>IF(M84&lt;&gt;"",1,0)</x:f>
        <x:v>0</x:v>
      </x:c>
      <x:c r="R84" s="1"/>
      <x:c r="S84" s="1"/>
      <x:c r="T84" s="1"/>
      <x:c r="U84" s="1"/>
      <x:c r="V84" s="1"/>
      <x:c r="W84" s="1"/>
    </x:row>
    <x:row r="85">
      <x:c r="A85" s="31"/>
      <x:c r="B85" s="37"/>
      <x:c r="C85" s="31"/>
      <x:c r="D85" s="31"/>
      <x:c r="E85" s="31"/>
      <x:c r="F85" s="36"/>
      <x:c r="G85" s="31"/>
      <x:c r="H85" s="47"/>
      <x:c r="I85" s="36"/>
      <x:c r="J85" s="31"/>
      <x:c r="K85" s="37"/>
      <x:c r="L85" s="31"/>
      <x:c r="M85" s="175" t="str">
        <x:f>IF(COUNTA(A85:L85)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inválidos",IF(OR(NOT(ISNUMBER(B85)),B85&lt;=0),"Data inválida",IF(OR(C85="",COUNTIFS(Veiculos!$A$5:$A$104,C85)&lt;&gt;1),"Veículo ausente ou duplicado",IF(IFERROR(INDEX(Veiculos!$AG$5:$AG$104,MATCH(C85,Veiculos!$A$5:$A$104,0)),0)&lt;&gt;1,"Cadastro do veículo pendente",IF(OR(A85="",COUNTIFS($A$5:$A$204,A85)&lt;&gt;1),"OS ausente ou duplicada",IF(OR(NOT(ISNUMBER(H85)),H85&lt;0),"Custo inválido",IF(AND(J85&lt;&gt;"Programada",J85&lt;&gt;"Em andamento",J85&lt;&gt;"Concluída",J85&lt;&gt;"Cancelada"),"Status inválido",""))))))))</x:f>
      </x:c>
      <x:c r="N85" s="175" t="n">
        <x:f>IF(AND(B85&lt;&gt;"",M85=""),1,0)</x:f>
        <x:v>0</x:v>
      </x:c>
      <x:c r="O85" s="175" t="n">
        <x:f>IF(AND(ISNUMBER(B85),B85&gt;=Listas!B13,B85&lt;Listas!B14+1),1,0)</x:f>
        <x:v>0</x:v>
      </x:c>
      <x:c r="P85" s="175" t="n">
        <x:f>IF(COUNTA(A85:L85)=0,0,IF(COUNTIFS(Veiculos!$A$5:$A$104,C85)=1,IFERROR(INDEX(Veiculos!$X$5:$X$104,MATCH(C85,Veiculos!$A$5:$A$104,0)),0),IF(Listas!B15="Todos",1,0)))</x:f>
        <x:v>0</x:v>
      </x:c>
      <x:c r="Q85" s="1" t="n">
        <x:f>IF(M85&lt;&gt;"",1,0)</x:f>
        <x:v>0</x:v>
      </x:c>
      <x:c r="R85" s="1"/>
      <x:c r="S85" s="1"/>
      <x:c r="T85" s="1"/>
      <x:c r="U85" s="1"/>
      <x:c r="V85" s="1"/>
      <x:c r="W85" s="1"/>
    </x:row>
    <x:row r="86">
      <x:c r="A86" s="31"/>
      <x:c r="B86" s="37"/>
      <x:c r="C86" s="31"/>
      <x:c r="D86" s="31"/>
      <x:c r="E86" s="31"/>
      <x:c r="F86" s="36"/>
      <x:c r="G86" s="31"/>
      <x:c r="H86" s="47"/>
      <x:c r="I86" s="36"/>
      <x:c r="J86" s="31"/>
      <x:c r="K86" s="37"/>
      <x:c r="L86" s="31"/>
      <x:c r="M86" s="175" t="str">
        <x:f>IF(COUNTA(A86:L86)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inválidos",IF(OR(NOT(ISNUMBER(B86)),B86&lt;=0),"Data inválida",IF(OR(C86="",COUNTIFS(Veiculos!$A$5:$A$104,C86)&lt;&gt;1),"Veículo ausente ou duplicado",IF(IFERROR(INDEX(Veiculos!$AG$5:$AG$104,MATCH(C86,Veiculos!$A$5:$A$104,0)),0)&lt;&gt;1,"Cadastro do veículo pendente",IF(OR(A86="",COUNTIFS($A$5:$A$204,A86)&lt;&gt;1),"OS ausente ou duplicada",IF(OR(NOT(ISNUMBER(H86)),H86&lt;0),"Custo inválido",IF(AND(J86&lt;&gt;"Programada",J86&lt;&gt;"Em andamento",J86&lt;&gt;"Concluída",J86&lt;&gt;"Cancelada"),"Status inválido",""))))))))</x:f>
      </x:c>
      <x:c r="N86" s="175" t="n">
        <x:f>IF(AND(B86&lt;&gt;"",M86=""),1,0)</x:f>
        <x:v>0</x:v>
      </x:c>
      <x:c r="O86" s="175" t="n">
        <x:f>IF(AND(ISNUMBER(B86),B86&gt;=Listas!B13,B86&lt;Listas!B14+1),1,0)</x:f>
        <x:v>0</x:v>
      </x:c>
      <x:c r="P86" s="175" t="n">
        <x:f>IF(COUNTA(A86:L86)=0,0,IF(COUNTIFS(Veiculos!$A$5:$A$104,C86)=1,IFERROR(INDEX(Veiculos!$X$5:$X$104,MATCH(C86,Veiculos!$A$5:$A$104,0)),0),IF(Listas!B15="Todos",1,0)))</x:f>
        <x:v>0</x:v>
      </x:c>
      <x:c r="Q86" s="1" t="n">
        <x:f>IF(M86&lt;&gt;"",1,0)</x:f>
        <x:v>0</x:v>
      </x:c>
      <x:c r="R86" s="1"/>
      <x:c r="S86" s="1"/>
      <x:c r="T86" s="1"/>
      <x:c r="U86" s="1"/>
      <x:c r="V86" s="1"/>
      <x:c r="W86" s="1"/>
    </x:row>
    <x:row r="87">
      <x:c r="A87" s="31"/>
      <x:c r="B87" s="37"/>
      <x:c r="C87" s="31"/>
      <x:c r="D87" s="31"/>
      <x:c r="E87" s="31"/>
      <x:c r="F87" s="36"/>
      <x:c r="G87" s="31"/>
      <x:c r="H87" s="47"/>
      <x:c r="I87" s="36"/>
      <x:c r="J87" s="31"/>
      <x:c r="K87" s="37"/>
      <x:c r="L87" s="31"/>
      <x:c r="M87" s="175" t="str">
        <x:f>IF(COUNTA(A87:L87)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inválidos",IF(OR(NOT(ISNUMBER(B87)),B87&lt;=0),"Data inválida",IF(OR(C87="",COUNTIFS(Veiculos!$A$5:$A$104,C87)&lt;&gt;1),"Veículo ausente ou duplicado",IF(IFERROR(INDEX(Veiculos!$AG$5:$AG$104,MATCH(C87,Veiculos!$A$5:$A$104,0)),0)&lt;&gt;1,"Cadastro do veículo pendente",IF(OR(A87="",COUNTIFS($A$5:$A$204,A87)&lt;&gt;1),"OS ausente ou duplicada",IF(OR(NOT(ISNUMBER(H87)),H87&lt;0),"Custo inválido",IF(AND(J87&lt;&gt;"Programada",J87&lt;&gt;"Em andamento",J87&lt;&gt;"Concluída",J87&lt;&gt;"Cancelada"),"Status inválido",""))))))))</x:f>
      </x:c>
      <x:c r="N87" s="175" t="n">
        <x:f>IF(AND(B87&lt;&gt;"",M87=""),1,0)</x:f>
        <x:v>0</x:v>
      </x:c>
      <x:c r="O87" s="175" t="n">
        <x:f>IF(AND(ISNUMBER(B87),B87&gt;=Listas!B13,B87&lt;Listas!B14+1),1,0)</x:f>
        <x:v>0</x:v>
      </x:c>
      <x:c r="P87" s="175" t="n">
        <x:f>IF(COUNTA(A87:L87)=0,0,IF(COUNTIFS(Veiculos!$A$5:$A$104,C87)=1,IFERROR(INDEX(Veiculos!$X$5:$X$104,MATCH(C87,Veiculos!$A$5:$A$104,0)),0),IF(Listas!B15="Todos",1,0)))</x:f>
        <x:v>0</x:v>
      </x:c>
      <x:c r="Q87" s="1" t="n">
        <x:f>IF(M87&lt;&gt;"",1,0)</x:f>
        <x:v>0</x:v>
      </x:c>
      <x:c r="R87" s="1"/>
      <x:c r="S87" s="1"/>
      <x:c r="T87" s="1"/>
      <x:c r="U87" s="1"/>
      <x:c r="V87" s="1"/>
      <x:c r="W87" s="1"/>
    </x:row>
    <x:row r="88">
      <x:c r="A88" s="31"/>
      <x:c r="B88" s="37"/>
      <x:c r="C88" s="31"/>
      <x:c r="D88" s="31"/>
      <x:c r="E88" s="31"/>
      <x:c r="F88" s="36"/>
      <x:c r="G88" s="31"/>
      <x:c r="H88" s="47"/>
      <x:c r="I88" s="36"/>
      <x:c r="J88" s="31"/>
      <x:c r="K88" s="37"/>
      <x:c r="L88" s="31"/>
      <x:c r="M88" s="175" t="str">
        <x:f>IF(COUNTA(A88:L88)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inválidos",IF(OR(NOT(ISNUMBER(B88)),B88&lt;=0),"Data inválida",IF(OR(C88="",COUNTIFS(Veiculos!$A$5:$A$104,C88)&lt;&gt;1),"Veículo ausente ou duplicado",IF(IFERROR(INDEX(Veiculos!$AG$5:$AG$104,MATCH(C88,Veiculos!$A$5:$A$104,0)),0)&lt;&gt;1,"Cadastro do veículo pendente",IF(OR(A88="",COUNTIFS($A$5:$A$204,A88)&lt;&gt;1),"OS ausente ou duplicada",IF(OR(NOT(ISNUMBER(H88)),H88&lt;0),"Custo inválido",IF(AND(J88&lt;&gt;"Programada",J88&lt;&gt;"Em andamento",J88&lt;&gt;"Concluída",J88&lt;&gt;"Cancelada"),"Status inválido",""))))))))</x:f>
      </x:c>
      <x:c r="N88" s="175" t="n">
        <x:f>IF(AND(B88&lt;&gt;"",M88=""),1,0)</x:f>
        <x:v>0</x:v>
      </x:c>
      <x:c r="O88" s="175" t="n">
        <x:f>IF(AND(ISNUMBER(B88),B88&gt;=Listas!B13,B88&lt;Listas!B14+1),1,0)</x:f>
        <x:v>0</x:v>
      </x:c>
      <x:c r="P88" s="175" t="n">
        <x:f>IF(COUNTA(A88:L88)=0,0,IF(COUNTIFS(Veiculos!$A$5:$A$104,C88)=1,IFERROR(INDEX(Veiculos!$X$5:$X$104,MATCH(C88,Veiculos!$A$5:$A$104,0)),0),IF(Listas!B15="Todos",1,0)))</x:f>
        <x:v>0</x:v>
      </x:c>
      <x:c r="Q88" s="1" t="n">
        <x:f>IF(M88&lt;&gt;"",1,0)</x:f>
        <x:v>0</x:v>
      </x:c>
      <x:c r="R88" s="1"/>
      <x:c r="S88" s="1"/>
      <x:c r="T88" s="1"/>
      <x:c r="U88" s="1"/>
      <x:c r="V88" s="1"/>
      <x:c r="W88" s="1"/>
    </x:row>
    <x:row r="89">
      <x:c r="A89" s="31"/>
      <x:c r="B89" s="37"/>
      <x:c r="C89" s="31"/>
      <x:c r="D89" s="31"/>
      <x:c r="E89" s="31"/>
      <x:c r="F89" s="36"/>
      <x:c r="G89" s="31"/>
      <x:c r="H89" s="47"/>
      <x:c r="I89" s="36"/>
      <x:c r="J89" s="31"/>
      <x:c r="K89" s="37"/>
      <x:c r="L89" s="31"/>
      <x:c r="M89" s="175" t="str">
        <x:f>IF(COUNTA(A89:L89)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inválidos",IF(OR(NOT(ISNUMBER(B89)),B89&lt;=0),"Data inválida",IF(OR(C89="",COUNTIFS(Veiculos!$A$5:$A$104,C89)&lt;&gt;1),"Veículo ausente ou duplicado",IF(IFERROR(INDEX(Veiculos!$AG$5:$AG$104,MATCH(C89,Veiculos!$A$5:$A$104,0)),0)&lt;&gt;1,"Cadastro do veículo pendente",IF(OR(A89="",COUNTIFS($A$5:$A$204,A89)&lt;&gt;1),"OS ausente ou duplicada",IF(OR(NOT(ISNUMBER(H89)),H89&lt;0),"Custo inválido",IF(AND(J89&lt;&gt;"Programada",J89&lt;&gt;"Em andamento",J89&lt;&gt;"Concluída",J89&lt;&gt;"Cancelada"),"Status inválido",""))))))))</x:f>
      </x:c>
      <x:c r="N89" s="175" t="n">
        <x:f>IF(AND(B89&lt;&gt;"",M89=""),1,0)</x:f>
        <x:v>0</x:v>
      </x:c>
      <x:c r="O89" s="175" t="n">
        <x:f>IF(AND(ISNUMBER(B89),B89&gt;=Listas!B13,B89&lt;Listas!B14+1),1,0)</x:f>
        <x:v>0</x:v>
      </x:c>
      <x:c r="P89" s="175" t="n">
        <x:f>IF(COUNTA(A89:L89)=0,0,IF(COUNTIFS(Veiculos!$A$5:$A$104,C89)=1,IFERROR(INDEX(Veiculos!$X$5:$X$104,MATCH(C89,Veiculos!$A$5:$A$104,0)),0),IF(Listas!B15="Todos",1,0)))</x:f>
        <x:v>0</x:v>
      </x:c>
      <x:c r="Q89" s="1" t="n">
        <x:f>IF(M89&lt;&gt;"",1,0)</x:f>
        <x:v>0</x:v>
      </x:c>
      <x:c r="R89" s="1"/>
      <x:c r="S89" s="1"/>
      <x:c r="T89" s="1"/>
      <x:c r="U89" s="1"/>
      <x:c r="V89" s="1"/>
      <x:c r="W89" s="1"/>
    </x:row>
    <x:row r="90">
      <x:c r="A90" s="31"/>
      <x:c r="B90" s="37"/>
      <x:c r="C90" s="31"/>
      <x:c r="D90" s="31"/>
      <x:c r="E90" s="31"/>
      <x:c r="F90" s="36"/>
      <x:c r="G90" s="31"/>
      <x:c r="H90" s="47"/>
      <x:c r="I90" s="36"/>
      <x:c r="J90" s="31"/>
      <x:c r="K90" s="37"/>
      <x:c r="L90" s="31"/>
      <x:c r="M90" s="175" t="str">
        <x:f>IF(COUNTA(A90:L90)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inválidos",IF(OR(NOT(ISNUMBER(B90)),B90&lt;=0),"Data inválida",IF(OR(C90="",COUNTIFS(Veiculos!$A$5:$A$104,C90)&lt;&gt;1),"Veículo ausente ou duplicado",IF(IFERROR(INDEX(Veiculos!$AG$5:$AG$104,MATCH(C90,Veiculos!$A$5:$A$104,0)),0)&lt;&gt;1,"Cadastro do veículo pendente",IF(OR(A90="",COUNTIFS($A$5:$A$204,A90)&lt;&gt;1),"OS ausente ou duplicada",IF(OR(NOT(ISNUMBER(H90)),H90&lt;0),"Custo inválido",IF(AND(J90&lt;&gt;"Programada",J90&lt;&gt;"Em andamento",J90&lt;&gt;"Concluída",J90&lt;&gt;"Cancelada"),"Status inválido",""))))))))</x:f>
      </x:c>
      <x:c r="N90" s="175" t="n">
        <x:f>IF(AND(B90&lt;&gt;"",M90=""),1,0)</x:f>
        <x:v>0</x:v>
      </x:c>
      <x:c r="O90" s="175" t="n">
        <x:f>IF(AND(ISNUMBER(B90),B90&gt;=Listas!B13,B90&lt;Listas!B14+1),1,0)</x:f>
        <x:v>0</x:v>
      </x:c>
      <x:c r="P90" s="175" t="n">
        <x:f>IF(COUNTA(A90:L90)=0,0,IF(COUNTIFS(Veiculos!$A$5:$A$104,C90)=1,IFERROR(INDEX(Veiculos!$X$5:$X$104,MATCH(C90,Veiculos!$A$5:$A$104,0)),0),IF(Listas!B15="Todos",1,0)))</x:f>
        <x:v>0</x:v>
      </x:c>
      <x:c r="Q90" s="1" t="n">
        <x:f>IF(M90&lt;&gt;"",1,0)</x:f>
        <x:v>0</x:v>
      </x:c>
      <x:c r="R90" s="1"/>
      <x:c r="S90" s="1"/>
      <x:c r="T90" s="1"/>
      <x:c r="U90" s="1"/>
      <x:c r="V90" s="1"/>
      <x:c r="W90" s="1"/>
    </x:row>
    <x:row r="91">
      <x:c r="A91" s="31"/>
      <x:c r="B91" s="37"/>
      <x:c r="C91" s="31"/>
      <x:c r="D91" s="31"/>
      <x:c r="E91" s="31"/>
      <x:c r="F91" s="36"/>
      <x:c r="G91" s="31"/>
      <x:c r="H91" s="47"/>
      <x:c r="I91" s="36"/>
      <x:c r="J91" s="31"/>
      <x:c r="K91" s="37"/>
      <x:c r="L91" s="31"/>
      <x:c r="M91" s="175" t="str">
        <x:f>IF(COUNTA(A91:L91)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inválidos",IF(OR(NOT(ISNUMBER(B91)),B91&lt;=0),"Data inválida",IF(OR(C91="",COUNTIFS(Veiculos!$A$5:$A$104,C91)&lt;&gt;1),"Veículo ausente ou duplicado",IF(IFERROR(INDEX(Veiculos!$AG$5:$AG$104,MATCH(C91,Veiculos!$A$5:$A$104,0)),0)&lt;&gt;1,"Cadastro do veículo pendente",IF(OR(A91="",COUNTIFS($A$5:$A$204,A91)&lt;&gt;1),"OS ausente ou duplicada",IF(OR(NOT(ISNUMBER(H91)),H91&lt;0),"Custo inválido",IF(AND(J91&lt;&gt;"Programada",J91&lt;&gt;"Em andamento",J91&lt;&gt;"Concluída",J91&lt;&gt;"Cancelada"),"Status inválido",""))))))))</x:f>
      </x:c>
      <x:c r="N91" s="175" t="n">
        <x:f>IF(AND(B91&lt;&gt;"",M91=""),1,0)</x:f>
        <x:v>0</x:v>
      </x:c>
      <x:c r="O91" s="175" t="n">
        <x:f>IF(AND(ISNUMBER(B91),B91&gt;=Listas!B13,B91&lt;Listas!B14+1),1,0)</x:f>
        <x:v>0</x:v>
      </x:c>
      <x:c r="P91" s="175" t="n">
        <x:f>IF(COUNTA(A91:L91)=0,0,IF(COUNTIFS(Veiculos!$A$5:$A$104,C91)=1,IFERROR(INDEX(Veiculos!$X$5:$X$104,MATCH(C91,Veiculos!$A$5:$A$104,0)),0),IF(Listas!B15="Todos",1,0)))</x:f>
        <x:v>0</x:v>
      </x:c>
      <x:c r="Q91" s="1" t="n">
        <x:f>IF(M91&lt;&gt;"",1,0)</x:f>
        <x:v>0</x:v>
      </x:c>
      <x:c r="R91" s="1"/>
      <x:c r="S91" s="1"/>
      <x:c r="T91" s="1"/>
      <x:c r="U91" s="1"/>
      <x:c r="V91" s="1"/>
      <x:c r="W91" s="1"/>
    </x:row>
    <x:row r="92">
      <x:c r="A92" s="31"/>
      <x:c r="B92" s="37"/>
      <x:c r="C92" s="31"/>
      <x:c r="D92" s="31"/>
      <x:c r="E92" s="31"/>
      <x:c r="F92" s="36"/>
      <x:c r="G92" s="31"/>
      <x:c r="H92" s="47"/>
      <x:c r="I92" s="36"/>
      <x:c r="J92" s="31"/>
      <x:c r="K92" s="37"/>
      <x:c r="L92" s="31"/>
      <x:c r="M92" s="175" t="str">
        <x:f>IF(COUNTA(A92:L92)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inválidos",IF(OR(NOT(ISNUMBER(B92)),B92&lt;=0),"Data inválida",IF(OR(C92="",COUNTIFS(Veiculos!$A$5:$A$104,C92)&lt;&gt;1),"Veículo ausente ou duplicado",IF(IFERROR(INDEX(Veiculos!$AG$5:$AG$104,MATCH(C92,Veiculos!$A$5:$A$104,0)),0)&lt;&gt;1,"Cadastro do veículo pendente",IF(OR(A92="",COUNTIFS($A$5:$A$204,A92)&lt;&gt;1),"OS ausente ou duplicada",IF(OR(NOT(ISNUMBER(H92)),H92&lt;0),"Custo inválido",IF(AND(J92&lt;&gt;"Programada",J92&lt;&gt;"Em andamento",J92&lt;&gt;"Concluída",J92&lt;&gt;"Cancelada"),"Status inválido",""))))))))</x:f>
      </x:c>
      <x:c r="N92" s="175" t="n">
        <x:f>IF(AND(B92&lt;&gt;"",M92=""),1,0)</x:f>
        <x:v>0</x:v>
      </x:c>
      <x:c r="O92" s="175" t="n">
        <x:f>IF(AND(ISNUMBER(B92),B92&gt;=Listas!B13,B92&lt;Listas!B14+1),1,0)</x:f>
        <x:v>0</x:v>
      </x:c>
      <x:c r="P92" s="175" t="n">
        <x:f>IF(COUNTA(A92:L92)=0,0,IF(COUNTIFS(Veiculos!$A$5:$A$104,C92)=1,IFERROR(INDEX(Veiculos!$X$5:$X$104,MATCH(C92,Veiculos!$A$5:$A$104,0)),0),IF(Listas!B15="Todos",1,0)))</x:f>
        <x:v>0</x:v>
      </x:c>
      <x:c r="Q92" s="1" t="n">
        <x:f>IF(M92&lt;&gt;"",1,0)</x:f>
        <x:v>0</x:v>
      </x:c>
      <x:c r="R92" s="1"/>
      <x:c r="S92" s="1"/>
      <x:c r="T92" s="1"/>
      <x:c r="U92" s="1"/>
      <x:c r="V92" s="1"/>
      <x:c r="W92" s="1"/>
    </x:row>
    <x:row r="93">
      <x:c r="A93" s="31"/>
      <x:c r="B93" s="37"/>
      <x:c r="C93" s="31"/>
      <x:c r="D93" s="31"/>
      <x:c r="E93" s="31"/>
      <x:c r="F93" s="36"/>
      <x:c r="G93" s="31"/>
      <x:c r="H93" s="47"/>
      <x:c r="I93" s="36"/>
      <x:c r="J93" s="31"/>
      <x:c r="K93" s="37"/>
      <x:c r="L93" s="31"/>
      <x:c r="M93" s="175" t="str">
        <x:f>IF(COUNTA(A93:L93)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inválidos",IF(OR(NOT(ISNUMBER(B93)),B93&lt;=0),"Data inválida",IF(OR(C93="",COUNTIFS(Veiculos!$A$5:$A$104,C93)&lt;&gt;1),"Veículo ausente ou duplicado",IF(IFERROR(INDEX(Veiculos!$AG$5:$AG$104,MATCH(C93,Veiculos!$A$5:$A$104,0)),0)&lt;&gt;1,"Cadastro do veículo pendente",IF(OR(A93="",COUNTIFS($A$5:$A$204,A93)&lt;&gt;1),"OS ausente ou duplicada",IF(OR(NOT(ISNUMBER(H93)),H93&lt;0),"Custo inválido",IF(AND(J93&lt;&gt;"Programada",J93&lt;&gt;"Em andamento",J93&lt;&gt;"Concluída",J93&lt;&gt;"Cancelada"),"Status inválido",""))))))))</x:f>
      </x:c>
      <x:c r="N93" s="175" t="n">
        <x:f>IF(AND(B93&lt;&gt;"",M93=""),1,0)</x:f>
        <x:v>0</x:v>
      </x:c>
      <x:c r="O93" s="175" t="n">
        <x:f>IF(AND(ISNUMBER(B93),B93&gt;=Listas!B13,B93&lt;Listas!B14+1),1,0)</x:f>
        <x:v>0</x:v>
      </x:c>
      <x:c r="P93" s="175" t="n">
        <x:f>IF(COUNTA(A93:L93)=0,0,IF(COUNTIFS(Veiculos!$A$5:$A$104,C93)=1,IFERROR(INDEX(Veiculos!$X$5:$X$104,MATCH(C93,Veiculos!$A$5:$A$104,0)),0),IF(Listas!B15="Todos",1,0)))</x:f>
        <x:v>0</x:v>
      </x:c>
      <x:c r="Q93" s="1" t="n">
        <x:f>IF(M93&lt;&gt;"",1,0)</x:f>
        <x:v>0</x:v>
      </x:c>
      <x:c r="R93" s="1"/>
      <x:c r="S93" s="1"/>
      <x:c r="T93" s="1"/>
      <x:c r="U93" s="1"/>
      <x:c r="V93" s="1"/>
      <x:c r="W93" s="1"/>
    </x:row>
    <x:row r="94">
      <x:c r="A94" s="31"/>
      <x:c r="B94" s="37"/>
      <x:c r="C94" s="31"/>
      <x:c r="D94" s="31"/>
      <x:c r="E94" s="31"/>
      <x:c r="F94" s="36"/>
      <x:c r="G94" s="31"/>
      <x:c r="H94" s="47"/>
      <x:c r="I94" s="36"/>
      <x:c r="J94" s="31"/>
      <x:c r="K94" s="37"/>
      <x:c r="L94" s="31"/>
      <x:c r="M94" s="175" t="str">
        <x:f>IF(COUNTA(A94:L94)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inválidos",IF(OR(NOT(ISNUMBER(B94)),B94&lt;=0),"Data inválida",IF(OR(C94="",COUNTIFS(Veiculos!$A$5:$A$104,C94)&lt;&gt;1),"Veículo ausente ou duplicado",IF(IFERROR(INDEX(Veiculos!$AG$5:$AG$104,MATCH(C94,Veiculos!$A$5:$A$104,0)),0)&lt;&gt;1,"Cadastro do veículo pendente",IF(OR(A94="",COUNTIFS($A$5:$A$204,A94)&lt;&gt;1),"OS ausente ou duplicada",IF(OR(NOT(ISNUMBER(H94)),H94&lt;0),"Custo inválido",IF(AND(J94&lt;&gt;"Programada",J94&lt;&gt;"Em andamento",J94&lt;&gt;"Concluída",J94&lt;&gt;"Cancelada"),"Status inválido",""))))))))</x:f>
      </x:c>
      <x:c r="N94" s="175" t="n">
        <x:f>IF(AND(B94&lt;&gt;"",M94=""),1,0)</x:f>
        <x:v>0</x:v>
      </x:c>
      <x:c r="O94" s="175" t="n">
        <x:f>IF(AND(ISNUMBER(B94),B94&gt;=Listas!B13,B94&lt;Listas!B14+1),1,0)</x:f>
        <x:v>0</x:v>
      </x:c>
      <x:c r="P94" s="175" t="n">
        <x:f>IF(COUNTA(A94:L94)=0,0,IF(COUNTIFS(Veiculos!$A$5:$A$104,C94)=1,IFERROR(INDEX(Veiculos!$X$5:$X$104,MATCH(C94,Veiculos!$A$5:$A$104,0)),0),IF(Listas!B15="Todos",1,0)))</x:f>
        <x:v>0</x:v>
      </x:c>
      <x:c r="Q94" s="1" t="n">
        <x:f>IF(M94&lt;&gt;"",1,0)</x:f>
        <x:v>0</x:v>
      </x:c>
      <x:c r="R94" s="1"/>
      <x:c r="S94" s="1"/>
      <x:c r="T94" s="1"/>
      <x:c r="U94" s="1"/>
      <x:c r="V94" s="1"/>
      <x:c r="W94" s="1"/>
    </x:row>
    <x:row r="95">
      <x:c r="A95" s="31"/>
      <x:c r="B95" s="37"/>
      <x:c r="C95" s="31"/>
      <x:c r="D95" s="31"/>
      <x:c r="E95" s="31"/>
      <x:c r="F95" s="36"/>
      <x:c r="G95" s="31"/>
      <x:c r="H95" s="47"/>
      <x:c r="I95" s="36"/>
      <x:c r="J95" s="31"/>
      <x:c r="K95" s="37"/>
      <x:c r="L95" s="31"/>
      <x:c r="M95" s="175" t="str">
        <x:f>IF(COUNTA(A95:L95)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inválidos",IF(OR(NOT(ISNUMBER(B95)),B95&lt;=0),"Data inválida",IF(OR(C95="",COUNTIFS(Veiculos!$A$5:$A$104,C95)&lt;&gt;1),"Veículo ausente ou duplicado",IF(IFERROR(INDEX(Veiculos!$AG$5:$AG$104,MATCH(C95,Veiculos!$A$5:$A$104,0)),0)&lt;&gt;1,"Cadastro do veículo pendente",IF(OR(A95="",COUNTIFS($A$5:$A$204,A95)&lt;&gt;1),"OS ausente ou duplicada",IF(OR(NOT(ISNUMBER(H95)),H95&lt;0),"Custo inválido",IF(AND(J95&lt;&gt;"Programada",J95&lt;&gt;"Em andamento",J95&lt;&gt;"Concluída",J95&lt;&gt;"Cancelada"),"Status inválido",""))))))))</x:f>
      </x:c>
      <x:c r="N95" s="175" t="n">
        <x:f>IF(AND(B95&lt;&gt;"",M95=""),1,0)</x:f>
        <x:v>0</x:v>
      </x:c>
      <x:c r="O95" s="175" t="n">
        <x:f>IF(AND(ISNUMBER(B95),B95&gt;=Listas!B13,B95&lt;Listas!B14+1),1,0)</x:f>
        <x:v>0</x:v>
      </x:c>
      <x:c r="P95" s="175" t="n">
        <x:f>IF(COUNTA(A95:L95)=0,0,IF(COUNTIFS(Veiculos!$A$5:$A$104,C95)=1,IFERROR(INDEX(Veiculos!$X$5:$X$104,MATCH(C95,Veiculos!$A$5:$A$104,0)),0),IF(Listas!B15="Todos",1,0)))</x:f>
        <x:v>0</x:v>
      </x:c>
      <x:c r="Q95" s="1" t="n">
        <x:f>IF(M95&lt;&gt;"",1,0)</x:f>
        <x:v>0</x:v>
      </x:c>
      <x:c r="R95" s="1"/>
      <x:c r="S95" s="1"/>
      <x:c r="T95" s="1"/>
      <x:c r="U95" s="1"/>
      <x:c r="V95" s="1"/>
      <x:c r="W95" s="1"/>
    </x:row>
    <x:row r="96">
      <x:c r="A96" s="31"/>
      <x:c r="B96" s="37"/>
      <x:c r="C96" s="31"/>
      <x:c r="D96" s="31"/>
      <x:c r="E96" s="31"/>
      <x:c r="F96" s="36"/>
      <x:c r="G96" s="31"/>
      <x:c r="H96" s="47"/>
      <x:c r="I96" s="36"/>
      <x:c r="J96" s="31"/>
      <x:c r="K96" s="37"/>
      <x:c r="L96" s="31"/>
      <x:c r="M96" s="175" t="str">
        <x:f>IF(COUNTA(A96:L96)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inválidos",IF(OR(NOT(ISNUMBER(B96)),B96&lt;=0),"Data inválida",IF(OR(C96="",COUNTIFS(Veiculos!$A$5:$A$104,C96)&lt;&gt;1),"Veículo ausente ou duplicado",IF(IFERROR(INDEX(Veiculos!$AG$5:$AG$104,MATCH(C96,Veiculos!$A$5:$A$104,0)),0)&lt;&gt;1,"Cadastro do veículo pendente",IF(OR(A96="",COUNTIFS($A$5:$A$204,A96)&lt;&gt;1),"OS ausente ou duplicada",IF(OR(NOT(ISNUMBER(H96)),H96&lt;0),"Custo inválido",IF(AND(J96&lt;&gt;"Programada",J96&lt;&gt;"Em andamento",J96&lt;&gt;"Concluída",J96&lt;&gt;"Cancelada"),"Status inválido",""))))))))</x:f>
      </x:c>
      <x:c r="N96" s="175" t="n">
        <x:f>IF(AND(B96&lt;&gt;"",M96=""),1,0)</x:f>
        <x:v>0</x:v>
      </x:c>
      <x:c r="O96" s="175" t="n">
        <x:f>IF(AND(ISNUMBER(B96),B96&gt;=Listas!B13,B96&lt;Listas!B14+1),1,0)</x:f>
        <x:v>0</x:v>
      </x:c>
      <x:c r="P96" s="175" t="n">
        <x:f>IF(COUNTA(A96:L96)=0,0,IF(COUNTIFS(Veiculos!$A$5:$A$104,C96)=1,IFERROR(INDEX(Veiculos!$X$5:$X$104,MATCH(C96,Veiculos!$A$5:$A$104,0)),0),IF(Listas!B15="Todos",1,0)))</x:f>
        <x:v>0</x:v>
      </x:c>
      <x:c r="Q96" s="1" t="n">
        <x:f>IF(M96&lt;&gt;"",1,0)</x:f>
        <x:v>0</x:v>
      </x:c>
      <x:c r="R96" s="1"/>
      <x:c r="S96" s="1"/>
      <x:c r="T96" s="1"/>
      <x:c r="U96" s="1"/>
      <x:c r="V96" s="1"/>
      <x:c r="W96" s="1"/>
    </x:row>
    <x:row r="97">
      <x:c r="A97" s="31"/>
      <x:c r="B97" s="37"/>
      <x:c r="C97" s="31"/>
      <x:c r="D97" s="31"/>
      <x:c r="E97" s="31"/>
      <x:c r="F97" s="36"/>
      <x:c r="G97" s="31"/>
      <x:c r="H97" s="47"/>
      <x:c r="I97" s="36"/>
      <x:c r="J97" s="31"/>
      <x:c r="K97" s="37"/>
      <x:c r="L97" s="31"/>
      <x:c r="M97" s="175" t="str">
        <x:f>IF(COUNTA(A97:L97)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inválidos",IF(OR(NOT(ISNUMBER(B97)),B97&lt;=0),"Data inválida",IF(OR(C97="",COUNTIFS(Veiculos!$A$5:$A$104,C97)&lt;&gt;1),"Veículo ausente ou duplicado",IF(IFERROR(INDEX(Veiculos!$AG$5:$AG$104,MATCH(C97,Veiculos!$A$5:$A$104,0)),0)&lt;&gt;1,"Cadastro do veículo pendente",IF(OR(A97="",COUNTIFS($A$5:$A$204,A97)&lt;&gt;1),"OS ausente ou duplicada",IF(OR(NOT(ISNUMBER(H97)),H97&lt;0),"Custo inválido",IF(AND(J97&lt;&gt;"Programada",J97&lt;&gt;"Em andamento",J97&lt;&gt;"Concluída",J97&lt;&gt;"Cancelada"),"Status inválido",""))))))))</x:f>
      </x:c>
      <x:c r="N97" s="175" t="n">
        <x:f>IF(AND(B97&lt;&gt;"",M97=""),1,0)</x:f>
        <x:v>0</x:v>
      </x:c>
      <x:c r="O97" s="175" t="n">
        <x:f>IF(AND(ISNUMBER(B97),B97&gt;=Listas!B13,B97&lt;Listas!B14+1),1,0)</x:f>
        <x:v>0</x:v>
      </x:c>
      <x:c r="P97" s="175" t="n">
        <x:f>IF(COUNTA(A97:L97)=0,0,IF(COUNTIFS(Veiculos!$A$5:$A$104,C97)=1,IFERROR(INDEX(Veiculos!$X$5:$X$104,MATCH(C97,Veiculos!$A$5:$A$104,0)),0),IF(Listas!B15="Todos",1,0)))</x:f>
        <x:v>0</x:v>
      </x:c>
      <x:c r="Q97" s="1" t="n">
        <x:f>IF(M97&lt;&gt;"",1,0)</x:f>
        <x:v>0</x:v>
      </x:c>
      <x:c r="R97" s="1"/>
      <x:c r="S97" s="1"/>
      <x:c r="T97" s="1"/>
      <x:c r="U97" s="1"/>
      <x:c r="V97" s="1"/>
      <x:c r="W97" s="1"/>
    </x:row>
    <x:row r="98">
      <x:c r="A98" s="31"/>
      <x:c r="B98" s="37"/>
      <x:c r="C98" s="31"/>
      <x:c r="D98" s="31"/>
      <x:c r="E98" s="31"/>
      <x:c r="F98" s="36"/>
      <x:c r="G98" s="31"/>
      <x:c r="H98" s="47"/>
      <x:c r="I98" s="36"/>
      <x:c r="J98" s="31"/>
      <x:c r="K98" s="37"/>
      <x:c r="L98" s="31"/>
      <x:c r="M98" s="175" t="str">
        <x:f>IF(COUNTA(A98:L98)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inválidos",IF(OR(NOT(ISNUMBER(B98)),B98&lt;=0),"Data inválida",IF(OR(C98="",COUNTIFS(Veiculos!$A$5:$A$104,C98)&lt;&gt;1),"Veículo ausente ou duplicado",IF(IFERROR(INDEX(Veiculos!$AG$5:$AG$104,MATCH(C98,Veiculos!$A$5:$A$104,0)),0)&lt;&gt;1,"Cadastro do veículo pendente",IF(OR(A98="",COUNTIFS($A$5:$A$204,A98)&lt;&gt;1),"OS ausente ou duplicada",IF(OR(NOT(ISNUMBER(H98)),H98&lt;0),"Custo inválido",IF(AND(J98&lt;&gt;"Programada",J98&lt;&gt;"Em andamento",J98&lt;&gt;"Concluída",J98&lt;&gt;"Cancelada"),"Status inválido",""))))))))</x:f>
      </x:c>
      <x:c r="N98" s="175" t="n">
        <x:f>IF(AND(B98&lt;&gt;"",M98=""),1,0)</x:f>
        <x:v>0</x:v>
      </x:c>
      <x:c r="O98" s="175" t="n">
        <x:f>IF(AND(ISNUMBER(B98),B98&gt;=Listas!B13,B98&lt;Listas!B14+1),1,0)</x:f>
        <x:v>0</x:v>
      </x:c>
      <x:c r="P98" s="175" t="n">
        <x:f>IF(COUNTA(A98:L98)=0,0,IF(COUNTIFS(Veiculos!$A$5:$A$104,C98)=1,IFERROR(INDEX(Veiculos!$X$5:$X$104,MATCH(C98,Veiculos!$A$5:$A$104,0)),0),IF(Listas!B15="Todos",1,0)))</x:f>
        <x:v>0</x:v>
      </x:c>
      <x:c r="Q98" s="1" t="n">
        <x:f>IF(M98&lt;&gt;"",1,0)</x:f>
        <x:v>0</x:v>
      </x:c>
      <x:c r="R98" s="1"/>
      <x:c r="S98" s="1"/>
      <x:c r="T98" s="1"/>
      <x:c r="U98" s="1"/>
      <x:c r="V98" s="1"/>
      <x:c r="W98" s="1"/>
    </x:row>
    <x:row r="99">
      <x:c r="A99" s="31"/>
      <x:c r="B99" s="37"/>
      <x:c r="C99" s="31"/>
      <x:c r="D99" s="31"/>
      <x:c r="E99" s="31"/>
      <x:c r="F99" s="36"/>
      <x:c r="G99" s="31"/>
      <x:c r="H99" s="47"/>
      <x:c r="I99" s="36"/>
      <x:c r="J99" s="31"/>
      <x:c r="K99" s="37"/>
      <x:c r="L99" s="31"/>
      <x:c r="M99" s="175" t="str">
        <x:f>IF(COUNTA(A99:L99)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inválidos",IF(OR(NOT(ISNUMBER(B99)),B99&lt;=0),"Data inválida",IF(OR(C99="",COUNTIFS(Veiculos!$A$5:$A$104,C99)&lt;&gt;1),"Veículo ausente ou duplicado",IF(IFERROR(INDEX(Veiculos!$AG$5:$AG$104,MATCH(C99,Veiculos!$A$5:$A$104,0)),0)&lt;&gt;1,"Cadastro do veículo pendente",IF(OR(A99="",COUNTIFS($A$5:$A$204,A99)&lt;&gt;1),"OS ausente ou duplicada",IF(OR(NOT(ISNUMBER(H99)),H99&lt;0),"Custo inválido",IF(AND(J99&lt;&gt;"Programada",J99&lt;&gt;"Em andamento",J99&lt;&gt;"Concluída",J99&lt;&gt;"Cancelada"),"Status inválido",""))))))))</x:f>
      </x:c>
      <x:c r="N99" s="175" t="n">
        <x:f>IF(AND(B99&lt;&gt;"",M99=""),1,0)</x:f>
        <x:v>0</x:v>
      </x:c>
      <x:c r="O99" s="175" t="n">
        <x:f>IF(AND(ISNUMBER(B99),B99&gt;=Listas!B13,B99&lt;Listas!B14+1),1,0)</x:f>
        <x:v>0</x:v>
      </x:c>
      <x:c r="P99" s="175" t="n">
        <x:f>IF(COUNTA(A99:L99)=0,0,IF(COUNTIFS(Veiculos!$A$5:$A$104,C99)=1,IFERROR(INDEX(Veiculos!$X$5:$X$104,MATCH(C99,Veiculos!$A$5:$A$104,0)),0),IF(Listas!B15="Todos",1,0)))</x:f>
        <x:v>0</x:v>
      </x:c>
      <x:c r="Q99" s="1" t="n">
        <x:f>IF(M99&lt;&gt;"",1,0)</x:f>
        <x:v>0</x:v>
      </x:c>
      <x:c r="R99" s="1"/>
      <x:c r="S99" s="1"/>
      <x:c r="T99" s="1"/>
      <x:c r="U99" s="1"/>
      <x:c r="V99" s="1"/>
      <x:c r="W99" s="1"/>
    </x:row>
    <x:row r="100">
      <x:c r="A100" s="31"/>
      <x:c r="B100" s="37"/>
      <x:c r="C100" s="31"/>
      <x:c r="D100" s="31"/>
      <x:c r="E100" s="31"/>
      <x:c r="F100" s="36"/>
      <x:c r="G100" s="31"/>
      <x:c r="H100" s="47"/>
      <x:c r="I100" s="36"/>
      <x:c r="J100" s="31"/>
      <x:c r="K100" s="37"/>
      <x:c r="L100" s="31"/>
      <x:c r="M100" s="175" t="str">
        <x:f>IF(COUNTA(A100:L100)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inválidos",IF(OR(NOT(ISNUMBER(B100)),B100&lt;=0),"Data inválida",IF(OR(C100="",COUNTIFS(Veiculos!$A$5:$A$104,C100)&lt;&gt;1),"Veículo ausente ou duplicado",IF(IFERROR(INDEX(Veiculos!$AG$5:$AG$104,MATCH(C100,Veiculos!$A$5:$A$104,0)),0)&lt;&gt;1,"Cadastro do veículo pendente",IF(OR(A100="",COUNTIFS($A$5:$A$204,A100)&lt;&gt;1),"OS ausente ou duplicada",IF(OR(NOT(ISNUMBER(H100)),H100&lt;0),"Custo inválido",IF(AND(J100&lt;&gt;"Programada",J100&lt;&gt;"Em andamento",J100&lt;&gt;"Concluída",J100&lt;&gt;"Cancelada"),"Status inválido",""))))))))</x:f>
      </x:c>
      <x:c r="N100" s="175" t="n">
        <x:f>IF(AND(B100&lt;&gt;"",M100=""),1,0)</x:f>
        <x:v>0</x:v>
      </x:c>
      <x:c r="O100" s="175" t="n">
        <x:f>IF(AND(ISNUMBER(B100),B100&gt;=Listas!B13,B100&lt;Listas!B14+1),1,0)</x:f>
        <x:v>0</x:v>
      </x:c>
      <x:c r="P100" s="175" t="n">
        <x:f>IF(COUNTA(A100:L100)=0,0,IF(COUNTIFS(Veiculos!$A$5:$A$104,C100)=1,IFERROR(INDEX(Veiculos!$X$5:$X$104,MATCH(C100,Veiculos!$A$5:$A$104,0)),0),IF(Listas!B15="Todos",1,0)))</x:f>
        <x:v>0</x:v>
      </x:c>
      <x:c r="Q100" s="1" t="n">
        <x:f>IF(M100&lt;&gt;"",1,0)</x:f>
        <x:v>0</x:v>
      </x:c>
      <x:c r="R100" s="1"/>
      <x:c r="S100" s="1"/>
      <x:c r="T100" s="1"/>
      <x:c r="U100" s="1"/>
      <x:c r="V100" s="1"/>
      <x:c r="W100" s="1"/>
    </x:row>
    <x:row r="101">
      <x:c r="A101" s="31"/>
      <x:c r="B101" s="37"/>
      <x:c r="C101" s="31"/>
      <x:c r="D101" s="31"/>
      <x:c r="E101" s="31"/>
      <x:c r="F101" s="36"/>
      <x:c r="G101" s="31"/>
      <x:c r="H101" s="47"/>
      <x:c r="I101" s="36"/>
      <x:c r="J101" s="31"/>
      <x:c r="K101" s="37"/>
      <x:c r="L101" s="31"/>
      <x:c r="M101" s="175" t="str">
        <x:f>IF(COUNTA(A101:L101)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inválidos",IF(OR(NOT(ISNUMBER(B101)),B101&lt;=0),"Data inválida",IF(OR(C101="",COUNTIFS(Veiculos!$A$5:$A$104,C101)&lt;&gt;1),"Veículo ausente ou duplicado",IF(IFERROR(INDEX(Veiculos!$AG$5:$AG$104,MATCH(C101,Veiculos!$A$5:$A$104,0)),0)&lt;&gt;1,"Cadastro do veículo pendente",IF(OR(A101="",COUNTIFS($A$5:$A$204,A101)&lt;&gt;1),"OS ausente ou duplicada",IF(OR(NOT(ISNUMBER(H101)),H101&lt;0),"Custo inválido",IF(AND(J101&lt;&gt;"Programada",J101&lt;&gt;"Em andamento",J101&lt;&gt;"Concluída",J101&lt;&gt;"Cancelada"),"Status inválido",""))))))))</x:f>
      </x:c>
      <x:c r="N101" s="175" t="n">
        <x:f>IF(AND(B101&lt;&gt;"",M101=""),1,0)</x:f>
        <x:v>0</x:v>
      </x:c>
      <x:c r="O101" s="175" t="n">
        <x:f>IF(AND(ISNUMBER(B101),B101&gt;=Listas!B13,B101&lt;Listas!B14+1),1,0)</x:f>
        <x:v>0</x:v>
      </x:c>
      <x:c r="P101" s="175" t="n">
        <x:f>IF(COUNTA(A101:L101)=0,0,IF(COUNTIFS(Veiculos!$A$5:$A$104,C101)=1,IFERROR(INDEX(Veiculos!$X$5:$X$104,MATCH(C101,Veiculos!$A$5:$A$104,0)),0),IF(Listas!B15="Todos",1,0)))</x:f>
        <x:v>0</x:v>
      </x:c>
      <x:c r="Q101" s="1" t="n">
        <x:f>IF(M101&lt;&gt;"",1,0)</x:f>
        <x:v>0</x:v>
      </x:c>
      <x:c r="R101" s="1"/>
      <x:c r="S101" s="1"/>
      <x:c r="T101" s="1"/>
      <x:c r="U101" s="1"/>
      <x:c r="V101" s="1"/>
      <x:c r="W101" s="1"/>
    </x:row>
    <x:row r="102">
      <x:c r="A102" s="31"/>
      <x:c r="B102" s="37"/>
      <x:c r="C102" s="31"/>
      <x:c r="D102" s="31"/>
      <x:c r="E102" s="31"/>
      <x:c r="F102" s="36"/>
      <x:c r="G102" s="31"/>
      <x:c r="H102" s="47"/>
      <x:c r="I102" s="36"/>
      <x:c r="J102" s="31"/>
      <x:c r="K102" s="37"/>
      <x:c r="L102" s="31"/>
      <x:c r="M102" s="175" t="str">
        <x:f>IF(COUNTA(A102:L102)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inválidos",IF(OR(NOT(ISNUMBER(B102)),B102&lt;=0),"Data inválida",IF(OR(C102="",COUNTIFS(Veiculos!$A$5:$A$104,C102)&lt;&gt;1),"Veículo ausente ou duplicado",IF(IFERROR(INDEX(Veiculos!$AG$5:$AG$104,MATCH(C102,Veiculos!$A$5:$A$104,0)),0)&lt;&gt;1,"Cadastro do veículo pendente",IF(OR(A102="",COUNTIFS($A$5:$A$204,A102)&lt;&gt;1),"OS ausente ou duplicada",IF(OR(NOT(ISNUMBER(H102)),H102&lt;0),"Custo inválido",IF(AND(J102&lt;&gt;"Programada",J102&lt;&gt;"Em andamento",J102&lt;&gt;"Concluída",J102&lt;&gt;"Cancelada"),"Status inválido",""))))))))</x:f>
      </x:c>
      <x:c r="N102" s="175" t="n">
        <x:f>IF(AND(B102&lt;&gt;"",M102=""),1,0)</x:f>
        <x:v>0</x:v>
      </x:c>
      <x:c r="O102" s="175" t="n">
        <x:f>IF(AND(ISNUMBER(B102),B102&gt;=Listas!B13,B102&lt;Listas!B14+1),1,0)</x:f>
        <x:v>0</x:v>
      </x:c>
      <x:c r="P102" s="175" t="n">
        <x:f>IF(COUNTA(A102:L102)=0,0,IF(COUNTIFS(Veiculos!$A$5:$A$104,C102)=1,IFERROR(INDEX(Veiculos!$X$5:$X$104,MATCH(C102,Veiculos!$A$5:$A$104,0)),0),IF(Listas!B15="Todos",1,0)))</x:f>
        <x:v>0</x:v>
      </x:c>
      <x:c r="Q102" s="1" t="n">
        <x:f>IF(M102&lt;&gt;"",1,0)</x:f>
        <x:v>0</x:v>
      </x:c>
      <x:c r="R102" s="1"/>
      <x:c r="S102" s="1"/>
      <x:c r="T102" s="1"/>
      <x:c r="U102" s="1"/>
      <x:c r="V102" s="1"/>
      <x:c r="W102" s="1"/>
    </x:row>
    <x:row r="103">
      <x:c r="A103" s="31"/>
      <x:c r="B103" s="37"/>
      <x:c r="C103" s="31"/>
      <x:c r="D103" s="31"/>
      <x:c r="E103" s="31"/>
      <x:c r="F103" s="36"/>
      <x:c r="G103" s="31"/>
      <x:c r="H103" s="47"/>
      <x:c r="I103" s="36"/>
      <x:c r="J103" s="31"/>
      <x:c r="K103" s="37"/>
      <x:c r="L103" s="31"/>
      <x:c r="M103" s="175" t="str">
        <x:f>IF(COUNTA(A103:L103)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inválidos",IF(OR(NOT(ISNUMBER(B103)),B103&lt;=0),"Data inválida",IF(OR(C103="",COUNTIFS(Veiculos!$A$5:$A$104,C103)&lt;&gt;1),"Veículo ausente ou duplicado",IF(IFERROR(INDEX(Veiculos!$AG$5:$AG$104,MATCH(C103,Veiculos!$A$5:$A$104,0)),0)&lt;&gt;1,"Cadastro do veículo pendente",IF(OR(A103="",COUNTIFS($A$5:$A$204,A103)&lt;&gt;1),"OS ausente ou duplicada",IF(OR(NOT(ISNUMBER(H103)),H103&lt;0),"Custo inválido",IF(AND(J103&lt;&gt;"Programada",J103&lt;&gt;"Em andamento",J103&lt;&gt;"Concluída",J103&lt;&gt;"Cancelada"),"Status inválido",""))))))))</x:f>
      </x:c>
      <x:c r="N103" s="175" t="n">
        <x:f>IF(AND(B103&lt;&gt;"",M103=""),1,0)</x:f>
        <x:v>0</x:v>
      </x:c>
      <x:c r="O103" s="175" t="n">
        <x:f>IF(AND(ISNUMBER(B103),B103&gt;=Listas!B13,B103&lt;Listas!B14+1),1,0)</x:f>
        <x:v>0</x:v>
      </x:c>
      <x:c r="P103" s="175" t="n">
        <x:f>IF(COUNTA(A103:L103)=0,0,IF(COUNTIFS(Veiculos!$A$5:$A$104,C103)=1,IFERROR(INDEX(Veiculos!$X$5:$X$104,MATCH(C103,Veiculos!$A$5:$A$104,0)),0),IF(Listas!B15="Todos",1,0)))</x:f>
        <x:v>0</x:v>
      </x:c>
      <x:c r="Q103" s="1" t="n">
        <x:f>IF(M103&lt;&gt;"",1,0)</x:f>
        <x:v>0</x:v>
      </x:c>
      <x:c r="R103" s="1"/>
      <x:c r="S103" s="1"/>
      <x:c r="T103" s="1"/>
      <x:c r="U103" s="1"/>
      <x:c r="V103" s="1"/>
      <x:c r="W103" s="1"/>
    </x:row>
    <x:row r="104">
      <x:c r="A104" s="31"/>
      <x:c r="B104" s="37"/>
      <x:c r="C104" s="31"/>
      <x:c r="D104" s="31"/>
      <x:c r="E104" s="31"/>
      <x:c r="F104" s="36"/>
      <x:c r="G104" s="31"/>
      <x:c r="H104" s="47"/>
      <x:c r="I104" s="36"/>
      <x:c r="J104" s="31"/>
      <x:c r="K104" s="37"/>
      <x:c r="L104" s="31"/>
      <x:c r="M104" s="175" t="str">
        <x:f>IF(COUNTA(A104:L104)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inválidos",IF(OR(NOT(ISNUMBER(B104)),B104&lt;=0),"Data inválida",IF(OR(C104="",COUNTIFS(Veiculos!$A$5:$A$104,C104)&lt;&gt;1),"Veículo ausente ou duplicado",IF(IFERROR(INDEX(Veiculos!$AG$5:$AG$104,MATCH(C104,Veiculos!$A$5:$A$104,0)),0)&lt;&gt;1,"Cadastro do veículo pendente",IF(OR(A104="",COUNTIFS($A$5:$A$204,A104)&lt;&gt;1),"OS ausente ou duplicada",IF(OR(NOT(ISNUMBER(H104)),H104&lt;0),"Custo inválido",IF(AND(J104&lt;&gt;"Programada",J104&lt;&gt;"Em andamento",J104&lt;&gt;"Concluída",J104&lt;&gt;"Cancelada"),"Status inválido",""))))))))</x:f>
      </x:c>
      <x:c r="N104" s="175" t="n">
        <x:f>IF(AND(B104&lt;&gt;"",M104=""),1,0)</x:f>
        <x:v>0</x:v>
      </x:c>
      <x:c r="O104" s="175" t="n">
        <x:f>IF(AND(ISNUMBER(B104),B104&gt;=Listas!B13,B104&lt;Listas!B14+1),1,0)</x:f>
        <x:v>0</x:v>
      </x:c>
      <x:c r="P104" s="175" t="n">
        <x:f>IF(COUNTA(A104:L104)=0,0,IF(COUNTIFS(Veiculos!$A$5:$A$104,C104)=1,IFERROR(INDEX(Veiculos!$X$5:$X$104,MATCH(C104,Veiculos!$A$5:$A$104,0)),0),IF(Listas!B15="Todos",1,0)))</x:f>
        <x:v>0</x:v>
      </x:c>
      <x:c r="Q104" s="1" t="n">
        <x:f>IF(M104&lt;&gt;"",1,0)</x:f>
        <x:v>0</x:v>
      </x:c>
      <x:c r="R104" s="1"/>
      <x:c r="S104" s="1"/>
      <x:c r="T104" s="1"/>
      <x:c r="U104" s="1"/>
      <x:c r="V104" s="1"/>
      <x:c r="W104" s="1"/>
    </x:row>
    <x:row r="105">
      <x:c r="A105" s="31"/>
      <x:c r="B105" s="37"/>
      <x:c r="C105" s="31"/>
      <x:c r="D105" s="31"/>
      <x:c r="E105" s="31"/>
      <x:c r="F105" s="36"/>
      <x:c r="G105" s="31"/>
      <x:c r="H105" s="47"/>
      <x:c r="I105" s="36"/>
      <x:c r="J105" s="31"/>
      <x:c r="K105" s="37"/>
      <x:c r="L105" s="31"/>
      <x:c r="M105" s="175" t="str">
        <x:f>IF(COUNTA(A105:L105)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inválidos",IF(OR(NOT(ISNUMBER(B105)),B105&lt;=0),"Data inválida",IF(OR(C105="",COUNTIFS(Veiculos!$A$5:$A$104,C105)&lt;&gt;1),"Veículo ausente ou duplicado",IF(IFERROR(INDEX(Veiculos!$AG$5:$AG$104,MATCH(C105,Veiculos!$A$5:$A$104,0)),0)&lt;&gt;1,"Cadastro do veículo pendente",IF(OR(A105="",COUNTIFS($A$5:$A$204,A105)&lt;&gt;1),"OS ausente ou duplicada",IF(OR(NOT(ISNUMBER(H105)),H105&lt;0),"Custo inválido",IF(AND(J105&lt;&gt;"Programada",J105&lt;&gt;"Em andamento",J105&lt;&gt;"Concluída",J105&lt;&gt;"Cancelada"),"Status inválido",""))))))))</x:f>
      </x:c>
      <x:c r="N105" s="175" t="n">
        <x:f>IF(AND(B105&lt;&gt;"",M105=""),1,0)</x:f>
        <x:v>0</x:v>
      </x:c>
      <x:c r="O105" s="175" t="n">
        <x:f>IF(AND(ISNUMBER(B105),B105&gt;=Listas!B13,B105&lt;Listas!B14+1),1,0)</x:f>
        <x:v>0</x:v>
      </x:c>
      <x:c r="P105" s="175" t="n">
        <x:f>IF(COUNTA(A105:L105)=0,0,IF(COUNTIFS(Veiculos!$A$5:$A$104,C105)=1,IFERROR(INDEX(Veiculos!$X$5:$X$104,MATCH(C105,Veiculos!$A$5:$A$104,0)),0),IF(Listas!B15="Todos",1,0)))</x:f>
        <x:v>0</x:v>
      </x:c>
      <x:c r="Q105" s="1" t="n">
        <x:f>IF(M105&lt;&gt;"",1,0)</x:f>
        <x:v>0</x:v>
      </x:c>
      <x:c r="R105" s="1"/>
      <x:c r="S105" s="1"/>
      <x:c r="T105" s="1"/>
      <x:c r="U105" s="1"/>
      <x:c r="V105" s="1"/>
      <x:c r="W105" s="1"/>
    </x:row>
    <x:row r="106">
      <x:c r="A106" s="31"/>
      <x:c r="B106" s="37"/>
      <x:c r="C106" s="31"/>
      <x:c r="D106" s="31"/>
      <x:c r="E106" s="31"/>
      <x:c r="F106" s="36"/>
      <x:c r="G106" s="31"/>
      <x:c r="H106" s="47"/>
      <x:c r="I106" s="36"/>
      <x:c r="J106" s="31"/>
      <x:c r="K106" s="37"/>
      <x:c r="L106" s="31"/>
      <x:c r="M106" s="175" t="str">
        <x:f>IF(COUNTA(A106:L106)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inválidos",IF(OR(NOT(ISNUMBER(B106)),B106&lt;=0),"Data inválida",IF(OR(C106="",COUNTIFS(Veiculos!$A$5:$A$104,C106)&lt;&gt;1),"Veículo ausente ou duplicado",IF(IFERROR(INDEX(Veiculos!$AG$5:$AG$104,MATCH(C106,Veiculos!$A$5:$A$104,0)),0)&lt;&gt;1,"Cadastro do veículo pendente",IF(OR(A106="",COUNTIFS($A$5:$A$204,A106)&lt;&gt;1),"OS ausente ou duplicada",IF(OR(NOT(ISNUMBER(H106)),H106&lt;0),"Custo inválido",IF(AND(J106&lt;&gt;"Programada",J106&lt;&gt;"Em andamento",J106&lt;&gt;"Concluída",J106&lt;&gt;"Cancelada"),"Status inválido",""))))))))</x:f>
      </x:c>
      <x:c r="N106" s="175" t="n">
        <x:f>IF(AND(B106&lt;&gt;"",M106=""),1,0)</x:f>
        <x:v>0</x:v>
      </x:c>
      <x:c r="O106" s="175" t="n">
        <x:f>IF(AND(ISNUMBER(B106),B106&gt;=Listas!B13,B106&lt;Listas!B14+1),1,0)</x:f>
        <x:v>0</x:v>
      </x:c>
      <x:c r="P106" s="175" t="n">
        <x:f>IF(COUNTA(A106:L106)=0,0,IF(COUNTIFS(Veiculos!$A$5:$A$104,C106)=1,IFERROR(INDEX(Veiculos!$X$5:$X$104,MATCH(C106,Veiculos!$A$5:$A$104,0)),0),IF(Listas!B15="Todos",1,0)))</x:f>
        <x:v>0</x:v>
      </x:c>
      <x:c r="Q106" s="1" t="n">
        <x:f>IF(M106&lt;&gt;"",1,0)</x:f>
        <x:v>0</x:v>
      </x:c>
      <x:c r="R106" s="1"/>
      <x:c r="S106" s="1"/>
      <x:c r="T106" s="1"/>
      <x:c r="U106" s="1"/>
      <x:c r="V106" s="1"/>
      <x:c r="W106" s="1"/>
    </x:row>
    <x:row r="107">
      <x:c r="A107" s="31"/>
      <x:c r="B107" s="37"/>
      <x:c r="C107" s="31"/>
      <x:c r="D107" s="31"/>
      <x:c r="E107" s="31"/>
      <x:c r="F107" s="36"/>
      <x:c r="G107" s="31"/>
      <x:c r="H107" s="47"/>
      <x:c r="I107" s="36"/>
      <x:c r="J107" s="31"/>
      <x:c r="K107" s="37"/>
      <x:c r="L107" s="31"/>
      <x:c r="M107" s="175" t="str">
        <x:f>IF(COUNTA(A107:L107)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inválidos",IF(OR(NOT(ISNUMBER(B107)),B107&lt;=0),"Data inválida",IF(OR(C107="",COUNTIFS(Veiculos!$A$5:$A$104,C107)&lt;&gt;1),"Veículo ausente ou duplicado",IF(IFERROR(INDEX(Veiculos!$AG$5:$AG$104,MATCH(C107,Veiculos!$A$5:$A$104,0)),0)&lt;&gt;1,"Cadastro do veículo pendente",IF(OR(A107="",COUNTIFS($A$5:$A$204,A107)&lt;&gt;1),"OS ausente ou duplicada",IF(OR(NOT(ISNUMBER(H107)),H107&lt;0),"Custo inválido",IF(AND(J107&lt;&gt;"Programada",J107&lt;&gt;"Em andamento",J107&lt;&gt;"Concluída",J107&lt;&gt;"Cancelada"),"Status inválido",""))))))))</x:f>
      </x:c>
      <x:c r="N107" s="175" t="n">
        <x:f>IF(AND(B107&lt;&gt;"",M107=""),1,0)</x:f>
        <x:v>0</x:v>
      </x:c>
      <x:c r="O107" s="175" t="n">
        <x:f>IF(AND(ISNUMBER(B107),B107&gt;=Listas!B13,B107&lt;Listas!B14+1),1,0)</x:f>
        <x:v>0</x:v>
      </x:c>
      <x:c r="P107" s="175" t="n">
        <x:f>IF(COUNTA(A107:L107)=0,0,IF(COUNTIFS(Veiculos!$A$5:$A$104,C107)=1,IFERROR(INDEX(Veiculos!$X$5:$X$104,MATCH(C107,Veiculos!$A$5:$A$104,0)),0),IF(Listas!B15="Todos",1,0)))</x:f>
        <x:v>0</x:v>
      </x:c>
      <x:c r="Q107" s="1" t="n">
        <x:f>IF(M107&lt;&gt;"",1,0)</x:f>
        <x:v>0</x:v>
      </x:c>
      <x:c r="R107" s="1"/>
      <x:c r="S107" s="1"/>
      <x:c r="T107" s="1"/>
      <x:c r="U107" s="1"/>
      <x:c r="V107" s="1"/>
      <x:c r="W107" s="1"/>
    </x:row>
    <x:row r="108">
      <x:c r="A108" s="31"/>
      <x:c r="B108" s="37"/>
      <x:c r="C108" s="31"/>
      <x:c r="D108" s="31"/>
      <x:c r="E108" s="31"/>
      <x:c r="F108" s="36"/>
      <x:c r="G108" s="31"/>
      <x:c r="H108" s="47"/>
      <x:c r="I108" s="36"/>
      <x:c r="J108" s="31"/>
      <x:c r="K108" s="37"/>
      <x:c r="L108" s="31"/>
      <x:c r="M108" s="175" t="str">
        <x:f>IF(COUNTA(A108:L108)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inválidos",IF(OR(NOT(ISNUMBER(B108)),B108&lt;=0),"Data inválida",IF(OR(C108="",COUNTIFS(Veiculos!$A$5:$A$104,C108)&lt;&gt;1),"Veículo ausente ou duplicado",IF(IFERROR(INDEX(Veiculos!$AG$5:$AG$104,MATCH(C108,Veiculos!$A$5:$A$104,0)),0)&lt;&gt;1,"Cadastro do veículo pendente",IF(OR(A108="",COUNTIFS($A$5:$A$204,A108)&lt;&gt;1),"OS ausente ou duplicada",IF(OR(NOT(ISNUMBER(H108)),H108&lt;0),"Custo inválido",IF(AND(J108&lt;&gt;"Programada",J108&lt;&gt;"Em andamento",J108&lt;&gt;"Concluída",J108&lt;&gt;"Cancelada"),"Status inválido",""))))))))</x:f>
      </x:c>
      <x:c r="N108" s="175" t="n">
        <x:f>IF(AND(B108&lt;&gt;"",M108=""),1,0)</x:f>
        <x:v>0</x:v>
      </x:c>
      <x:c r="O108" s="175" t="n">
        <x:f>IF(AND(ISNUMBER(B108),B108&gt;=Listas!B13,B108&lt;Listas!B14+1),1,0)</x:f>
        <x:v>0</x:v>
      </x:c>
      <x:c r="P108" s="175" t="n">
        <x:f>IF(COUNTA(A108:L108)=0,0,IF(COUNTIFS(Veiculos!$A$5:$A$104,C108)=1,IFERROR(INDEX(Veiculos!$X$5:$X$104,MATCH(C108,Veiculos!$A$5:$A$104,0)),0),IF(Listas!B15="Todos",1,0)))</x:f>
        <x:v>0</x:v>
      </x:c>
      <x:c r="Q108" s="1" t="n">
        <x:f>IF(M108&lt;&gt;"",1,0)</x:f>
        <x:v>0</x:v>
      </x:c>
      <x:c r="R108" s="1"/>
      <x:c r="S108" s="1"/>
      <x:c r="T108" s="1"/>
      <x:c r="U108" s="1"/>
      <x:c r="V108" s="1"/>
      <x:c r="W108" s="1"/>
    </x:row>
    <x:row r="109">
      <x:c r="A109" s="31"/>
      <x:c r="B109" s="37"/>
      <x:c r="C109" s="31"/>
      <x:c r="D109" s="31"/>
      <x:c r="E109" s="31"/>
      <x:c r="F109" s="36"/>
      <x:c r="G109" s="31"/>
      <x:c r="H109" s="47"/>
      <x:c r="I109" s="36"/>
      <x:c r="J109" s="31"/>
      <x:c r="K109" s="37"/>
      <x:c r="L109" s="31"/>
      <x:c r="M109" s="175" t="str">
        <x:f>IF(COUNTA(A109:L109)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inválidos",IF(OR(NOT(ISNUMBER(B109)),B109&lt;=0),"Data inválida",IF(OR(C109="",COUNTIFS(Veiculos!$A$5:$A$104,C109)&lt;&gt;1),"Veículo ausente ou duplicado",IF(IFERROR(INDEX(Veiculos!$AG$5:$AG$104,MATCH(C109,Veiculos!$A$5:$A$104,0)),0)&lt;&gt;1,"Cadastro do veículo pendente",IF(OR(A109="",COUNTIFS($A$5:$A$204,A109)&lt;&gt;1),"OS ausente ou duplicada",IF(OR(NOT(ISNUMBER(H109)),H109&lt;0),"Custo inválido",IF(AND(J109&lt;&gt;"Programada",J109&lt;&gt;"Em andamento",J109&lt;&gt;"Concluída",J109&lt;&gt;"Cancelada"),"Status inválido",""))))))))</x:f>
      </x:c>
      <x:c r="N109" s="175" t="n">
        <x:f>IF(AND(B109&lt;&gt;"",M109=""),1,0)</x:f>
        <x:v>0</x:v>
      </x:c>
      <x:c r="O109" s="175" t="n">
        <x:f>IF(AND(ISNUMBER(B109),B109&gt;=Listas!B13,B109&lt;Listas!B14+1),1,0)</x:f>
        <x:v>0</x:v>
      </x:c>
      <x:c r="P109" s="175" t="n">
        <x:f>IF(COUNTA(A109:L109)=0,0,IF(COUNTIFS(Veiculos!$A$5:$A$104,C109)=1,IFERROR(INDEX(Veiculos!$X$5:$X$104,MATCH(C109,Veiculos!$A$5:$A$104,0)),0),IF(Listas!B15="Todos",1,0)))</x:f>
        <x:v>0</x:v>
      </x:c>
      <x:c r="Q109" s="1" t="n">
        <x:f>IF(M109&lt;&gt;"",1,0)</x:f>
        <x:v>0</x:v>
      </x:c>
      <x:c r="R109" s="1"/>
      <x:c r="S109" s="1"/>
      <x:c r="T109" s="1"/>
      <x:c r="U109" s="1"/>
      <x:c r="V109" s="1"/>
      <x:c r="W109" s="1"/>
    </x:row>
    <x:row r="110">
      <x:c r="A110" s="31"/>
      <x:c r="B110" s="37"/>
      <x:c r="C110" s="31"/>
      <x:c r="D110" s="31"/>
      <x:c r="E110" s="31"/>
      <x:c r="F110" s="36"/>
      <x:c r="G110" s="31"/>
      <x:c r="H110" s="47"/>
      <x:c r="I110" s="36"/>
      <x:c r="J110" s="31"/>
      <x:c r="K110" s="37"/>
      <x:c r="L110" s="31"/>
      <x:c r="M110" s="175" t="str">
        <x:f>IF(COUNTA(A110:L110)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inválidos",IF(OR(NOT(ISNUMBER(B110)),B110&lt;=0),"Data inválida",IF(OR(C110="",COUNTIFS(Veiculos!$A$5:$A$104,C110)&lt;&gt;1),"Veículo ausente ou duplicado",IF(IFERROR(INDEX(Veiculos!$AG$5:$AG$104,MATCH(C110,Veiculos!$A$5:$A$104,0)),0)&lt;&gt;1,"Cadastro do veículo pendente",IF(OR(A110="",COUNTIFS($A$5:$A$204,A110)&lt;&gt;1),"OS ausente ou duplicada",IF(OR(NOT(ISNUMBER(H110)),H110&lt;0),"Custo inválido",IF(AND(J110&lt;&gt;"Programada",J110&lt;&gt;"Em andamento",J110&lt;&gt;"Concluída",J110&lt;&gt;"Cancelada"),"Status inválido",""))))))))</x:f>
      </x:c>
      <x:c r="N110" s="175" t="n">
        <x:f>IF(AND(B110&lt;&gt;"",M110=""),1,0)</x:f>
        <x:v>0</x:v>
      </x:c>
      <x:c r="O110" s="175" t="n">
        <x:f>IF(AND(ISNUMBER(B110),B110&gt;=Listas!B13,B110&lt;Listas!B14+1),1,0)</x:f>
        <x:v>0</x:v>
      </x:c>
      <x:c r="P110" s="175" t="n">
        <x:f>IF(COUNTA(A110:L110)=0,0,IF(COUNTIFS(Veiculos!$A$5:$A$104,C110)=1,IFERROR(INDEX(Veiculos!$X$5:$X$104,MATCH(C110,Veiculos!$A$5:$A$104,0)),0),IF(Listas!B15="Todos",1,0)))</x:f>
        <x:v>0</x:v>
      </x:c>
      <x:c r="Q110" s="1" t="n">
        <x:f>IF(M110&lt;&gt;"",1,0)</x:f>
        <x:v>0</x:v>
      </x:c>
      <x:c r="R110" s="1"/>
      <x:c r="S110" s="1"/>
      <x:c r="T110" s="1"/>
      <x:c r="U110" s="1"/>
      <x:c r="V110" s="1"/>
      <x:c r="W110" s="1"/>
    </x:row>
    <x:row r="111">
      <x:c r="A111" s="31"/>
      <x:c r="B111" s="37"/>
      <x:c r="C111" s="31"/>
      <x:c r="D111" s="31"/>
      <x:c r="E111" s="31"/>
      <x:c r="F111" s="36"/>
      <x:c r="G111" s="31"/>
      <x:c r="H111" s="47"/>
      <x:c r="I111" s="36"/>
      <x:c r="J111" s="31"/>
      <x:c r="K111" s="37"/>
      <x:c r="L111" s="31"/>
      <x:c r="M111" s="175" t="str">
        <x:f>IF(COUNTA(A111:L111)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inválidos",IF(OR(NOT(ISNUMBER(B111)),B111&lt;=0),"Data inválida",IF(OR(C111="",COUNTIFS(Veiculos!$A$5:$A$104,C111)&lt;&gt;1),"Veículo ausente ou duplicado",IF(IFERROR(INDEX(Veiculos!$AG$5:$AG$104,MATCH(C111,Veiculos!$A$5:$A$104,0)),0)&lt;&gt;1,"Cadastro do veículo pendente",IF(OR(A111="",COUNTIFS($A$5:$A$204,A111)&lt;&gt;1),"OS ausente ou duplicada",IF(OR(NOT(ISNUMBER(H111)),H111&lt;0),"Custo inválido",IF(AND(J111&lt;&gt;"Programada",J111&lt;&gt;"Em andamento",J111&lt;&gt;"Concluída",J111&lt;&gt;"Cancelada"),"Status inválido",""))))))))</x:f>
      </x:c>
      <x:c r="N111" s="175" t="n">
        <x:f>IF(AND(B111&lt;&gt;"",M111=""),1,0)</x:f>
        <x:v>0</x:v>
      </x:c>
      <x:c r="O111" s="175" t="n">
        <x:f>IF(AND(ISNUMBER(B111),B111&gt;=Listas!B13,B111&lt;Listas!B14+1),1,0)</x:f>
        <x:v>0</x:v>
      </x:c>
      <x:c r="P111" s="175" t="n">
        <x:f>IF(COUNTA(A111:L111)=0,0,IF(COUNTIFS(Veiculos!$A$5:$A$104,C111)=1,IFERROR(INDEX(Veiculos!$X$5:$X$104,MATCH(C111,Veiculos!$A$5:$A$104,0)),0),IF(Listas!B15="Todos",1,0)))</x:f>
        <x:v>0</x:v>
      </x:c>
      <x:c r="Q111" s="1" t="n">
        <x:f>IF(M111&lt;&gt;"",1,0)</x:f>
        <x:v>0</x:v>
      </x:c>
      <x:c r="R111" s="1"/>
      <x:c r="S111" s="1"/>
      <x:c r="T111" s="1"/>
      <x:c r="U111" s="1"/>
      <x:c r="V111" s="1"/>
      <x:c r="W111" s="1"/>
    </x:row>
    <x:row r="112">
      <x:c r="A112" s="31"/>
      <x:c r="B112" s="37"/>
      <x:c r="C112" s="31"/>
      <x:c r="D112" s="31"/>
      <x:c r="E112" s="31"/>
      <x:c r="F112" s="36"/>
      <x:c r="G112" s="31"/>
      <x:c r="H112" s="47"/>
      <x:c r="I112" s="36"/>
      <x:c r="J112" s="31"/>
      <x:c r="K112" s="37"/>
      <x:c r="L112" s="31"/>
      <x:c r="M112" s="175" t="str">
        <x:f>IF(COUNTA(A112:L112)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inválidos",IF(OR(NOT(ISNUMBER(B112)),B112&lt;=0),"Data inválida",IF(OR(C112="",COUNTIFS(Veiculos!$A$5:$A$104,C112)&lt;&gt;1),"Veículo ausente ou duplicado",IF(IFERROR(INDEX(Veiculos!$AG$5:$AG$104,MATCH(C112,Veiculos!$A$5:$A$104,0)),0)&lt;&gt;1,"Cadastro do veículo pendente",IF(OR(A112="",COUNTIFS($A$5:$A$204,A112)&lt;&gt;1),"OS ausente ou duplicada",IF(OR(NOT(ISNUMBER(H112)),H112&lt;0),"Custo inválido",IF(AND(J112&lt;&gt;"Programada",J112&lt;&gt;"Em andamento",J112&lt;&gt;"Concluída",J112&lt;&gt;"Cancelada"),"Status inválido",""))))))))</x:f>
      </x:c>
      <x:c r="N112" s="175" t="n">
        <x:f>IF(AND(B112&lt;&gt;"",M112=""),1,0)</x:f>
        <x:v>0</x:v>
      </x:c>
      <x:c r="O112" s="175" t="n">
        <x:f>IF(AND(ISNUMBER(B112),B112&gt;=Listas!B13,B112&lt;Listas!B14+1),1,0)</x:f>
        <x:v>0</x:v>
      </x:c>
      <x:c r="P112" s="175" t="n">
        <x:f>IF(COUNTA(A112:L112)=0,0,IF(COUNTIFS(Veiculos!$A$5:$A$104,C112)=1,IFERROR(INDEX(Veiculos!$X$5:$X$104,MATCH(C112,Veiculos!$A$5:$A$104,0)),0),IF(Listas!B15="Todos",1,0)))</x:f>
        <x:v>0</x:v>
      </x:c>
      <x:c r="Q112" s="1" t="n">
        <x:f>IF(M112&lt;&gt;"",1,0)</x:f>
        <x:v>0</x:v>
      </x:c>
      <x:c r="R112" s="1"/>
      <x:c r="S112" s="1"/>
      <x:c r="T112" s="1"/>
      <x:c r="U112" s="1"/>
      <x:c r="V112" s="1"/>
      <x:c r="W112" s="1"/>
    </x:row>
    <x:row r="113">
      <x:c r="A113" s="31"/>
      <x:c r="B113" s="37"/>
      <x:c r="C113" s="31"/>
      <x:c r="D113" s="31"/>
      <x:c r="E113" s="31"/>
      <x:c r="F113" s="36"/>
      <x:c r="G113" s="31"/>
      <x:c r="H113" s="47"/>
      <x:c r="I113" s="36"/>
      <x:c r="J113" s="31"/>
      <x:c r="K113" s="37"/>
      <x:c r="L113" s="31"/>
      <x:c r="M113" s="175" t="str">
        <x:f>IF(COUNTA(A113:L113)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inválidos",IF(OR(NOT(ISNUMBER(B113)),B113&lt;=0),"Data inválida",IF(OR(C113="",COUNTIFS(Veiculos!$A$5:$A$104,C113)&lt;&gt;1),"Veículo ausente ou duplicado",IF(IFERROR(INDEX(Veiculos!$AG$5:$AG$104,MATCH(C113,Veiculos!$A$5:$A$104,0)),0)&lt;&gt;1,"Cadastro do veículo pendente",IF(OR(A113="",COUNTIFS($A$5:$A$204,A113)&lt;&gt;1),"OS ausente ou duplicada",IF(OR(NOT(ISNUMBER(H113)),H113&lt;0),"Custo inválido",IF(AND(J113&lt;&gt;"Programada",J113&lt;&gt;"Em andamento",J113&lt;&gt;"Concluída",J113&lt;&gt;"Cancelada"),"Status inválido",""))))))))</x:f>
      </x:c>
      <x:c r="N113" s="175" t="n">
        <x:f>IF(AND(B113&lt;&gt;"",M113=""),1,0)</x:f>
        <x:v>0</x:v>
      </x:c>
      <x:c r="O113" s="175" t="n">
        <x:f>IF(AND(ISNUMBER(B113),B113&gt;=Listas!B13,B113&lt;Listas!B14+1),1,0)</x:f>
        <x:v>0</x:v>
      </x:c>
      <x:c r="P113" s="175" t="n">
        <x:f>IF(COUNTA(A113:L113)=0,0,IF(COUNTIFS(Veiculos!$A$5:$A$104,C113)=1,IFERROR(INDEX(Veiculos!$X$5:$X$104,MATCH(C113,Veiculos!$A$5:$A$104,0)),0),IF(Listas!B15="Todos",1,0)))</x:f>
        <x:v>0</x:v>
      </x:c>
      <x:c r="Q113" s="1" t="n">
        <x:f>IF(M113&lt;&gt;"",1,0)</x:f>
        <x:v>0</x:v>
      </x:c>
      <x:c r="R113" s="1"/>
      <x:c r="S113" s="1"/>
      <x:c r="T113" s="1"/>
      <x:c r="U113" s="1"/>
      <x:c r="V113" s="1"/>
      <x:c r="W113" s="1"/>
    </x:row>
    <x:row r="114">
      <x:c r="A114" s="31"/>
      <x:c r="B114" s="37"/>
      <x:c r="C114" s="31"/>
      <x:c r="D114" s="31"/>
      <x:c r="E114" s="31"/>
      <x:c r="F114" s="36"/>
      <x:c r="G114" s="31"/>
      <x:c r="H114" s="47"/>
      <x:c r="I114" s="36"/>
      <x:c r="J114" s="31"/>
      <x:c r="K114" s="37"/>
      <x:c r="L114" s="31"/>
      <x:c r="M114" s="175" t="str">
        <x:f>IF(COUNTA(A114:L114)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inválidos",IF(OR(NOT(ISNUMBER(B114)),B114&lt;=0),"Data inválida",IF(OR(C114="",COUNTIFS(Veiculos!$A$5:$A$104,C114)&lt;&gt;1),"Veículo ausente ou duplicado",IF(IFERROR(INDEX(Veiculos!$AG$5:$AG$104,MATCH(C114,Veiculos!$A$5:$A$104,0)),0)&lt;&gt;1,"Cadastro do veículo pendente",IF(OR(A114="",COUNTIFS($A$5:$A$204,A114)&lt;&gt;1),"OS ausente ou duplicada",IF(OR(NOT(ISNUMBER(H114)),H114&lt;0),"Custo inválido",IF(AND(J114&lt;&gt;"Programada",J114&lt;&gt;"Em andamento",J114&lt;&gt;"Concluída",J114&lt;&gt;"Cancelada"),"Status inválido",""))))))))</x:f>
      </x:c>
      <x:c r="N114" s="175" t="n">
        <x:f>IF(AND(B114&lt;&gt;"",M114=""),1,0)</x:f>
        <x:v>0</x:v>
      </x:c>
      <x:c r="O114" s="175" t="n">
        <x:f>IF(AND(ISNUMBER(B114),B114&gt;=Listas!B13,B114&lt;Listas!B14+1),1,0)</x:f>
        <x:v>0</x:v>
      </x:c>
      <x:c r="P114" s="175" t="n">
        <x:f>IF(COUNTA(A114:L114)=0,0,IF(COUNTIFS(Veiculos!$A$5:$A$104,C114)=1,IFERROR(INDEX(Veiculos!$X$5:$X$104,MATCH(C114,Veiculos!$A$5:$A$104,0)),0),IF(Listas!B15="Todos",1,0)))</x:f>
        <x:v>0</x:v>
      </x:c>
      <x:c r="Q114" s="1" t="n">
        <x:f>IF(M114&lt;&gt;"",1,0)</x:f>
        <x:v>0</x:v>
      </x:c>
      <x:c r="R114" s="1"/>
      <x:c r="S114" s="1"/>
      <x:c r="T114" s="1"/>
      <x:c r="U114" s="1"/>
      <x:c r="V114" s="1"/>
      <x:c r="W114" s="1"/>
    </x:row>
    <x:row r="115">
      <x:c r="A115" s="31"/>
      <x:c r="B115" s="37"/>
      <x:c r="C115" s="31"/>
      <x:c r="D115" s="31"/>
      <x:c r="E115" s="31"/>
      <x:c r="F115" s="36"/>
      <x:c r="G115" s="31"/>
      <x:c r="H115" s="47"/>
      <x:c r="I115" s="36"/>
      <x:c r="J115" s="31"/>
      <x:c r="K115" s="37"/>
      <x:c r="L115" s="31"/>
      <x:c r="M115" s="175" t="str">
        <x:f>IF(COUNTA(A115:L115)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inválidos",IF(OR(NOT(ISNUMBER(B115)),B115&lt;=0),"Data inválida",IF(OR(C115="",COUNTIFS(Veiculos!$A$5:$A$104,C115)&lt;&gt;1),"Veículo ausente ou duplicado",IF(IFERROR(INDEX(Veiculos!$AG$5:$AG$104,MATCH(C115,Veiculos!$A$5:$A$104,0)),0)&lt;&gt;1,"Cadastro do veículo pendente",IF(OR(A115="",COUNTIFS($A$5:$A$204,A115)&lt;&gt;1),"OS ausente ou duplicada",IF(OR(NOT(ISNUMBER(H115)),H115&lt;0),"Custo inválido",IF(AND(J115&lt;&gt;"Programada",J115&lt;&gt;"Em andamento",J115&lt;&gt;"Concluída",J115&lt;&gt;"Cancelada"),"Status inválido",""))))))))</x:f>
      </x:c>
      <x:c r="N115" s="175" t="n">
        <x:f>IF(AND(B115&lt;&gt;"",M115=""),1,0)</x:f>
        <x:v>0</x:v>
      </x:c>
      <x:c r="O115" s="175" t="n">
        <x:f>IF(AND(ISNUMBER(B115),B115&gt;=Listas!B13,B115&lt;Listas!B14+1),1,0)</x:f>
        <x:v>0</x:v>
      </x:c>
      <x:c r="P115" s="175" t="n">
        <x:f>IF(COUNTA(A115:L115)=0,0,IF(COUNTIFS(Veiculos!$A$5:$A$104,C115)=1,IFERROR(INDEX(Veiculos!$X$5:$X$104,MATCH(C115,Veiculos!$A$5:$A$104,0)),0),IF(Listas!B15="Todos",1,0)))</x:f>
        <x:v>0</x:v>
      </x:c>
      <x:c r="Q115" s="1" t="n">
        <x:f>IF(M115&lt;&gt;"",1,0)</x:f>
        <x:v>0</x:v>
      </x:c>
      <x:c r="R115" s="1"/>
      <x:c r="S115" s="1"/>
      <x:c r="T115" s="1"/>
      <x:c r="U115" s="1"/>
      <x:c r="V115" s="1"/>
      <x:c r="W115" s="1"/>
    </x:row>
    <x:row r="116">
      <x:c r="A116" s="31"/>
      <x:c r="B116" s="37"/>
      <x:c r="C116" s="31"/>
      <x:c r="D116" s="31"/>
      <x:c r="E116" s="31"/>
      <x:c r="F116" s="36"/>
      <x:c r="G116" s="31"/>
      <x:c r="H116" s="47"/>
      <x:c r="I116" s="36"/>
      <x:c r="J116" s="31"/>
      <x:c r="K116" s="37"/>
      <x:c r="L116" s="31"/>
      <x:c r="M116" s="175" t="str">
        <x:f>IF(COUNTA(A116:L116)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inválidos",IF(OR(NOT(ISNUMBER(B116)),B116&lt;=0),"Data inválida",IF(OR(C116="",COUNTIFS(Veiculos!$A$5:$A$104,C116)&lt;&gt;1),"Veículo ausente ou duplicado",IF(IFERROR(INDEX(Veiculos!$AG$5:$AG$104,MATCH(C116,Veiculos!$A$5:$A$104,0)),0)&lt;&gt;1,"Cadastro do veículo pendente",IF(OR(A116="",COUNTIFS($A$5:$A$204,A116)&lt;&gt;1),"OS ausente ou duplicada",IF(OR(NOT(ISNUMBER(H116)),H116&lt;0),"Custo inválido",IF(AND(J116&lt;&gt;"Programada",J116&lt;&gt;"Em andamento",J116&lt;&gt;"Concluída",J116&lt;&gt;"Cancelada"),"Status inválido",""))))))))</x:f>
      </x:c>
      <x:c r="N116" s="175" t="n">
        <x:f>IF(AND(B116&lt;&gt;"",M116=""),1,0)</x:f>
        <x:v>0</x:v>
      </x:c>
      <x:c r="O116" s="175" t="n">
        <x:f>IF(AND(ISNUMBER(B116),B116&gt;=Listas!B13,B116&lt;Listas!B14+1),1,0)</x:f>
        <x:v>0</x:v>
      </x:c>
      <x:c r="P116" s="175" t="n">
        <x:f>IF(COUNTA(A116:L116)=0,0,IF(COUNTIFS(Veiculos!$A$5:$A$104,C116)=1,IFERROR(INDEX(Veiculos!$X$5:$X$104,MATCH(C116,Veiculos!$A$5:$A$104,0)),0),IF(Listas!B15="Todos",1,0)))</x:f>
        <x:v>0</x:v>
      </x:c>
      <x:c r="Q116" s="1" t="n">
        <x:f>IF(M116&lt;&gt;"",1,0)</x:f>
        <x:v>0</x:v>
      </x:c>
      <x:c r="R116" s="1"/>
      <x:c r="S116" s="1"/>
      <x:c r="T116" s="1"/>
      <x:c r="U116" s="1"/>
      <x:c r="V116" s="1"/>
      <x:c r="W116" s="1"/>
    </x:row>
    <x:row r="117">
      <x:c r="A117" s="31"/>
      <x:c r="B117" s="37"/>
      <x:c r="C117" s="31"/>
      <x:c r="D117" s="31"/>
      <x:c r="E117" s="31"/>
      <x:c r="F117" s="36"/>
      <x:c r="G117" s="31"/>
      <x:c r="H117" s="47"/>
      <x:c r="I117" s="36"/>
      <x:c r="J117" s="31"/>
      <x:c r="K117" s="37"/>
      <x:c r="L117" s="31"/>
      <x:c r="M117" s="175" t="str">
        <x:f>IF(COUNTA(A117:L117)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inválidos",IF(OR(NOT(ISNUMBER(B117)),B117&lt;=0),"Data inválida",IF(OR(C117="",COUNTIFS(Veiculos!$A$5:$A$104,C117)&lt;&gt;1),"Veículo ausente ou duplicado",IF(IFERROR(INDEX(Veiculos!$AG$5:$AG$104,MATCH(C117,Veiculos!$A$5:$A$104,0)),0)&lt;&gt;1,"Cadastro do veículo pendente",IF(OR(A117="",COUNTIFS($A$5:$A$204,A117)&lt;&gt;1),"OS ausente ou duplicada",IF(OR(NOT(ISNUMBER(H117)),H117&lt;0),"Custo inválido",IF(AND(J117&lt;&gt;"Programada",J117&lt;&gt;"Em andamento",J117&lt;&gt;"Concluída",J117&lt;&gt;"Cancelada"),"Status inválido",""))))))))</x:f>
      </x:c>
      <x:c r="N117" s="175" t="n">
        <x:f>IF(AND(B117&lt;&gt;"",M117=""),1,0)</x:f>
        <x:v>0</x:v>
      </x:c>
      <x:c r="O117" s="175" t="n">
        <x:f>IF(AND(ISNUMBER(B117),B117&gt;=Listas!B13,B117&lt;Listas!B14+1),1,0)</x:f>
        <x:v>0</x:v>
      </x:c>
      <x:c r="P117" s="175" t="n">
        <x:f>IF(COUNTA(A117:L117)=0,0,IF(COUNTIFS(Veiculos!$A$5:$A$104,C117)=1,IFERROR(INDEX(Veiculos!$X$5:$X$104,MATCH(C117,Veiculos!$A$5:$A$104,0)),0),IF(Listas!B15="Todos",1,0)))</x:f>
        <x:v>0</x:v>
      </x:c>
      <x:c r="Q117" s="1" t="n">
        <x:f>IF(M117&lt;&gt;"",1,0)</x:f>
        <x:v>0</x:v>
      </x:c>
      <x:c r="R117" s="1"/>
      <x:c r="S117" s="1"/>
      <x:c r="T117" s="1"/>
      <x:c r="U117" s="1"/>
      <x:c r="V117" s="1"/>
      <x:c r="W117" s="1"/>
    </x:row>
    <x:row r="118">
      <x:c r="A118" s="31"/>
      <x:c r="B118" s="37"/>
      <x:c r="C118" s="31"/>
      <x:c r="D118" s="31"/>
      <x:c r="E118" s="31"/>
      <x:c r="F118" s="36"/>
      <x:c r="G118" s="31"/>
      <x:c r="H118" s="47"/>
      <x:c r="I118" s="36"/>
      <x:c r="J118" s="31"/>
      <x:c r="K118" s="37"/>
      <x:c r="L118" s="31"/>
      <x:c r="M118" s="175" t="str">
        <x:f>IF(COUNTA(A118:L118)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inválidos",IF(OR(NOT(ISNUMBER(B118)),B118&lt;=0),"Data inválida",IF(OR(C118="",COUNTIFS(Veiculos!$A$5:$A$104,C118)&lt;&gt;1),"Veículo ausente ou duplicado",IF(IFERROR(INDEX(Veiculos!$AG$5:$AG$104,MATCH(C118,Veiculos!$A$5:$A$104,0)),0)&lt;&gt;1,"Cadastro do veículo pendente",IF(OR(A118="",COUNTIFS($A$5:$A$204,A118)&lt;&gt;1),"OS ausente ou duplicada",IF(OR(NOT(ISNUMBER(H118)),H118&lt;0),"Custo inválido",IF(AND(J118&lt;&gt;"Programada",J118&lt;&gt;"Em andamento",J118&lt;&gt;"Concluída",J118&lt;&gt;"Cancelada"),"Status inválido",""))))))))</x:f>
      </x:c>
      <x:c r="N118" s="175" t="n">
        <x:f>IF(AND(B118&lt;&gt;"",M118=""),1,0)</x:f>
        <x:v>0</x:v>
      </x:c>
      <x:c r="O118" s="175" t="n">
        <x:f>IF(AND(ISNUMBER(B118),B118&gt;=Listas!B13,B118&lt;Listas!B14+1),1,0)</x:f>
        <x:v>0</x:v>
      </x:c>
      <x:c r="P118" s="175" t="n">
        <x:f>IF(COUNTA(A118:L118)=0,0,IF(COUNTIFS(Veiculos!$A$5:$A$104,C118)=1,IFERROR(INDEX(Veiculos!$X$5:$X$104,MATCH(C118,Veiculos!$A$5:$A$104,0)),0),IF(Listas!B15="Todos",1,0)))</x:f>
        <x:v>0</x:v>
      </x:c>
      <x:c r="Q118" s="1" t="n">
        <x:f>IF(M118&lt;&gt;"",1,0)</x:f>
        <x:v>0</x:v>
      </x:c>
      <x:c r="R118" s="1"/>
      <x:c r="S118" s="1"/>
      <x:c r="T118" s="1"/>
      <x:c r="U118" s="1"/>
      <x:c r="V118" s="1"/>
      <x:c r="W118" s="1"/>
    </x:row>
    <x:row r="119">
      <x:c r="A119" s="31"/>
      <x:c r="B119" s="37"/>
      <x:c r="C119" s="31"/>
      <x:c r="D119" s="31"/>
      <x:c r="E119" s="31"/>
      <x:c r="F119" s="36"/>
      <x:c r="G119" s="31"/>
      <x:c r="H119" s="47"/>
      <x:c r="I119" s="36"/>
      <x:c r="J119" s="31"/>
      <x:c r="K119" s="37"/>
      <x:c r="L119" s="31"/>
      <x:c r="M119" s="175" t="str">
        <x:f>IF(COUNTA(A119:L119)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inválidos",IF(OR(NOT(ISNUMBER(B119)),B119&lt;=0),"Data inválida",IF(OR(C119="",COUNTIFS(Veiculos!$A$5:$A$104,C119)&lt;&gt;1),"Veículo ausente ou duplicado",IF(IFERROR(INDEX(Veiculos!$AG$5:$AG$104,MATCH(C119,Veiculos!$A$5:$A$104,0)),0)&lt;&gt;1,"Cadastro do veículo pendente",IF(OR(A119="",COUNTIFS($A$5:$A$204,A119)&lt;&gt;1),"OS ausente ou duplicada",IF(OR(NOT(ISNUMBER(H119)),H119&lt;0),"Custo inválido",IF(AND(J119&lt;&gt;"Programada",J119&lt;&gt;"Em andamento",J119&lt;&gt;"Concluída",J119&lt;&gt;"Cancelada"),"Status inválido",""))))))))</x:f>
      </x:c>
      <x:c r="N119" s="175" t="n">
        <x:f>IF(AND(B119&lt;&gt;"",M119=""),1,0)</x:f>
        <x:v>0</x:v>
      </x:c>
      <x:c r="O119" s="175" t="n">
        <x:f>IF(AND(ISNUMBER(B119),B119&gt;=Listas!B13,B119&lt;Listas!B14+1),1,0)</x:f>
        <x:v>0</x:v>
      </x:c>
      <x:c r="P119" s="175" t="n">
        <x:f>IF(COUNTA(A119:L119)=0,0,IF(COUNTIFS(Veiculos!$A$5:$A$104,C119)=1,IFERROR(INDEX(Veiculos!$X$5:$X$104,MATCH(C119,Veiculos!$A$5:$A$104,0)),0),IF(Listas!B15="Todos",1,0)))</x:f>
        <x:v>0</x:v>
      </x:c>
      <x:c r="Q119" s="1" t="n">
        <x:f>IF(M119&lt;&gt;"",1,0)</x:f>
        <x:v>0</x:v>
      </x:c>
      <x:c r="R119" s="1"/>
      <x:c r="S119" s="1"/>
      <x:c r="T119" s="1"/>
      <x:c r="U119" s="1"/>
      <x:c r="V119" s="1"/>
      <x:c r="W119" s="1"/>
    </x:row>
    <x:row r="120">
      <x:c r="A120" s="31"/>
      <x:c r="B120" s="37"/>
      <x:c r="C120" s="31"/>
      <x:c r="D120" s="31"/>
      <x:c r="E120" s="31"/>
      <x:c r="F120" s="36"/>
      <x:c r="G120" s="31"/>
      <x:c r="H120" s="47"/>
      <x:c r="I120" s="36"/>
      <x:c r="J120" s="31"/>
      <x:c r="K120" s="37"/>
      <x:c r="L120" s="31"/>
      <x:c r="M120" s="175" t="str">
        <x:f>IF(COUNTA(A120:L120)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inválidos",IF(OR(NOT(ISNUMBER(B120)),B120&lt;=0),"Data inválida",IF(OR(C120="",COUNTIFS(Veiculos!$A$5:$A$104,C120)&lt;&gt;1),"Veículo ausente ou duplicado",IF(IFERROR(INDEX(Veiculos!$AG$5:$AG$104,MATCH(C120,Veiculos!$A$5:$A$104,0)),0)&lt;&gt;1,"Cadastro do veículo pendente",IF(OR(A120="",COUNTIFS($A$5:$A$204,A120)&lt;&gt;1),"OS ausente ou duplicada",IF(OR(NOT(ISNUMBER(H120)),H120&lt;0),"Custo inválido",IF(AND(J120&lt;&gt;"Programada",J120&lt;&gt;"Em andamento",J120&lt;&gt;"Concluída",J120&lt;&gt;"Cancelada"),"Status inválido",""))))))))</x:f>
      </x:c>
      <x:c r="N120" s="175" t="n">
        <x:f>IF(AND(B120&lt;&gt;"",M120=""),1,0)</x:f>
        <x:v>0</x:v>
      </x:c>
      <x:c r="O120" s="175" t="n">
        <x:f>IF(AND(ISNUMBER(B120),B120&gt;=Listas!B13,B120&lt;Listas!B14+1),1,0)</x:f>
        <x:v>0</x:v>
      </x:c>
      <x:c r="P120" s="175" t="n">
        <x:f>IF(COUNTA(A120:L120)=0,0,IF(COUNTIFS(Veiculos!$A$5:$A$104,C120)=1,IFERROR(INDEX(Veiculos!$X$5:$X$104,MATCH(C120,Veiculos!$A$5:$A$104,0)),0),IF(Listas!B15="Todos",1,0)))</x:f>
        <x:v>0</x:v>
      </x:c>
      <x:c r="Q120" s="1" t="n">
        <x:f>IF(M120&lt;&gt;"",1,0)</x:f>
        <x:v>0</x:v>
      </x:c>
      <x:c r="R120" s="1"/>
      <x:c r="S120" s="1"/>
      <x:c r="T120" s="1"/>
      <x:c r="U120" s="1"/>
      <x:c r="V120" s="1"/>
      <x:c r="W120" s="1"/>
    </x:row>
    <x:row r="121">
      <x:c r="A121" s="31"/>
      <x:c r="B121" s="37"/>
      <x:c r="C121" s="31"/>
      <x:c r="D121" s="31"/>
      <x:c r="E121" s="31"/>
      <x:c r="F121" s="36"/>
      <x:c r="G121" s="31"/>
      <x:c r="H121" s="47"/>
      <x:c r="I121" s="36"/>
      <x:c r="J121" s="31"/>
      <x:c r="K121" s="37"/>
      <x:c r="L121" s="31"/>
      <x:c r="M121" s="175" t="str">
        <x:f>IF(COUNTA(A121:L121)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inválidos",IF(OR(NOT(ISNUMBER(B121)),B121&lt;=0),"Data inválida",IF(OR(C121="",COUNTIFS(Veiculos!$A$5:$A$104,C121)&lt;&gt;1),"Veículo ausente ou duplicado",IF(IFERROR(INDEX(Veiculos!$AG$5:$AG$104,MATCH(C121,Veiculos!$A$5:$A$104,0)),0)&lt;&gt;1,"Cadastro do veículo pendente",IF(OR(A121="",COUNTIFS($A$5:$A$204,A121)&lt;&gt;1),"OS ausente ou duplicada",IF(OR(NOT(ISNUMBER(H121)),H121&lt;0),"Custo inválido",IF(AND(J121&lt;&gt;"Programada",J121&lt;&gt;"Em andamento",J121&lt;&gt;"Concluída",J121&lt;&gt;"Cancelada"),"Status inválido",""))))))))</x:f>
      </x:c>
      <x:c r="N121" s="175" t="n">
        <x:f>IF(AND(B121&lt;&gt;"",M121=""),1,0)</x:f>
        <x:v>0</x:v>
      </x:c>
      <x:c r="O121" s="175" t="n">
        <x:f>IF(AND(ISNUMBER(B121),B121&gt;=Listas!B13,B121&lt;Listas!B14+1),1,0)</x:f>
        <x:v>0</x:v>
      </x:c>
      <x:c r="P121" s="175" t="n">
        <x:f>IF(COUNTA(A121:L121)=0,0,IF(COUNTIFS(Veiculos!$A$5:$A$104,C121)=1,IFERROR(INDEX(Veiculos!$X$5:$X$104,MATCH(C121,Veiculos!$A$5:$A$104,0)),0),IF(Listas!B15="Todos",1,0)))</x:f>
        <x:v>0</x:v>
      </x:c>
      <x:c r="Q121" s="1" t="n">
        <x:f>IF(M121&lt;&gt;"",1,0)</x:f>
        <x:v>0</x:v>
      </x:c>
      <x:c r="R121" s="1"/>
      <x:c r="S121" s="1"/>
      <x:c r="T121" s="1"/>
      <x:c r="U121" s="1"/>
      <x:c r="V121" s="1"/>
      <x:c r="W121" s="1"/>
    </x:row>
    <x:row r="122">
      <x:c r="A122" s="31"/>
      <x:c r="B122" s="37"/>
      <x:c r="C122" s="31"/>
      <x:c r="D122" s="31"/>
      <x:c r="E122" s="31"/>
      <x:c r="F122" s="36"/>
      <x:c r="G122" s="31"/>
      <x:c r="H122" s="47"/>
      <x:c r="I122" s="36"/>
      <x:c r="J122" s="31"/>
      <x:c r="K122" s="37"/>
      <x:c r="L122" s="31"/>
      <x:c r="M122" s="175" t="str">
        <x:f>IF(COUNTA(A122:L122)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inválidos",IF(OR(NOT(ISNUMBER(B122)),B122&lt;=0),"Data inválida",IF(OR(C122="",COUNTIFS(Veiculos!$A$5:$A$104,C122)&lt;&gt;1),"Veículo ausente ou duplicado",IF(IFERROR(INDEX(Veiculos!$AG$5:$AG$104,MATCH(C122,Veiculos!$A$5:$A$104,0)),0)&lt;&gt;1,"Cadastro do veículo pendente",IF(OR(A122="",COUNTIFS($A$5:$A$204,A122)&lt;&gt;1),"OS ausente ou duplicada",IF(OR(NOT(ISNUMBER(H122)),H122&lt;0),"Custo inválido",IF(AND(J122&lt;&gt;"Programada",J122&lt;&gt;"Em andamento",J122&lt;&gt;"Concluída",J122&lt;&gt;"Cancelada"),"Status inválido",""))))))))</x:f>
      </x:c>
      <x:c r="N122" s="175" t="n">
        <x:f>IF(AND(B122&lt;&gt;"",M122=""),1,0)</x:f>
        <x:v>0</x:v>
      </x:c>
      <x:c r="O122" s="175" t="n">
        <x:f>IF(AND(ISNUMBER(B122),B122&gt;=Listas!B13,B122&lt;Listas!B14+1),1,0)</x:f>
        <x:v>0</x:v>
      </x:c>
      <x:c r="P122" s="175" t="n">
        <x:f>IF(COUNTA(A122:L122)=0,0,IF(COUNTIFS(Veiculos!$A$5:$A$104,C122)=1,IFERROR(INDEX(Veiculos!$X$5:$X$104,MATCH(C122,Veiculos!$A$5:$A$104,0)),0),IF(Listas!B15="Todos",1,0)))</x:f>
        <x:v>0</x:v>
      </x:c>
      <x:c r="Q122" s="1" t="n">
        <x:f>IF(M122&lt;&gt;"",1,0)</x:f>
        <x:v>0</x:v>
      </x:c>
      <x:c r="R122" s="1"/>
      <x:c r="S122" s="1"/>
      <x:c r="T122" s="1"/>
      <x:c r="U122" s="1"/>
      <x:c r="V122" s="1"/>
      <x:c r="W122" s="1"/>
    </x:row>
    <x:row r="123">
      <x:c r="A123" s="31"/>
      <x:c r="B123" s="37"/>
      <x:c r="C123" s="31"/>
      <x:c r="D123" s="31"/>
      <x:c r="E123" s="31"/>
      <x:c r="F123" s="36"/>
      <x:c r="G123" s="31"/>
      <x:c r="H123" s="47"/>
      <x:c r="I123" s="36"/>
      <x:c r="J123" s="31"/>
      <x:c r="K123" s="37"/>
      <x:c r="L123" s="31"/>
      <x:c r="M123" s="175" t="str">
        <x:f>IF(COUNTA(A123:L123)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inválidos",IF(OR(NOT(ISNUMBER(B123)),B123&lt;=0),"Data inválida",IF(OR(C123="",COUNTIFS(Veiculos!$A$5:$A$104,C123)&lt;&gt;1),"Veículo ausente ou duplicado",IF(IFERROR(INDEX(Veiculos!$AG$5:$AG$104,MATCH(C123,Veiculos!$A$5:$A$104,0)),0)&lt;&gt;1,"Cadastro do veículo pendente",IF(OR(A123="",COUNTIFS($A$5:$A$204,A123)&lt;&gt;1),"OS ausente ou duplicada",IF(OR(NOT(ISNUMBER(H123)),H123&lt;0),"Custo inválido",IF(AND(J123&lt;&gt;"Programada",J123&lt;&gt;"Em andamento",J123&lt;&gt;"Concluída",J123&lt;&gt;"Cancelada"),"Status inválido",""))))))))</x:f>
      </x:c>
      <x:c r="N123" s="175" t="n">
        <x:f>IF(AND(B123&lt;&gt;"",M123=""),1,0)</x:f>
        <x:v>0</x:v>
      </x:c>
      <x:c r="O123" s="175" t="n">
        <x:f>IF(AND(ISNUMBER(B123),B123&gt;=Listas!B13,B123&lt;Listas!B14+1),1,0)</x:f>
        <x:v>0</x:v>
      </x:c>
      <x:c r="P123" s="175" t="n">
        <x:f>IF(COUNTA(A123:L123)=0,0,IF(COUNTIFS(Veiculos!$A$5:$A$104,C123)=1,IFERROR(INDEX(Veiculos!$X$5:$X$104,MATCH(C123,Veiculos!$A$5:$A$104,0)),0),IF(Listas!B15="Todos",1,0)))</x:f>
        <x:v>0</x:v>
      </x:c>
      <x:c r="Q123" s="1" t="n">
        <x:f>IF(M123&lt;&gt;"",1,0)</x:f>
        <x:v>0</x:v>
      </x:c>
      <x:c r="R123" s="1"/>
      <x:c r="S123" s="1"/>
      <x:c r="T123" s="1"/>
      <x:c r="U123" s="1"/>
      <x:c r="V123" s="1"/>
      <x:c r="W123" s="1"/>
    </x:row>
    <x:row r="124">
      <x:c r="A124" s="31"/>
      <x:c r="B124" s="37"/>
      <x:c r="C124" s="31"/>
      <x:c r="D124" s="31"/>
      <x:c r="E124" s="31"/>
      <x:c r="F124" s="36"/>
      <x:c r="G124" s="31"/>
      <x:c r="H124" s="47"/>
      <x:c r="I124" s="36"/>
      <x:c r="J124" s="31"/>
      <x:c r="K124" s="37"/>
      <x:c r="L124" s="31"/>
      <x:c r="M124" s="175" t="str">
        <x:f>IF(COUNTA(A124:L124)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inválidos",IF(OR(NOT(ISNUMBER(B124)),B124&lt;=0),"Data inválida",IF(OR(C124="",COUNTIFS(Veiculos!$A$5:$A$104,C124)&lt;&gt;1),"Veículo ausente ou duplicado",IF(IFERROR(INDEX(Veiculos!$AG$5:$AG$104,MATCH(C124,Veiculos!$A$5:$A$104,0)),0)&lt;&gt;1,"Cadastro do veículo pendente",IF(OR(A124="",COUNTIFS($A$5:$A$204,A124)&lt;&gt;1),"OS ausente ou duplicada",IF(OR(NOT(ISNUMBER(H124)),H124&lt;0),"Custo inválido",IF(AND(J124&lt;&gt;"Programada",J124&lt;&gt;"Em andamento",J124&lt;&gt;"Concluída",J124&lt;&gt;"Cancelada"),"Status inválido",""))))))))</x:f>
      </x:c>
      <x:c r="N124" s="175" t="n">
        <x:f>IF(AND(B124&lt;&gt;"",M124=""),1,0)</x:f>
        <x:v>0</x:v>
      </x:c>
      <x:c r="O124" s="175" t="n">
        <x:f>IF(AND(ISNUMBER(B124),B124&gt;=Listas!B13,B124&lt;Listas!B14+1),1,0)</x:f>
        <x:v>0</x:v>
      </x:c>
      <x:c r="P124" s="175" t="n">
        <x:f>IF(COUNTA(A124:L124)=0,0,IF(COUNTIFS(Veiculos!$A$5:$A$104,C124)=1,IFERROR(INDEX(Veiculos!$X$5:$X$104,MATCH(C124,Veiculos!$A$5:$A$104,0)),0),IF(Listas!B15="Todos",1,0)))</x:f>
        <x:v>0</x:v>
      </x:c>
      <x:c r="Q124" s="1" t="n">
        <x:f>IF(M124&lt;&gt;"",1,0)</x:f>
        <x:v>0</x:v>
      </x:c>
      <x:c r="R124" s="1"/>
      <x:c r="S124" s="1"/>
      <x:c r="T124" s="1"/>
      <x:c r="U124" s="1"/>
      <x:c r="V124" s="1"/>
      <x:c r="W124" s="1"/>
    </x:row>
    <x:row r="125">
      <x:c r="A125" s="31"/>
      <x:c r="B125" s="37"/>
      <x:c r="C125" s="31"/>
      <x:c r="D125" s="31"/>
      <x:c r="E125" s="31"/>
      <x:c r="F125" s="36"/>
      <x:c r="G125" s="31"/>
      <x:c r="H125" s="47"/>
      <x:c r="I125" s="36"/>
      <x:c r="J125" s="31"/>
      <x:c r="K125" s="37"/>
      <x:c r="L125" s="31"/>
      <x:c r="M125" s="175" t="str">
        <x:f>IF(COUNTA(A125:L125)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inválidos",IF(OR(NOT(ISNUMBER(B125)),B125&lt;=0),"Data inválida",IF(OR(C125="",COUNTIFS(Veiculos!$A$5:$A$104,C125)&lt;&gt;1),"Veículo ausente ou duplicado",IF(IFERROR(INDEX(Veiculos!$AG$5:$AG$104,MATCH(C125,Veiculos!$A$5:$A$104,0)),0)&lt;&gt;1,"Cadastro do veículo pendente",IF(OR(A125="",COUNTIFS($A$5:$A$204,A125)&lt;&gt;1),"OS ausente ou duplicada",IF(OR(NOT(ISNUMBER(H125)),H125&lt;0),"Custo inválido",IF(AND(J125&lt;&gt;"Programada",J125&lt;&gt;"Em andamento",J125&lt;&gt;"Concluída",J125&lt;&gt;"Cancelada"),"Status inválido",""))))))))</x:f>
      </x:c>
      <x:c r="N125" s="175" t="n">
        <x:f>IF(AND(B125&lt;&gt;"",M125=""),1,0)</x:f>
        <x:v>0</x:v>
      </x:c>
      <x:c r="O125" s="175" t="n">
        <x:f>IF(AND(ISNUMBER(B125),B125&gt;=Listas!B13,B125&lt;Listas!B14+1),1,0)</x:f>
        <x:v>0</x:v>
      </x:c>
      <x:c r="P125" s="175" t="n">
        <x:f>IF(COUNTA(A125:L125)=0,0,IF(COUNTIFS(Veiculos!$A$5:$A$104,C125)=1,IFERROR(INDEX(Veiculos!$X$5:$X$104,MATCH(C125,Veiculos!$A$5:$A$104,0)),0),IF(Listas!B15="Todos",1,0)))</x:f>
        <x:v>0</x:v>
      </x:c>
      <x:c r="Q125" s="1" t="n">
        <x:f>IF(M125&lt;&gt;"",1,0)</x:f>
        <x:v>0</x:v>
      </x:c>
      <x:c r="R125" s="1"/>
      <x:c r="S125" s="1"/>
      <x:c r="T125" s="1"/>
      <x:c r="U125" s="1"/>
      <x:c r="V125" s="1"/>
      <x:c r="W125" s="1"/>
    </x:row>
    <x:row r="126">
      <x:c r="A126" s="31"/>
      <x:c r="B126" s="37"/>
      <x:c r="C126" s="31"/>
      <x:c r="D126" s="31"/>
      <x:c r="E126" s="31"/>
      <x:c r="F126" s="36"/>
      <x:c r="G126" s="31"/>
      <x:c r="H126" s="47"/>
      <x:c r="I126" s="36"/>
      <x:c r="J126" s="31"/>
      <x:c r="K126" s="37"/>
      <x:c r="L126" s="31"/>
      <x:c r="M126" s="175" t="str">
        <x:f>IF(COUNTA(A126:L126)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inválidos",IF(OR(NOT(ISNUMBER(B126)),B126&lt;=0),"Data inválida",IF(OR(C126="",COUNTIFS(Veiculos!$A$5:$A$104,C126)&lt;&gt;1),"Veículo ausente ou duplicado",IF(IFERROR(INDEX(Veiculos!$AG$5:$AG$104,MATCH(C126,Veiculos!$A$5:$A$104,0)),0)&lt;&gt;1,"Cadastro do veículo pendente",IF(OR(A126="",COUNTIFS($A$5:$A$204,A126)&lt;&gt;1),"OS ausente ou duplicada",IF(OR(NOT(ISNUMBER(H126)),H126&lt;0),"Custo inválido",IF(AND(J126&lt;&gt;"Programada",J126&lt;&gt;"Em andamento",J126&lt;&gt;"Concluída",J126&lt;&gt;"Cancelada"),"Status inválido",""))))))))</x:f>
      </x:c>
      <x:c r="N126" s="175" t="n">
        <x:f>IF(AND(B126&lt;&gt;"",M126=""),1,0)</x:f>
        <x:v>0</x:v>
      </x:c>
      <x:c r="O126" s="175" t="n">
        <x:f>IF(AND(ISNUMBER(B126),B126&gt;=Listas!B13,B126&lt;Listas!B14+1),1,0)</x:f>
        <x:v>0</x:v>
      </x:c>
      <x:c r="P126" s="175" t="n">
        <x:f>IF(COUNTA(A126:L126)=0,0,IF(COUNTIFS(Veiculos!$A$5:$A$104,C126)=1,IFERROR(INDEX(Veiculos!$X$5:$X$104,MATCH(C126,Veiculos!$A$5:$A$104,0)),0),IF(Listas!B15="Todos",1,0)))</x:f>
        <x:v>0</x:v>
      </x:c>
      <x:c r="Q126" s="1" t="n">
        <x:f>IF(M126&lt;&gt;"",1,0)</x:f>
        <x:v>0</x:v>
      </x:c>
      <x:c r="R126" s="1"/>
      <x:c r="S126" s="1"/>
      <x:c r="T126" s="1"/>
      <x:c r="U126" s="1"/>
      <x:c r="V126" s="1"/>
      <x:c r="W126" s="1"/>
    </x:row>
    <x:row r="127">
      <x:c r="A127" s="31"/>
      <x:c r="B127" s="37"/>
      <x:c r="C127" s="31"/>
      <x:c r="D127" s="31"/>
      <x:c r="E127" s="31"/>
      <x:c r="F127" s="36"/>
      <x:c r="G127" s="31"/>
      <x:c r="H127" s="47"/>
      <x:c r="I127" s="36"/>
      <x:c r="J127" s="31"/>
      <x:c r="K127" s="37"/>
      <x:c r="L127" s="31"/>
      <x:c r="M127" s="175" t="str">
        <x:f>IF(COUNTA(A127:L127)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inválidos",IF(OR(NOT(ISNUMBER(B127)),B127&lt;=0),"Data inválida",IF(OR(C127="",COUNTIFS(Veiculos!$A$5:$A$104,C127)&lt;&gt;1),"Veículo ausente ou duplicado",IF(IFERROR(INDEX(Veiculos!$AG$5:$AG$104,MATCH(C127,Veiculos!$A$5:$A$104,0)),0)&lt;&gt;1,"Cadastro do veículo pendente",IF(OR(A127="",COUNTIFS($A$5:$A$204,A127)&lt;&gt;1),"OS ausente ou duplicada",IF(OR(NOT(ISNUMBER(H127)),H127&lt;0),"Custo inválido",IF(AND(J127&lt;&gt;"Programada",J127&lt;&gt;"Em andamento",J127&lt;&gt;"Concluída",J127&lt;&gt;"Cancelada"),"Status inválido",""))))))))</x:f>
      </x:c>
      <x:c r="N127" s="175" t="n">
        <x:f>IF(AND(B127&lt;&gt;"",M127=""),1,0)</x:f>
        <x:v>0</x:v>
      </x:c>
      <x:c r="O127" s="175" t="n">
        <x:f>IF(AND(ISNUMBER(B127),B127&gt;=Listas!B13,B127&lt;Listas!B14+1),1,0)</x:f>
        <x:v>0</x:v>
      </x:c>
      <x:c r="P127" s="175" t="n">
        <x:f>IF(COUNTA(A127:L127)=0,0,IF(COUNTIFS(Veiculos!$A$5:$A$104,C127)=1,IFERROR(INDEX(Veiculos!$X$5:$X$104,MATCH(C127,Veiculos!$A$5:$A$104,0)),0),IF(Listas!B15="Todos",1,0)))</x:f>
        <x:v>0</x:v>
      </x:c>
      <x:c r="Q127" s="1" t="n">
        <x:f>IF(M127&lt;&gt;"",1,0)</x:f>
        <x:v>0</x:v>
      </x:c>
      <x:c r="R127" s="1"/>
      <x:c r="S127" s="1"/>
      <x:c r="T127" s="1"/>
      <x:c r="U127" s="1"/>
      <x:c r="V127" s="1"/>
      <x:c r="W127" s="1"/>
    </x:row>
    <x:row r="128">
      <x:c r="A128" s="31"/>
      <x:c r="B128" s="37"/>
      <x:c r="C128" s="31"/>
      <x:c r="D128" s="31"/>
      <x:c r="E128" s="31"/>
      <x:c r="F128" s="36"/>
      <x:c r="G128" s="31"/>
      <x:c r="H128" s="47"/>
      <x:c r="I128" s="36"/>
      <x:c r="J128" s="31"/>
      <x:c r="K128" s="37"/>
      <x:c r="L128" s="31"/>
      <x:c r="M128" s="175" t="str">
        <x:f>IF(COUNTA(A128:L128)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inválidos",IF(OR(NOT(ISNUMBER(B128)),B128&lt;=0),"Data inválida",IF(OR(C128="",COUNTIFS(Veiculos!$A$5:$A$104,C128)&lt;&gt;1),"Veículo ausente ou duplicado",IF(IFERROR(INDEX(Veiculos!$AG$5:$AG$104,MATCH(C128,Veiculos!$A$5:$A$104,0)),0)&lt;&gt;1,"Cadastro do veículo pendente",IF(OR(A128="",COUNTIFS($A$5:$A$204,A128)&lt;&gt;1),"OS ausente ou duplicada",IF(OR(NOT(ISNUMBER(H128)),H128&lt;0),"Custo inválido",IF(AND(J128&lt;&gt;"Programada",J128&lt;&gt;"Em andamento",J128&lt;&gt;"Concluída",J128&lt;&gt;"Cancelada"),"Status inválido",""))))))))</x:f>
      </x:c>
      <x:c r="N128" s="175" t="n">
        <x:f>IF(AND(B128&lt;&gt;"",M128=""),1,0)</x:f>
        <x:v>0</x:v>
      </x:c>
      <x:c r="O128" s="175" t="n">
        <x:f>IF(AND(ISNUMBER(B128),B128&gt;=Listas!B13,B128&lt;Listas!B14+1),1,0)</x:f>
        <x:v>0</x:v>
      </x:c>
      <x:c r="P128" s="175" t="n">
        <x:f>IF(COUNTA(A128:L128)=0,0,IF(COUNTIFS(Veiculos!$A$5:$A$104,C128)=1,IFERROR(INDEX(Veiculos!$X$5:$X$104,MATCH(C128,Veiculos!$A$5:$A$104,0)),0),IF(Listas!B15="Todos",1,0)))</x:f>
        <x:v>0</x:v>
      </x:c>
      <x:c r="Q128" s="1" t="n">
        <x:f>IF(M128&lt;&gt;"",1,0)</x:f>
        <x:v>0</x:v>
      </x:c>
      <x:c r="R128" s="1"/>
      <x:c r="S128" s="1"/>
      <x:c r="T128" s="1"/>
      <x:c r="U128" s="1"/>
      <x:c r="V128" s="1"/>
      <x:c r="W128" s="1"/>
    </x:row>
    <x:row r="129">
      <x:c r="A129" s="31"/>
      <x:c r="B129" s="37"/>
      <x:c r="C129" s="31"/>
      <x:c r="D129" s="31"/>
      <x:c r="E129" s="31"/>
      <x:c r="F129" s="36"/>
      <x:c r="G129" s="31"/>
      <x:c r="H129" s="47"/>
      <x:c r="I129" s="36"/>
      <x:c r="J129" s="31"/>
      <x:c r="K129" s="37"/>
      <x:c r="L129" s="31"/>
      <x:c r="M129" s="175" t="str">
        <x:f>IF(COUNTA(A129:L129)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inválidos",IF(OR(NOT(ISNUMBER(B129)),B129&lt;=0),"Data inválida",IF(OR(C129="",COUNTIFS(Veiculos!$A$5:$A$104,C129)&lt;&gt;1),"Veículo ausente ou duplicado",IF(IFERROR(INDEX(Veiculos!$AG$5:$AG$104,MATCH(C129,Veiculos!$A$5:$A$104,0)),0)&lt;&gt;1,"Cadastro do veículo pendente",IF(OR(A129="",COUNTIFS($A$5:$A$204,A129)&lt;&gt;1),"OS ausente ou duplicada",IF(OR(NOT(ISNUMBER(H129)),H129&lt;0),"Custo inválido",IF(AND(J129&lt;&gt;"Programada",J129&lt;&gt;"Em andamento",J129&lt;&gt;"Concluída",J129&lt;&gt;"Cancelada"),"Status inválido",""))))))))</x:f>
      </x:c>
      <x:c r="N129" s="175" t="n">
        <x:f>IF(AND(B129&lt;&gt;"",M129=""),1,0)</x:f>
        <x:v>0</x:v>
      </x:c>
      <x:c r="O129" s="175" t="n">
        <x:f>IF(AND(ISNUMBER(B129),B129&gt;=Listas!B13,B129&lt;Listas!B14+1),1,0)</x:f>
        <x:v>0</x:v>
      </x:c>
      <x:c r="P129" s="175" t="n">
        <x:f>IF(COUNTA(A129:L129)=0,0,IF(COUNTIFS(Veiculos!$A$5:$A$104,C129)=1,IFERROR(INDEX(Veiculos!$X$5:$X$104,MATCH(C129,Veiculos!$A$5:$A$104,0)),0),IF(Listas!B15="Todos",1,0)))</x:f>
        <x:v>0</x:v>
      </x:c>
      <x:c r="Q129" s="1" t="n">
        <x:f>IF(M129&lt;&gt;"",1,0)</x:f>
        <x:v>0</x:v>
      </x:c>
      <x:c r="R129" s="1"/>
      <x:c r="S129" s="1"/>
      <x:c r="T129" s="1"/>
      <x:c r="U129" s="1"/>
      <x:c r="V129" s="1"/>
      <x:c r="W129" s="1"/>
    </x:row>
    <x:row r="130">
      <x:c r="A130" s="31"/>
      <x:c r="B130" s="37"/>
      <x:c r="C130" s="31"/>
      <x:c r="D130" s="31"/>
      <x:c r="E130" s="31"/>
      <x:c r="F130" s="36"/>
      <x:c r="G130" s="31"/>
      <x:c r="H130" s="47"/>
      <x:c r="I130" s="36"/>
      <x:c r="J130" s="31"/>
      <x:c r="K130" s="37"/>
      <x:c r="L130" s="31"/>
      <x:c r="M130" s="175" t="str">
        <x:f>IF(COUNTA(A130:L130)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inválidos",IF(OR(NOT(ISNUMBER(B130)),B130&lt;=0),"Data inválida",IF(OR(C130="",COUNTIFS(Veiculos!$A$5:$A$104,C130)&lt;&gt;1),"Veículo ausente ou duplicado",IF(IFERROR(INDEX(Veiculos!$AG$5:$AG$104,MATCH(C130,Veiculos!$A$5:$A$104,0)),0)&lt;&gt;1,"Cadastro do veículo pendente",IF(OR(A130="",COUNTIFS($A$5:$A$204,A130)&lt;&gt;1),"OS ausente ou duplicada",IF(OR(NOT(ISNUMBER(H130)),H130&lt;0),"Custo inválido",IF(AND(J130&lt;&gt;"Programada",J130&lt;&gt;"Em andamento",J130&lt;&gt;"Concluída",J130&lt;&gt;"Cancelada"),"Status inválido",""))))))))</x:f>
      </x:c>
      <x:c r="N130" s="175" t="n">
        <x:f>IF(AND(B130&lt;&gt;"",M130=""),1,0)</x:f>
        <x:v>0</x:v>
      </x:c>
      <x:c r="O130" s="175" t="n">
        <x:f>IF(AND(ISNUMBER(B130),B130&gt;=Listas!B13,B130&lt;Listas!B14+1),1,0)</x:f>
        <x:v>0</x:v>
      </x:c>
      <x:c r="P130" s="175" t="n">
        <x:f>IF(COUNTA(A130:L130)=0,0,IF(COUNTIFS(Veiculos!$A$5:$A$104,C130)=1,IFERROR(INDEX(Veiculos!$X$5:$X$104,MATCH(C130,Veiculos!$A$5:$A$104,0)),0),IF(Listas!B15="Todos",1,0)))</x:f>
        <x:v>0</x:v>
      </x:c>
      <x:c r="Q130" s="1" t="n">
        <x:f>IF(M130&lt;&gt;"",1,0)</x:f>
        <x:v>0</x:v>
      </x:c>
      <x:c r="R130" s="1"/>
      <x:c r="S130" s="1"/>
      <x:c r="T130" s="1"/>
      <x:c r="U130" s="1"/>
      <x:c r="V130" s="1"/>
      <x:c r="W130" s="1"/>
    </x:row>
    <x:row r="131">
      <x:c r="A131" s="31"/>
      <x:c r="B131" s="37"/>
      <x:c r="C131" s="31"/>
      <x:c r="D131" s="31"/>
      <x:c r="E131" s="31"/>
      <x:c r="F131" s="36"/>
      <x:c r="G131" s="31"/>
      <x:c r="H131" s="47"/>
      <x:c r="I131" s="36"/>
      <x:c r="J131" s="31"/>
      <x:c r="K131" s="37"/>
      <x:c r="L131" s="31"/>
      <x:c r="M131" s="175" t="str">
        <x:f>IF(COUNTA(A131:L131)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inválidos",IF(OR(NOT(ISNUMBER(B131)),B131&lt;=0),"Data inválida",IF(OR(C131="",COUNTIFS(Veiculos!$A$5:$A$104,C131)&lt;&gt;1),"Veículo ausente ou duplicado",IF(IFERROR(INDEX(Veiculos!$AG$5:$AG$104,MATCH(C131,Veiculos!$A$5:$A$104,0)),0)&lt;&gt;1,"Cadastro do veículo pendente",IF(OR(A131="",COUNTIFS($A$5:$A$204,A131)&lt;&gt;1),"OS ausente ou duplicada",IF(OR(NOT(ISNUMBER(H131)),H131&lt;0),"Custo inválido",IF(AND(J131&lt;&gt;"Programada",J131&lt;&gt;"Em andamento",J131&lt;&gt;"Concluída",J131&lt;&gt;"Cancelada"),"Status inválido",""))))))))</x:f>
      </x:c>
      <x:c r="N131" s="175" t="n">
        <x:f>IF(AND(B131&lt;&gt;"",M131=""),1,0)</x:f>
        <x:v>0</x:v>
      </x:c>
      <x:c r="O131" s="175" t="n">
        <x:f>IF(AND(ISNUMBER(B131),B131&gt;=Listas!B13,B131&lt;Listas!B14+1),1,0)</x:f>
        <x:v>0</x:v>
      </x:c>
      <x:c r="P131" s="175" t="n">
        <x:f>IF(COUNTA(A131:L131)=0,0,IF(COUNTIFS(Veiculos!$A$5:$A$104,C131)=1,IFERROR(INDEX(Veiculos!$X$5:$X$104,MATCH(C131,Veiculos!$A$5:$A$104,0)),0),IF(Listas!B15="Todos",1,0)))</x:f>
        <x:v>0</x:v>
      </x:c>
      <x:c r="Q131" s="1" t="n">
        <x:f>IF(M131&lt;&gt;"",1,0)</x:f>
        <x:v>0</x:v>
      </x:c>
      <x:c r="R131" s="1"/>
      <x:c r="S131" s="1"/>
      <x:c r="T131" s="1"/>
      <x:c r="U131" s="1"/>
      <x:c r="V131" s="1"/>
      <x:c r="W131" s="1"/>
    </x:row>
    <x:row r="132">
      <x:c r="A132" s="31"/>
      <x:c r="B132" s="37"/>
      <x:c r="C132" s="31"/>
      <x:c r="D132" s="31"/>
      <x:c r="E132" s="31"/>
      <x:c r="F132" s="36"/>
      <x:c r="G132" s="31"/>
      <x:c r="H132" s="47"/>
      <x:c r="I132" s="36"/>
      <x:c r="J132" s="31"/>
      <x:c r="K132" s="37"/>
      <x:c r="L132" s="31"/>
      <x:c r="M132" s="175" t="str">
        <x:f>IF(COUNTA(A132:L132)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inválidos",IF(OR(NOT(ISNUMBER(B132)),B132&lt;=0),"Data inválida",IF(OR(C132="",COUNTIFS(Veiculos!$A$5:$A$104,C132)&lt;&gt;1),"Veículo ausente ou duplicado",IF(IFERROR(INDEX(Veiculos!$AG$5:$AG$104,MATCH(C132,Veiculos!$A$5:$A$104,0)),0)&lt;&gt;1,"Cadastro do veículo pendente",IF(OR(A132="",COUNTIFS($A$5:$A$204,A132)&lt;&gt;1),"OS ausente ou duplicada",IF(OR(NOT(ISNUMBER(H132)),H132&lt;0),"Custo inválido",IF(AND(J132&lt;&gt;"Programada",J132&lt;&gt;"Em andamento",J132&lt;&gt;"Concluída",J132&lt;&gt;"Cancelada"),"Status inválido",""))))))))</x:f>
      </x:c>
      <x:c r="N132" s="175" t="n">
        <x:f>IF(AND(B132&lt;&gt;"",M132=""),1,0)</x:f>
        <x:v>0</x:v>
      </x:c>
      <x:c r="O132" s="175" t="n">
        <x:f>IF(AND(ISNUMBER(B132),B132&gt;=Listas!B13,B132&lt;Listas!B14+1),1,0)</x:f>
        <x:v>0</x:v>
      </x:c>
      <x:c r="P132" s="175" t="n">
        <x:f>IF(COUNTA(A132:L132)=0,0,IF(COUNTIFS(Veiculos!$A$5:$A$104,C132)=1,IFERROR(INDEX(Veiculos!$X$5:$X$104,MATCH(C132,Veiculos!$A$5:$A$104,0)),0),IF(Listas!B15="Todos",1,0)))</x:f>
        <x:v>0</x:v>
      </x:c>
      <x:c r="Q132" s="1" t="n">
        <x:f>IF(M132&lt;&gt;"",1,0)</x:f>
        <x:v>0</x:v>
      </x:c>
      <x:c r="R132" s="1"/>
      <x:c r="S132" s="1"/>
      <x:c r="T132" s="1"/>
      <x:c r="U132" s="1"/>
      <x:c r="V132" s="1"/>
      <x:c r="W132" s="1"/>
    </x:row>
    <x:row r="133">
      <x:c r="A133" s="31"/>
      <x:c r="B133" s="37"/>
      <x:c r="C133" s="31"/>
      <x:c r="D133" s="31"/>
      <x:c r="E133" s="31"/>
      <x:c r="F133" s="36"/>
      <x:c r="G133" s="31"/>
      <x:c r="H133" s="47"/>
      <x:c r="I133" s="36"/>
      <x:c r="J133" s="31"/>
      <x:c r="K133" s="37"/>
      <x:c r="L133" s="31"/>
      <x:c r="M133" s="175" t="str">
        <x:f>IF(COUNTA(A133:L133)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inválidos",IF(OR(NOT(ISNUMBER(B133)),B133&lt;=0),"Data inválida",IF(OR(C133="",COUNTIFS(Veiculos!$A$5:$A$104,C133)&lt;&gt;1),"Veículo ausente ou duplicado",IF(IFERROR(INDEX(Veiculos!$AG$5:$AG$104,MATCH(C133,Veiculos!$A$5:$A$104,0)),0)&lt;&gt;1,"Cadastro do veículo pendente",IF(OR(A133="",COUNTIFS($A$5:$A$204,A133)&lt;&gt;1),"OS ausente ou duplicada",IF(OR(NOT(ISNUMBER(H133)),H133&lt;0),"Custo inválido",IF(AND(J133&lt;&gt;"Programada",J133&lt;&gt;"Em andamento",J133&lt;&gt;"Concluída",J133&lt;&gt;"Cancelada"),"Status inválido",""))))))))</x:f>
      </x:c>
      <x:c r="N133" s="175" t="n">
        <x:f>IF(AND(B133&lt;&gt;"",M133=""),1,0)</x:f>
        <x:v>0</x:v>
      </x:c>
      <x:c r="O133" s="175" t="n">
        <x:f>IF(AND(ISNUMBER(B133),B133&gt;=Listas!B13,B133&lt;Listas!B14+1),1,0)</x:f>
        <x:v>0</x:v>
      </x:c>
      <x:c r="P133" s="175" t="n">
        <x:f>IF(COUNTA(A133:L133)=0,0,IF(COUNTIFS(Veiculos!$A$5:$A$104,C133)=1,IFERROR(INDEX(Veiculos!$X$5:$X$104,MATCH(C133,Veiculos!$A$5:$A$104,0)),0),IF(Listas!B15="Todos",1,0)))</x:f>
        <x:v>0</x:v>
      </x:c>
      <x:c r="Q133" s="1" t="n">
        <x:f>IF(M133&lt;&gt;"",1,0)</x:f>
        <x:v>0</x:v>
      </x:c>
      <x:c r="R133" s="1"/>
      <x:c r="S133" s="1"/>
      <x:c r="T133" s="1"/>
      <x:c r="U133" s="1"/>
      <x:c r="V133" s="1"/>
      <x:c r="W133" s="1"/>
    </x:row>
    <x:row r="134">
      <x:c r="A134" s="31"/>
      <x:c r="B134" s="37"/>
      <x:c r="C134" s="31"/>
      <x:c r="D134" s="31"/>
      <x:c r="E134" s="31"/>
      <x:c r="F134" s="36"/>
      <x:c r="G134" s="31"/>
      <x:c r="H134" s="47"/>
      <x:c r="I134" s="36"/>
      <x:c r="J134" s="31"/>
      <x:c r="K134" s="37"/>
      <x:c r="L134" s="31"/>
      <x:c r="M134" s="175" t="str">
        <x:f>IF(COUNTA(A134:L134)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inválidos",IF(OR(NOT(ISNUMBER(B134)),B134&lt;=0),"Data inválida",IF(OR(C134="",COUNTIFS(Veiculos!$A$5:$A$104,C134)&lt;&gt;1),"Veículo ausente ou duplicado",IF(IFERROR(INDEX(Veiculos!$AG$5:$AG$104,MATCH(C134,Veiculos!$A$5:$A$104,0)),0)&lt;&gt;1,"Cadastro do veículo pendente",IF(OR(A134="",COUNTIFS($A$5:$A$204,A134)&lt;&gt;1),"OS ausente ou duplicada",IF(OR(NOT(ISNUMBER(H134)),H134&lt;0),"Custo inválido",IF(AND(J134&lt;&gt;"Programada",J134&lt;&gt;"Em andamento",J134&lt;&gt;"Concluída",J134&lt;&gt;"Cancelada"),"Status inválido",""))))))))</x:f>
      </x:c>
      <x:c r="N134" s="175" t="n">
        <x:f>IF(AND(B134&lt;&gt;"",M134=""),1,0)</x:f>
        <x:v>0</x:v>
      </x:c>
      <x:c r="O134" s="175" t="n">
        <x:f>IF(AND(ISNUMBER(B134),B134&gt;=Listas!B13,B134&lt;Listas!B14+1),1,0)</x:f>
        <x:v>0</x:v>
      </x:c>
      <x:c r="P134" s="175" t="n">
        <x:f>IF(COUNTA(A134:L134)=0,0,IF(COUNTIFS(Veiculos!$A$5:$A$104,C134)=1,IFERROR(INDEX(Veiculos!$X$5:$X$104,MATCH(C134,Veiculos!$A$5:$A$104,0)),0),IF(Listas!B15="Todos",1,0)))</x:f>
        <x:v>0</x:v>
      </x:c>
      <x:c r="Q134" s="1" t="n">
        <x:f>IF(M134&lt;&gt;"",1,0)</x:f>
        <x:v>0</x:v>
      </x:c>
      <x:c r="R134" s="1"/>
      <x:c r="S134" s="1"/>
      <x:c r="T134" s="1"/>
      <x:c r="U134" s="1"/>
      <x:c r="V134" s="1"/>
      <x:c r="W134" s="1"/>
    </x:row>
    <x:row r="135">
      <x:c r="A135" s="31"/>
      <x:c r="B135" s="37"/>
      <x:c r="C135" s="31"/>
      <x:c r="D135" s="31"/>
      <x:c r="E135" s="31"/>
      <x:c r="F135" s="36"/>
      <x:c r="G135" s="31"/>
      <x:c r="H135" s="47"/>
      <x:c r="I135" s="36"/>
      <x:c r="J135" s="31"/>
      <x:c r="K135" s="37"/>
      <x:c r="L135" s="31"/>
      <x:c r="M135" s="175" t="str">
        <x:f>IF(COUNTA(A135:L135)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inválidos",IF(OR(NOT(ISNUMBER(B135)),B135&lt;=0),"Data inválida",IF(OR(C135="",COUNTIFS(Veiculos!$A$5:$A$104,C135)&lt;&gt;1),"Veículo ausente ou duplicado",IF(IFERROR(INDEX(Veiculos!$AG$5:$AG$104,MATCH(C135,Veiculos!$A$5:$A$104,0)),0)&lt;&gt;1,"Cadastro do veículo pendente",IF(OR(A135="",COUNTIFS($A$5:$A$204,A135)&lt;&gt;1),"OS ausente ou duplicada",IF(OR(NOT(ISNUMBER(H135)),H135&lt;0),"Custo inválido",IF(AND(J135&lt;&gt;"Programada",J135&lt;&gt;"Em andamento",J135&lt;&gt;"Concluída",J135&lt;&gt;"Cancelada"),"Status inválido",""))))))))</x:f>
      </x:c>
      <x:c r="N135" s="175" t="n">
        <x:f>IF(AND(B135&lt;&gt;"",M135=""),1,0)</x:f>
        <x:v>0</x:v>
      </x:c>
      <x:c r="O135" s="175" t="n">
        <x:f>IF(AND(ISNUMBER(B135),B135&gt;=Listas!B13,B135&lt;Listas!B14+1),1,0)</x:f>
        <x:v>0</x:v>
      </x:c>
      <x:c r="P135" s="175" t="n">
        <x:f>IF(COUNTA(A135:L135)=0,0,IF(COUNTIFS(Veiculos!$A$5:$A$104,C135)=1,IFERROR(INDEX(Veiculos!$X$5:$X$104,MATCH(C135,Veiculos!$A$5:$A$104,0)),0),IF(Listas!B15="Todos",1,0)))</x:f>
        <x:v>0</x:v>
      </x:c>
      <x:c r="Q135" s="1" t="n">
        <x:f>IF(M135&lt;&gt;"",1,0)</x:f>
        <x:v>0</x:v>
      </x:c>
      <x:c r="R135" s="1"/>
      <x:c r="S135" s="1"/>
      <x:c r="T135" s="1"/>
      <x:c r="U135" s="1"/>
      <x:c r="V135" s="1"/>
      <x:c r="W135" s="1"/>
    </x:row>
    <x:row r="136">
      <x:c r="A136" s="31"/>
      <x:c r="B136" s="37"/>
      <x:c r="C136" s="31"/>
      <x:c r="D136" s="31"/>
      <x:c r="E136" s="31"/>
      <x:c r="F136" s="36"/>
      <x:c r="G136" s="31"/>
      <x:c r="H136" s="47"/>
      <x:c r="I136" s="36"/>
      <x:c r="J136" s="31"/>
      <x:c r="K136" s="37"/>
      <x:c r="L136" s="31"/>
      <x:c r="M136" s="175" t="str">
        <x:f>IF(COUNTA(A136:L136)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inválidos",IF(OR(NOT(ISNUMBER(B136)),B136&lt;=0),"Data inválida",IF(OR(C136="",COUNTIFS(Veiculos!$A$5:$A$104,C136)&lt;&gt;1),"Veículo ausente ou duplicado",IF(IFERROR(INDEX(Veiculos!$AG$5:$AG$104,MATCH(C136,Veiculos!$A$5:$A$104,0)),0)&lt;&gt;1,"Cadastro do veículo pendente",IF(OR(A136="",COUNTIFS($A$5:$A$204,A136)&lt;&gt;1),"OS ausente ou duplicada",IF(OR(NOT(ISNUMBER(H136)),H136&lt;0),"Custo inválido",IF(AND(J136&lt;&gt;"Programada",J136&lt;&gt;"Em andamento",J136&lt;&gt;"Concluída",J136&lt;&gt;"Cancelada"),"Status inválido",""))))))))</x:f>
      </x:c>
      <x:c r="N136" s="175" t="n">
        <x:f>IF(AND(B136&lt;&gt;"",M136=""),1,0)</x:f>
        <x:v>0</x:v>
      </x:c>
      <x:c r="O136" s="175" t="n">
        <x:f>IF(AND(ISNUMBER(B136),B136&gt;=Listas!B13,B136&lt;Listas!B14+1),1,0)</x:f>
        <x:v>0</x:v>
      </x:c>
      <x:c r="P136" s="175" t="n">
        <x:f>IF(COUNTA(A136:L136)=0,0,IF(COUNTIFS(Veiculos!$A$5:$A$104,C136)=1,IFERROR(INDEX(Veiculos!$X$5:$X$104,MATCH(C136,Veiculos!$A$5:$A$104,0)),0),IF(Listas!B15="Todos",1,0)))</x:f>
        <x:v>0</x:v>
      </x:c>
      <x:c r="Q136" s="1" t="n">
        <x:f>IF(M136&lt;&gt;"",1,0)</x:f>
        <x:v>0</x:v>
      </x:c>
      <x:c r="R136" s="1"/>
      <x:c r="S136" s="1"/>
      <x:c r="T136" s="1"/>
      <x:c r="U136" s="1"/>
      <x:c r="V136" s="1"/>
      <x:c r="W136" s="1"/>
    </x:row>
    <x:row r="137">
      <x:c r="A137" s="31"/>
      <x:c r="B137" s="37"/>
      <x:c r="C137" s="31"/>
      <x:c r="D137" s="31"/>
      <x:c r="E137" s="31"/>
      <x:c r="F137" s="36"/>
      <x:c r="G137" s="31"/>
      <x:c r="H137" s="47"/>
      <x:c r="I137" s="36"/>
      <x:c r="J137" s="31"/>
      <x:c r="K137" s="37"/>
      <x:c r="L137" s="31"/>
      <x:c r="M137" s="175" t="str">
        <x:f>IF(COUNTA(A137:L137)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inválidos",IF(OR(NOT(ISNUMBER(B137)),B137&lt;=0),"Data inválida",IF(OR(C137="",COUNTIFS(Veiculos!$A$5:$A$104,C137)&lt;&gt;1),"Veículo ausente ou duplicado",IF(IFERROR(INDEX(Veiculos!$AG$5:$AG$104,MATCH(C137,Veiculos!$A$5:$A$104,0)),0)&lt;&gt;1,"Cadastro do veículo pendente",IF(OR(A137="",COUNTIFS($A$5:$A$204,A137)&lt;&gt;1),"OS ausente ou duplicada",IF(OR(NOT(ISNUMBER(H137)),H137&lt;0),"Custo inválido",IF(AND(J137&lt;&gt;"Programada",J137&lt;&gt;"Em andamento",J137&lt;&gt;"Concluída",J137&lt;&gt;"Cancelada"),"Status inválido",""))))))))</x:f>
      </x:c>
      <x:c r="N137" s="175" t="n">
        <x:f>IF(AND(B137&lt;&gt;"",M137=""),1,0)</x:f>
        <x:v>0</x:v>
      </x:c>
      <x:c r="O137" s="175" t="n">
        <x:f>IF(AND(ISNUMBER(B137),B137&gt;=Listas!B13,B137&lt;Listas!B14+1),1,0)</x:f>
        <x:v>0</x:v>
      </x:c>
      <x:c r="P137" s="175" t="n">
        <x:f>IF(COUNTA(A137:L137)=0,0,IF(COUNTIFS(Veiculos!$A$5:$A$104,C137)=1,IFERROR(INDEX(Veiculos!$X$5:$X$104,MATCH(C137,Veiculos!$A$5:$A$104,0)),0),IF(Listas!B15="Todos",1,0)))</x:f>
        <x:v>0</x:v>
      </x:c>
      <x:c r="Q137" s="1" t="n">
        <x:f>IF(M137&lt;&gt;"",1,0)</x:f>
        <x:v>0</x:v>
      </x:c>
      <x:c r="R137" s="1"/>
      <x:c r="S137" s="1"/>
      <x:c r="T137" s="1"/>
      <x:c r="U137" s="1"/>
      <x:c r="V137" s="1"/>
      <x:c r="W137" s="1"/>
    </x:row>
    <x:row r="138">
      <x:c r="A138" s="31"/>
      <x:c r="B138" s="37"/>
      <x:c r="C138" s="31"/>
      <x:c r="D138" s="31"/>
      <x:c r="E138" s="31"/>
      <x:c r="F138" s="36"/>
      <x:c r="G138" s="31"/>
      <x:c r="H138" s="47"/>
      <x:c r="I138" s="36"/>
      <x:c r="J138" s="31"/>
      <x:c r="K138" s="37"/>
      <x:c r="L138" s="31"/>
      <x:c r="M138" s="175" t="str">
        <x:f>IF(COUNTA(A138:L138)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inválidos",IF(OR(NOT(ISNUMBER(B138)),B138&lt;=0),"Data inválida",IF(OR(C138="",COUNTIFS(Veiculos!$A$5:$A$104,C138)&lt;&gt;1),"Veículo ausente ou duplicado",IF(IFERROR(INDEX(Veiculos!$AG$5:$AG$104,MATCH(C138,Veiculos!$A$5:$A$104,0)),0)&lt;&gt;1,"Cadastro do veículo pendente",IF(OR(A138="",COUNTIFS($A$5:$A$204,A138)&lt;&gt;1),"OS ausente ou duplicada",IF(OR(NOT(ISNUMBER(H138)),H138&lt;0),"Custo inválido",IF(AND(J138&lt;&gt;"Programada",J138&lt;&gt;"Em andamento",J138&lt;&gt;"Concluída",J138&lt;&gt;"Cancelada"),"Status inválido",""))))))))</x:f>
      </x:c>
      <x:c r="N138" s="175" t="n">
        <x:f>IF(AND(B138&lt;&gt;"",M138=""),1,0)</x:f>
        <x:v>0</x:v>
      </x:c>
      <x:c r="O138" s="175" t="n">
        <x:f>IF(AND(ISNUMBER(B138),B138&gt;=Listas!B13,B138&lt;Listas!B14+1),1,0)</x:f>
        <x:v>0</x:v>
      </x:c>
      <x:c r="P138" s="175" t="n">
        <x:f>IF(COUNTA(A138:L138)=0,0,IF(COUNTIFS(Veiculos!$A$5:$A$104,C138)=1,IFERROR(INDEX(Veiculos!$X$5:$X$104,MATCH(C138,Veiculos!$A$5:$A$104,0)),0),IF(Listas!B15="Todos",1,0)))</x:f>
        <x:v>0</x:v>
      </x:c>
      <x:c r="Q138" s="1" t="n">
        <x:f>IF(M138&lt;&gt;"",1,0)</x:f>
        <x:v>0</x:v>
      </x:c>
      <x:c r="R138" s="1"/>
      <x:c r="S138" s="1"/>
      <x:c r="T138" s="1"/>
      <x:c r="U138" s="1"/>
      <x:c r="V138" s="1"/>
      <x:c r="W138" s="1"/>
    </x:row>
    <x:row r="139">
      <x:c r="A139" s="31"/>
      <x:c r="B139" s="37"/>
      <x:c r="C139" s="31"/>
      <x:c r="D139" s="31"/>
      <x:c r="E139" s="31"/>
      <x:c r="F139" s="36"/>
      <x:c r="G139" s="31"/>
      <x:c r="H139" s="47"/>
      <x:c r="I139" s="36"/>
      <x:c r="J139" s="31"/>
      <x:c r="K139" s="37"/>
      <x:c r="L139" s="31"/>
      <x:c r="M139" s="175" t="str">
        <x:f>IF(COUNTA(A139:L139)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inválidos",IF(OR(NOT(ISNUMBER(B139)),B139&lt;=0),"Data inválida",IF(OR(C139="",COUNTIFS(Veiculos!$A$5:$A$104,C139)&lt;&gt;1),"Veículo ausente ou duplicado",IF(IFERROR(INDEX(Veiculos!$AG$5:$AG$104,MATCH(C139,Veiculos!$A$5:$A$104,0)),0)&lt;&gt;1,"Cadastro do veículo pendente",IF(OR(A139="",COUNTIFS($A$5:$A$204,A139)&lt;&gt;1),"OS ausente ou duplicada",IF(OR(NOT(ISNUMBER(H139)),H139&lt;0),"Custo inválido",IF(AND(J139&lt;&gt;"Programada",J139&lt;&gt;"Em andamento",J139&lt;&gt;"Concluída",J139&lt;&gt;"Cancelada"),"Status inválido",""))))))))</x:f>
      </x:c>
      <x:c r="N139" s="175" t="n">
        <x:f>IF(AND(B139&lt;&gt;"",M139=""),1,0)</x:f>
        <x:v>0</x:v>
      </x:c>
      <x:c r="O139" s="175" t="n">
        <x:f>IF(AND(ISNUMBER(B139),B139&gt;=Listas!B13,B139&lt;Listas!B14+1),1,0)</x:f>
        <x:v>0</x:v>
      </x:c>
      <x:c r="P139" s="175" t="n">
        <x:f>IF(COUNTA(A139:L139)=0,0,IF(COUNTIFS(Veiculos!$A$5:$A$104,C139)=1,IFERROR(INDEX(Veiculos!$X$5:$X$104,MATCH(C139,Veiculos!$A$5:$A$104,0)),0),IF(Listas!B15="Todos",1,0)))</x:f>
        <x:v>0</x:v>
      </x:c>
      <x:c r="Q139" s="1" t="n">
        <x:f>IF(M139&lt;&gt;"",1,0)</x:f>
        <x:v>0</x:v>
      </x:c>
      <x:c r="R139" s="1"/>
      <x:c r="S139" s="1"/>
      <x:c r="T139" s="1"/>
      <x:c r="U139" s="1"/>
      <x:c r="V139" s="1"/>
      <x:c r="W139" s="1"/>
    </x:row>
    <x:row r="140">
      <x:c r="A140" s="31"/>
      <x:c r="B140" s="37"/>
      <x:c r="C140" s="31"/>
      <x:c r="D140" s="31"/>
      <x:c r="E140" s="31"/>
      <x:c r="F140" s="36"/>
      <x:c r="G140" s="31"/>
      <x:c r="H140" s="47"/>
      <x:c r="I140" s="36"/>
      <x:c r="J140" s="31"/>
      <x:c r="K140" s="37"/>
      <x:c r="L140" s="31"/>
      <x:c r="M140" s="175" t="str">
        <x:f>IF(COUNTA(A140:L140)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inválidos",IF(OR(NOT(ISNUMBER(B140)),B140&lt;=0),"Data inválida",IF(OR(C140="",COUNTIFS(Veiculos!$A$5:$A$104,C140)&lt;&gt;1),"Veículo ausente ou duplicado",IF(IFERROR(INDEX(Veiculos!$AG$5:$AG$104,MATCH(C140,Veiculos!$A$5:$A$104,0)),0)&lt;&gt;1,"Cadastro do veículo pendente",IF(OR(A140="",COUNTIFS($A$5:$A$204,A140)&lt;&gt;1),"OS ausente ou duplicada",IF(OR(NOT(ISNUMBER(H140)),H140&lt;0),"Custo inválido",IF(AND(J140&lt;&gt;"Programada",J140&lt;&gt;"Em andamento",J140&lt;&gt;"Concluída",J140&lt;&gt;"Cancelada"),"Status inválido",""))))))))</x:f>
      </x:c>
      <x:c r="N140" s="175" t="n">
        <x:f>IF(AND(B140&lt;&gt;"",M140=""),1,0)</x:f>
        <x:v>0</x:v>
      </x:c>
      <x:c r="O140" s="175" t="n">
        <x:f>IF(AND(ISNUMBER(B140),B140&gt;=Listas!B13,B140&lt;Listas!B14+1),1,0)</x:f>
        <x:v>0</x:v>
      </x:c>
      <x:c r="P140" s="175" t="n">
        <x:f>IF(COUNTA(A140:L140)=0,0,IF(COUNTIFS(Veiculos!$A$5:$A$104,C140)=1,IFERROR(INDEX(Veiculos!$X$5:$X$104,MATCH(C140,Veiculos!$A$5:$A$104,0)),0),IF(Listas!B15="Todos",1,0)))</x:f>
        <x:v>0</x:v>
      </x:c>
      <x:c r="Q140" s="1" t="n">
        <x:f>IF(M140&lt;&gt;"",1,0)</x:f>
        <x:v>0</x:v>
      </x:c>
      <x:c r="R140" s="1"/>
      <x:c r="S140" s="1"/>
      <x:c r="T140" s="1"/>
      <x:c r="U140" s="1"/>
      <x:c r="V140" s="1"/>
      <x:c r="W140" s="1"/>
    </x:row>
    <x:row r="141">
      <x:c r="A141" s="31"/>
      <x:c r="B141" s="37"/>
      <x:c r="C141" s="31"/>
      <x:c r="D141" s="31"/>
      <x:c r="E141" s="31"/>
      <x:c r="F141" s="36"/>
      <x:c r="G141" s="31"/>
      <x:c r="H141" s="47"/>
      <x:c r="I141" s="36"/>
      <x:c r="J141" s="31"/>
      <x:c r="K141" s="37"/>
      <x:c r="L141" s="31"/>
      <x:c r="M141" s="175" t="str">
        <x:f>IF(COUNTA(A141:L141)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inválidos",IF(OR(NOT(ISNUMBER(B141)),B141&lt;=0),"Data inválida",IF(OR(C141="",COUNTIFS(Veiculos!$A$5:$A$104,C141)&lt;&gt;1),"Veículo ausente ou duplicado",IF(IFERROR(INDEX(Veiculos!$AG$5:$AG$104,MATCH(C141,Veiculos!$A$5:$A$104,0)),0)&lt;&gt;1,"Cadastro do veículo pendente",IF(OR(A141="",COUNTIFS($A$5:$A$204,A141)&lt;&gt;1),"OS ausente ou duplicada",IF(OR(NOT(ISNUMBER(H141)),H141&lt;0),"Custo inválido",IF(AND(J141&lt;&gt;"Programada",J141&lt;&gt;"Em andamento",J141&lt;&gt;"Concluída",J141&lt;&gt;"Cancelada"),"Status inválido",""))))))))</x:f>
      </x:c>
      <x:c r="N141" s="175" t="n">
        <x:f>IF(AND(B141&lt;&gt;"",M141=""),1,0)</x:f>
        <x:v>0</x:v>
      </x:c>
      <x:c r="O141" s="175" t="n">
        <x:f>IF(AND(ISNUMBER(B141),B141&gt;=Listas!B13,B141&lt;Listas!B14+1),1,0)</x:f>
        <x:v>0</x:v>
      </x:c>
      <x:c r="P141" s="175" t="n">
        <x:f>IF(COUNTA(A141:L141)=0,0,IF(COUNTIFS(Veiculos!$A$5:$A$104,C141)=1,IFERROR(INDEX(Veiculos!$X$5:$X$104,MATCH(C141,Veiculos!$A$5:$A$104,0)),0),IF(Listas!B15="Todos",1,0)))</x:f>
        <x:v>0</x:v>
      </x:c>
      <x:c r="Q141" s="1" t="n">
        <x:f>IF(M141&lt;&gt;"",1,0)</x:f>
        <x:v>0</x:v>
      </x:c>
      <x:c r="R141" s="1"/>
      <x:c r="S141" s="1"/>
      <x:c r="T141" s="1"/>
      <x:c r="U141" s="1"/>
      <x:c r="V141" s="1"/>
      <x:c r="W141" s="1"/>
    </x:row>
    <x:row r="142">
      <x:c r="A142" s="31"/>
      <x:c r="B142" s="37"/>
      <x:c r="C142" s="31"/>
      <x:c r="D142" s="31"/>
      <x:c r="E142" s="31"/>
      <x:c r="F142" s="36"/>
      <x:c r="G142" s="31"/>
      <x:c r="H142" s="47"/>
      <x:c r="I142" s="36"/>
      <x:c r="J142" s="31"/>
      <x:c r="K142" s="37"/>
      <x:c r="L142" s="31"/>
      <x:c r="M142" s="175" t="str">
        <x:f>IF(COUNTA(A142:L142)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inválidos",IF(OR(NOT(ISNUMBER(B142)),B142&lt;=0),"Data inválida",IF(OR(C142="",COUNTIFS(Veiculos!$A$5:$A$104,C142)&lt;&gt;1),"Veículo ausente ou duplicado",IF(IFERROR(INDEX(Veiculos!$AG$5:$AG$104,MATCH(C142,Veiculos!$A$5:$A$104,0)),0)&lt;&gt;1,"Cadastro do veículo pendente",IF(OR(A142="",COUNTIFS($A$5:$A$204,A142)&lt;&gt;1),"OS ausente ou duplicada",IF(OR(NOT(ISNUMBER(H142)),H142&lt;0),"Custo inválido",IF(AND(J142&lt;&gt;"Programada",J142&lt;&gt;"Em andamento",J142&lt;&gt;"Concluída",J142&lt;&gt;"Cancelada"),"Status inválido",""))))))))</x:f>
      </x:c>
      <x:c r="N142" s="175" t="n">
        <x:f>IF(AND(B142&lt;&gt;"",M142=""),1,0)</x:f>
        <x:v>0</x:v>
      </x:c>
      <x:c r="O142" s="175" t="n">
        <x:f>IF(AND(ISNUMBER(B142),B142&gt;=Listas!B13,B142&lt;Listas!B14+1),1,0)</x:f>
        <x:v>0</x:v>
      </x:c>
      <x:c r="P142" s="175" t="n">
        <x:f>IF(COUNTA(A142:L142)=0,0,IF(COUNTIFS(Veiculos!$A$5:$A$104,C142)=1,IFERROR(INDEX(Veiculos!$X$5:$X$104,MATCH(C142,Veiculos!$A$5:$A$104,0)),0),IF(Listas!B15="Todos",1,0)))</x:f>
        <x:v>0</x:v>
      </x:c>
      <x:c r="Q142" s="1" t="n">
        <x:f>IF(M142&lt;&gt;"",1,0)</x:f>
        <x:v>0</x:v>
      </x:c>
      <x:c r="R142" s="1"/>
      <x:c r="S142" s="1"/>
      <x:c r="T142" s="1"/>
      <x:c r="U142" s="1"/>
      <x:c r="V142" s="1"/>
      <x:c r="W142" s="1"/>
    </x:row>
    <x:row r="143">
      <x:c r="A143" s="31"/>
      <x:c r="B143" s="37"/>
      <x:c r="C143" s="31"/>
      <x:c r="D143" s="31"/>
      <x:c r="E143" s="31"/>
      <x:c r="F143" s="36"/>
      <x:c r="G143" s="31"/>
      <x:c r="H143" s="47"/>
      <x:c r="I143" s="36"/>
      <x:c r="J143" s="31"/>
      <x:c r="K143" s="37"/>
      <x:c r="L143" s="31"/>
      <x:c r="M143" s="175" t="str">
        <x:f>IF(COUNTA(A143:L143)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inválidos",IF(OR(NOT(ISNUMBER(B143)),B143&lt;=0),"Data inválida",IF(OR(C143="",COUNTIFS(Veiculos!$A$5:$A$104,C143)&lt;&gt;1),"Veículo ausente ou duplicado",IF(IFERROR(INDEX(Veiculos!$AG$5:$AG$104,MATCH(C143,Veiculos!$A$5:$A$104,0)),0)&lt;&gt;1,"Cadastro do veículo pendente",IF(OR(A143="",COUNTIFS($A$5:$A$204,A143)&lt;&gt;1),"OS ausente ou duplicada",IF(OR(NOT(ISNUMBER(H143)),H143&lt;0),"Custo inválido",IF(AND(J143&lt;&gt;"Programada",J143&lt;&gt;"Em andamento",J143&lt;&gt;"Concluída",J143&lt;&gt;"Cancelada"),"Status inválido",""))))))))</x:f>
      </x:c>
      <x:c r="N143" s="175" t="n">
        <x:f>IF(AND(B143&lt;&gt;"",M143=""),1,0)</x:f>
        <x:v>0</x:v>
      </x:c>
      <x:c r="O143" s="175" t="n">
        <x:f>IF(AND(ISNUMBER(B143),B143&gt;=Listas!B13,B143&lt;Listas!B14+1),1,0)</x:f>
        <x:v>0</x:v>
      </x:c>
      <x:c r="P143" s="175" t="n">
        <x:f>IF(COUNTA(A143:L143)=0,0,IF(COUNTIFS(Veiculos!$A$5:$A$104,C143)=1,IFERROR(INDEX(Veiculos!$X$5:$X$104,MATCH(C143,Veiculos!$A$5:$A$104,0)),0),IF(Listas!B15="Todos",1,0)))</x:f>
        <x:v>0</x:v>
      </x:c>
      <x:c r="Q143" s="1" t="n">
        <x:f>IF(M143&lt;&gt;"",1,0)</x:f>
        <x:v>0</x:v>
      </x:c>
      <x:c r="R143" s="1"/>
      <x:c r="S143" s="1"/>
      <x:c r="T143" s="1"/>
      <x:c r="U143" s="1"/>
      <x:c r="V143" s="1"/>
      <x:c r="W143" s="1"/>
    </x:row>
    <x:row r="144">
      <x:c r="A144" s="31"/>
      <x:c r="B144" s="37"/>
      <x:c r="C144" s="31"/>
      <x:c r="D144" s="31"/>
      <x:c r="E144" s="31"/>
      <x:c r="F144" s="36"/>
      <x:c r="G144" s="31"/>
      <x:c r="H144" s="47"/>
      <x:c r="I144" s="36"/>
      <x:c r="J144" s="31"/>
      <x:c r="K144" s="37"/>
      <x:c r="L144" s="31"/>
      <x:c r="M144" s="175" t="str">
        <x:f>IF(COUNTA(A144:L144)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inválidos",IF(OR(NOT(ISNUMBER(B144)),B144&lt;=0),"Data inválida",IF(OR(C144="",COUNTIFS(Veiculos!$A$5:$A$104,C144)&lt;&gt;1),"Veículo ausente ou duplicado",IF(IFERROR(INDEX(Veiculos!$AG$5:$AG$104,MATCH(C144,Veiculos!$A$5:$A$104,0)),0)&lt;&gt;1,"Cadastro do veículo pendente",IF(OR(A144="",COUNTIFS($A$5:$A$204,A144)&lt;&gt;1),"OS ausente ou duplicada",IF(OR(NOT(ISNUMBER(H144)),H144&lt;0),"Custo inválido",IF(AND(J144&lt;&gt;"Programada",J144&lt;&gt;"Em andamento",J144&lt;&gt;"Concluída",J144&lt;&gt;"Cancelada"),"Status inválido",""))))))))</x:f>
      </x:c>
      <x:c r="N144" s="175" t="n">
        <x:f>IF(AND(B144&lt;&gt;"",M144=""),1,0)</x:f>
        <x:v>0</x:v>
      </x:c>
      <x:c r="O144" s="175" t="n">
        <x:f>IF(AND(ISNUMBER(B144),B144&gt;=Listas!B13,B144&lt;Listas!B14+1),1,0)</x:f>
        <x:v>0</x:v>
      </x:c>
      <x:c r="P144" s="175" t="n">
        <x:f>IF(COUNTA(A144:L144)=0,0,IF(COUNTIFS(Veiculos!$A$5:$A$104,C144)=1,IFERROR(INDEX(Veiculos!$X$5:$X$104,MATCH(C144,Veiculos!$A$5:$A$104,0)),0),IF(Listas!B15="Todos",1,0)))</x:f>
        <x:v>0</x:v>
      </x:c>
      <x:c r="Q144" s="1" t="n">
        <x:f>IF(M144&lt;&gt;"",1,0)</x:f>
        <x:v>0</x:v>
      </x:c>
      <x:c r="R144" s="1"/>
      <x:c r="S144" s="1"/>
      <x:c r="T144" s="1"/>
      <x:c r="U144" s="1"/>
      <x:c r="V144" s="1"/>
      <x:c r="W144" s="1"/>
    </x:row>
    <x:row r="145">
      <x:c r="A145" s="31"/>
      <x:c r="B145" s="37"/>
      <x:c r="C145" s="31"/>
      <x:c r="D145" s="31"/>
      <x:c r="E145" s="31"/>
      <x:c r="F145" s="36"/>
      <x:c r="G145" s="31"/>
      <x:c r="H145" s="47"/>
      <x:c r="I145" s="36"/>
      <x:c r="J145" s="31"/>
      <x:c r="K145" s="37"/>
      <x:c r="L145" s="31"/>
      <x:c r="M145" s="175" t="str">
        <x:f>IF(COUNTA(A145:L145)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inválidos",IF(OR(NOT(ISNUMBER(B145)),B145&lt;=0),"Data inválida",IF(OR(C145="",COUNTIFS(Veiculos!$A$5:$A$104,C145)&lt;&gt;1),"Veículo ausente ou duplicado",IF(IFERROR(INDEX(Veiculos!$AG$5:$AG$104,MATCH(C145,Veiculos!$A$5:$A$104,0)),0)&lt;&gt;1,"Cadastro do veículo pendente",IF(OR(A145="",COUNTIFS($A$5:$A$204,A145)&lt;&gt;1),"OS ausente ou duplicada",IF(OR(NOT(ISNUMBER(H145)),H145&lt;0),"Custo inválido",IF(AND(J145&lt;&gt;"Programada",J145&lt;&gt;"Em andamento",J145&lt;&gt;"Concluída",J145&lt;&gt;"Cancelada"),"Status inválido",""))))))))</x:f>
      </x:c>
      <x:c r="N145" s="175" t="n">
        <x:f>IF(AND(B145&lt;&gt;"",M145=""),1,0)</x:f>
        <x:v>0</x:v>
      </x:c>
      <x:c r="O145" s="175" t="n">
        <x:f>IF(AND(ISNUMBER(B145),B145&gt;=Listas!B13,B145&lt;Listas!B14+1),1,0)</x:f>
        <x:v>0</x:v>
      </x:c>
      <x:c r="P145" s="175" t="n">
        <x:f>IF(COUNTA(A145:L145)=0,0,IF(COUNTIFS(Veiculos!$A$5:$A$104,C145)=1,IFERROR(INDEX(Veiculos!$X$5:$X$104,MATCH(C145,Veiculos!$A$5:$A$104,0)),0),IF(Listas!B15="Todos",1,0)))</x:f>
        <x:v>0</x:v>
      </x:c>
      <x:c r="Q145" s="1" t="n">
        <x:f>IF(M145&lt;&gt;"",1,0)</x:f>
        <x:v>0</x:v>
      </x:c>
      <x:c r="R145" s="1"/>
      <x:c r="S145" s="1"/>
      <x:c r="T145" s="1"/>
      <x:c r="U145" s="1"/>
      <x:c r="V145" s="1"/>
      <x:c r="W145" s="1"/>
    </x:row>
    <x:row r="146">
      <x:c r="A146" s="31"/>
      <x:c r="B146" s="37"/>
      <x:c r="C146" s="31"/>
      <x:c r="D146" s="31"/>
      <x:c r="E146" s="31"/>
      <x:c r="F146" s="36"/>
      <x:c r="G146" s="31"/>
      <x:c r="H146" s="47"/>
      <x:c r="I146" s="36"/>
      <x:c r="J146" s="31"/>
      <x:c r="K146" s="37"/>
      <x:c r="L146" s="31"/>
      <x:c r="M146" s="175" t="str">
        <x:f>IF(COUNTA(A146:L146)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inválidos",IF(OR(NOT(ISNUMBER(B146)),B146&lt;=0),"Data inválida",IF(OR(C146="",COUNTIFS(Veiculos!$A$5:$A$104,C146)&lt;&gt;1),"Veículo ausente ou duplicado",IF(IFERROR(INDEX(Veiculos!$AG$5:$AG$104,MATCH(C146,Veiculos!$A$5:$A$104,0)),0)&lt;&gt;1,"Cadastro do veículo pendente",IF(OR(A146="",COUNTIFS($A$5:$A$204,A146)&lt;&gt;1),"OS ausente ou duplicada",IF(OR(NOT(ISNUMBER(H146)),H146&lt;0),"Custo inválido",IF(AND(J146&lt;&gt;"Programada",J146&lt;&gt;"Em andamento",J146&lt;&gt;"Concluída",J146&lt;&gt;"Cancelada"),"Status inválido",""))))))))</x:f>
      </x:c>
      <x:c r="N146" s="175" t="n">
        <x:f>IF(AND(B146&lt;&gt;"",M146=""),1,0)</x:f>
        <x:v>0</x:v>
      </x:c>
      <x:c r="O146" s="175" t="n">
        <x:f>IF(AND(ISNUMBER(B146),B146&gt;=Listas!B13,B146&lt;Listas!B14+1),1,0)</x:f>
        <x:v>0</x:v>
      </x:c>
      <x:c r="P146" s="175" t="n">
        <x:f>IF(COUNTA(A146:L146)=0,0,IF(COUNTIFS(Veiculos!$A$5:$A$104,C146)=1,IFERROR(INDEX(Veiculos!$X$5:$X$104,MATCH(C146,Veiculos!$A$5:$A$104,0)),0),IF(Listas!B15="Todos",1,0)))</x:f>
        <x:v>0</x:v>
      </x:c>
      <x:c r="Q146" s="1" t="n">
        <x:f>IF(M146&lt;&gt;"",1,0)</x:f>
        <x:v>0</x:v>
      </x:c>
      <x:c r="R146" s="1"/>
      <x:c r="S146" s="1"/>
      <x:c r="T146" s="1"/>
      <x:c r="U146" s="1"/>
      <x:c r="V146" s="1"/>
      <x:c r="W146" s="1"/>
    </x:row>
    <x:row r="147">
      <x:c r="A147" s="31"/>
      <x:c r="B147" s="37"/>
      <x:c r="C147" s="31"/>
      <x:c r="D147" s="31"/>
      <x:c r="E147" s="31"/>
      <x:c r="F147" s="36"/>
      <x:c r="G147" s="31"/>
      <x:c r="H147" s="47"/>
      <x:c r="I147" s="36"/>
      <x:c r="J147" s="31"/>
      <x:c r="K147" s="37"/>
      <x:c r="L147" s="31"/>
      <x:c r="M147" s="175" t="str">
        <x:f>IF(COUNTA(A147:L147)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inválidos",IF(OR(NOT(ISNUMBER(B147)),B147&lt;=0),"Data inválida",IF(OR(C147="",COUNTIFS(Veiculos!$A$5:$A$104,C147)&lt;&gt;1),"Veículo ausente ou duplicado",IF(IFERROR(INDEX(Veiculos!$AG$5:$AG$104,MATCH(C147,Veiculos!$A$5:$A$104,0)),0)&lt;&gt;1,"Cadastro do veículo pendente",IF(OR(A147="",COUNTIFS($A$5:$A$204,A147)&lt;&gt;1),"OS ausente ou duplicada",IF(OR(NOT(ISNUMBER(H147)),H147&lt;0),"Custo inválido",IF(AND(J147&lt;&gt;"Programada",J147&lt;&gt;"Em andamento",J147&lt;&gt;"Concluída",J147&lt;&gt;"Cancelada"),"Status inválido",""))))))))</x:f>
      </x:c>
      <x:c r="N147" s="175" t="n">
        <x:f>IF(AND(B147&lt;&gt;"",M147=""),1,0)</x:f>
        <x:v>0</x:v>
      </x:c>
      <x:c r="O147" s="175" t="n">
        <x:f>IF(AND(ISNUMBER(B147),B147&gt;=Listas!B13,B147&lt;Listas!B14+1),1,0)</x:f>
        <x:v>0</x:v>
      </x:c>
      <x:c r="P147" s="175" t="n">
        <x:f>IF(COUNTA(A147:L147)=0,0,IF(COUNTIFS(Veiculos!$A$5:$A$104,C147)=1,IFERROR(INDEX(Veiculos!$X$5:$X$104,MATCH(C147,Veiculos!$A$5:$A$104,0)),0),IF(Listas!B15="Todos",1,0)))</x:f>
        <x:v>0</x:v>
      </x:c>
      <x:c r="Q147" s="1" t="n">
        <x:f>IF(M147&lt;&gt;"",1,0)</x:f>
        <x:v>0</x:v>
      </x:c>
      <x:c r="R147" s="1"/>
      <x:c r="S147" s="1"/>
      <x:c r="T147" s="1"/>
      <x:c r="U147" s="1"/>
      <x:c r="V147" s="1"/>
      <x:c r="W147" s="1"/>
    </x:row>
    <x:row r="148">
      <x:c r="A148" s="31"/>
      <x:c r="B148" s="37"/>
      <x:c r="C148" s="31"/>
      <x:c r="D148" s="31"/>
      <x:c r="E148" s="31"/>
      <x:c r="F148" s="36"/>
      <x:c r="G148" s="31"/>
      <x:c r="H148" s="47"/>
      <x:c r="I148" s="36"/>
      <x:c r="J148" s="31"/>
      <x:c r="K148" s="37"/>
      <x:c r="L148" s="31"/>
      <x:c r="M148" s="175" t="str">
        <x:f>IF(COUNTA(A148:L148)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inválidos",IF(OR(NOT(ISNUMBER(B148)),B148&lt;=0),"Data inválida",IF(OR(C148="",COUNTIFS(Veiculos!$A$5:$A$104,C148)&lt;&gt;1),"Veículo ausente ou duplicado",IF(IFERROR(INDEX(Veiculos!$AG$5:$AG$104,MATCH(C148,Veiculos!$A$5:$A$104,0)),0)&lt;&gt;1,"Cadastro do veículo pendente",IF(OR(A148="",COUNTIFS($A$5:$A$204,A148)&lt;&gt;1),"OS ausente ou duplicada",IF(OR(NOT(ISNUMBER(H148)),H148&lt;0),"Custo inválido",IF(AND(J148&lt;&gt;"Programada",J148&lt;&gt;"Em andamento",J148&lt;&gt;"Concluída",J148&lt;&gt;"Cancelada"),"Status inválido",""))))))))</x:f>
      </x:c>
      <x:c r="N148" s="175" t="n">
        <x:f>IF(AND(B148&lt;&gt;"",M148=""),1,0)</x:f>
        <x:v>0</x:v>
      </x:c>
      <x:c r="O148" s="175" t="n">
        <x:f>IF(AND(ISNUMBER(B148),B148&gt;=Listas!B13,B148&lt;Listas!B14+1),1,0)</x:f>
        <x:v>0</x:v>
      </x:c>
      <x:c r="P148" s="175" t="n">
        <x:f>IF(COUNTA(A148:L148)=0,0,IF(COUNTIFS(Veiculos!$A$5:$A$104,C148)=1,IFERROR(INDEX(Veiculos!$X$5:$X$104,MATCH(C148,Veiculos!$A$5:$A$104,0)),0),IF(Listas!B15="Todos",1,0)))</x:f>
        <x:v>0</x:v>
      </x:c>
      <x:c r="Q148" s="1" t="n">
        <x:f>IF(M148&lt;&gt;"",1,0)</x:f>
        <x:v>0</x:v>
      </x:c>
      <x:c r="R148" s="1"/>
      <x:c r="S148" s="1"/>
      <x:c r="T148" s="1"/>
      <x:c r="U148" s="1"/>
      <x:c r="V148" s="1"/>
      <x:c r="W148" s="1"/>
    </x:row>
    <x:row r="149">
      <x:c r="A149" s="31"/>
      <x:c r="B149" s="37"/>
      <x:c r="C149" s="31"/>
      <x:c r="D149" s="31"/>
      <x:c r="E149" s="31"/>
      <x:c r="F149" s="36"/>
      <x:c r="G149" s="31"/>
      <x:c r="H149" s="47"/>
      <x:c r="I149" s="36"/>
      <x:c r="J149" s="31"/>
      <x:c r="K149" s="37"/>
      <x:c r="L149" s="31"/>
      <x:c r="M149" s="175" t="str">
        <x:f>IF(COUNTA(A149:L149)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inválidos",IF(OR(NOT(ISNUMBER(B149)),B149&lt;=0),"Data inválida",IF(OR(C149="",COUNTIFS(Veiculos!$A$5:$A$104,C149)&lt;&gt;1),"Veículo ausente ou duplicado",IF(IFERROR(INDEX(Veiculos!$AG$5:$AG$104,MATCH(C149,Veiculos!$A$5:$A$104,0)),0)&lt;&gt;1,"Cadastro do veículo pendente",IF(OR(A149="",COUNTIFS($A$5:$A$204,A149)&lt;&gt;1),"OS ausente ou duplicada",IF(OR(NOT(ISNUMBER(H149)),H149&lt;0),"Custo inválido",IF(AND(J149&lt;&gt;"Programada",J149&lt;&gt;"Em andamento",J149&lt;&gt;"Concluída",J149&lt;&gt;"Cancelada"),"Status inválido",""))))))))</x:f>
      </x:c>
      <x:c r="N149" s="175" t="n">
        <x:f>IF(AND(B149&lt;&gt;"",M149=""),1,0)</x:f>
        <x:v>0</x:v>
      </x:c>
      <x:c r="O149" s="175" t="n">
        <x:f>IF(AND(ISNUMBER(B149),B149&gt;=Listas!B13,B149&lt;Listas!B14+1),1,0)</x:f>
        <x:v>0</x:v>
      </x:c>
      <x:c r="P149" s="175" t="n">
        <x:f>IF(COUNTA(A149:L149)=0,0,IF(COUNTIFS(Veiculos!$A$5:$A$104,C149)=1,IFERROR(INDEX(Veiculos!$X$5:$X$104,MATCH(C149,Veiculos!$A$5:$A$104,0)),0),IF(Listas!B15="Todos",1,0)))</x:f>
        <x:v>0</x:v>
      </x:c>
      <x:c r="Q149" s="1" t="n">
        <x:f>IF(M149&lt;&gt;"",1,0)</x:f>
        <x:v>0</x:v>
      </x:c>
      <x:c r="R149" s="1"/>
      <x:c r="S149" s="1"/>
      <x:c r="T149" s="1"/>
      <x:c r="U149" s="1"/>
      <x:c r="V149" s="1"/>
      <x:c r="W149" s="1"/>
    </x:row>
    <x:row r="150">
      <x:c r="A150" s="31"/>
      <x:c r="B150" s="37"/>
      <x:c r="C150" s="31"/>
      <x:c r="D150" s="31"/>
      <x:c r="E150" s="31"/>
      <x:c r="F150" s="36"/>
      <x:c r="G150" s="31"/>
      <x:c r="H150" s="47"/>
      <x:c r="I150" s="36"/>
      <x:c r="J150" s="31"/>
      <x:c r="K150" s="37"/>
      <x:c r="L150" s="31"/>
      <x:c r="M150" s="175" t="str">
        <x:f>IF(COUNTA(A150:L150)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inválidos",IF(OR(NOT(ISNUMBER(B150)),B150&lt;=0),"Data inválida",IF(OR(C150="",COUNTIFS(Veiculos!$A$5:$A$104,C150)&lt;&gt;1),"Veículo ausente ou duplicado",IF(IFERROR(INDEX(Veiculos!$AG$5:$AG$104,MATCH(C150,Veiculos!$A$5:$A$104,0)),0)&lt;&gt;1,"Cadastro do veículo pendente",IF(OR(A150="",COUNTIFS($A$5:$A$204,A150)&lt;&gt;1),"OS ausente ou duplicada",IF(OR(NOT(ISNUMBER(H150)),H150&lt;0),"Custo inválido",IF(AND(J150&lt;&gt;"Programada",J150&lt;&gt;"Em andamento",J150&lt;&gt;"Concluída",J150&lt;&gt;"Cancelada"),"Status inválido",""))))))))</x:f>
      </x:c>
      <x:c r="N150" s="175" t="n">
        <x:f>IF(AND(B150&lt;&gt;"",M150=""),1,0)</x:f>
        <x:v>0</x:v>
      </x:c>
      <x:c r="O150" s="175" t="n">
        <x:f>IF(AND(ISNUMBER(B150),B150&gt;=Listas!B13,B150&lt;Listas!B14+1),1,0)</x:f>
        <x:v>0</x:v>
      </x:c>
      <x:c r="P150" s="175" t="n">
        <x:f>IF(COUNTA(A150:L150)=0,0,IF(COUNTIFS(Veiculos!$A$5:$A$104,C150)=1,IFERROR(INDEX(Veiculos!$X$5:$X$104,MATCH(C150,Veiculos!$A$5:$A$104,0)),0),IF(Listas!B15="Todos",1,0)))</x:f>
        <x:v>0</x:v>
      </x:c>
      <x:c r="Q150" s="1" t="n">
        <x:f>IF(M150&lt;&gt;"",1,0)</x:f>
        <x:v>0</x:v>
      </x:c>
      <x:c r="R150" s="1"/>
      <x:c r="S150" s="1"/>
      <x:c r="T150" s="1"/>
      <x:c r="U150" s="1"/>
      <x:c r="V150" s="1"/>
      <x:c r="W150" s="1"/>
    </x:row>
    <x:row r="151">
      <x:c r="A151" s="31"/>
      <x:c r="B151" s="37"/>
      <x:c r="C151" s="31"/>
      <x:c r="D151" s="31"/>
      <x:c r="E151" s="31"/>
      <x:c r="F151" s="36"/>
      <x:c r="G151" s="31"/>
      <x:c r="H151" s="47"/>
      <x:c r="I151" s="36"/>
      <x:c r="J151" s="31"/>
      <x:c r="K151" s="37"/>
      <x:c r="L151" s="31"/>
      <x:c r="M151" s="175" t="str">
        <x:f>IF(COUNTA(A151:L151)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inválidos",IF(OR(NOT(ISNUMBER(B151)),B151&lt;=0),"Data inválida",IF(OR(C151="",COUNTIFS(Veiculos!$A$5:$A$104,C151)&lt;&gt;1),"Veículo ausente ou duplicado",IF(IFERROR(INDEX(Veiculos!$AG$5:$AG$104,MATCH(C151,Veiculos!$A$5:$A$104,0)),0)&lt;&gt;1,"Cadastro do veículo pendente",IF(OR(A151="",COUNTIFS($A$5:$A$204,A151)&lt;&gt;1),"OS ausente ou duplicada",IF(OR(NOT(ISNUMBER(H151)),H151&lt;0),"Custo inválido",IF(AND(J151&lt;&gt;"Programada",J151&lt;&gt;"Em andamento",J151&lt;&gt;"Concluída",J151&lt;&gt;"Cancelada"),"Status inválido",""))))))))</x:f>
      </x:c>
      <x:c r="N151" s="175" t="n">
        <x:f>IF(AND(B151&lt;&gt;"",M151=""),1,0)</x:f>
        <x:v>0</x:v>
      </x:c>
      <x:c r="O151" s="175" t="n">
        <x:f>IF(AND(ISNUMBER(B151),B151&gt;=Listas!B13,B151&lt;Listas!B14+1),1,0)</x:f>
        <x:v>0</x:v>
      </x:c>
      <x:c r="P151" s="175" t="n">
        <x:f>IF(COUNTA(A151:L151)=0,0,IF(COUNTIFS(Veiculos!$A$5:$A$104,C151)=1,IFERROR(INDEX(Veiculos!$X$5:$X$104,MATCH(C151,Veiculos!$A$5:$A$104,0)),0),IF(Listas!B15="Todos",1,0)))</x:f>
        <x:v>0</x:v>
      </x:c>
      <x:c r="Q151" s="1" t="n">
        <x:f>IF(M151&lt;&gt;"",1,0)</x:f>
        <x:v>0</x:v>
      </x:c>
      <x:c r="R151" s="1"/>
      <x:c r="S151" s="1"/>
      <x:c r="T151" s="1"/>
      <x:c r="U151" s="1"/>
      <x:c r="V151" s="1"/>
      <x:c r="W151" s="1"/>
    </x:row>
    <x:row r="152">
      <x:c r="A152" s="31"/>
      <x:c r="B152" s="37"/>
      <x:c r="C152" s="31"/>
      <x:c r="D152" s="31"/>
      <x:c r="E152" s="31"/>
      <x:c r="F152" s="36"/>
      <x:c r="G152" s="31"/>
      <x:c r="H152" s="47"/>
      <x:c r="I152" s="36"/>
      <x:c r="J152" s="31"/>
      <x:c r="K152" s="37"/>
      <x:c r="L152" s="31"/>
      <x:c r="M152" s="175" t="str">
        <x:f>IF(COUNTA(A152:L152)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inválidos",IF(OR(NOT(ISNUMBER(B152)),B152&lt;=0),"Data inválida",IF(OR(C152="",COUNTIFS(Veiculos!$A$5:$A$104,C152)&lt;&gt;1),"Veículo ausente ou duplicado",IF(IFERROR(INDEX(Veiculos!$AG$5:$AG$104,MATCH(C152,Veiculos!$A$5:$A$104,0)),0)&lt;&gt;1,"Cadastro do veículo pendente",IF(OR(A152="",COUNTIFS($A$5:$A$204,A152)&lt;&gt;1),"OS ausente ou duplicada",IF(OR(NOT(ISNUMBER(H152)),H152&lt;0),"Custo inválido",IF(AND(J152&lt;&gt;"Programada",J152&lt;&gt;"Em andamento",J152&lt;&gt;"Concluída",J152&lt;&gt;"Cancelada"),"Status inválido",""))))))))</x:f>
      </x:c>
      <x:c r="N152" s="175" t="n">
        <x:f>IF(AND(B152&lt;&gt;"",M152=""),1,0)</x:f>
        <x:v>0</x:v>
      </x:c>
      <x:c r="O152" s="175" t="n">
        <x:f>IF(AND(ISNUMBER(B152),B152&gt;=Listas!B13,B152&lt;Listas!B14+1),1,0)</x:f>
        <x:v>0</x:v>
      </x:c>
      <x:c r="P152" s="175" t="n">
        <x:f>IF(COUNTA(A152:L152)=0,0,IF(COUNTIFS(Veiculos!$A$5:$A$104,C152)=1,IFERROR(INDEX(Veiculos!$X$5:$X$104,MATCH(C152,Veiculos!$A$5:$A$104,0)),0),IF(Listas!B15="Todos",1,0)))</x:f>
        <x:v>0</x:v>
      </x:c>
      <x:c r="Q152" s="1" t="n">
        <x:f>IF(M152&lt;&gt;"",1,0)</x:f>
        <x:v>0</x:v>
      </x:c>
      <x:c r="R152" s="1"/>
      <x:c r="S152" s="1"/>
      <x:c r="T152" s="1"/>
      <x:c r="U152" s="1"/>
      <x:c r="V152" s="1"/>
      <x:c r="W152" s="1"/>
    </x:row>
    <x:row r="153">
      <x:c r="A153" s="31"/>
      <x:c r="B153" s="37"/>
      <x:c r="C153" s="31"/>
      <x:c r="D153" s="31"/>
      <x:c r="E153" s="31"/>
      <x:c r="F153" s="36"/>
      <x:c r="G153" s="31"/>
      <x:c r="H153" s="47"/>
      <x:c r="I153" s="36"/>
      <x:c r="J153" s="31"/>
      <x:c r="K153" s="37"/>
      <x:c r="L153" s="31"/>
      <x:c r="M153" s="175" t="str">
        <x:f>IF(COUNTA(A153:L153)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inválidos",IF(OR(NOT(ISNUMBER(B153)),B153&lt;=0),"Data inválida",IF(OR(C153="",COUNTIFS(Veiculos!$A$5:$A$104,C153)&lt;&gt;1),"Veículo ausente ou duplicado",IF(IFERROR(INDEX(Veiculos!$AG$5:$AG$104,MATCH(C153,Veiculos!$A$5:$A$104,0)),0)&lt;&gt;1,"Cadastro do veículo pendente",IF(OR(A153="",COUNTIFS($A$5:$A$204,A153)&lt;&gt;1),"OS ausente ou duplicada",IF(OR(NOT(ISNUMBER(H153)),H153&lt;0),"Custo inválido",IF(AND(J153&lt;&gt;"Programada",J153&lt;&gt;"Em andamento",J153&lt;&gt;"Concluída",J153&lt;&gt;"Cancelada"),"Status inválido",""))))))))</x:f>
      </x:c>
      <x:c r="N153" s="175" t="n">
        <x:f>IF(AND(B153&lt;&gt;"",M153=""),1,0)</x:f>
        <x:v>0</x:v>
      </x:c>
      <x:c r="O153" s="175" t="n">
        <x:f>IF(AND(ISNUMBER(B153),B153&gt;=Listas!B13,B153&lt;Listas!B14+1),1,0)</x:f>
        <x:v>0</x:v>
      </x:c>
      <x:c r="P153" s="175" t="n">
        <x:f>IF(COUNTA(A153:L153)=0,0,IF(COUNTIFS(Veiculos!$A$5:$A$104,C153)=1,IFERROR(INDEX(Veiculos!$X$5:$X$104,MATCH(C153,Veiculos!$A$5:$A$104,0)),0),IF(Listas!B15="Todos",1,0)))</x:f>
        <x:v>0</x:v>
      </x:c>
      <x:c r="Q153" s="1" t="n">
        <x:f>IF(M153&lt;&gt;"",1,0)</x:f>
        <x:v>0</x:v>
      </x:c>
      <x:c r="R153" s="1"/>
      <x:c r="S153" s="1"/>
      <x:c r="T153" s="1"/>
      <x:c r="U153" s="1"/>
      <x:c r="V153" s="1"/>
      <x:c r="W153" s="1"/>
    </x:row>
    <x:row r="154">
      <x:c r="A154" s="31"/>
      <x:c r="B154" s="37"/>
      <x:c r="C154" s="31"/>
      <x:c r="D154" s="31"/>
      <x:c r="E154" s="31"/>
      <x:c r="F154" s="36"/>
      <x:c r="G154" s="31"/>
      <x:c r="H154" s="47"/>
      <x:c r="I154" s="36"/>
      <x:c r="J154" s="31"/>
      <x:c r="K154" s="37"/>
      <x:c r="L154" s="31"/>
      <x:c r="M154" s="175" t="str">
        <x:f>IF(COUNTA(A154:L154)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inválidos",IF(OR(NOT(ISNUMBER(B154)),B154&lt;=0),"Data inválida",IF(OR(C154="",COUNTIFS(Veiculos!$A$5:$A$104,C154)&lt;&gt;1),"Veículo ausente ou duplicado",IF(IFERROR(INDEX(Veiculos!$AG$5:$AG$104,MATCH(C154,Veiculos!$A$5:$A$104,0)),0)&lt;&gt;1,"Cadastro do veículo pendente",IF(OR(A154="",COUNTIFS($A$5:$A$204,A154)&lt;&gt;1),"OS ausente ou duplicada",IF(OR(NOT(ISNUMBER(H154)),H154&lt;0),"Custo inválido",IF(AND(J154&lt;&gt;"Programada",J154&lt;&gt;"Em andamento",J154&lt;&gt;"Concluída",J154&lt;&gt;"Cancelada"),"Status inválido",""))))))))</x:f>
      </x:c>
      <x:c r="N154" s="175" t="n">
        <x:f>IF(AND(B154&lt;&gt;"",M154=""),1,0)</x:f>
        <x:v>0</x:v>
      </x:c>
      <x:c r="O154" s="175" t="n">
        <x:f>IF(AND(ISNUMBER(B154),B154&gt;=Listas!B13,B154&lt;Listas!B14+1),1,0)</x:f>
        <x:v>0</x:v>
      </x:c>
      <x:c r="P154" s="175" t="n">
        <x:f>IF(COUNTA(A154:L154)=0,0,IF(COUNTIFS(Veiculos!$A$5:$A$104,C154)=1,IFERROR(INDEX(Veiculos!$X$5:$X$104,MATCH(C154,Veiculos!$A$5:$A$104,0)),0),IF(Listas!B15="Todos",1,0)))</x:f>
        <x:v>0</x:v>
      </x:c>
      <x:c r="Q154" s="1" t="n">
        <x:f>IF(M154&lt;&gt;"",1,0)</x:f>
        <x:v>0</x:v>
      </x:c>
      <x:c r="R154" s="1"/>
      <x:c r="S154" s="1"/>
      <x:c r="T154" s="1"/>
      <x:c r="U154" s="1"/>
      <x:c r="V154" s="1"/>
      <x:c r="W154" s="1"/>
    </x:row>
    <x:row r="155">
      <x:c r="A155" s="31"/>
      <x:c r="B155" s="37"/>
      <x:c r="C155" s="31"/>
      <x:c r="D155" s="31"/>
      <x:c r="E155" s="31"/>
      <x:c r="F155" s="36"/>
      <x:c r="G155" s="31"/>
      <x:c r="H155" s="47"/>
      <x:c r="I155" s="36"/>
      <x:c r="J155" s="31"/>
      <x:c r="K155" s="37"/>
      <x:c r="L155" s="31"/>
      <x:c r="M155" s="175" t="str">
        <x:f>IF(COUNTA(A155:L155)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inválidos",IF(OR(NOT(ISNUMBER(B155)),B155&lt;=0),"Data inválida",IF(OR(C155="",COUNTIFS(Veiculos!$A$5:$A$104,C155)&lt;&gt;1),"Veículo ausente ou duplicado",IF(IFERROR(INDEX(Veiculos!$AG$5:$AG$104,MATCH(C155,Veiculos!$A$5:$A$104,0)),0)&lt;&gt;1,"Cadastro do veículo pendente",IF(OR(A155="",COUNTIFS($A$5:$A$204,A155)&lt;&gt;1),"OS ausente ou duplicada",IF(OR(NOT(ISNUMBER(H155)),H155&lt;0),"Custo inválido",IF(AND(J155&lt;&gt;"Programada",J155&lt;&gt;"Em andamento",J155&lt;&gt;"Concluída",J155&lt;&gt;"Cancelada"),"Status inválido",""))))))))</x:f>
      </x:c>
      <x:c r="N155" s="175" t="n">
        <x:f>IF(AND(B155&lt;&gt;"",M155=""),1,0)</x:f>
        <x:v>0</x:v>
      </x:c>
      <x:c r="O155" s="175" t="n">
        <x:f>IF(AND(ISNUMBER(B155),B155&gt;=Listas!B13,B155&lt;Listas!B14+1),1,0)</x:f>
        <x:v>0</x:v>
      </x:c>
      <x:c r="P155" s="175" t="n">
        <x:f>IF(COUNTA(A155:L155)=0,0,IF(COUNTIFS(Veiculos!$A$5:$A$104,C155)=1,IFERROR(INDEX(Veiculos!$X$5:$X$104,MATCH(C155,Veiculos!$A$5:$A$104,0)),0),IF(Listas!B15="Todos",1,0)))</x:f>
        <x:v>0</x:v>
      </x:c>
      <x:c r="Q155" s="1" t="n">
        <x:f>IF(M155&lt;&gt;"",1,0)</x:f>
        <x:v>0</x:v>
      </x:c>
      <x:c r="R155" s="1"/>
      <x:c r="S155" s="1"/>
      <x:c r="T155" s="1"/>
      <x:c r="U155" s="1"/>
      <x:c r="V155" s="1"/>
      <x:c r="W155" s="1"/>
    </x:row>
    <x:row r="156">
      <x:c r="A156" s="31"/>
      <x:c r="B156" s="37"/>
      <x:c r="C156" s="31"/>
      <x:c r="D156" s="31"/>
      <x:c r="E156" s="31"/>
      <x:c r="F156" s="36"/>
      <x:c r="G156" s="31"/>
      <x:c r="H156" s="47"/>
      <x:c r="I156" s="36"/>
      <x:c r="J156" s="31"/>
      <x:c r="K156" s="37"/>
      <x:c r="L156" s="31"/>
      <x:c r="M156" s="175" t="str">
        <x:f>IF(COUNTA(A156:L156)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inválidos",IF(OR(NOT(ISNUMBER(B156)),B156&lt;=0),"Data inválida",IF(OR(C156="",COUNTIFS(Veiculos!$A$5:$A$104,C156)&lt;&gt;1),"Veículo ausente ou duplicado",IF(IFERROR(INDEX(Veiculos!$AG$5:$AG$104,MATCH(C156,Veiculos!$A$5:$A$104,0)),0)&lt;&gt;1,"Cadastro do veículo pendente",IF(OR(A156="",COUNTIFS($A$5:$A$204,A156)&lt;&gt;1),"OS ausente ou duplicada",IF(OR(NOT(ISNUMBER(H156)),H156&lt;0),"Custo inválido",IF(AND(J156&lt;&gt;"Programada",J156&lt;&gt;"Em andamento",J156&lt;&gt;"Concluída",J156&lt;&gt;"Cancelada"),"Status inválido",""))))))))</x:f>
      </x:c>
      <x:c r="N156" s="175" t="n">
        <x:f>IF(AND(B156&lt;&gt;"",M156=""),1,0)</x:f>
        <x:v>0</x:v>
      </x:c>
      <x:c r="O156" s="175" t="n">
        <x:f>IF(AND(ISNUMBER(B156),B156&gt;=Listas!B13,B156&lt;Listas!B14+1),1,0)</x:f>
        <x:v>0</x:v>
      </x:c>
      <x:c r="P156" s="175" t="n">
        <x:f>IF(COUNTA(A156:L156)=0,0,IF(COUNTIFS(Veiculos!$A$5:$A$104,C156)=1,IFERROR(INDEX(Veiculos!$X$5:$X$104,MATCH(C156,Veiculos!$A$5:$A$104,0)),0),IF(Listas!B15="Todos",1,0)))</x:f>
        <x:v>0</x:v>
      </x:c>
      <x:c r="Q156" s="1" t="n">
        <x:f>IF(M156&lt;&gt;"",1,0)</x:f>
        <x:v>0</x:v>
      </x:c>
      <x:c r="R156" s="1"/>
      <x:c r="S156" s="1"/>
      <x:c r="T156" s="1"/>
      <x:c r="U156" s="1"/>
      <x:c r="V156" s="1"/>
      <x:c r="W156" s="1"/>
    </x:row>
    <x:row r="157">
      <x:c r="A157" s="31"/>
      <x:c r="B157" s="37"/>
      <x:c r="C157" s="31"/>
      <x:c r="D157" s="31"/>
      <x:c r="E157" s="31"/>
      <x:c r="F157" s="36"/>
      <x:c r="G157" s="31"/>
      <x:c r="H157" s="47"/>
      <x:c r="I157" s="36"/>
      <x:c r="J157" s="31"/>
      <x:c r="K157" s="37"/>
      <x:c r="L157" s="31"/>
      <x:c r="M157" s="175" t="str">
        <x:f>IF(COUNTA(A157:L157)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inválidos",IF(OR(NOT(ISNUMBER(B157)),B157&lt;=0),"Data inválida",IF(OR(C157="",COUNTIFS(Veiculos!$A$5:$A$104,C157)&lt;&gt;1),"Veículo ausente ou duplicado",IF(IFERROR(INDEX(Veiculos!$AG$5:$AG$104,MATCH(C157,Veiculos!$A$5:$A$104,0)),0)&lt;&gt;1,"Cadastro do veículo pendente",IF(OR(A157="",COUNTIFS($A$5:$A$204,A157)&lt;&gt;1),"OS ausente ou duplicada",IF(OR(NOT(ISNUMBER(H157)),H157&lt;0),"Custo inválido",IF(AND(J157&lt;&gt;"Programada",J157&lt;&gt;"Em andamento",J157&lt;&gt;"Concluída",J157&lt;&gt;"Cancelada"),"Status inválido",""))))))))</x:f>
      </x:c>
      <x:c r="N157" s="175" t="n">
        <x:f>IF(AND(B157&lt;&gt;"",M157=""),1,0)</x:f>
        <x:v>0</x:v>
      </x:c>
      <x:c r="O157" s="175" t="n">
        <x:f>IF(AND(ISNUMBER(B157),B157&gt;=Listas!B13,B157&lt;Listas!B14+1),1,0)</x:f>
        <x:v>0</x:v>
      </x:c>
      <x:c r="P157" s="175" t="n">
        <x:f>IF(COUNTA(A157:L157)=0,0,IF(COUNTIFS(Veiculos!$A$5:$A$104,C157)=1,IFERROR(INDEX(Veiculos!$X$5:$X$104,MATCH(C157,Veiculos!$A$5:$A$104,0)),0),IF(Listas!B15="Todos",1,0)))</x:f>
        <x:v>0</x:v>
      </x:c>
      <x:c r="Q157" s="1" t="n">
        <x:f>IF(M157&lt;&gt;"",1,0)</x:f>
        <x:v>0</x:v>
      </x:c>
      <x:c r="R157" s="1"/>
      <x:c r="S157" s="1"/>
      <x:c r="T157" s="1"/>
      <x:c r="U157" s="1"/>
      <x:c r="V157" s="1"/>
      <x:c r="W157" s="1"/>
    </x:row>
    <x:row r="158">
      <x:c r="A158" s="31"/>
      <x:c r="B158" s="37"/>
      <x:c r="C158" s="31"/>
      <x:c r="D158" s="31"/>
      <x:c r="E158" s="31"/>
      <x:c r="F158" s="36"/>
      <x:c r="G158" s="31"/>
      <x:c r="H158" s="47"/>
      <x:c r="I158" s="36"/>
      <x:c r="J158" s="31"/>
      <x:c r="K158" s="37"/>
      <x:c r="L158" s="31"/>
      <x:c r="M158" s="175" t="str">
        <x:f>IF(COUNTA(A158:L158)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inválidos",IF(OR(NOT(ISNUMBER(B158)),B158&lt;=0),"Data inválida",IF(OR(C158="",COUNTIFS(Veiculos!$A$5:$A$104,C158)&lt;&gt;1),"Veículo ausente ou duplicado",IF(IFERROR(INDEX(Veiculos!$AG$5:$AG$104,MATCH(C158,Veiculos!$A$5:$A$104,0)),0)&lt;&gt;1,"Cadastro do veículo pendente",IF(OR(A158="",COUNTIFS($A$5:$A$204,A158)&lt;&gt;1),"OS ausente ou duplicada",IF(OR(NOT(ISNUMBER(H158)),H158&lt;0),"Custo inválido",IF(AND(J158&lt;&gt;"Programada",J158&lt;&gt;"Em andamento",J158&lt;&gt;"Concluída",J158&lt;&gt;"Cancelada"),"Status inválido",""))))))))</x:f>
      </x:c>
      <x:c r="N158" s="175" t="n">
        <x:f>IF(AND(B158&lt;&gt;"",M158=""),1,0)</x:f>
        <x:v>0</x:v>
      </x:c>
      <x:c r="O158" s="175" t="n">
        <x:f>IF(AND(ISNUMBER(B158),B158&gt;=Listas!B13,B158&lt;Listas!B14+1),1,0)</x:f>
        <x:v>0</x:v>
      </x:c>
      <x:c r="P158" s="175" t="n">
        <x:f>IF(COUNTA(A158:L158)=0,0,IF(COUNTIFS(Veiculos!$A$5:$A$104,C158)=1,IFERROR(INDEX(Veiculos!$X$5:$X$104,MATCH(C158,Veiculos!$A$5:$A$104,0)),0),IF(Listas!B15="Todos",1,0)))</x:f>
        <x:v>0</x:v>
      </x:c>
      <x:c r="Q158" s="1" t="n">
        <x:f>IF(M158&lt;&gt;"",1,0)</x:f>
        <x:v>0</x:v>
      </x:c>
      <x:c r="R158" s="1"/>
      <x:c r="S158" s="1"/>
      <x:c r="T158" s="1"/>
      <x:c r="U158" s="1"/>
      <x:c r="V158" s="1"/>
      <x:c r="W158" s="1"/>
    </x:row>
    <x:row r="159">
      <x:c r="A159" s="31"/>
      <x:c r="B159" s="37"/>
      <x:c r="C159" s="31"/>
      <x:c r="D159" s="31"/>
      <x:c r="E159" s="31"/>
      <x:c r="F159" s="36"/>
      <x:c r="G159" s="31"/>
      <x:c r="H159" s="47"/>
      <x:c r="I159" s="36"/>
      <x:c r="J159" s="31"/>
      <x:c r="K159" s="37"/>
      <x:c r="L159" s="31"/>
      <x:c r="M159" s="175" t="str">
        <x:f>IF(COUNTA(A159:L159)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inválidos",IF(OR(NOT(ISNUMBER(B159)),B159&lt;=0),"Data inválida",IF(OR(C159="",COUNTIFS(Veiculos!$A$5:$A$104,C159)&lt;&gt;1),"Veículo ausente ou duplicado",IF(IFERROR(INDEX(Veiculos!$AG$5:$AG$104,MATCH(C159,Veiculos!$A$5:$A$104,0)),0)&lt;&gt;1,"Cadastro do veículo pendente",IF(OR(A159="",COUNTIFS($A$5:$A$204,A159)&lt;&gt;1),"OS ausente ou duplicada",IF(OR(NOT(ISNUMBER(H159)),H159&lt;0),"Custo inválido",IF(AND(J159&lt;&gt;"Programada",J159&lt;&gt;"Em andamento",J159&lt;&gt;"Concluída",J159&lt;&gt;"Cancelada"),"Status inválido",""))))))))</x:f>
      </x:c>
      <x:c r="N159" s="175" t="n">
        <x:f>IF(AND(B159&lt;&gt;"",M159=""),1,0)</x:f>
        <x:v>0</x:v>
      </x:c>
      <x:c r="O159" s="175" t="n">
        <x:f>IF(AND(ISNUMBER(B159),B159&gt;=Listas!B13,B159&lt;Listas!B14+1),1,0)</x:f>
        <x:v>0</x:v>
      </x:c>
      <x:c r="P159" s="175" t="n">
        <x:f>IF(COUNTA(A159:L159)=0,0,IF(COUNTIFS(Veiculos!$A$5:$A$104,C159)=1,IFERROR(INDEX(Veiculos!$X$5:$X$104,MATCH(C159,Veiculos!$A$5:$A$104,0)),0),IF(Listas!B15="Todos",1,0)))</x:f>
        <x:v>0</x:v>
      </x:c>
      <x:c r="Q159" s="1" t="n">
        <x:f>IF(M159&lt;&gt;"",1,0)</x:f>
        <x:v>0</x:v>
      </x:c>
      <x:c r="R159" s="1"/>
      <x:c r="S159" s="1"/>
      <x:c r="T159" s="1"/>
      <x:c r="U159" s="1"/>
      <x:c r="V159" s="1"/>
      <x:c r="W159" s="1"/>
    </x:row>
    <x:row r="160">
      <x:c r="A160" s="31"/>
      <x:c r="B160" s="37"/>
      <x:c r="C160" s="31"/>
      <x:c r="D160" s="31"/>
      <x:c r="E160" s="31"/>
      <x:c r="F160" s="36"/>
      <x:c r="G160" s="31"/>
      <x:c r="H160" s="47"/>
      <x:c r="I160" s="36"/>
      <x:c r="J160" s="31"/>
      <x:c r="K160" s="37"/>
      <x:c r="L160" s="31"/>
      <x:c r="M160" s="175" t="str">
        <x:f>IF(COUNTA(A160:L160)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inválidos",IF(OR(NOT(ISNUMBER(B160)),B160&lt;=0),"Data inválida",IF(OR(C160="",COUNTIFS(Veiculos!$A$5:$A$104,C160)&lt;&gt;1),"Veículo ausente ou duplicado",IF(IFERROR(INDEX(Veiculos!$AG$5:$AG$104,MATCH(C160,Veiculos!$A$5:$A$104,0)),0)&lt;&gt;1,"Cadastro do veículo pendente",IF(OR(A160="",COUNTIFS($A$5:$A$204,A160)&lt;&gt;1),"OS ausente ou duplicada",IF(OR(NOT(ISNUMBER(H160)),H160&lt;0),"Custo inválido",IF(AND(J160&lt;&gt;"Programada",J160&lt;&gt;"Em andamento",J160&lt;&gt;"Concluída",J160&lt;&gt;"Cancelada"),"Status inválido",""))))))))</x:f>
      </x:c>
      <x:c r="N160" s="175" t="n">
        <x:f>IF(AND(B160&lt;&gt;"",M160=""),1,0)</x:f>
        <x:v>0</x:v>
      </x:c>
      <x:c r="O160" s="175" t="n">
        <x:f>IF(AND(ISNUMBER(B160),B160&gt;=Listas!B13,B160&lt;Listas!B14+1),1,0)</x:f>
        <x:v>0</x:v>
      </x:c>
      <x:c r="P160" s="175" t="n">
        <x:f>IF(COUNTA(A160:L160)=0,0,IF(COUNTIFS(Veiculos!$A$5:$A$104,C160)=1,IFERROR(INDEX(Veiculos!$X$5:$X$104,MATCH(C160,Veiculos!$A$5:$A$104,0)),0),IF(Listas!B15="Todos",1,0)))</x:f>
        <x:v>0</x:v>
      </x:c>
      <x:c r="Q160" s="1" t="n">
        <x:f>IF(M160&lt;&gt;"",1,0)</x:f>
        <x:v>0</x:v>
      </x:c>
      <x:c r="R160" s="1"/>
      <x:c r="S160" s="1"/>
      <x:c r="T160" s="1"/>
      <x:c r="U160" s="1"/>
      <x:c r="V160" s="1"/>
      <x:c r="W160" s="1"/>
    </x:row>
    <x:row r="161">
      <x:c r="A161" s="31"/>
      <x:c r="B161" s="37"/>
      <x:c r="C161" s="31"/>
      <x:c r="D161" s="31"/>
      <x:c r="E161" s="31"/>
      <x:c r="F161" s="36"/>
      <x:c r="G161" s="31"/>
      <x:c r="H161" s="47"/>
      <x:c r="I161" s="36"/>
      <x:c r="J161" s="31"/>
      <x:c r="K161" s="37"/>
      <x:c r="L161" s="31"/>
      <x:c r="M161" s="175" t="str">
        <x:f>IF(COUNTA(A161:L161)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inválidos",IF(OR(NOT(ISNUMBER(B161)),B161&lt;=0),"Data inválida",IF(OR(C161="",COUNTIFS(Veiculos!$A$5:$A$104,C161)&lt;&gt;1),"Veículo ausente ou duplicado",IF(IFERROR(INDEX(Veiculos!$AG$5:$AG$104,MATCH(C161,Veiculos!$A$5:$A$104,0)),0)&lt;&gt;1,"Cadastro do veículo pendente",IF(OR(A161="",COUNTIFS($A$5:$A$204,A161)&lt;&gt;1),"OS ausente ou duplicada",IF(OR(NOT(ISNUMBER(H161)),H161&lt;0),"Custo inválido",IF(AND(J161&lt;&gt;"Programada",J161&lt;&gt;"Em andamento",J161&lt;&gt;"Concluída",J161&lt;&gt;"Cancelada"),"Status inválido",""))))))))</x:f>
      </x:c>
      <x:c r="N161" s="175" t="n">
        <x:f>IF(AND(B161&lt;&gt;"",M161=""),1,0)</x:f>
        <x:v>0</x:v>
      </x:c>
      <x:c r="O161" s="175" t="n">
        <x:f>IF(AND(ISNUMBER(B161),B161&gt;=Listas!B13,B161&lt;Listas!B14+1),1,0)</x:f>
        <x:v>0</x:v>
      </x:c>
      <x:c r="P161" s="175" t="n">
        <x:f>IF(COUNTA(A161:L161)=0,0,IF(COUNTIFS(Veiculos!$A$5:$A$104,C161)=1,IFERROR(INDEX(Veiculos!$X$5:$X$104,MATCH(C161,Veiculos!$A$5:$A$104,0)),0),IF(Listas!B15="Todos",1,0)))</x:f>
        <x:v>0</x:v>
      </x:c>
      <x:c r="Q161" s="1" t="n">
        <x:f>IF(M161&lt;&gt;"",1,0)</x:f>
        <x:v>0</x:v>
      </x:c>
      <x:c r="R161" s="1"/>
      <x:c r="S161" s="1"/>
      <x:c r="T161" s="1"/>
      <x:c r="U161" s="1"/>
      <x:c r="V161" s="1"/>
      <x:c r="W161" s="1"/>
    </x:row>
    <x:row r="162">
      <x:c r="A162" s="31"/>
      <x:c r="B162" s="37"/>
      <x:c r="C162" s="31"/>
      <x:c r="D162" s="31"/>
      <x:c r="E162" s="31"/>
      <x:c r="F162" s="36"/>
      <x:c r="G162" s="31"/>
      <x:c r="H162" s="47"/>
      <x:c r="I162" s="36"/>
      <x:c r="J162" s="31"/>
      <x:c r="K162" s="37"/>
      <x:c r="L162" s="31"/>
      <x:c r="M162" s="175" t="str">
        <x:f>IF(COUNTA(A162:L162)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inválidos",IF(OR(NOT(ISNUMBER(B162)),B162&lt;=0),"Data inválida",IF(OR(C162="",COUNTIFS(Veiculos!$A$5:$A$104,C162)&lt;&gt;1),"Veículo ausente ou duplicado",IF(IFERROR(INDEX(Veiculos!$AG$5:$AG$104,MATCH(C162,Veiculos!$A$5:$A$104,0)),0)&lt;&gt;1,"Cadastro do veículo pendente",IF(OR(A162="",COUNTIFS($A$5:$A$204,A162)&lt;&gt;1),"OS ausente ou duplicada",IF(OR(NOT(ISNUMBER(H162)),H162&lt;0),"Custo inválido",IF(AND(J162&lt;&gt;"Programada",J162&lt;&gt;"Em andamento",J162&lt;&gt;"Concluída",J162&lt;&gt;"Cancelada"),"Status inválido",""))))))))</x:f>
      </x:c>
      <x:c r="N162" s="175" t="n">
        <x:f>IF(AND(B162&lt;&gt;"",M162=""),1,0)</x:f>
        <x:v>0</x:v>
      </x:c>
      <x:c r="O162" s="175" t="n">
        <x:f>IF(AND(ISNUMBER(B162),B162&gt;=Listas!B13,B162&lt;Listas!B14+1),1,0)</x:f>
        <x:v>0</x:v>
      </x:c>
      <x:c r="P162" s="175" t="n">
        <x:f>IF(COUNTA(A162:L162)=0,0,IF(COUNTIFS(Veiculos!$A$5:$A$104,C162)=1,IFERROR(INDEX(Veiculos!$X$5:$X$104,MATCH(C162,Veiculos!$A$5:$A$104,0)),0),IF(Listas!B15="Todos",1,0)))</x:f>
        <x:v>0</x:v>
      </x:c>
      <x:c r="Q162" s="1" t="n">
        <x:f>IF(M162&lt;&gt;"",1,0)</x:f>
        <x:v>0</x:v>
      </x:c>
      <x:c r="R162" s="1"/>
      <x:c r="S162" s="1"/>
      <x:c r="T162" s="1"/>
      <x:c r="U162" s="1"/>
      <x:c r="V162" s="1"/>
      <x:c r="W162" s="1"/>
    </x:row>
    <x:row r="163">
      <x:c r="A163" s="31"/>
      <x:c r="B163" s="37"/>
      <x:c r="C163" s="31"/>
      <x:c r="D163" s="31"/>
      <x:c r="E163" s="31"/>
      <x:c r="F163" s="36"/>
      <x:c r="G163" s="31"/>
      <x:c r="H163" s="47"/>
      <x:c r="I163" s="36"/>
      <x:c r="J163" s="31"/>
      <x:c r="K163" s="37"/>
      <x:c r="L163" s="31"/>
      <x:c r="M163" s="175" t="str">
        <x:f>IF(COUNTA(A163:L163)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inválidos",IF(OR(NOT(ISNUMBER(B163)),B163&lt;=0),"Data inválida",IF(OR(C163="",COUNTIFS(Veiculos!$A$5:$A$104,C163)&lt;&gt;1),"Veículo ausente ou duplicado",IF(IFERROR(INDEX(Veiculos!$AG$5:$AG$104,MATCH(C163,Veiculos!$A$5:$A$104,0)),0)&lt;&gt;1,"Cadastro do veículo pendente",IF(OR(A163="",COUNTIFS($A$5:$A$204,A163)&lt;&gt;1),"OS ausente ou duplicada",IF(OR(NOT(ISNUMBER(H163)),H163&lt;0),"Custo inválido",IF(AND(J163&lt;&gt;"Programada",J163&lt;&gt;"Em andamento",J163&lt;&gt;"Concluída",J163&lt;&gt;"Cancelada"),"Status inválido",""))))))))</x:f>
      </x:c>
      <x:c r="N163" s="175" t="n">
        <x:f>IF(AND(B163&lt;&gt;"",M163=""),1,0)</x:f>
        <x:v>0</x:v>
      </x:c>
      <x:c r="O163" s="175" t="n">
        <x:f>IF(AND(ISNUMBER(B163),B163&gt;=Listas!B13,B163&lt;Listas!B14+1),1,0)</x:f>
        <x:v>0</x:v>
      </x:c>
      <x:c r="P163" s="175" t="n">
        <x:f>IF(COUNTA(A163:L163)=0,0,IF(COUNTIFS(Veiculos!$A$5:$A$104,C163)=1,IFERROR(INDEX(Veiculos!$X$5:$X$104,MATCH(C163,Veiculos!$A$5:$A$104,0)),0),IF(Listas!B15="Todos",1,0)))</x:f>
        <x:v>0</x:v>
      </x:c>
      <x:c r="Q163" s="1" t="n">
        <x:f>IF(M163&lt;&gt;"",1,0)</x:f>
        <x:v>0</x:v>
      </x:c>
      <x:c r="R163" s="1"/>
      <x:c r="S163" s="1"/>
      <x:c r="T163" s="1"/>
      <x:c r="U163" s="1"/>
      <x:c r="V163" s="1"/>
      <x:c r="W163" s="1"/>
    </x:row>
    <x:row r="164">
      <x:c r="A164" s="31"/>
      <x:c r="B164" s="37"/>
      <x:c r="C164" s="31"/>
      <x:c r="D164" s="31"/>
      <x:c r="E164" s="31"/>
      <x:c r="F164" s="36"/>
      <x:c r="G164" s="31"/>
      <x:c r="H164" s="47"/>
      <x:c r="I164" s="36"/>
      <x:c r="J164" s="31"/>
      <x:c r="K164" s="37"/>
      <x:c r="L164" s="31"/>
      <x:c r="M164" s="175" t="str">
        <x:f>IF(COUNTA(A164:L164)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inválidos",IF(OR(NOT(ISNUMBER(B164)),B164&lt;=0),"Data inválida",IF(OR(C164="",COUNTIFS(Veiculos!$A$5:$A$104,C164)&lt;&gt;1),"Veículo ausente ou duplicado",IF(IFERROR(INDEX(Veiculos!$AG$5:$AG$104,MATCH(C164,Veiculos!$A$5:$A$104,0)),0)&lt;&gt;1,"Cadastro do veículo pendente",IF(OR(A164="",COUNTIFS($A$5:$A$204,A164)&lt;&gt;1),"OS ausente ou duplicada",IF(OR(NOT(ISNUMBER(H164)),H164&lt;0),"Custo inválido",IF(AND(J164&lt;&gt;"Programada",J164&lt;&gt;"Em andamento",J164&lt;&gt;"Concluída",J164&lt;&gt;"Cancelada"),"Status inválido",""))))))))</x:f>
      </x:c>
      <x:c r="N164" s="175" t="n">
        <x:f>IF(AND(B164&lt;&gt;"",M164=""),1,0)</x:f>
        <x:v>0</x:v>
      </x:c>
      <x:c r="O164" s="175" t="n">
        <x:f>IF(AND(ISNUMBER(B164),B164&gt;=Listas!B13,B164&lt;Listas!B14+1),1,0)</x:f>
        <x:v>0</x:v>
      </x:c>
      <x:c r="P164" s="175" t="n">
        <x:f>IF(COUNTA(A164:L164)=0,0,IF(COUNTIFS(Veiculos!$A$5:$A$104,C164)=1,IFERROR(INDEX(Veiculos!$X$5:$X$104,MATCH(C164,Veiculos!$A$5:$A$104,0)),0),IF(Listas!B15="Todos",1,0)))</x:f>
        <x:v>0</x:v>
      </x:c>
      <x:c r="Q164" s="1" t="n">
        <x:f>IF(M164&lt;&gt;"",1,0)</x:f>
        <x:v>0</x:v>
      </x:c>
      <x:c r="R164" s="1"/>
      <x:c r="S164" s="1"/>
      <x:c r="T164" s="1"/>
      <x:c r="U164" s="1"/>
      <x:c r="V164" s="1"/>
      <x:c r="W164" s="1"/>
    </x:row>
    <x:row r="165">
      <x:c r="A165" s="31"/>
      <x:c r="B165" s="37"/>
      <x:c r="C165" s="31"/>
      <x:c r="D165" s="31"/>
      <x:c r="E165" s="31"/>
      <x:c r="F165" s="36"/>
      <x:c r="G165" s="31"/>
      <x:c r="H165" s="47"/>
      <x:c r="I165" s="36"/>
      <x:c r="J165" s="31"/>
      <x:c r="K165" s="37"/>
      <x:c r="L165" s="31"/>
      <x:c r="M165" s="175" t="str">
        <x:f>IF(COUNTA(A165:L165)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inválidos",IF(OR(NOT(ISNUMBER(B165)),B165&lt;=0),"Data inválida",IF(OR(C165="",COUNTIFS(Veiculos!$A$5:$A$104,C165)&lt;&gt;1),"Veículo ausente ou duplicado",IF(IFERROR(INDEX(Veiculos!$AG$5:$AG$104,MATCH(C165,Veiculos!$A$5:$A$104,0)),0)&lt;&gt;1,"Cadastro do veículo pendente",IF(OR(A165="",COUNTIFS($A$5:$A$204,A165)&lt;&gt;1),"OS ausente ou duplicada",IF(OR(NOT(ISNUMBER(H165)),H165&lt;0),"Custo inválido",IF(AND(J165&lt;&gt;"Programada",J165&lt;&gt;"Em andamento",J165&lt;&gt;"Concluída",J165&lt;&gt;"Cancelada"),"Status inválido",""))))))))</x:f>
      </x:c>
      <x:c r="N165" s="175" t="n">
        <x:f>IF(AND(B165&lt;&gt;"",M165=""),1,0)</x:f>
        <x:v>0</x:v>
      </x:c>
      <x:c r="O165" s="175" t="n">
        <x:f>IF(AND(ISNUMBER(B165),B165&gt;=Listas!B13,B165&lt;Listas!B14+1),1,0)</x:f>
        <x:v>0</x:v>
      </x:c>
      <x:c r="P165" s="175" t="n">
        <x:f>IF(COUNTA(A165:L165)=0,0,IF(COUNTIFS(Veiculos!$A$5:$A$104,C165)=1,IFERROR(INDEX(Veiculos!$X$5:$X$104,MATCH(C165,Veiculos!$A$5:$A$104,0)),0),IF(Listas!B15="Todos",1,0)))</x:f>
        <x:v>0</x:v>
      </x:c>
      <x:c r="Q165" s="1" t="n">
        <x:f>IF(M165&lt;&gt;"",1,0)</x:f>
        <x:v>0</x:v>
      </x:c>
      <x:c r="R165" s="1"/>
      <x:c r="S165" s="1"/>
      <x:c r="T165" s="1"/>
      <x:c r="U165" s="1"/>
      <x:c r="V165" s="1"/>
      <x:c r="W165" s="1"/>
    </x:row>
    <x:row r="166">
      <x:c r="A166" s="31"/>
      <x:c r="B166" s="37"/>
      <x:c r="C166" s="31"/>
      <x:c r="D166" s="31"/>
      <x:c r="E166" s="31"/>
      <x:c r="F166" s="36"/>
      <x:c r="G166" s="31"/>
      <x:c r="H166" s="47"/>
      <x:c r="I166" s="36"/>
      <x:c r="J166" s="31"/>
      <x:c r="K166" s="37"/>
      <x:c r="L166" s="31"/>
      <x:c r="M166" s="175" t="str">
        <x:f>IF(COUNTA(A166:L166)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inválidos",IF(OR(NOT(ISNUMBER(B166)),B166&lt;=0),"Data inválida",IF(OR(C166="",COUNTIFS(Veiculos!$A$5:$A$104,C166)&lt;&gt;1),"Veículo ausente ou duplicado",IF(IFERROR(INDEX(Veiculos!$AG$5:$AG$104,MATCH(C166,Veiculos!$A$5:$A$104,0)),0)&lt;&gt;1,"Cadastro do veículo pendente",IF(OR(A166="",COUNTIFS($A$5:$A$204,A166)&lt;&gt;1),"OS ausente ou duplicada",IF(OR(NOT(ISNUMBER(H166)),H166&lt;0),"Custo inválido",IF(AND(J166&lt;&gt;"Programada",J166&lt;&gt;"Em andamento",J166&lt;&gt;"Concluída",J166&lt;&gt;"Cancelada"),"Status inválido",""))))))))</x:f>
      </x:c>
      <x:c r="N166" s="175" t="n">
        <x:f>IF(AND(B166&lt;&gt;"",M166=""),1,0)</x:f>
        <x:v>0</x:v>
      </x:c>
      <x:c r="O166" s="175" t="n">
        <x:f>IF(AND(ISNUMBER(B166),B166&gt;=Listas!B13,B166&lt;Listas!B14+1),1,0)</x:f>
        <x:v>0</x:v>
      </x:c>
      <x:c r="P166" s="175" t="n">
        <x:f>IF(COUNTA(A166:L166)=0,0,IF(COUNTIFS(Veiculos!$A$5:$A$104,C166)=1,IFERROR(INDEX(Veiculos!$X$5:$X$104,MATCH(C166,Veiculos!$A$5:$A$104,0)),0),IF(Listas!B15="Todos",1,0)))</x:f>
        <x:v>0</x:v>
      </x:c>
      <x:c r="Q166" s="1" t="n">
        <x:f>IF(M166&lt;&gt;"",1,0)</x:f>
        <x:v>0</x:v>
      </x:c>
      <x:c r="R166" s="1"/>
      <x:c r="S166" s="1"/>
      <x:c r="T166" s="1"/>
      <x:c r="U166" s="1"/>
      <x:c r="V166" s="1"/>
      <x:c r="W166" s="1"/>
    </x:row>
    <x:row r="167">
      <x:c r="A167" s="31"/>
      <x:c r="B167" s="37"/>
      <x:c r="C167" s="31"/>
      <x:c r="D167" s="31"/>
      <x:c r="E167" s="31"/>
      <x:c r="F167" s="36"/>
      <x:c r="G167" s="31"/>
      <x:c r="H167" s="47"/>
      <x:c r="I167" s="36"/>
      <x:c r="J167" s="31"/>
      <x:c r="K167" s="37"/>
      <x:c r="L167" s="31"/>
      <x:c r="M167" s="175" t="str">
        <x:f>IF(COUNTA(A167:L167)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inválidos",IF(OR(NOT(ISNUMBER(B167)),B167&lt;=0),"Data inválida",IF(OR(C167="",COUNTIFS(Veiculos!$A$5:$A$104,C167)&lt;&gt;1),"Veículo ausente ou duplicado",IF(IFERROR(INDEX(Veiculos!$AG$5:$AG$104,MATCH(C167,Veiculos!$A$5:$A$104,0)),0)&lt;&gt;1,"Cadastro do veículo pendente",IF(OR(A167="",COUNTIFS($A$5:$A$204,A167)&lt;&gt;1),"OS ausente ou duplicada",IF(OR(NOT(ISNUMBER(H167)),H167&lt;0),"Custo inválido",IF(AND(J167&lt;&gt;"Programada",J167&lt;&gt;"Em andamento",J167&lt;&gt;"Concluída",J167&lt;&gt;"Cancelada"),"Status inválido",""))))))))</x:f>
      </x:c>
      <x:c r="N167" s="175" t="n">
        <x:f>IF(AND(B167&lt;&gt;"",M167=""),1,0)</x:f>
        <x:v>0</x:v>
      </x:c>
      <x:c r="O167" s="175" t="n">
        <x:f>IF(AND(ISNUMBER(B167),B167&gt;=Listas!B13,B167&lt;Listas!B14+1),1,0)</x:f>
        <x:v>0</x:v>
      </x:c>
      <x:c r="P167" s="175" t="n">
        <x:f>IF(COUNTA(A167:L167)=0,0,IF(COUNTIFS(Veiculos!$A$5:$A$104,C167)=1,IFERROR(INDEX(Veiculos!$X$5:$X$104,MATCH(C167,Veiculos!$A$5:$A$104,0)),0),IF(Listas!B15="Todos",1,0)))</x:f>
        <x:v>0</x:v>
      </x:c>
      <x:c r="Q167" s="1" t="n">
        <x:f>IF(M167&lt;&gt;"",1,0)</x:f>
        <x:v>0</x:v>
      </x:c>
      <x:c r="R167" s="1"/>
      <x:c r="S167" s="1"/>
      <x:c r="T167" s="1"/>
      <x:c r="U167" s="1"/>
      <x:c r="V167" s="1"/>
      <x:c r="W167" s="1"/>
    </x:row>
    <x:row r="168">
      <x:c r="A168" s="31"/>
      <x:c r="B168" s="37"/>
      <x:c r="C168" s="31"/>
      <x:c r="D168" s="31"/>
      <x:c r="E168" s="31"/>
      <x:c r="F168" s="36"/>
      <x:c r="G168" s="31"/>
      <x:c r="H168" s="47"/>
      <x:c r="I168" s="36"/>
      <x:c r="J168" s="31"/>
      <x:c r="K168" s="37"/>
      <x:c r="L168" s="31"/>
      <x:c r="M168" s="175" t="str">
        <x:f>IF(COUNTA(A168:L168)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inválidos",IF(OR(NOT(ISNUMBER(B168)),B168&lt;=0),"Data inválida",IF(OR(C168="",COUNTIFS(Veiculos!$A$5:$A$104,C168)&lt;&gt;1),"Veículo ausente ou duplicado",IF(IFERROR(INDEX(Veiculos!$AG$5:$AG$104,MATCH(C168,Veiculos!$A$5:$A$104,0)),0)&lt;&gt;1,"Cadastro do veículo pendente",IF(OR(A168="",COUNTIFS($A$5:$A$204,A168)&lt;&gt;1),"OS ausente ou duplicada",IF(OR(NOT(ISNUMBER(H168)),H168&lt;0),"Custo inválido",IF(AND(J168&lt;&gt;"Programada",J168&lt;&gt;"Em andamento",J168&lt;&gt;"Concluída",J168&lt;&gt;"Cancelada"),"Status inválido",""))))))))</x:f>
      </x:c>
      <x:c r="N168" s="175" t="n">
        <x:f>IF(AND(B168&lt;&gt;"",M168=""),1,0)</x:f>
        <x:v>0</x:v>
      </x:c>
      <x:c r="O168" s="175" t="n">
        <x:f>IF(AND(ISNUMBER(B168),B168&gt;=Listas!B13,B168&lt;Listas!B14+1),1,0)</x:f>
        <x:v>0</x:v>
      </x:c>
      <x:c r="P168" s="175" t="n">
        <x:f>IF(COUNTA(A168:L168)=0,0,IF(COUNTIFS(Veiculos!$A$5:$A$104,C168)=1,IFERROR(INDEX(Veiculos!$X$5:$X$104,MATCH(C168,Veiculos!$A$5:$A$104,0)),0),IF(Listas!B15="Todos",1,0)))</x:f>
        <x:v>0</x:v>
      </x:c>
      <x:c r="Q168" s="1" t="n">
        <x:f>IF(M168&lt;&gt;"",1,0)</x:f>
        <x:v>0</x:v>
      </x:c>
      <x:c r="R168" s="1"/>
      <x:c r="S168" s="1"/>
      <x:c r="T168" s="1"/>
      <x:c r="U168" s="1"/>
      <x:c r="V168" s="1"/>
      <x:c r="W168" s="1"/>
    </x:row>
    <x:row r="169">
      <x:c r="A169" s="31"/>
      <x:c r="B169" s="37"/>
      <x:c r="C169" s="31"/>
      <x:c r="D169" s="31"/>
      <x:c r="E169" s="31"/>
      <x:c r="F169" s="36"/>
      <x:c r="G169" s="31"/>
      <x:c r="H169" s="47"/>
      <x:c r="I169" s="36"/>
      <x:c r="J169" s="31"/>
      <x:c r="K169" s="37"/>
      <x:c r="L169" s="31"/>
      <x:c r="M169" s="175" t="str">
        <x:f>IF(COUNTA(A169:L169)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inválidos",IF(OR(NOT(ISNUMBER(B169)),B169&lt;=0),"Data inválida",IF(OR(C169="",COUNTIFS(Veiculos!$A$5:$A$104,C169)&lt;&gt;1),"Veículo ausente ou duplicado",IF(IFERROR(INDEX(Veiculos!$AG$5:$AG$104,MATCH(C169,Veiculos!$A$5:$A$104,0)),0)&lt;&gt;1,"Cadastro do veículo pendente",IF(OR(A169="",COUNTIFS($A$5:$A$204,A169)&lt;&gt;1),"OS ausente ou duplicada",IF(OR(NOT(ISNUMBER(H169)),H169&lt;0),"Custo inválido",IF(AND(J169&lt;&gt;"Programada",J169&lt;&gt;"Em andamento",J169&lt;&gt;"Concluída",J169&lt;&gt;"Cancelada"),"Status inválido",""))))))))</x:f>
      </x:c>
      <x:c r="N169" s="175" t="n">
        <x:f>IF(AND(B169&lt;&gt;"",M169=""),1,0)</x:f>
        <x:v>0</x:v>
      </x:c>
      <x:c r="O169" s="175" t="n">
        <x:f>IF(AND(ISNUMBER(B169),B169&gt;=Listas!B13,B169&lt;Listas!B14+1),1,0)</x:f>
        <x:v>0</x:v>
      </x:c>
      <x:c r="P169" s="175" t="n">
        <x:f>IF(COUNTA(A169:L169)=0,0,IF(COUNTIFS(Veiculos!$A$5:$A$104,C169)=1,IFERROR(INDEX(Veiculos!$X$5:$X$104,MATCH(C169,Veiculos!$A$5:$A$104,0)),0),IF(Listas!B15="Todos",1,0)))</x:f>
        <x:v>0</x:v>
      </x:c>
      <x:c r="Q169" s="1" t="n">
        <x:f>IF(M169&lt;&gt;"",1,0)</x:f>
        <x:v>0</x:v>
      </x:c>
      <x:c r="R169" s="1"/>
      <x:c r="S169" s="1"/>
      <x:c r="T169" s="1"/>
      <x:c r="U169" s="1"/>
      <x:c r="V169" s="1"/>
      <x:c r="W169" s="1"/>
    </x:row>
    <x:row r="170">
      <x:c r="A170" s="31"/>
      <x:c r="B170" s="37"/>
      <x:c r="C170" s="31"/>
      <x:c r="D170" s="31"/>
      <x:c r="E170" s="31"/>
      <x:c r="F170" s="36"/>
      <x:c r="G170" s="31"/>
      <x:c r="H170" s="47"/>
      <x:c r="I170" s="36"/>
      <x:c r="J170" s="31"/>
      <x:c r="K170" s="37"/>
      <x:c r="L170" s="31"/>
      <x:c r="M170" s="175" t="str">
        <x:f>IF(COUNTA(A170:L170)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inválidos",IF(OR(NOT(ISNUMBER(B170)),B170&lt;=0),"Data inválida",IF(OR(C170="",COUNTIFS(Veiculos!$A$5:$A$104,C170)&lt;&gt;1),"Veículo ausente ou duplicado",IF(IFERROR(INDEX(Veiculos!$AG$5:$AG$104,MATCH(C170,Veiculos!$A$5:$A$104,0)),0)&lt;&gt;1,"Cadastro do veículo pendente",IF(OR(A170="",COUNTIFS($A$5:$A$204,A170)&lt;&gt;1),"OS ausente ou duplicada",IF(OR(NOT(ISNUMBER(H170)),H170&lt;0),"Custo inválido",IF(AND(J170&lt;&gt;"Programada",J170&lt;&gt;"Em andamento",J170&lt;&gt;"Concluída",J170&lt;&gt;"Cancelada"),"Status inválido",""))))))))</x:f>
      </x:c>
      <x:c r="N170" s="175" t="n">
        <x:f>IF(AND(B170&lt;&gt;"",M170=""),1,0)</x:f>
        <x:v>0</x:v>
      </x:c>
      <x:c r="O170" s="175" t="n">
        <x:f>IF(AND(ISNUMBER(B170),B170&gt;=Listas!B13,B170&lt;Listas!B14+1),1,0)</x:f>
        <x:v>0</x:v>
      </x:c>
      <x:c r="P170" s="175" t="n">
        <x:f>IF(COUNTA(A170:L170)=0,0,IF(COUNTIFS(Veiculos!$A$5:$A$104,C170)=1,IFERROR(INDEX(Veiculos!$X$5:$X$104,MATCH(C170,Veiculos!$A$5:$A$104,0)),0),IF(Listas!B15="Todos",1,0)))</x:f>
        <x:v>0</x:v>
      </x:c>
      <x:c r="Q170" s="1" t="n">
        <x:f>IF(M170&lt;&gt;"",1,0)</x:f>
        <x:v>0</x:v>
      </x:c>
      <x:c r="R170" s="1"/>
      <x:c r="S170" s="1"/>
      <x:c r="T170" s="1"/>
      <x:c r="U170" s="1"/>
      <x:c r="V170" s="1"/>
      <x:c r="W170" s="1"/>
    </x:row>
    <x:row r="171">
      <x:c r="A171" s="31"/>
      <x:c r="B171" s="37"/>
      <x:c r="C171" s="31"/>
      <x:c r="D171" s="31"/>
      <x:c r="E171" s="31"/>
      <x:c r="F171" s="36"/>
      <x:c r="G171" s="31"/>
      <x:c r="H171" s="47"/>
      <x:c r="I171" s="36"/>
      <x:c r="J171" s="31"/>
      <x:c r="K171" s="37"/>
      <x:c r="L171" s="31"/>
      <x:c r="M171" s="175" t="str">
        <x:f>IF(COUNTA(A171:L171)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inválidos",IF(OR(NOT(ISNUMBER(B171)),B171&lt;=0),"Data inválida",IF(OR(C171="",COUNTIFS(Veiculos!$A$5:$A$104,C171)&lt;&gt;1),"Veículo ausente ou duplicado",IF(IFERROR(INDEX(Veiculos!$AG$5:$AG$104,MATCH(C171,Veiculos!$A$5:$A$104,0)),0)&lt;&gt;1,"Cadastro do veículo pendente",IF(OR(A171="",COUNTIFS($A$5:$A$204,A171)&lt;&gt;1),"OS ausente ou duplicada",IF(OR(NOT(ISNUMBER(H171)),H171&lt;0),"Custo inválido",IF(AND(J171&lt;&gt;"Programada",J171&lt;&gt;"Em andamento",J171&lt;&gt;"Concluída",J171&lt;&gt;"Cancelada"),"Status inválido",""))))))))</x:f>
      </x:c>
      <x:c r="N171" s="175" t="n">
        <x:f>IF(AND(B171&lt;&gt;"",M171=""),1,0)</x:f>
        <x:v>0</x:v>
      </x:c>
      <x:c r="O171" s="175" t="n">
        <x:f>IF(AND(ISNUMBER(B171),B171&gt;=Listas!B13,B171&lt;Listas!B14+1),1,0)</x:f>
        <x:v>0</x:v>
      </x:c>
      <x:c r="P171" s="175" t="n">
        <x:f>IF(COUNTA(A171:L171)=0,0,IF(COUNTIFS(Veiculos!$A$5:$A$104,C171)=1,IFERROR(INDEX(Veiculos!$X$5:$X$104,MATCH(C171,Veiculos!$A$5:$A$104,0)),0),IF(Listas!B15="Todos",1,0)))</x:f>
        <x:v>0</x:v>
      </x:c>
      <x:c r="Q171" s="1" t="n">
        <x:f>IF(M171&lt;&gt;"",1,0)</x:f>
        <x:v>0</x:v>
      </x:c>
      <x:c r="R171" s="1"/>
      <x:c r="S171" s="1"/>
      <x:c r="T171" s="1"/>
      <x:c r="U171" s="1"/>
      <x:c r="V171" s="1"/>
      <x:c r="W171" s="1"/>
    </x:row>
    <x:row r="172">
      <x:c r="A172" s="31"/>
      <x:c r="B172" s="37"/>
      <x:c r="C172" s="31"/>
      <x:c r="D172" s="31"/>
      <x:c r="E172" s="31"/>
      <x:c r="F172" s="36"/>
      <x:c r="G172" s="31"/>
      <x:c r="H172" s="47"/>
      <x:c r="I172" s="36"/>
      <x:c r="J172" s="31"/>
      <x:c r="K172" s="37"/>
      <x:c r="L172" s="31"/>
      <x:c r="M172" s="175" t="str">
        <x:f>IF(COUNTA(A172:L172)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inválidos",IF(OR(NOT(ISNUMBER(B172)),B172&lt;=0),"Data inválida",IF(OR(C172="",COUNTIFS(Veiculos!$A$5:$A$104,C172)&lt;&gt;1),"Veículo ausente ou duplicado",IF(IFERROR(INDEX(Veiculos!$AG$5:$AG$104,MATCH(C172,Veiculos!$A$5:$A$104,0)),0)&lt;&gt;1,"Cadastro do veículo pendente",IF(OR(A172="",COUNTIFS($A$5:$A$204,A172)&lt;&gt;1),"OS ausente ou duplicada",IF(OR(NOT(ISNUMBER(H172)),H172&lt;0),"Custo inválido",IF(AND(J172&lt;&gt;"Programada",J172&lt;&gt;"Em andamento",J172&lt;&gt;"Concluída",J172&lt;&gt;"Cancelada"),"Status inválido",""))))))))</x:f>
      </x:c>
      <x:c r="N172" s="175" t="n">
        <x:f>IF(AND(B172&lt;&gt;"",M172=""),1,0)</x:f>
        <x:v>0</x:v>
      </x:c>
      <x:c r="O172" s="175" t="n">
        <x:f>IF(AND(ISNUMBER(B172),B172&gt;=Listas!B13,B172&lt;Listas!B14+1),1,0)</x:f>
        <x:v>0</x:v>
      </x:c>
      <x:c r="P172" s="175" t="n">
        <x:f>IF(COUNTA(A172:L172)=0,0,IF(COUNTIFS(Veiculos!$A$5:$A$104,C172)=1,IFERROR(INDEX(Veiculos!$X$5:$X$104,MATCH(C172,Veiculos!$A$5:$A$104,0)),0),IF(Listas!B15="Todos",1,0)))</x:f>
        <x:v>0</x:v>
      </x:c>
      <x:c r="Q172" s="1" t="n">
        <x:f>IF(M172&lt;&gt;"",1,0)</x:f>
        <x:v>0</x:v>
      </x:c>
      <x:c r="R172" s="1"/>
      <x:c r="S172" s="1"/>
      <x:c r="T172" s="1"/>
      <x:c r="U172" s="1"/>
      <x:c r="V172" s="1"/>
      <x:c r="W172" s="1"/>
    </x:row>
    <x:row r="173">
      <x:c r="A173" s="31"/>
      <x:c r="B173" s="37"/>
      <x:c r="C173" s="31"/>
      <x:c r="D173" s="31"/>
      <x:c r="E173" s="31"/>
      <x:c r="F173" s="36"/>
      <x:c r="G173" s="31"/>
      <x:c r="H173" s="47"/>
      <x:c r="I173" s="36"/>
      <x:c r="J173" s="31"/>
      <x:c r="K173" s="37"/>
      <x:c r="L173" s="31"/>
      <x:c r="M173" s="175" t="str">
        <x:f>IF(COUNTA(A173:L173)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inválidos",IF(OR(NOT(ISNUMBER(B173)),B173&lt;=0),"Data inválida",IF(OR(C173="",COUNTIFS(Veiculos!$A$5:$A$104,C173)&lt;&gt;1),"Veículo ausente ou duplicado",IF(IFERROR(INDEX(Veiculos!$AG$5:$AG$104,MATCH(C173,Veiculos!$A$5:$A$104,0)),0)&lt;&gt;1,"Cadastro do veículo pendente",IF(OR(A173="",COUNTIFS($A$5:$A$204,A173)&lt;&gt;1),"OS ausente ou duplicada",IF(OR(NOT(ISNUMBER(H173)),H173&lt;0),"Custo inválido",IF(AND(J173&lt;&gt;"Programada",J173&lt;&gt;"Em andamento",J173&lt;&gt;"Concluída",J173&lt;&gt;"Cancelada"),"Status inválido",""))))))))</x:f>
      </x:c>
      <x:c r="N173" s="175" t="n">
        <x:f>IF(AND(B173&lt;&gt;"",M173=""),1,0)</x:f>
        <x:v>0</x:v>
      </x:c>
      <x:c r="O173" s="175" t="n">
        <x:f>IF(AND(ISNUMBER(B173),B173&gt;=Listas!B13,B173&lt;Listas!B14+1),1,0)</x:f>
        <x:v>0</x:v>
      </x:c>
      <x:c r="P173" s="175" t="n">
        <x:f>IF(COUNTA(A173:L173)=0,0,IF(COUNTIFS(Veiculos!$A$5:$A$104,C173)=1,IFERROR(INDEX(Veiculos!$X$5:$X$104,MATCH(C173,Veiculos!$A$5:$A$104,0)),0),IF(Listas!B15="Todos",1,0)))</x:f>
        <x:v>0</x:v>
      </x:c>
      <x:c r="Q173" s="1" t="n">
        <x:f>IF(M173&lt;&gt;"",1,0)</x:f>
        <x:v>0</x:v>
      </x:c>
      <x:c r="R173" s="1"/>
      <x:c r="S173" s="1"/>
      <x:c r="T173" s="1"/>
      <x:c r="U173" s="1"/>
      <x:c r="V173" s="1"/>
      <x:c r="W173" s="1"/>
    </x:row>
    <x:row r="174">
      <x:c r="A174" s="31"/>
      <x:c r="B174" s="37"/>
      <x:c r="C174" s="31"/>
      <x:c r="D174" s="31"/>
      <x:c r="E174" s="31"/>
      <x:c r="F174" s="36"/>
      <x:c r="G174" s="31"/>
      <x:c r="H174" s="47"/>
      <x:c r="I174" s="36"/>
      <x:c r="J174" s="31"/>
      <x:c r="K174" s="37"/>
      <x:c r="L174" s="31"/>
      <x:c r="M174" s="175" t="str">
        <x:f>IF(COUNTA(A174:L174)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inválidos",IF(OR(NOT(ISNUMBER(B174)),B174&lt;=0),"Data inválida",IF(OR(C174="",COUNTIFS(Veiculos!$A$5:$A$104,C174)&lt;&gt;1),"Veículo ausente ou duplicado",IF(IFERROR(INDEX(Veiculos!$AG$5:$AG$104,MATCH(C174,Veiculos!$A$5:$A$104,0)),0)&lt;&gt;1,"Cadastro do veículo pendente",IF(OR(A174="",COUNTIFS($A$5:$A$204,A174)&lt;&gt;1),"OS ausente ou duplicada",IF(OR(NOT(ISNUMBER(H174)),H174&lt;0),"Custo inválido",IF(AND(J174&lt;&gt;"Programada",J174&lt;&gt;"Em andamento",J174&lt;&gt;"Concluída",J174&lt;&gt;"Cancelada"),"Status inválido",""))))))))</x:f>
      </x:c>
      <x:c r="N174" s="175" t="n">
        <x:f>IF(AND(B174&lt;&gt;"",M174=""),1,0)</x:f>
        <x:v>0</x:v>
      </x:c>
      <x:c r="O174" s="175" t="n">
        <x:f>IF(AND(ISNUMBER(B174),B174&gt;=Listas!B13,B174&lt;Listas!B14+1),1,0)</x:f>
        <x:v>0</x:v>
      </x:c>
      <x:c r="P174" s="175" t="n">
        <x:f>IF(COUNTA(A174:L174)=0,0,IF(COUNTIFS(Veiculos!$A$5:$A$104,C174)=1,IFERROR(INDEX(Veiculos!$X$5:$X$104,MATCH(C174,Veiculos!$A$5:$A$104,0)),0),IF(Listas!B15="Todos",1,0)))</x:f>
        <x:v>0</x:v>
      </x:c>
      <x:c r="Q174" s="1" t="n">
        <x:f>IF(M174&lt;&gt;"",1,0)</x:f>
        <x:v>0</x:v>
      </x:c>
      <x:c r="R174" s="1"/>
      <x:c r="S174" s="1"/>
      <x:c r="T174" s="1"/>
      <x:c r="U174" s="1"/>
      <x:c r="V174" s="1"/>
      <x:c r="W174" s="1"/>
    </x:row>
    <x:row r="175">
      <x:c r="A175" s="31"/>
      <x:c r="B175" s="37"/>
      <x:c r="C175" s="31"/>
      <x:c r="D175" s="31"/>
      <x:c r="E175" s="31"/>
      <x:c r="F175" s="36"/>
      <x:c r="G175" s="31"/>
      <x:c r="H175" s="47"/>
      <x:c r="I175" s="36"/>
      <x:c r="J175" s="31"/>
      <x:c r="K175" s="37"/>
      <x:c r="L175" s="31"/>
      <x:c r="M175" s="175" t="str">
        <x:f>IF(COUNTA(A175:L175)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inválidos",IF(OR(NOT(ISNUMBER(B175)),B175&lt;=0),"Data inválida",IF(OR(C175="",COUNTIFS(Veiculos!$A$5:$A$104,C175)&lt;&gt;1),"Veículo ausente ou duplicado",IF(IFERROR(INDEX(Veiculos!$AG$5:$AG$104,MATCH(C175,Veiculos!$A$5:$A$104,0)),0)&lt;&gt;1,"Cadastro do veículo pendente",IF(OR(A175="",COUNTIFS($A$5:$A$204,A175)&lt;&gt;1),"OS ausente ou duplicada",IF(OR(NOT(ISNUMBER(H175)),H175&lt;0),"Custo inválido",IF(AND(J175&lt;&gt;"Programada",J175&lt;&gt;"Em andamento",J175&lt;&gt;"Concluída",J175&lt;&gt;"Cancelada"),"Status inválido",""))))))))</x:f>
      </x:c>
      <x:c r="N175" s="175" t="n">
        <x:f>IF(AND(B175&lt;&gt;"",M175=""),1,0)</x:f>
        <x:v>0</x:v>
      </x:c>
      <x:c r="O175" s="175" t="n">
        <x:f>IF(AND(ISNUMBER(B175),B175&gt;=Listas!B13,B175&lt;Listas!B14+1),1,0)</x:f>
        <x:v>0</x:v>
      </x:c>
      <x:c r="P175" s="175" t="n">
        <x:f>IF(COUNTA(A175:L175)=0,0,IF(COUNTIFS(Veiculos!$A$5:$A$104,C175)=1,IFERROR(INDEX(Veiculos!$X$5:$X$104,MATCH(C175,Veiculos!$A$5:$A$104,0)),0),IF(Listas!B15="Todos",1,0)))</x:f>
        <x:v>0</x:v>
      </x:c>
      <x:c r="Q175" s="1" t="n">
        <x:f>IF(M175&lt;&gt;"",1,0)</x:f>
        <x:v>0</x:v>
      </x:c>
      <x:c r="R175" s="1"/>
      <x:c r="S175" s="1"/>
      <x:c r="T175" s="1"/>
      <x:c r="U175" s="1"/>
      <x:c r="V175" s="1"/>
      <x:c r="W175" s="1"/>
    </x:row>
    <x:row r="176">
      <x:c r="A176" s="31"/>
      <x:c r="B176" s="37"/>
      <x:c r="C176" s="31"/>
      <x:c r="D176" s="31"/>
      <x:c r="E176" s="31"/>
      <x:c r="F176" s="36"/>
      <x:c r="G176" s="31"/>
      <x:c r="H176" s="47"/>
      <x:c r="I176" s="36"/>
      <x:c r="J176" s="31"/>
      <x:c r="K176" s="37"/>
      <x:c r="L176" s="31"/>
      <x:c r="M176" s="175" t="str">
        <x:f>IF(COUNTA(A176:L176)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inválidos",IF(OR(NOT(ISNUMBER(B176)),B176&lt;=0),"Data inválida",IF(OR(C176="",COUNTIFS(Veiculos!$A$5:$A$104,C176)&lt;&gt;1),"Veículo ausente ou duplicado",IF(IFERROR(INDEX(Veiculos!$AG$5:$AG$104,MATCH(C176,Veiculos!$A$5:$A$104,0)),0)&lt;&gt;1,"Cadastro do veículo pendente",IF(OR(A176="",COUNTIFS($A$5:$A$204,A176)&lt;&gt;1),"OS ausente ou duplicada",IF(OR(NOT(ISNUMBER(H176)),H176&lt;0),"Custo inválido",IF(AND(J176&lt;&gt;"Programada",J176&lt;&gt;"Em andamento",J176&lt;&gt;"Concluída",J176&lt;&gt;"Cancelada"),"Status inválido",""))))))))</x:f>
      </x:c>
      <x:c r="N176" s="175" t="n">
        <x:f>IF(AND(B176&lt;&gt;"",M176=""),1,0)</x:f>
        <x:v>0</x:v>
      </x:c>
      <x:c r="O176" s="175" t="n">
        <x:f>IF(AND(ISNUMBER(B176),B176&gt;=Listas!B13,B176&lt;Listas!B14+1),1,0)</x:f>
        <x:v>0</x:v>
      </x:c>
      <x:c r="P176" s="175" t="n">
        <x:f>IF(COUNTA(A176:L176)=0,0,IF(COUNTIFS(Veiculos!$A$5:$A$104,C176)=1,IFERROR(INDEX(Veiculos!$X$5:$X$104,MATCH(C176,Veiculos!$A$5:$A$104,0)),0),IF(Listas!B15="Todos",1,0)))</x:f>
        <x:v>0</x:v>
      </x:c>
      <x:c r="Q176" s="1" t="n">
        <x:f>IF(M176&lt;&gt;"",1,0)</x:f>
        <x:v>0</x:v>
      </x:c>
      <x:c r="R176" s="1"/>
      <x:c r="S176" s="1"/>
      <x:c r="T176" s="1"/>
      <x:c r="U176" s="1"/>
      <x:c r="V176" s="1"/>
      <x:c r="W176" s="1"/>
    </x:row>
    <x:row r="177">
      <x:c r="A177" s="31"/>
      <x:c r="B177" s="37"/>
      <x:c r="C177" s="31"/>
      <x:c r="D177" s="31"/>
      <x:c r="E177" s="31"/>
      <x:c r="F177" s="36"/>
      <x:c r="G177" s="31"/>
      <x:c r="H177" s="47"/>
      <x:c r="I177" s="36"/>
      <x:c r="J177" s="31"/>
      <x:c r="K177" s="37"/>
      <x:c r="L177" s="31"/>
      <x:c r="M177" s="175" t="str">
        <x:f>IF(COUNTA(A177:L177)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inválidos",IF(OR(NOT(ISNUMBER(B177)),B177&lt;=0),"Data inválida",IF(OR(C177="",COUNTIFS(Veiculos!$A$5:$A$104,C177)&lt;&gt;1),"Veículo ausente ou duplicado",IF(IFERROR(INDEX(Veiculos!$AG$5:$AG$104,MATCH(C177,Veiculos!$A$5:$A$104,0)),0)&lt;&gt;1,"Cadastro do veículo pendente",IF(OR(A177="",COUNTIFS($A$5:$A$204,A177)&lt;&gt;1),"OS ausente ou duplicada",IF(OR(NOT(ISNUMBER(H177)),H177&lt;0),"Custo inválido",IF(AND(J177&lt;&gt;"Programada",J177&lt;&gt;"Em andamento",J177&lt;&gt;"Concluída",J177&lt;&gt;"Cancelada"),"Status inválido",""))))))))</x:f>
      </x:c>
      <x:c r="N177" s="175" t="n">
        <x:f>IF(AND(B177&lt;&gt;"",M177=""),1,0)</x:f>
        <x:v>0</x:v>
      </x:c>
      <x:c r="O177" s="175" t="n">
        <x:f>IF(AND(ISNUMBER(B177),B177&gt;=Listas!B13,B177&lt;Listas!B14+1),1,0)</x:f>
        <x:v>0</x:v>
      </x:c>
      <x:c r="P177" s="175" t="n">
        <x:f>IF(COUNTA(A177:L177)=0,0,IF(COUNTIFS(Veiculos!$A$5:$A$104,C177)=1,IFERROR(INDEX(Veiculos!$X$5:$X$104,MATCH(C177,Veiculos!$A$5:$A$104,0)),0),IF(Listas!B15="Todos",1,0)))</x:f>
        <x:v>0</x:v>
      </x:c>
      <x:c r="Q177" s="1" t="n">
        <x:f>IF(M177&lt;&gt;"",1,0)</x:f>
        <x:v>0</x:v>
      </x:c>
      <x:c r="R177" s="1"/>
      <x:c r="S177" s="1"/>
      <x:c r="T177" s="1"/>
      <x:c r="U177" s="1"/>
      <x:c r="V177" s="1"/>
      <x:c r="W177" s="1"/>
    </x:row>
    <x:row r="178">
      <x:c r="A178" s="31"/>
      <x:c r="B178" s="37"/>
      <x:c r="C178" s="31"/>
      <x:c r="D178" s="31"/>
      <x:c r="E178" s="31"/>
      <x:c r="F178" s="36"/>
      <x:c r="G178" s="31"/>
      <x:c r="H178" s="47"/>
      <x:c r="I178" s="36"/>
      <x:c r="J178" s="31"/>
      <x:c r="K178" s="37"/>
      <x:c r="L178" s="31"/>
      <x:c r="M178" s="175" t="str">
        <x:f>IF(COUNTA(A178:L178)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inválidos",IF(OR(NOT(ISNUMBER(B178)),B178&lt;=0),"Data inválida",IF(OR(C178="",COUNTIFS(Veiculos!$A$5:$A$104,C178)&lt;&gt;1),"Veículo ausente ou duplicado",IF(IFERROR(INDEX(Veiculos!$AG$5:$AG$104,MATCH(C178,Veiculos!$A$5:$A$104,0)),0)&lt;&gt;1,"Cadastro do veículo pendente",IF(OR(A178="",COUNTIFS($A$5:$A$204,A178)&lt;&gt;1),"OS ausente ou duplicada",IF(OR(NOT(ISNUMBER(H178)),H178&lt;0),"Custo inválido",IF(AND(J178&lt;&gt;"Programada",J178&lt;&gt;"Em andamento",J178&lt;&gt;"Concluída",J178&lt;&gt;"Cancelada"),"Status inválido",""))))))))</x:f>
      </x:c>
      <x:c r="N178" s="175" t="n">
        <x:f>IF(AND(B178&lt;&gt;"",M178=""),1,0)</x:f>
        <x:v>0</x:v>
      </x:c>
      <x:c r="O178" s="175" t="n">
        <x:f>IF(AND(ISNUMBER(B178),B178&gt;=Listas!B13,B178&lt;Listas!B14+1),1,0)</x:f>
        <x:v>0</x:v>
      </x:c>
      <x:c r="P178" s="175" t="n">
        <x:f>IF(COUNTA(A178:L178)=0,0,IF(COUNTIFS(Veiculos!$A$5:$A$104,C178)=1,IFERROR(INDEX(Veiculos!$X$5:$X$104,MATCH(C178,Veiculos!$A$5:$A$104,0)),0),IF(Listas!B15="Todos",1,0)))</x:f>
        <x:v>0</x:v>
      </x:c>
      <x:c r="Q178" s="1" t="n">
        <x:f>IF(M178&lt;&gt;"",1,0)</x:f>
        <x:v>0</x:v>
      </x:c>
      <x:c r="R178" s="1"/>
      <x:c r="S178" s="1"/>
      <x:c r="T178" s="1"/>
      <x:c r="U178" s="1"/>
      <x:c r="V178" s="1"/>
      <x:c r="W178" s="1"/>
    </x:row>
    <x:row r="179">
      <x:c r="A179" s="31"/>
      <x:c r="B179" s="37"/>
      <x:c r="C179" s="31"/>
      <x:c r="D179" s="31"/>
      <x:c r="E179" s="31"/>
      <x:c r="F179" s="36"/>
      <x:c r="G179" s="31"/>
      <x:c r="H179" s="47"/>
      <x:c r="I179" s="36"/>
      <x:c r="J179" s="31"/>
      <x:c r="K179" s="37"/>
      <x:c r="L179" s="31"/>
      <x:c r="M179" s="175" t="str">
        <x:f>IF(COUNTA(A179:L179)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inválidos",IF(OR(NOT(ISNUMBER(B179)),B179&lt;=0),"Data inválida",IF(OR(C179="",COUNTIFS(Veiculos!$A$5:$A$104,C179)&lt;&gt;1),"Veículo ausente ou duplicado",IF(IFERROR(INDEX(Veiculos!$AG$5:$AG$104,MATCH(C179,Veiculos!$A$5:$A$104,0)),0)&lt;&gt;1,"Cadastro do veículo pendente",IF(OR(A179="",COUNTIFS($A$5:$A$204,A179)&lt;&gt;1),"OS ausente ou duplicada",IF(OR(NOT(ISNUMBER(H179)),H179&lt;0),"Custo inválido",IF(AND(J179&lt;&gt;"Programada",J179&lt;&gt;"Em andamento",J179&lt;&gt;"Concluída",J179&lt;&gt;"Cancelada"),"Status inválido",""))))))))</x:f>
      </x:c>
      <x:c r="N179" s="175" t="n">
        <x:f>IF(AND(B179&lt;&gt;"",M179=""),1,0)</x:f>
        <x:v>0</x:v>
      </x:c>
      <x:c r="O179" s="175" t="n">
        <x:f>IF(AND(ISNUMBER(B179),B179&gt;=Listas!B13,B179&lt;Listas!B14+1),1,0)</x:f>
        <x:v>0</x:v>
      </x:c>
      <x:c r="P179" s="175" t="n">
        <x:f>IF(COUNTA(A179:L179)=0,0,IF(COUNTIFS(Veiculos!$A$5:$A$104,C179)=1,IFERROR(INDEX(Veiculos!$X$5:$X$104,MATCH(C179,Veiculos!$A$5:$A$104,0)),0),IF(Listas!B15="Todos",1,0)))</x:f>
        <x:v>0</x:v>
      </x:c>
      <x:c r="Q179" s="1" t="n">
        <x:f>IF(M179&lt;&gt;"",1,0)</x:f>
        <x:v>0</x:v>
      </x:c>
      <x:c r="R179" s="1"/>
      <x:c r="S179" s="1"/>
      <x:c r="T179" s="1"/>
      <x:c r="U179" s="1"/>
      <x:c r="V179" s="1"/>
      <x:c r="W179" s="1"/>
    </x:row>
    <x:row r="180">
      <x:c r="A180" s="31"/>
      <x:c r="B180" s="37"/>
      <x:c r="C180" s="31"/>
      <x:c r="D180" s="31"/>
      <x:c r="E180" s="31"/>
      <x:c r="F180" s="36"/>
      <x:c r="G180" s="31"/>
      <x:c r="H180" s="47"/>
      <x:c r="I180" s="36"/>
      <x:c r="J180" s="31"/>
      <x:c r="K180" s="37"/>
      <x:c r="L180" s="31"/>
      <x:c r="M180" s="175" t="str">
        <x:f>IF(COUNTA(A180:L180)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inválidos",IF(OR(NOT(ISNUMBER(B180)),B180&lt;=0),"Data inválida",IF(OR(C180="",COUNTIFS(Veiculos!$A$5:$A$104,C180)&lt;&gt;1),"Veículo ausente ou duplicado",IF(IFERROR(INDEX(Veiculos!$AG$5:$AG$104,MATCH(C180,Veiculos!$A$5:$A$104,0)),0)&lt;&gt;1,"Cadastro do veículo pendente",IF(OR(A180="",COUNTIFS($A$5:$A$204,A180)&lt;&gt;1),"OS ausente ou duplicada",IF(OR(NOT(ISNUMBER(H180)),H180&lt;0),"Custo inválido",IF(AND(J180&lt;&gt;"Programada",J180&lt;&gt;"Em andamento",J180&lt;&gt;"Concluída",J180&lt;&gt;"Cancelada"),"Status inválido",""))))))))</x:f>
      </x:c>
      <x:c r="N180" s="175" t="n">
        <x:f>IF(AND(B180&lt;&gt;"",M180=""),1,0)</x:f>
        <x:v>0</x:v>
      </x:c>
      <x:c r="O180" s="175" t="n">
        <x:f>IF(AND(ISNUMBER(B180),B180&gt;=Listas!B13,B180&lt;Listas!B14+1),1,0)</x:f>
        <x:v>0</x:v>
      </x:c>
      <x:c r="P180" s="175" t="n">
        <x:f>IF(COUNTA(A180:L180)=0,0,IF(COUNTIFS(Veiculos!$A$5:$A$104,C180)=1,IFERROR(INDEX(Veiculos!$X$5:$X$104,MATCH(C180,Veiculos!$A$5:$A$104,0)),0),IF(Listas!B15="Todos",1,0)))</x:f>
        <x:v>0</x:v>
      </x:c>
      <x:c r="Q180" s="1" t="n">
        <x:f>IF(M180&lt;&gt;"",1,0)</x:f>
        <x:v>0</x:v>
      </x:c>
      <x:c r="R180" s="1"/>
      <x:c r="S180" s="1"/>
      <x:c r="T180" s="1"/>
      <x:c r="U180" s="1"/>
      <x:c r="V180" s="1"/>
      <x:c r="W180" s="1"/>
    </x:row>
    <x:row r="181">
      <x:c r="A181" s="31"/>
      <x:c r="B181" s="37"/>
      <x:c r="C181" s="31"/>
      <x:c r="D181" s="31"/>
      <x:c r="E181" s="31"/>
      <x:c r="F181" s="36"/>
      <x:c r="G181" s="31"/>
      <x:c r="H181" s="47"/>
      <x:c r="I181" s="36"/>
      <x:c r="J181" s="31"/>
      <x:c r="K181" s="37"/>
      <x:c r="L181" s="31"/>
      <x:c r="M181" s="175" t="str">
        <x:f>IF(COUNTA(A181:L181)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inválidos",IF(OR(NOT(ISNUMBER(B181)),B181&lt;=0),"Data inválida",IF(OR(C181="",COUNTIFS(Veiculos!$A$5:$A$104,C181)&lt;&gt;1),"Veículo ausente ou duplicado",IF(IFERROR(INDEX(Veiculos!$AG$5:$AG$104,MATCH(C181,Veiculos!$A$5:$A$104,0)),0)&lt;&gt;1,"Cadastro do veículo pendente",IF(OR(A181="",COUNTIFS($A$5:$A$204,A181)&lt;&gt;1),"OS ausente ou duplicada",IF(OR(NOT(ISNUMBER(H181)),H181&lt;0),"Custo inválido",IF(AND(J181&lt;&gt;"Programada",J181&lt;&gt;"Em andamento",J181&lt;&gt;"Concluída",J181&lt;&gt;"Cancelada"),"Status inválido",""))))))))</x:f>
      </x:c>
      <x:c r="N181" s="175" t="n">
        <x:f>IF(AND(B181&lt;&gt;"",M181=""),1,0)</x:f>
        <x:v>0</x:v>
      </x:c>
      <x:c r="O181" s="175" t="n">
        <x:f>IF(AND(ISNUMBER(B181),B181&gt;=Listas!B13,B181&lt;Listas!B14+1),1,0)</x:f>
        <x:v>0</x:v>
      </x:c>
      <x:c r="P181" s="175" t="n">
        <x:f>IF(COUNTA(A181:L181)=0,0,IF(COUNTIFS(Veiculos!$A$5:$A$104,C181)=1,IFERROR(INDEX(Veiculos!$X$5:$X$104,MATCH(C181,Veiculos!$A$5:$A$104,0)),0),IF(Listas!B15="Todos",1,0)))</x:f>
        <x:v>0</x:v>
      </x:c>
      <x:c r="Q181" s="1" t="n">
        <x:f>IF(M181&lt;&gt;"",1,0)</x:f>
        <x:v>0</x:v>
      </x:c>
      <x:c r="R181" s="1"/>
      <x:c r="S181" s="1"/>
      <x:c r="T181" s="1"/>
      <x:c r="U181" s="1"/>
      <x:c r="V181" s="1"/>
      <x:c r="W181" s="1"/>
    </x:row>
    <x:row r="182">
      <x:c r="A182" s="31"/>
      <x:c r="B182" s="37"/>
      <x:c r="C182" s="31"/>
      <x:c r="D182" s="31"/>
      <x:c r="E182" s="31"/>
      <x:c r="F182" s="36"/>
      <x:c r="G182" s="31"/>
      <x:c r="H182" s="47"/>
      <x:c r="I182" s="36"/>
      <x:c r="J182" s="31"/>
      <x:c r="K182" s="37"/>
      <x:c r="L182" s="31"/>
      <x:c r="M182" s="175" t="str">
        <x:f>IF(COUNTA(A182:L182)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inválidos",IF(OR(NOT(ISNUMBER(B182)),B182&lt;=0),"Data inválida",IF(OR(C182="",COUNTIFS(Veiculos!$A$5:$A$104,C182)&lt;&gt;1),"Veículo ausente ou duplicado",IF(IFERROR(INDEX(Veiculos!$AG$5:$AG$104,MATCH(C182,Veiculos!$A$5:$A$104,0)),0)&lt;&gt;1,"Cadastro do veículo pendente",IF(OR(A182="",COUNTIFS($A$5:$A$204,A182)&lt;&gt;1),"OS ausente ou duplicada",IF(OR(NOT(ISNUMBER(H182)),H182&lt;0),"Custo inválido",IF(AND(J182&lt;&gt;"Programada",J182&lt;&gt;"Em andamento",J182&lt;&gt;"Concluída",J182&lt;&gt;"Cancelada"),"Status inválido",""))))))))</x:f>
      </x:c>
      <x:c r="N182" s="175" t="n">
        <x:f>IF(AND(B182&lt;&gt;"",M182=""),1,0)</x:f>
        <x:v>0</x:v>
      </x:c>
      <x:c r="O182" s="175" t="n">
        <x:f>IF(AND(ISNUMBER(B182),B182&gt;=Listas!B13,B182&lt;Listas!B14+1),1,0)</x:f>
        <x:v>0</x:v>
      </x:c>
      <x:c r="P182" s="175" t="n">
        <x:f>IF(COUNTA(A182:L182)=0,0,IF(COUNTIFS(Veiculos!$A$5:$A$104,C182)=1,IFERROR(INDEX(Veiculos!$X$5:$X$104,MATCH(C182,Veiculos!$A$5:$A$104,0)),0),IF(Listas!B15="Todos",1,0)))</x:f>
        <x:v>0</x:v>
      </x:c>
      <x:c r="Q182" s="1" t="n">
        <x:f>IF(M182&lt;&gt;"",1,0)</x:f>
        <x:v>0</x:v>
      </x:c>
      <x:c r="R182" s="1"/>
      <x:c r="S182" s="1"/>
      <x:c r="T182" s="1"/>
      <x:c r="U182" s="1"/>
      <x:c r="V182" s="1"/>
      <x:c r="W182" s="1"/>
    </x:row>
    <x:row r="183">
      <x:c r="A183" s="31"/>
      <x:c r="B183" s="37"/>
      <x:c r="C183" s="31"/>
      <x:c r="D183" s="31"/>
      <x:c r="E183" s="31"/>
      <x:c r="F183" s="36"/>
      <x:c r="G183" s="31"/>
      <x:c r="H183" s="47"/>
      <x:c r="I183" s="36"/>
      <x:c r="J183" s="31"/>
      <x:c r="K183" s="37"/>
      <x:c r="L183" s="31"/>
      <x:c r="M183" s="175" t="str">
        <x:f>IF(COUNTA(A183:L183)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inválidos",IF(OR(NOT(ISNUMBER(B183)),B183&lt;=0),"Data inválida",IF(OR(C183="",COUNTIFS(Veiculos!$A$5:$A$104,C183)&lt;&gt;1),"Veículo ausente ou duplicado",IF(IFERROR(INDEX(Veiculos!$AG$5:$AG$104,MATCH(C183,Veiculos!$A$5:$A$104,0)),0)&lt;&gt;1,"Cadastro do veículo pendente",IF(OR(A183="",COUNTIFS($A$5:$A$204,A183)&lt;&gt;1),"OS ausente ou duplicada",IF(OR(NOT(ISNUMBER(H183)),H183&lt;0),"Custo inválido",IF(AND(J183&lt;&gt;"Programada",J183&lt;&gt;"Em andamento",J183&lt;&gt;"Concluída",J183&lt;&gt;"Cancelada"),"Status inválido",""))))))))</x:f>
      </x:c>
      <x:c r="N183" s="175" t="n">
        <x:f>IF(AND(B183&lt;&gt;"",M183=""),1,0)</x:f>
        <x:v>0</x:v>
      </x:c>
      <x:c r="O183" s="175" t="n">
        <x:f>IF(AND(ISNUMBER(B183),B183&gt;=Listas!B13,B183&lt;Listas!B14+1),1,0)</x:f>
        <x:v>0</x:v>
      </x:c>
      <x:c r="P183" s="175" t="n">
        <x:f>IF(COUNTA(A183:L183)=0,0,IF(COUNTIFS(Veiculos!$A$5:$A$104,C183)=1,IFERROR(INDEX(Veiculos!$X$5:$X$104,MATCH(C183,Veiculos!$A$5:$A$104,0)),0),IF(Listas!B15="Todos",1,0)))</x:f>
        <x:v>0</x:v>
      </x:c>
      <x:c r="Q183" s="1" t="n">
        <x:f>IF(M183&lt;&gt;"",1,0)</x:f>
        <x:v>0</x:v>
      </x:c>
      <x:c r="R183" s="1"/>
      <x:c r="S183" s="1"/>
      <x:c r="T183" s="1"/>
      <x:c r="U183" s="1"/>
      <x:c r="V183" s="1"/>
      <x:c r="W183" s="1"/>
    </x:row>
    <x:row r="184">
      <x:c r="A184" s="31"/>
      <x:c r="B184" s="37"/>
      <x:c r="C184" s="31"/>
      <x:c r="D184" s="31"/>
      <x:c r="E184" s="31"/>
      <x:c r="F184" s="36"/>
      <x:c r="G184" s="31"/>
      <x:c r="H184" s="47"/>
      <x:c r="I184" s="36"/>
      <x:c r="J184" s="31"/>
      <x:c r="K184" s="37"/>
      <x:c r="L184" s="31"/>
      <x:c r="M184" s="175" t="str">
        <x:f>IF(COUNTA(A184:L184)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inválidos",IF(OR(NOT(ISNUMBER(B184)),B184&lt;=0),"Data inválida",IF(OR(C184="",COUNTIFS(Veiculos!$A$5:$A$104,C184)&lt;&gt;1),"Veículo ausente ou duplicado",IF(IFERROR(INDEX(Veiculos!$AG$5:$AG$104,MATCH(C184,Veiculos!$A$5:$A$104,0)),0)&lt;&gt;1,"Cadastro do veículo pendente",IF(OR(A184="",COUNTIFS($A$5:$A$204,A184)&lt;&gt;1),"OS ausente ou duplicada",IF(OR(NOT(ISNUMBER(H184)),H184&lt;0),"Custo inválido",IF(AND(J184&lt;&gt;"Programada",J184&lt;&gt;"Em andamento",J184&lt;&gt;"Concluída",J184&lt;&gt;"Cancelada"),"Status inválido",""))))))))</x:f>
      </x:c>
      <x:c r="N184" s="175" t="n">
        <x:f>IF(AND(B184&lt;&gt;"",M184=""),1,0)</x:f>
        <x:v>0</x:v>
      </x:c>
      <x:c r="O184" s="175" t="n">
        <x:f>IF(AND(ISNUMBER(B184),B184&gt;=Listas!B13,B184&lt;Listas!B14+1),1,0)</x:f>
        <x:v>0</x:v>
      </x:c>
      <x:c r="P184" s="175" t="n">
        <x:f>IF(COUNTA(A184:L184)=0,0,IF(COUNTIFS(Veiculos!$A$5:$A$104,C184)=1,IFERROR(INDEX(Veiculos!$X$5:$X$104,MATCH(C184,Veiculos!$A$5:$A$104,0)),0),IF(Listas!B15="Todos",1,0)))</x:f>
        <x:v>0</x:v>
      </x:c>
      <x:c r="Q184" s="1" t="n">
        <x:f>IF(M184&lt;&gt;"",1,0)</x:f>
        <x:v>0</x:v>
      </x:c>
      <x:c r="R184" s="1"/>
      <x:c r="S184" s="1"/>
      <x:c r="T184" s="1"/>
      <x:c r="U184" s="1"/>
      <x:c r="V184" s="1"/>
      <x:c r="W184" s="1"/>
    </x:row>
    <x:row r="185">
      <x:c r="A185" s="31"/>
      <x:c r="B185" s="37"/>
      <x:c r="C185" s="31"/>
      <x:c r="D185" s="31"/>
      <x:c r="E185" s="31"/>
      <x:c r="F185" s="36"/>
      <x:c r="G185" s="31"/>
      <x:c r="H185" s="47"/>
      <x:c r="I185" s="36"/>
      <x:c r="J185" s="31"/>
      <x:c r="K185" s="37"/>
      <x:c r="L185" s="31"/>
      <x:c r="M185" s="175" t="str">
        <x:f>IF(COUNTA(A185:L185)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inválidos",IF(OR(NOT(ISNUMBER(B185)),B185&lt;=0),"Data inválida",IF(OR(C185="",COUNTIFS(Veiculos!$A$5:$A$104,C185)&lt;&gt;1),"Veículo ausente ou duplicado",IF(IFERROR(INDEX(Veiculos!$AG$5:$AG$104,MATCH(C185,Veiculos!$A$5:$A$104,0)),0)&lt;&gt;1,"Cadastro do veículo pendente",IF(OR(A185="",COUNTIFS($A$5:$A$204,A185)&lt;&gt;1),"OS ausente ou duplicada",IF(OR(NOT(ISNUMBER(H185)),H185&lt;0),"Custo inválido",IF(AND(J185&lt;&gt;"Programada",J185&lt;&gt;"Em andamento",J185&lt;&gt;"Concluída",J185&lt;&gt;"Cancelada"),"Status inválido",""))))))))</x:f>
      </x:c>
      <x:c r="N185" s="175" t="n">
        <x:f>IF(AND(B185&lt;&gt;"",M185=""),1,0)</x:f>
        <x:v>0</x:v>
      </x:c>
      <x:c r="O185" s="175" t="n">
        <x:f>IF(AND(ISNUMBER(B185),B185&gt;=Listas!B13,B185&lt;Listas!B14+1),1,0)</x:f>
        <x:v>0</x:v>
      </x:c>
      <x:c r="P185" s="175" t="n">
        <x:f>IF(COUNTA(A185:L185)=0,0,IF(COUNTIFS(Veiculos!$A$5:$A$104,C185)=1,IFERROR(INDEX(Veiculos!$X$5:$X$104,MATCH(C185,Veiculos!$A$5:$A$104,0)),0),IF(Listas!B15="Todos",1,0)))</x:f>
        <x:v>0</x:v>
      </x:c>
      <x:c r="Q185" s="1" t="n">
        <x:f>IF(M185&lt;&gt;"",1,0)</x:f>
        <x:v>0</x:v>
      </x:c>
      <x:c r="R185" s="1"/>
      <x:c r="S185" s="1"/>
      <x:c r="T185" s="1"/>
      <x:c r="U185" s="1"/>
      <x:c r="V185" s="1"/>
      <x:c r="W185" s="1"/>
    </x:row>
    <x:row r="186">
      <x:c r="A186" s="31"/>
      <x:c r="B186" s="37"/>
      <x:c r="C186" s="31"/>
      <x:c r="D186" s="31"/>
      <x:c r="E186" s="31"/>
      <x:c r="F186" s="36"/>
      <x:c r="G186" s="31"/>
      <x:c r="H186" s="47"/>
      <x:c r="I186" s="36"/>
      <x:c r="J186" s="31"/>
      <x:c r="K186" s="37"/>
      <x:c r="L186" s="31"/>
      <x:c r="M186" s="175" t="str">
        <x:f>IF(COUNTA(A186:L186)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inválidos",IF(OR(NOT(ISNUMBER(B186)),B186&lt;=0),"Data inválida",IF(OR(C186="",COUNTIFS(Veiculos!$A$5:$A$104,C186)&lt;&gt;1),"Veículo ausente ou duplicado",IF(IFERROR(INDEX(Veiculos!$AG$5:$AG$104,MATCH(C186,Veiculos!$A$5:$A$104,0)),0)&lt;&gt;1,"Cadastro do veículo pendente",IF(OR(A186="",COUNTIFS($A$5:$A$204,A186)&lt;&gt;1),"OS ausente ou duplicada",IF(OR(NOT(ISNUMBER(H186)),H186&lt;0),"Custo inválido",IF(AND(J186&lt;&gt;"Programada",J186&lt;&gt;"Em andamento",J186&lt;&gt;"Concluída",J186&lt;&gt;"Cancelada"),"Status inválido",""))))))))</x:f>
      </x:c>
      <x:c r="N186" s="175" t="n">
        <x:f>IF(AND(B186&lt;&gt;"",M186=""),1,0)</x:f>
        <x:v>0</x:v>
      </x:c>
      <x:c r="O186" s="175" t="n">
        <x:f>IF(AND(ISNUMBER(B186),B186&gt;=Listas!B13,B186&lt;Listas!B14+1),1,0)</x:f>
        <x:v>0</x:v>
      </x:c>
      <x:c r="P186" s="175" t="n">
        <x:f>IF(COUNTA(A186:L186)=0,0,IF(COUNTIFS(Veiculos!$A$5:$A$104,C186)=1,IFERROR(INDEX(Veiculos!$X$5:$X$104,MATCH(C186,Veiculos!$A$5:$A$104,0)),0),IF(Listas!B15="Todos",1,0)))</x:f>
        <x:v>0</x:v>
      </x:c>
      <x:c r="Q186" s="1" t="n">
        <x:f>IF(M186&lt;&gt;"",1,0)</x:f>
        <x:v>0</x:v>
      </x:c>
      <x:c r="R186" s="1"/>
      <x:c r="S186" s="1"/>
      <x:c r="T186" s="1"/>
      <x:c r="U186" s="1"/>
      <x:c r="V186" s="1"/>
      <x:c r="W186" s="1"/>
    </x:row>
    <x:row r="187">
      <x:c r="A187" s="31"/>
      <x:c r="B187" s="37"/>
      <x:c r="C187" s="31"/>
      <x:c r="D187" s="31"/>
      <x:c r="E187" s="31"/>
      <x:c r="F187" s="36"/>
      <x:c r="G187" s="31"/>
      <x:c r="H187" s="47"/>
      <x:c r="I187" s="36"/>
      <x:c r="J187" s="31"/>
      <x:c r="K187" s="37"/>
      <x:c r="L187" s="31"/>
      <x:c r="M187" s="175" t="str">
        <x:f>IF(COUNTA(A187:L187)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inválidos",IF(OR(NOT(ISNUMBER(B187)),B187&lt;=0),"Data inválida",IF(OR(C187="",COUNTIFS(Veiculos!$A$5:$A$104,C187)&lt;&gt;1),"Veículo ausente ou duplicado",IF(IFERROR(INDEX(Veiculos!$AG$5:$AG$104,MATCH(C187,Veiculos!$A$5:$A$104,0)),0)&lt;&gt;1,"Cadastro do veículo pendente",IF(OR(A187="",COUNTIFS($A$5:$A$204,A187)&lt;&gt;1),"OS ausente ou duplicada",IF(OR(NOT(ISNUMBER(H187)),H187&lt;0),"Custo inválido",IF(AND(J187&lt;&gt;"Programada",J187&lt;&gt;"Em andamento",J187&lt;&gt;"Concluída",J187&lt;&gt;"Cancelada"),"Status inválido",""))))))))</x:f>
      </x:c>
      <x:c r="N187" s="175" t="n">
        <x:f>IF(AND(B187&lt;&gt;"",M187=""),1,0)</x:f>
        <x:v>0</x:v>
      </x:c>
      <x:c r="O187" s="175" t="n">
        <x:f>IF(AND(ISNUMBER(B187),B187&gt;=Listas!B13,B187&lt;Listas!B14+1),1,0)</x:f>
        <x:v>0</x:v>
      </x:c>
      <x:c r="P187" s="175" t="n">
        <x:f>IF(COUNTA(A187:L187)=0,0,IF(COUNTIFS(Veiculos!$A$5:$A$104,C187)=1,IFERROR(INDEX(Veiculos!$X$5:$X$104,MATCH(C187,Veiculos!$A$5:$A$104,0)),0),IF(Listas!B15="Todos",1,0)))</x:f>
        <x:v>0</x:v>
      </x:c>
      <x:c r="Q187" s="1" t="n">
        <x:f>IF(M187&lt;&gt;"",1,0)</x:f>
        <x:v>0</x:v>
      </x:c>
      <x:c r="R187" s="1"/>
      <x:c r="S187" s="1"/>
      <x:c r="T187" s="1"/>
      <x:c r="U187" s="1"/>
      <x:c r="V187" s="1"/>
      <x:c r="W187" s="1"/>
    </x:row>
    <x:row r="188">
      <x:c r="A188" s="31"/>
      <x:c r="B188" s="37"/>
      <x:c r="C188" s="31"/>
      <x:c r="D188" s="31"/>
      <x:c r="E188" s="31"/>
      <x:c r="F188" s="36"/>
      <x:c r="G188" s="31"/>
      <x:c r="H188" s="47"/>
      <x:c r="I188" s="36"/>
      <x:c r="J188" s="31"/>
      <x:c r="K188" s="37"/>
      <x:c r="L188" s="31"/>
      <x:c r="M188" s="175" t="str">
        <x:f>IF(COUNTA(A188:L188)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inválidos",IF(OR(NOT(ISNUMBER(B188)),B188&lt;=0),"Data inválida",IF(OR(C188="",COUNTIFS(Veiculos!$A$5:$A$104,C188)&lt;&gt;1),"Veículo ausente ou duplicado",IF(IFERROR(INDEX(Veiculos!$AG$5:$AG$104,MATCH(C188,Veiculos!$A$5:$A$104,0)),0)&lt;&gt;1,"Cadastro do veículo pendente",IF(OR(A188="",COUNTIFS($A$5:$A$204,A188)&lt;&gt;1),"OS ausente ou duplicada",IF(OR(NOT(ISNUMBER(H188)),H188&lt;0),"Custo inválido",IF(AND(J188&lt;&gt;"Programada",J188&lt;&gt;"Em andamento",J188&lt;&gt;"Concluída",J188&lt;&gt;"Cancelada"),"Status inválido",""))))))))</x:f>
      </x:c>
      <x:c r="N188" s="175" t="n">
        <x:f>IF(AND(B188&lt;&gt;"",M188=""),1,0)</x:f>
        <x:v>0</x:v>
      </x:c>
      <x:c r="O188" s="175" t="n">
        <x:f>IF(AND(ISNUMBER(B188),B188&gt;=Listas!B13,B188&lt;Listas!B14+1),1,0)</x:f>
        <x:v>0</x:v>
      </x:c>
      <x:c r="P188" s="175" t="n">
        <x:f>IF(COUNTA(A188:L188)=0,0,IF(COUNTIFS(Veiculos!$A$5:$A$104,C188)=1,IFERROR(INDEX(Veiculos!$X$5:$X$104,MATCH(C188,Veiculos!$A$5:$A$104,0)),0),IF(Listas!B15="Todos",1,0)))</x:f>
        <x:v>0</x:v>
      </x:c>
      <x:c r="Q188" s="1" t="n">
        <x:f>IF(M188&lt;&gt;"",1,0)</x:f>
        <x:v>0</x:v>
      </x:c>
      <x:c r="R188" s="1"/>
      <x:c r="S188" s="1"/>
      <x:c r="T188" s="1"/>
      <x:c r="U188" s="1"/>
      <x:c r="V188" s="1"/>
      <x:c r="W188" s="1"/>
    </x:row>
    <x:row r="189">
      <x:c r="A189" s="31"/>
      <x:c r="B189" s="37"/>
      <x:c r="C189" s="31"/>
      <x:c r="D189" s="31"/>
      <x:c r="E189" s="31"/>
      <x:c r="F189" s="36"/>
      <x:c r="G189" s="31"/>
      <x:c r="H189" s="47"/>
      <x:c r="I189" s="36"/>
      <x:c r="J189" s="31"/>
      <x:c r="K189" s="37"/>
      <x:c r="L189" s="31"/>
      <x:c r="M189" s="175" t="str">
        <x:f>IF(COUNTA(A189:L189)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inválidos",IF(OR(NOT(ISNUMBER(B189)),B189&lt;=0),"Data inválida",IF(OR(C189="",COUNTIFS(Veiculos!$A$5:$A$104,C189)&lt;&gt;1),"Veículo ausente ou duplicado",IF(IFERROR(INDEX(Veiculos!$AG$5:$AG$104,MATCH(C189,Veiculos!$A$5:$A$104,0)),0)&lt;&gt;1,"Cadastro do veículo pendente",IF(OR(A189="",COUNTIFS($A$5:$A$204,A189)&lt;&gt;1),"OS ausente ou duplicada",IF(OR(NOT(ISNUMBER(H189)),H189&lt;0),"Custo inválido",IF(AND(J189&lt;&gt;"Programada",J189&lt;&gt;"Em andamento",J189&lt;&gt;"Concluída",J189&lt;&gt;"Cancelada"),"Status inválido",""))))))))</x:f>
      </x:c>
      <x:c r="N189" s="175" t="n">
        <x:f>IF(AND(B189&lt;&gt;"",M189=""),1,0)</x:f>
        <x:v>0</x:v>
      </x:c>
      <x:c r="O189" s="175" t="n">
        <x:f>IF(AND(ISNUMBER(B189),B189&gt;=Listas!B13,B189&lt;Listas!B14+1),1,0)</x:f>
        <x:v>0</x:v>
      </x:c>
      <x:c r="P189" s="175" t="n">
        <x:f>IF(COUNTA(A189:L189)=0,0,IF(COUNTIFS(Veiculos!$A$5:$A$104,C189)=1,IFERROR(INDEX(Veiculos!$X$5:$X$104,MATCH(C189,Veiculos!$A$5:$A$104,0)),0),IF(Listas!B15="Todos",1,0)))</x:f>
        <x:v>0</x:v>
      </x:c>
      <x:c r="Q189" s="1" t="n">
        <x:f>IF(M189&lt;&gt;"",1,0)</x:f>
        <x:v>0</x:v>
      </x:c>
      <x:c r="R189" s="1"/>
      <x:c r="S189" s="1"/>
      <x:c r="T189" s="1"/>
      <x:c r="U189" s="1"/>
      <x:c r="V189" s="1"/>
      <x:c r="W189" s="1"/>
    </x:row>
    <x:row r="190">
      <x:c r="A190" s="31"/>
      <x:c r="B190" s="37"/>
      <x:c r="C190" s="31"/>
      <x:c r="D190" s="31"/>
      <x:c r="E190" s="31"/>
      <x:c r="F190" s="36"/>
      <x:c r="G190" s="31"/>
      <x:c r="H190" s="47"/>
      <x:c r="I190" s="36"/>
      <x:c r="J190" s="31"/>
      <x:c r="K190" s="37"/>
      <x:c r="L190" s="31"/>
      <x:c r="M190" s="175" t="str">
        <x:f>IF(COUNTA(A190:L190)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inválidos",IF(OR(NOT(ISNUMBER(B190)),B190&lt;=0),"Data inválida",IF(OR(C190="",COUNTIFS(Veiculos!$A$5:$A$104,C190)&lt;&gt;1),"Veículo ausente ou duplicado",IF(IFERROR(INDEX(Veiculos!$AG$5:$AG$104,MATCH(C190,Veiculos!$A$5:$A$104,0)),0)&lt;&gt;1,"Cadastro do veículo pendente",IF(OR(A190="",COUNTIFS($A$5:$A$204,A190)&lt;&gt;1),"OS ausente ou duplicada",IF(OR(NOT(ISNUMBER(H190)),H190&lt;0),"Custo inválido",IF(AND(J190&lt;&gt;"Programada",J190&lt;&gt;"Em andamento",J190&lt;&gt;"Concluída",J190&lt;&gt;"Cancelada"),"Status inválido",""))))))))</x:f>
      </x:c>
      <x:c r="N190" s="175" t="n">
        <x:f>IF(AND(B190&lt;&gt;"",M190=""),1,0)</x:f>
        <x:v>0</x:v>
      </x:c>
      <x:c r="O190" s="175" t="n">
        <x:f>IF(AND(ISNUMBER(B190),B190&gt;=Listas!B13,B190&lt;Listas!B14+1),1,0)</x:f>
        <x:v>0</x:v>
      </x:c>
      <x:c r="P190" s="175" t="n">
        <x:f>IF(COUNTA(A190:L190)=0,0,IF(COUNTIFS(Veiculos!$A$5:$A$104,C190)=1,IFERROR(INDEX(Veiculos!$X$5:$X$104,MATCH(C190,Veiculos!$A$5:$A$104,0)),0),IF(Listas!B15="Todos",1,0)))</x:f>
        <x:v>0</x:v>
      </x:c>
      <x:c r="Q190" s="1" t="n">
        <x:f>IF(M190&lt;&gt;"",1,0)</x:f>
        <x:v>0</x:v>
      </x:c>
      <x:c r="R190" s="1"/>
      <x:c r="S190" s="1"/>
      <x:c r="T190" s="1"/>
      <x:c r="U190" s="1"/>
      <x:c r="V190" s="1"/>
      <x:c r="W190" s="1"/>
    </x:row>
    <x:row r="191">
      <x:c r="A191" s="31"/>
      <x:c r="B191" s="37"/>
      <x:c r="C191" s="31"/>
      <x:c r="D191" s="31"/>
      <x:c r="E191" s="31"/>
      <x:c r="F191" s="36"/>
      <x:c r="G191" s="31"/>
      <x:c r="H191" s="47"/>
      <x:c r="I191" s="36"/>
      <x:c r="J191" s="31"/>
      <x:c r="K191" s="37"/>
      <x:c r="L191" s="31"/>
      <x:c r="M191" s="175" t="str">
        <x:f>IF(COUNTA(A191:L191)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inválidos",IF(OR(NOT(ISNUMBER(B191)),B191&lt;=0),"Data inválida",IF(OR(C191="",COUNTIFS(Veiculos!$A$5:$A$104,C191)&lt;&gt;1),"Veículo ausente ou duplicado",IF(IFERROR(INDEX(Veiculos!$AG$5:$AG$104,MATCH(C191,Veiculos!$A$5:$A$104,0)),0)&lt;&gt;1,"Cadastro do veículo pendente",IF(OR(A191="",COUNTIFS($A$5:$A$204,A191)&lt;&gt;1),"OS ausente ou duplicada",IF(OR(NOT(ISNUMBER(H191)),H191&lt;0),"Custo inválido",IF(AND(J191&lt;&gt;"Programada",J191&lt;&gt;"Em andamento",J191&lt;&gt;"Concluída",J191&lt;&gt;"Cancelada"),"Status inválido",""))))))))</x:f>
      </x:c>
      <x:c r="N191" s="175" t="n">
        <x:f>IF(AND(B191&lt;&gt;"",M191=""),1,0)</x:f>
        <x:v>0</x:v>
      </x:c>
      <x:c r="O191" s="175" t="n">
        <x:f>IF(AND(ISNUMBER(B191),B191&gt;=Listas!B13,B191&lt;Listas!B14+1),1,0)</x:f>
        <x:v>0</x:v>
      </x:c>
      <x:c r="P191" s="175" t="n">
        <x:f>IF(COUNTA(A191:L191)=0,0,IF(COUNTIFS(Veiculos!$A$5:$A$104,C191)=1,IFERROR(INDEX(Veiculos!$X$5:$X$104,MATCH(C191,Veiculos!$A$5:$A$104,0)),0),IF(Listas!B15="Todos",1,0)))</x:f>
        <x:v>0</x:v>
      </x:c>
      <x:c r="Q191" s="1" t="n">
        <x:f>IF(M191&lt;&gt;"",1,0)</x:f>
        <x:v>0</x:v>
      </x:c>
      <x:c r="R191" s="1"/>
      <x:c r="S191" s="1"/>
      <x:c r="T191" s="1"/>
      <x:c r="U191" s="1"/>
      <x:c r="V191" s="1"/>
      <x:c r="W191" s="1"/>
    </x:row>
    <x:row r="192">
      <x:c r="A192" s="31"/>
      <x:c r="B192" s="37"/>
      <x:c r="C192" s="31"/>
      <x:c r="D192" s="31"/>
      <x:c r="E192" s="31"/>
      <x:c r="F192" s="36"/>
      <x:c r="G192" s="31"/>
      <x:c r="H192" s="47"/>
      <x:c r="I192" s="36"/>
      <x:c r="J192" s="31"/>
      <x:c r="K192" s="37"/>
      <x:c r="L192" s="31"/>
      <x:c r="M192" s="175" t="str">
        <x:f>IF(COUNTA(A192:L192)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inválidos",IF(OR(NOT(ISNUMBER(B192)),B192&lt;=0),"Data inválida",IF(OR(C192="",COUNTIFS(Veiculos!$A$5:$A$104,C192)&lt;&gt;1),"Veículo ausente ou duplicado",IF(IFERROR(INDEX(Veiculos!$AG$5:$AG$104,MATCH(C192,Veiculos!$A$5:$A$104,0)),0)&lt;&gt;1,"Cadastro do veículo pendente",IF(OR(A192="",COUNTIFS($A$5:$A$204,A192)&lt;&gt;1),"OS ausente ou duplicada",IF(OR(NOT(ISNUMBER(H192)),H192&lt;0),"Custo inválido",IF(AND(J192&lt;&gt;"Programada",J192&lt;&gt;"Em andamento",J192&lt;&gt;"Concluída",J192&lt;&gt;"Cancelada"),"Status inválido",""))))))))</x:f>
      </x:c>
      <x:c r="N192" s="175" t="n">
        <x:f>IF(AND(B192&lt;&gt;"",M192=""),1,0)</x:f>
        <x:v>0</x:v>
      </x:c>
      <x:c r="O192" s="175" t="n">
        <x:f>IF(AND(ISNUMBER(B192),B192&gt;=Listas!B13,B192&lt;Listas!B14+1),1,0)</x:f>
        <x:v>0</x:v>
      </x:c>
      <x:c r="P192" s="175" t="n">
        <x:f>IF(COUNTA(A192:L192)=0,0,IF(COUNTIFS(Veiculos!$A$5:$A$104,C192)=1,IFERROR(INDEX(Veiculos!$X$5:$X$104,MATCH(C192,Veiculos!$A$5:$A$104,0)),0),IF(Listas!B15="Todos",1,0)))</x:f>
        <x:v>0</x:v>
      </x:c>
      <x:c r="Q192" s="1" t="n">
        <x:f>IF(M192&lt;&gt;"",1,0)</x:f>
        <x:v>0</x:v>
      </x:c>
      <x:c r="R192" s="1"/>
      <x:c r="S192" s="1"/>
      <x:c r="T192" s="1"/>
      <x:c r="U192" s="1"/>
      <x:c r="V192" s="1"/>
      <x:c r="W192" s="1"/>
    </x:row>
    <x:row r="193">
      <x:c r="A193" s="31"/>
      <x:c r="B193" s="37"/>
      <x:c r="C193" s="31"/>
      <x:c r="D193" s="31"/>
      <x:c r="E193" s="31"/>
      <x:c r="F193" s="36"/>
      <x:c r="G193" s="31"/>
      <x:c r="H193" s="47"/>
      <x:c r="I193" s="36"/>
      <x:c r="J193" s="31"/>
      <x:c r="K193" s="37"/>
      <x:c r="L193" s="31"/>
      <x:c r="M193" s="175" t="str">
        <x:f>IF(COUNTA(A193:L193)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inválidos",IF(OR(NOT(ISNUMBER(B193)),B193&lt;=0),"Data inválida",IF(OR(C193="",COUNTIFS(Veiculos!$A$5:$A$104,C193)&lt;&gt;1),"Veículo ausente ou duplicado",IF(IFERROR(INDEX(Veiculos!$AG$5:$AG$104,MATCH(C193,Veiculos!$A$5:$A$104,0)),0)&lt;&gt;1,"Cadastro do veículo pendente",IF(OR(A193="",COUNTIFS($A$5:$A$204,A193)&lt;&gt;1),"OS ausente ou duplicada",IF(OR(NOT(ISNUMBER(H193)),H193&lt;0),"Custo inválido",IF(AND(J193&lt;&gt;"Programada",J193&lt;&gt;"Em andamento",J193&lt;&gt;"Concluída",J193&lt;&gt;"Cancelada"),"Status inválido",""))))))))</x:f>
      </x:c>
      <x:c r="N193" s="175" t="n">
        <x:f>IF(AND(B193&lt;&gt;"",M193=""),1,0)</x:f>
        <x:v>0</x:v>
      </x:c>
      <x:c r="O193" s="175" t="n">
        <x:f>IF(AND(ISNUMBER(B193),B193&gt;=Listas!B13,B193&lt;Listas!B14+1),1,0)</x:f>
        <x:v>0</x:v>
      </x:c>
      <x:c r="P193" s="175" t="n">
        <x:f>IF(COUNTA(A193:L193)=0,0,IF(COUNTIFS(Veiculos!$A$5:$A$104,C193)=1,IFERROR(INDEX(Veiculos!$X$5:$X$104,MATCH(C193,Veiculos!$A$5:$A$104,0)),0),IF(Listas!B15="Todos",1,0)))</x:f>
        <x:v>0</x:v>
      </x:c>
      <x:c r="Q193" s="1" t="n">
        <x:f>IF(M193&lt;&gt;"",1,0)</x:f>
        <x:v>0</x:v>
      </x:c>
      <x:c r="R193" s="1"/>
      <x:c r="S193" s="1"/>
      <x:c r="T193" s="1"/>
      <x:c r="U193" s="1"/>
      <x:c r="V193" s="1"/>
      <x:c r="W193" s="1"/>
    </x:row>
    <x:row r="194">
      <x:c r="A194" s="31"/>
      <x:c r="B194" s="37"/>
      <x:c r="C194" s="31"/>
      <x:c r="D194" s="31"/>
      <x:c r="E194" s="31"/>
      <x:c r="F194" s="36"/>
      <x:c r="G194" s="31"/>
      <x:c r="H194" s="47"/>
      <x:c r="I194" s="36"/>
      <x:c r="J194" s="31"/>
      <x:c r="K194" s="37"/>
      <x:c r="L194" s="31"/>
      <x:c r="M194" s="175" t="str">
        <x:f>IF(COUNTA(A194:L194)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inválidos",IF(OR(NOT(ISNUMBER(B194)),B194&lt;=0),"Data inválida",IF(OR(C194="",COUNTIFS(Veiculos!$A$5:$A$104,C194)&lt;&gt;1),"Veículo ausente ou duplicado",IF(IFERROR(INDEX(Veiculos!$AG$5:$AG$104,MATCH(C194,Veiculos!$A$5:$A$104,0)),0)&lt;&gt;1,"Cadastro do veículo pendente",IF(OR(A194="",COUNTIFS($A$5:$A$204,A194)&lt;&gt;1),"OS ausente ou duplicada",IF(OR(NOT(ISNUMBER(H194)),H194&lt;0),"Custo inválido",IF(AND(J194&lt;&gt;"Programada",J194&lt;&gt;"Em andamento",J194&lt;&gt;"Concluída",J194&lt;&gt;"Cancelada"),"Status inválido",""))))))))</x:f>
      </x:c>
      <x:c r="N194" s="175" t="n">
        <x:f>IF(AND(B194&lt;&gt;"",M194=""),1,0)</x:f>
        <x:v>0</x:v>
      </x:c>
      <x:c r="O194" s="175" t="n">
        <x:f>IF(AND(ISNUMBER(B194),B194&gt;=Listas!B13,B194&lt;Listas!B14+1),1,0)</x:f>
        <x:v>0</x:v>
      </x:c>
      <x:c r="P194" s="175" t="n">
        <x:f>IF(COUNTA(A194:L194)=0,0,IF(COUNTIFS(Veiculos!$A$5:$A$104,C194)=1,IFERROR(INDEX(Veiculos!$X$5:$X$104,MATCH(C194,Veiculos!$A$5:$A$104,0)),0),IF(Listas!B15="Todos",1,0)))</x:f>
        <x:v>0</x:v>
      </x:c>
      <x:c r="Q194" s="1" t="n">
        <x:f>IF(M194&lt;&gt;"",1,0)</x:f>
        <x:v>0</x:v>
      </x:c>
      <x:c r="R194" s="1"/>
      <x:c r="S194" s="1"/>
      <x:c r="T194" s="1"/>
      <x:c r="U194" s="1"/>
      <x:c r="V194" s="1"/>
      <x:c r="W194" s="1"/>
    </x:row>
    <x:row r="195">
      <x:c r="A195" s="31"/>
      <x:c r="B195" s="37"/>
      <x:c r="C195" s="31"/>
      <x:c r="D195" s="31"/>
      <x:c r="E195" s="31"/>
      <x:c r="F195" s="36"/>
      <x:c r="G195" s="31"/>
      <x:c r="H195" s="47"/>
      <x:c r="I195" s="36"/>
      <x:c r="J195" s="31"/>
      <x:c r="K195" s="37"/>
      <x:c r="L195" s="31"/>
      <x:c r="M195" s="175" t="str">
        <x:f>IF(COUNTA(A195:L195)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inválidos",IF(OR(NOT(ISNUMBER(B195)),B195&lt;=0),"Data inválida",IF(OR(C195="",COUNTIFS(Veiculos!$A$5:$A$104,C195)&lt;&gt;1),"Veículo ausente ou duplicado",IF(IFERROR(INDEX(Veiculos!$AG$5:$AG$104,MATCH(C195,Veiculos!$A$5:$A$104,0)),0)&lt;&gt;1,"Cadastro do veículo pendente",IF(OR(A195="",COUNTIFS($A$5:$A$204,A195)&lt;&gt;1),"OS ausente ou duplicada",IF(OR(NOT(ISNUMBER(H195)),H195&lt;0),"Custo inválido",IF(AND(J195&lt;&gt;"Programada",J195&lt;&gt;"Em andamento",J195&lt;&gt;"Concluída",J195&lt;&gt;"Cancelada"),"Status inválido",""))))))))</x:f>
      </x:c>
      <x:c r="N195" s="175" t="n">
        <x:f>IF(AND(B195&lt;&gt;"",M195=""),1,0)</x:f>
        <x:v>0</x:v>
      </x:c>
      <x:c r="O195" s="175" t="n">
        <x:f>IF(AND(ISNUMBER(B195),B195&gt;=Listas!B13,B195&lt;Listas!B14+1),1,0)</x:f>
        <x:v>0</x:v>
      </x:c>
      <x:c r="P195" s="175" t="n">
        <x:f>IF(COUNTA(A195:L195)=0,0,IF(COUNTIFS(Veiculos!$A$5:$A$104,C195)=1,IFERROR(INDEX(Veiculos!$X$5:$X$104,MATCH(C195,Veiculos!$A$5:$A$104,0)),0),IF(Listas!B15="Todos",1,0)))</x:f>
        <x:v>0</x:v>
      </x:c>
      <x:c r="Q195" s="1" t="n">
        <x:f>IF(M195&lt;&gt;"",1,0)</x:f>
        <x:v>0</x:v>
      </x:c>
      <x:c r="R195" s="1"/>
      <x:c r="S195" s="1"/>
      <x:c r="T195" s="1"/>
      <x:c r="U195" s="1"/>
      <x:c r="V195" s="1"/>
      <x:c r="W195" s="1"/>
    </x:row>
    <x:row r="196">
      <x:c r="A196" s="31"/>
      <x:c r="B196" s="37"/>
      <x:c r="C196" s="31"/>
      <x:c r="D196" s="31"/>
      <x:c r="E196" s="31"/>
      <x:c r="F196" s="36"/>
      <x:c r="G196" s="31"/>
      <x:c r="H196" s="47"/>
      <x:c r="I196" s="36"/>
      <x:c r="J196" s="31"/>
      <x:c r="K196" s="37"/>
      <x:c r="L196" s="31"/>
      <x:c r="M196" s="175" t="str">
        <x:f>IF(COUNTA(A196:L196)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inválidos",IF(OR(NOT(ISNUMBER(B196)),B196&lt;=0),"Data inválida",IF(OR(C196="",COUNTIFS(Veiculos!$A$5:$A$104,C196)&lt;&gt;1),"Veículo ausente ou duplicado",IF(IFERROR(INDEX(Veiculos!$AG$5:$AG$104,MATCH(C196,Veiculos!$A$5:$A$104,0)),0)&lt;&gt;1,"Cadastro do veículo pendente",IF(OR(A196="",COUNTIFS($A$5:$A$204,A196)&lt;&gt;1),"OS ausente ou duplicada",IF(OR(NOT(ISNUMBER(H196)),H196&lt;0),"Custo inválido",IF(AND(J196&lt;&gt;"Programada",J196&lt;&gt;"Em andamento",J196&lt;&gt;"Concluída",J196&lt;&gt;"Cancelada"),"Status inválido",""))))))))</x:f>
      </x:c>
      <x:c r="N196" s="175" t="n">
        <x:f>IF(AND(B196&lt;&gt;"",M196=""),1,0)</x:f>
        <x:v>0</x:v>
      </x:c>
      <x:c r="O196" s="175" t="n">
        <x:f>IF(AND(ISNUMBER(B196),B196&gt;=Listas!B13,B196&lt;Listas!B14+1),1,0)</x:f>
        <x:v>0</x:v>
      </x:c>
      <x:c r="P196" s="175" t="n">
        <x:f>IF(COUNTA(A196:L196)=0,0,IF(COUNTIFS(Veiculos!$A$5:$A$104,C196)=1,IFERROR(INDEX(Veiculos!$X$5:$X$104,MATCH(C196,Veiculos!$A$5:$A$104,0)),0),IF(Listas!B15="Todos",1,0)))</x:f>
        <x:v>0</x:v>
      </x:c>
      <x:c r="Q196" s="1" t="n">
        <x:f>IF(M196&lt;&gt;"",1,0)</x:f>
        <x:v>0</x:v>
      </x:c>
      <x:c r="R196" s="1"/>
      <x:c r="S196" s="1"/>
      <x:c r="T196" s="1"/>
      <x:c r="U196" s="1"/>
      <x:c r="V196" s="1"/>
      <x:c r="W196" s="1"/>
    </x:row>
    <x:row r="197">
      <x:c r="A197" s="31"/>
      <x:c r="B197" s="37"/>
      <x:c r="C197" s="31"/>
      <x:c r="D197" s="31"/>
      <x:c r="E197" s="31"/>
      <x:c r="F197" s="36"/>
      <x:c r="G197" s="31"/>
      <x:c r="H197" s="47"/>
      <x:c r="I197" s="36"/>
      <x:c r="J197" s="31"/>
      <x:c r="K197" s="37"/>
      <x:c r="L197" s="31"/>
      <x:c r="M197" s="175" t="str">
        <x:f>IF(COUNTA(A197:L197)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inválidos",IF(OR(NOT(ISNUMBER(B197)),B197&lt;=0),"Data inválida",IF(OR(C197="",COUNTIFS(Veiculos!$A$5:$A$104,C197)&lt;&gt;1),"Veículo ausente ou duplicado",IF(IFERROR(INDEX(Veiculos!$AG$5:$AG$104,MATCH(C197,Veiculos!$A$5:$A$104,0)),0)&lt;&gt;1,"Cadastro do veículo pendente",IF(OR(A197="",COUNTIFS($A$5:$A$204,A197)&lt;&gt;1),"OS ausente ou duplicada",IF(OR(NOT(ISNUMBER(H197)),H197&lt;0),"Custo inválido",IF(AND(J197&lt;&gt;"Programada",J197&lt;&gt;"Em andamento",J197&lt;&gt;"Concluída",J197&lt;&gt;"Cancelada"),"Status inválido",""))))))))</x:f>
      </x:c>
      <x:c r="N197" s="175" t="n">
        <x:f>IF(AND(B197&lt;&gt;"",M197=""),1,0)</x:f>
        <x:v>0</x:v>
      </x:c>
      <x:c r="O197" s="175" t="n">
        <x:f>IF(AND(ISNUMBER(B197),B197&gt;=Listas!B13,B197&lt;Listas!B14+1),1,0)</x:f>
        <x:v>0</x:v>
      </x:c>
      <x:c r="P197" s="175" t="n">
        <x:f>IF(COUNTA(A197:L197)=0,0,IF(COUNTIFS(Veiculos!$A$5:$A$104,C197)=1,IFERROR(INDEX(Veiculos!$X$5:$X$104,MATCH(C197,Veiculos!$A$5:$A$104,0)),0),IF(Listas!B15="Todos",1,0)))</x:f>
        <x:v>0</x:v>
      </x:c>
      <x:c r="Q197" s="1" t="n">
        <x:f>IF(M197&lt;&gt;"",1,0)</x:f>
        <x:v>0</x:v>
      </x:c>
      <x:c r="R197" s="1"/>
      <x:c r="S197" s="1"/>
      <x:c r="T197" s="1"/>
      <x:c r="U197" s="1"/>
      <x:c r="V197" s="1"/>
      <x:c r="W197" s="1"/>
    </x:row>
    <x:row r="198">
      <x:c r="A198" s="31"/>
      <x:c r="B198" s="37"/>
      <x:c r="C198" s="31"/>
      <x:c r="D198" s="31"/>
      <x:c r="E198" s="31"/>
      <x:c r="F198" s="36"/>
      <x:c r="G198" s="31"/>
      <x:c r="H198" s="47"/>
      <x:c r="I198" s="36"/>
      <x:c r="J198" s="31"/>
      <x:c r="K198" s="37"/>
      <x:c r="L198" s="31"/>
      <x:c r="M198" s="175" t="str">
        <x:f>IF(COUNTA(A198:L198)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inválidos",IF(OR(NOT(ISNUMBER(B198)),B198&lt;=0),"Data inválida",IF(OR(C198="",COUNTIFS(Veiculos!$A$5:$A$104,C198)&lt;&gt;1),"Veículo ausente ou duplicado",IF(IFERROR(INDEX(Veiculos!$AG$5:$AG$104,MATCH(C198,Veiculos!$A$5:$A$104,0)),0)&lt;&gt;1,"Cadastro do veículo pendente",IF(OR(A198="",COUNTIFS($A$5:$A$204,A198)&lt;&gt;1),"OS ausente ou duplicada",IF(OR(NOT(ISNUMBER(H198)),H198&lt;0),"Custo inválido",IF(AND(J198&lt;&gt;"Programada",J198&lt;&gt;"Em andamento",J198&lt;&gt;"Concluída",J198&lt;&gt;"Cancelada"),"Status inválido",""))))))))</x:f>
      </x:c>
      <x:c r="N198" s="175" t="n">
        <x:f>IF(AND(B198&lt;&gt;"",M198=""),1,0)</x:f>
        <x:v>0</x:v>
      </x:c>
      <x:c r="O198" s="175" t="n">
        <x:f>IF(AND(ISNUMBER(B198),B198&gt;=Listas!B13,B198&lt;Listas!B14+1),1,0)</x:f>
        <x:v>0</x:v>
      </x:c>
      <x:c r="P198" s="175" t="n">
        <x:f>IF(COUNTA(A198:L198)=0,0,IF(COUNTIFS(Veiculos!$A$5:$A$104,C198)=1,IFERROR(INDEX(Veiculos!$X$5:$X$104,MATCH(C198,Veiculos!$A$5:$A$104,0)),0),IF(Listas!B15="Todos",1,0)))</x:f>
        <x:v>0</x:v>
      </x:c>
      <x:c r="Q198" s="1" t="n">
        <x:f>IF(M198&lt;&gt;"",1,0)</x:f>
        <x:v>0</x:v>
      </x:c>
      <x:c r="R198" s="1"/>
      <x:c r="S198" s="1"/>
      <x:c r="T198" s="1"/>
      <x:c r="U198" s="1"/>
      <x:c r="V198" s="1"/>
      <x:c r="W198" s="1"/>
    </x:row>
    <x:row r="199">
      <x:c r="A199" s="31"/>
      <x:c r="B199" s="37"/>
      <x:c r="C199" s="31"/>
      <x:c r="D199" s="31"/>
      <x:c r="E199" s="31"/>
      <x:c r="F199" s="36"/>
      <x:c r="G199" s="31"/>
      <x:c r="H199" s="47"/>
      <x:c r="I199" s="36"/>
      <x:c r="J199" s="31"/>
      <x:c r="K199" s="37"/>
      <x:c r="L199" s="31"/>
      <x:c r="M199" s="175" t="str">
        <x:f>IF(COUNTA(A199:L199)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inválidos",IF(OR(NOT(ISNUMBER(B199)),B199&lt;=0),"Data inválida",IF(OR(C199="",COUNTIFS(Veiculos!$A$5:$A$104,C199)&lt;&gt;1),"Veículo ausente ou duplicado",IF(IFERROR(INDEX(Veiculos!$AG$5:$AG$104,MATCH(C199,Veiculos!$A$5:$A$104,0)),0)&lt;&gt;1,"Cadastro do veículo pendente",IF(OR(A199="",COUNTIFS($A$5:$A$204,A199)&lt;&gt;1),"OS ausente ou duplicada",IF(OR(NOT(ISNUMBER(H199)),H199&lt;0),"Custo inválido",IF(AND(J199&lt;&gt;"Programada",J199&lt;&gt;"Em andamento",J199&lt;&gt;"Concluída",J199&lt;&gt;"Cancelada"),"Status inválido",""))))))))</x:f>
      </x:c>
      <x:c r="N199" s="175" t="n">
        <x:f>IF(AND(B199&lt;&gt;"",M199=""),1,0)</x:f>
        <x:v>0</x:v>
      </x:c>
      <x:c r="O199" s="175" t="n">
        <x:f>IF(AND(ISNUMBER(B199),B199&gt;=Listas!B13,B199&lt;Listas!B14+1),1,0)</x:f>
        <x:v>0</x:v>
      </x:c>
      <x:c r="P199" s="175" t="n">
        <x:f>IF(COUNTA(A199:L199)=0,0,IF(COUNTIFS(Veiculos!$A$5:$A$104,C199)=1,IFERROR(INDEX(Veiculos!$X$5:$X$104,MATCH(C199,Veiculos!$A$5:$A$104,0)),0),IF(Listas!B15="Todos",1,0)))</x:f>
        <x:v>0</x:v>
      </x:c>
      <x:c r="Q199" s="1" t="n">
        <x:f>IF(M199&lt;&gt;"",1,0)</x:f>
        <x:v>0</x:v>
      </x:c>
      <x:c r="R199" s="1"/>
      <x:c r="S199" s="1"/>
      <x:c r="T199" s="1"/>
      <x:c r="U199" s="1"/>
      <x:c r="V199" s="1"/>
      <x:c r="W199" s="1"/>
    </x:row>
    <x:row r="200">
      <x:c r="A200" s="31"/>
      <x:c r="B200" s="37"/>
      <x:c r="C200" s="31"/>
      <x:c r="D200" s="31"/>
      <x:c r="E200" s="31"/>
      <x:c r="F200" s="36"/>
      <x:c r="G200" s="31"/>
      <x:c r="H200" s="47"/>
      <x:c r="I200" s="36"/>
      <x:c r="J200" s="31"/>
      <x:c r="K200" s="37"/>
      <x:c r="L200" s="31"/>
      <x:c r="M200" s="175" t="str">
        <x:f>IF(COUNTA(A200:L200)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inválidos",IF(OR(NOT(ISNUMBER(B200)),B200&lt;=0),"Data inválida",IF(OR(C200="",COUNTIFS(Veiculos!$A$5:$A$104,C200)&lt;&gt;1),"Veículo ausente ou duplicado",IF(IFERROR(INDEX(Veiculos!$AG$5:$AG$104,MATCH(C200,Veiculos!$A$5:$A$104,0)),0)&lt;&gt;1,"Cadastro do veículo pendente",IF(OR(A200="",COUNTIFS($A$5:$A$204,A200)&lt;&gt;1),"OS ausente ou duplicada",IF(OR(NOT(ISNUMBER(H200)),H200&lt;0),"Custo inválido",IF(AND(J200&lt;&gt;"Programada",J200&lt;&gt;"Em andamento",J200&lt;&gt;"Concluída",J200&lt;&gt;"Cancelada"),"Status inválido",""))))))))</x:f>
      </x:c>
      <x:c r="N200" s="175" t="n">
        <x:f>IF(AND(B200&lt;&gt;"",M200=""),1,0)</x:f>
        <x:v>0</x:v>
      </x:c>
      <x:c r="O200" s="175" t="n">
        <x:f>IF(AND(ISNUMBER(B200),B200&gt;=Listas!B13,B200&lt;Listas!B14+1),1,0)</x:f>
        <x:v>0</x:v>
      </x:c>
      <x:c r="P200" s="175" t="n">
        <x:f>IF(COUNTA(A200:L200)=0,0,IF(COUNTIFS(Veiculos!$A$5:$A$104,C200)=1,IFERROR(INDEX(Veiculos!$X$5:$X$104,MATCH(C200,Veiculos!$A$5:$A$104,0)),0),IF(Listas!B15="Todos",1,0)))</x:f>
        <x:v>0</x:v>
      </x:c>
      <x:c r="Q200" s="1" t="n">
        <x:f>IF(M200&lt;&gt;"",1,0)</x:f>
        <x:v>0</x:v>
      </x:c>
      <x:c r="R200" s="1"/>
      <x:c r="S200" s="1"/>
      <x:c r="T200" s="1"/>
      <x:c r="U200" s="1"/>
      <x:c r="V200" s="1"/>
      <x:c r="W200" s="1"/>
    </x:row>
    <x:row r="201">
      <x:c r="A201" s="31"/>
      <x:c r="B201" s="37"/>
      <x:c r="C201" s="31"/>
      <x:c r="D201" s="31"/>
      <x:c r="E201" s="31"/>
      <x:c r="F201" s="36"/>
      <x:c r="G201" s="31"/>
      <x:c r="H201" s="47"/>
      <x:c r="I201" s="36"/>
      <x:c r="J201" s="31"/>
      <x:c r="K201" s="37"/>
      <x:c r="L201" s="31"/>
      <x:c r="M201" s="175" t="str">
        <x:f>IF(COUNTA(A201:L201)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inválidos",IF(OR(NOT(ISNUMBER(B201)),B201&lt;=0),"Data inválida",IF(OR(C201="",COUNTIFS(Veiculos!$A$5:$A$104,C201)&lt;&gt;1),"Veículo ausente ou duplicado",IF(IFERROR(INDEX(Veiculos!$AG$5:$AG$104,MATCH(C201,Veiculos!$A$5:$A$104,0)),0)&lt;&gt;1,"Cadastro do veículo pendente",IF(OR(A201="",COUNTIFS($A$5:$A$204,A201)&lt;&gt;1),"OS ausente ou duplicada",IF(OR(NOT(ISNUMBER(H201)),H201&lt;0),"Custo inválido",IF(AND(J201&lt;&gt;"Programada",J201&lt;&gt;"Em andamento",J201&lt;&gt;"Concluída",J201&lt;&gt;"Cancelada"),"Status inválido",""))))))))</x:f>
      </x:c>
      <x:c r="N201" s="175" t="n">
        <x:f>IF(AND(B201&lt;&gt;"",M201=""),1,0)</x:f>
        <x:v>0</x:v>
      </x:c>
      <x:c r="O201" s="175" t="n">
        <x:f>IF(AND(ISNUMBER(B201),B201&gt;=Listas!B13,B201&lt;Listas!B14+1),1,0)</x:f>
        <x:v>0</x:v>
      </x:c>
      <x:c r="P201" s="175" t="n">
        <x:f>IF(COUNTA(A201:L201)=0,0,IF(COUNTIFS(Veiculos!$A$5:$A$104,C201)=1,IFERROR(INDEX(Veiculos!$X$5:$X$104,MATCH(C201,Veiculos!$A$5:$A$104,0)),0),IF(Listas!B15="Todos",1,0)))</x:f>
        <x:v>0</x:v>
      </x:c>
      <x:c r="Q201" s="1" t="n">
        <x:f>IF(M201&lt;&gt;"",1,0)</x:f>
        <x:v>0</x:v>
      </x:c>
      <x:c r="R201" s="1"/>
      <x:c r="S201" s="1"/>
      <x:c r="T201" s="1"/>
      <x:c r="U201" s="1"/>
      <x:c r="V201" s="1"/>
      <x:c r="W201" s="1"/>
    </x:row>
    <x:row r="202">
      <x:c r="A202" s="31"/>
      <x:c r="B202" s="37"/>
      <x:c r="C202" s="31"/>
      <x:c r="D202" s="31"/>
      <x:c r="E202" s="31"/>
      <x:c r="F202" s="36"/>
      <x:c r="G202" s="31"/>
      <x:c r="H202" s="47"/>
      <x:c r="I202" s="36"/>
      <x:c r="J202" s="31"/>
      <x:c r="K202" s="37"/>
      <x:c r="L202" s="31"/>
      <x:c r="M202" s="175" t="str">
        <x:f>IF(COUNTA(A202:L202)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inválidos",IF(OR(NOT(ISNUMBER(B202)),B202&lt;=0),"Data inválida",IF(OR(C202="",COUNTIFS(Veiculos!$A$5:$A$104,C202)&lt;&gt;1),"Veículo ausente ou duplicado",IF(IFERROR(INDEX(Veiculos!$AG$5:$AG$104,MATCH(C202,Veiculos!$A$5:$A$104,0)),0)&lt;&gt;1,"Cadastro do veículo pendente",IF(OR(A202="",COUNTIFS($A$5:$A$204,A202)&lt;&gt;1),"OS ausente ou duplicada",IF(OR(NOT(ISNUMBER(H202)),H202&lt;0),"Custo inválido",IF(AND(J202&lt;&gt;"Programada",J202&lt;&gt;"Em andamento",J202&lt;&gt;"Concluída",J202&lt;&gt;"Cancelada"),"Status inválido",""))))))))</x:f>
      </x:c>
      <x:c r="N202" s="175" t="n">
        <x:f>IF(AND(B202&lt;&gt;"",M202=""),1,0)</x:f>
        <x:v>0</x:v>
      </x:c>
      <x:c r="O202" s="175" t="n">
        <x:f>IF(AND(ISNUMBER(B202),B202&gt;=Listas!B13,B202&lt;Listas!B14+1),1,0)</x:f>
        <x:v>0</x:v>
      </x:c>
      <x:c r="P202" s="175" t="n">
        <x:f>IF(COUNTA(A202:L202)=0,0,IF(COUNTIFS(Veiculos!$A$5:$A$104,C202)=1,IFERROR(INDEX(Veiculos!$X$5:$X$104,MATCH(C202,Veiculos!$A$5:$A$104,0)),0),IF(Listas!B15="Todos",1,0)))</x:f>
        <x:v>0</x:v>
      </x:c>
      <x:c r="Q202" s="1" t="n">
        <x:f>IF(M202&lt;&gt;"",1,0)</x:f>
        <x:v>0</x:v>
      </x:c>
      <x:c r="R202" s="1"/>
      <x:c r="S202" s="1"/>
      <x:c r="T202" s="1"/>
      <x:c r="U202" s="1"/>
      <x:c r="V202" s="1"/>
      <x:c r="W202" s="1"/>
    </x:row>
    <x:row r="203">
      <x:c r="A203" s="31"/>
      <x:c r="B203" s="37"/>
      <x:c r="C203" s="31"/>
      <x:c r="D203" s="31"/>
      <x:c r="E203" s="31"/>
      <x:c r="F203" s="36"/>
      <x:c r="G203" s="31"/>
      <x:c r="H203" s="47"/>
      <x:c r="I203" s="36"/>
      <x:c r="J203" s="31"/>
      <x:c r="K203" s="37"/>
      <x:c r="L203" s="31"/>
      <x:c r="M203" s="175" t="str">
        <x:f>IF(COUNTA(A203:L203)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inválidos",IF(OR(NOT(ISNUMBER(B203)),B203&lt;=0),"Data inválida",IF(OR(C203="",COUNTIFS(Veiculos!$A$5:$A$104,C203)&lt;&gt;1),"Veículo ausente ou duplicado",IF(IFERROR(INDEX(Veiculos!$AG$5:$AG$104,MATCH(C203,Veiculos!$A$5:$A$104,0)),0)&lt;&gt;1,"Cadastro do veículo pendente",IF(OR(A203="",COUNTIFS($A$5:$A$204,A203)&lt;&gt;1),"OS ausente ou duplicada",IF(OR(NOT(ISNUMBER(H203)),H203&lt;0),"Custo inválido",IF(AND(J203&lt;&gt;"Programada",J203&lt;&gt;"Em andamento",J203&lt;&gt;"Concluída",J203&lt;&gt;"Cancelada"),"Status inválido",""))))))))</x:f>
      </x:c>
      <x:c r="N203" s="175" t="n">
        <x:f>IF(AND(B203&lt;&gt;"",M203=""),1,0)</x:f>
        <x:v>0</x:v>
      </x:c>
      <x:c r="O203" s="175" t="n">
        <x:f>IF(AND(ISNUMBER(B203),B203&gt;=Listas!B13,B203&lt;Listas!B14+1),1,0)</x:f>
        <x:v>0</x:v>
      </x:c>
      <x:c r="P203" s="175" t="n">
        <x:f>IF(COUNTA(A203:L203)=0,0,IF(COUNTIFS(Veiculos!$A$5:$A$104,C203)=1,IFERROR(INDEX(Veiculos!$X$5:$X$104,MATCH(C203,Veiculos!$A$5:$A$104,0)),0),IF(Listas!B15="Todos",1,0)))</x:f>
        <x:v>0</x:v>
      </x:c>
      <x:c r="Q203" s="1" t="n">
        <x:f>IF(M203&lt;&gt;"",1,0)</x:f>
        <x:v>0</x:v>
      </x:c>
      <x:c r="R203" s="1"/>
      <x:c r="S203" s="1"/>
      <x:c r="T203" s="1"/>
      <x:c r="U203" s="1"/>
      <x:c r="V203" s="1"/>
      <x:c r="W203" s="1"/>
    </x:row>
    <x:row r="204">
      <x:c r="A204" s="31"/>
      <x:c r="B204" s="37"/>
      <x:c r="C204" s="31"/>
      <x:c r="D204" s="31"/>
      <x:c r="E204" s="31"/>
      <x:c r="F204" s="36"/>
      <x:c r="G204" s="31"/>
      <x:c r="H204" s="47"/>
      <x:c r="I204" s="36"/>
      <x:c r="J204" s="31"/>
      <x:c r="K204" s="37"/>
      <x:c r="L204" s="31"/>
      <x:c r="M204" s="175" t="str">
        <x:f>IF(COUNTA(A204:L204)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inválidos",IF(OR(NOT(ISNUMBER(B204)),B204&lt;=0),"Data inválida",IF(OR(C204="",COUNTIFS(Veiculos!$A$5:$A$104,C204)&lt;&gt;1),"Veículo ausente ou duplicado",IF(IFERROR(INDEX(Veiculos!$AG$5:$AG$104,MATCH(C204,Veiculos!$A$5:$A$104,0)),0)&lt;&gt;1,"Cadastro do veículo pendente",IF(OR(A204="",COUNTIFS($A$5:$A$204,A204)&lt;&gt;1),"OS ausente ou duplicada",IF(OR(NOT(ISNUMBER(H204)),H204&lt;0),"Custo inválido",IF(AND(J204&lt;&gt;"Programada",J204&lt;&gt;"Em andamento",J204&lt;&gt;"Concluída",J204&lt;&gt;"Cancelada"),"Status inválido",""))))))))</x:f>
      </x:c>
      <x:c r="N204" s="175" t="n">
        <x:f>IF(AND(B204&lt;&gt;"",M204=""),1,0)</x:f>
        <x:v>0</x:v>
      </x:c>
      <x:c r="O204" s="175" t="n">
        <x:f>IF(AND(ISNUMBER(B204),B204&gt;=Listas!B13,B204&lt;Listas!B14+1),1,0)</x:f>
        <x:v>0</x:v>
      </x:c>
      <x:c r="P204" s="175" t="n">
        <x:f>IF(COUNTA(A204:L204)=0,0,IF(COUNTIFS(Veiculos!$A$5:$A$104,C204)=1,IFERROR(INDEX(Veiculos!$X$5:$X$104,MATCH(C204,Veiculos!$A$5:$A$104,0)),0),IF(Listas!B15="Todos",1,0)))</x:f>
        <x:v>0</x:v>
      </x:c>
      <x:c r="Q204" s="1" t="n">
        <x:f>IF(M204&lt;&gt;"",1,0)</x:f>
        <x:v>0</x:v>
      </x:c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L1"/>
    <x:mergeCell ref="A2:L2"/>
  </x:mergeCells>
  <x:conditionalFormatting sqref="M5:M204">
    <x:cfRule type="expression" dxfId="5" priority="1">
      <x:formula>M5&lt;&gt;""</x:formula>
    </x:cfRule>
  </x:conditionalFormatting>
  <x:dataValidations count="3">
    <x:dataValidation type="list" sqref="C5:C204">
      <x:formula1>Veiculos!$A$5:$A$104</x:formula1>
    </x:dataValidation>
    <x:dataValidation type="list" sqref="J5:J204">
      <x:formula1>Listas!$I$6:$I$9</x:formula1>
    </x:dataValidation>
    <x:dataValidation type="decimal" operator="greaterThanOrEqual" sqref="H5:I204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9fe769e9450408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15" hidden="0" customWidth="1"/>
    <x:col min="3" max="3" width="20" hidden="0" customWidth="1"/>
    <x:col min="4" max="4" width="30" hidden="0" customWidth="1"/>
    <x:col min="5" max="5" width="16" hidden="0" customWidth="1"/>
    <x:col min="6" max="6" width="15" hidden="0" customWidth="1"/>
    <x:col min="7" max="7" width="12" hidden="0" customWidth="1"/>
    <x:col min="8" max="8" width="16" hidden="0" customWidth="1"/>
    <x:col min="9" max="9" width="18" hidden="0" customWidth="1"/>
    <x:col min="10" max="10" width="30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34" customHeight="1">
      <x:c r="A1" s="4" t="str">
        <x:v>OUTRAS DESPESAS DA FROTA</x:v>
      </x:c>
      <x:c r="B1" s="4" t="str">
        <x:v>OUTRAS DESPESAS DA FROTA</x:v>
      </x:c>
      <x:c r="C1" s="4" t="str">
        <x:v>OUTRAS DESPESAS DA FROTA</x:v>
      </x:c>
      <x:c r="D1" s="4" t="str">
        <x:v>OUTRAS DESPESAS DA FROTA</x:v>
      </x:c>
      <x:c r="E1" s="4" t="str">
        <x:v>OUTRAS DESPESAS DA FROTA</x:v>
      </x:c>
      <x:c r="F1" s="4" t="str">
        <x:v>OUTRAS DESPESAS DA FROTA</x:v>
      </x:c>
      <x:c r="G1" s="4" t="str">
        <x:v>OUTRAS DESPESAS DA FROTA</x:v>
      </x:c>
      <x:c r="H1" s="4" t="str">
        <x:v>OUTRAS DESPESAS DA FROTA</x:v>
      </x:c>
      <x:c r="I1" s="4" t="str">
        <x:v>OUTRAS DESPESAS DA FROTA</x:v>
      </x:c>
      <x:c r="J1" s="4" t="str">
        <x:v>OUTRAS DESPESAS DA FROTA</x:v>
      </x:c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8" customHeight="1">
      <x:c r="A2" s="8" t="str">
        <x:v>Registre seguro, licenciamento, pedágios, multas, rastreamento e demais custos pagos ou pendentes.</x:v>
      </x:c>
      <x:c r="B2" s="8" t="str">
        <x:v>Registre seguro, licenciamento, pedágios, multas, rastreamento e demais custos pagos ou pendentes.</x:v>
      </x:c>
      <x:c r="C2" s="8" t="str">
        <x:v>Registre seguro, licenciamento, pedágios, multas, rastreamento e demais custos pagos ou pendentes.</x:v>
      </x:c>
      <x:c r="D2" s="8" t="str">
        <x:v>Registre seguro, licenciamento, pedágios, multas, rastreamento e demais custos pagos ou pendentes.</x:v>
      </x:c>
      <x:c r="E2" s="8" t="str">
        <x:v>Registre seguro, licenciamento, pedágios, multas, rastreamento e demais custos pagos ou pendentes.</x:v>
      </x:c>
      <x:c r="F2" s="8" t="str">
        <x:v>Registre seguro, licenciamento, pedágios, multas, rastreamento e demais custos pagos ou pendentes.</x:v>
      </x:c>
      <x:c r="G2" s="8" t="str">
        <x:v>Registre seguro, licenciamento, pedágios, multas, rastreamento e demais custos pagos ou pendentes.</x:v>
      </x:c>
      <x:c r="H2" s="8" t="str">
        <x:v>Registre seguro, licenciamento, pedágios, multas, rastreamento e demais custos pagos ou pendentes.</x:v>
      </x:c>
      <x:c r="I2" s="8" t="str">
        <x:v>Registre seguro, licenciamento, pedágios, multas, rastreamento e demais custos pagos ou pendentes.</x:v>
      </x:c>
      <x:c r="J2" s="8" t="str">
        <x:v>Registre seguro, licenciamento, pedágios, multas, rastreamento e demais custos pagos ou pendentes.</x:v>
      </x:c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45" customHeight="1">
      <x:c r="A4" s="22" t="str">
        <x:v>Data</x:v>
      </x:c>
      <x:c r="B4" s="23" t="str">
        <x:v>Veículo ID</x:v>
      </x:c>
      <x:c r="C4" s="23" t="str">
        <x:v>Categoria</x:v>
      </x:c>
      <x:c r="D4" s="23" t="str">
        <x:v>Descrição</x:v>
      </x:c>
      <x:c r="E4" s="23" t="str">
        <x:v>Valor</x:v>
      </x:c>
      <x:c r="F4" s="23" t="str">
        <x:v>Competência</x:v>
      </x:c>
      <x:c r="G4" s="23" t="str">
        <x:v>Pago?</x:v>
      </x:c>
      <x:c r="H4" s="23" t="str">
        <x:v>Vencimento</x:v>
      </x:c>
      <x:c r="I4" s="23" t="str">
        <x:v>Documento</x:v>
      </x:c>
      <x:c r="J4" s="24" t="str">
        <x:v>Observações</x:v>
      </x:c>
      <x:c r="K4" s="174" t="str">
        <x:v>Pendência de dados</x:v>
      </x:c>
      <x:c r="L4" s="174" t="str">
        <x:v>Registro válido</x:v>
      </x:c>
      <x:c r="M4" s="174" t="str">
        <x:v>No período</x:v>
      </x:c>
      <x:c r="N4" s="174" t="str">
        <x:v>No contexto</x:v>
      </x:c>
      <x:c r="O4" s="1" t="str">
        <x:v>Pendência numérica</x:v>
      </x:c>
      <x:c r="P4" s="1"/>
      <x:c r="Q4" s="1"/>
      <x:c r="R4" s="1"/>
      <x:c r="S4" s="1"/>
      <x:c r="T4" s="1"/>
      <x:c r="U4" s="1"/>
      <x:c r="V4" s="1"/>
      <x:c r="W4" s="1"/>
    </x:row>
    <x:row r="5">
      <x:c r="A5" s="37" t="n">
        <x:v>46267</x:v>
      </x:c>
      <x:c r="B5" s="31" t="str">
        <x:v>FR-001</x:v>
      </x:c>
      <x:c r="C5" s="31" t="str">
        <x:v>Seguro</x:v>
      </x:c>
      <x:c r="D5" s="31" t="str">
        <x:v>Parcela seguro</x:v>
      </x:c>
      <x:c r="E5" s="47" t="n">
        <x:v>650</x:v>
      </x:c>
      <x:c r="F5" s="31" t="str">
        <x:v>09/2026</x:v>
      </x:c>
      <x:c r="G5" s="31" t="str">
        <x:v>Sim</x:v>
      </x:c>
      <x:c r="H5" s="37" t="n">
        <x:v>46275</x:v>
      </x:c>
      <x:c r="I5" s="31" t="str">
        <x:v>SEG-001</x:v>
      </x:c>
      <x:c r="J5" s="31" t="str">
        <x:v>Pago</x:v>
      </x:c>
      <x:c r="K5" s="175" t="str">
        <x:f>IF(COUNTA(A5:J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inválidos",IF(OR(NOT(ISNUMBER(A5)),A5&lt;=0),"Data inválida",IF(OR(B5="",COUNTIFS(Veiculos!$A$5:$A$104,B5)&lt;&gt;1),"Veículo ausente ou duplicado",IF(IFERROR(INDEX(Veiculos!$AG$5:$AG$104,MATCH(B5,Veiculos!$A$5:$A$104,0)),0)&lt;&gt;1,"Cadastro do veículo pendente",IF(OR(NOT(ISNUMBER(E5)),E5&lt;0),"Valor inválido",IF(AND(G5&lt;&gt;"Sim",G5&lt;&gt;"Não"),"Pagamento inválido",IF(OR(NOT(ISNUMBER(H5)),H5&lt;=0),"Vencimento inválido",""))))))))</x:f>
      </x:c>
      <x:c r="L5" s="175" t="n">
        <x:f>IF(AND(A5&lt;&gt;"",K5=""),1,0)</x:f>
        <x:v>1</x:v>
      </x:c>
      <x:c r="M5" s="175" t="n">
        <x:f>IF(AND(ISNUMBER(A5),A5&gt;=Listas!B13,A5&lt;Listas!B14+1),1,0)</x:f>
        <x:v>1</x:v>
      </x:c>
      <x:c r="N5" s="175" t="n">
        <x:f>IF(COUNTA(A5:J5)=0,0,IF(COUNTIFS(Veiculos!$A$5:$A$104,B5)=1,IFERROR(INDEX(Veiculos!$X$5:$X$104,MATCH(B5,Veiculos!$A$5:$A$104,0)),0),IF(Listas!B15="Todos",1,0)))</x:f>
        <x:v>1</x:v>
      </x:c>
      <x:c r="O5" s="1" t="n">
        <x:f>IF(K5&lt;&gt;"",1,0)</x:f>
        <x:v>0</x:v>
      </x:c>
      <x:c r="P5" s="1"/>
      <x:c r="Q5" s="1"/>
      <x:c r="R5" s="1"/>
      <x:c r="S5" s="1"/>
      <x:c r="T5" s="1"/>
      <x:c r="U5" s="1"/>
      <x:c r="V5" s="1"/>
      <x:c r="W5" s="1"/>
    </x:row>
    <x:row r="6">
      <x:c r="A6" s="37" t="n">
        <x:v>46268</x:v>
      </x:c>
      <x:c r="B6" s="31" t="str">
        <x:v>FR-002</x:v>
      </x:c>
      <x:c r="C6" s="31" t="str">
        <x:v>Licenciamento</x:v>
      </x:c>
      <x:c r="D6" s="31" t="str">
        <x:v>Taxa anual</x:v>
      </x:c>
      <x:c r="E6" s="47" t="n">
        <x:v>900</x:v>
      </x:c>
      <x:c r="F6" s="31" t="str">
        <x:v>09/2026</x:v>
      </x:c>
      <x:c r="G6" s="31" t="str">
        <x:v>Sim</x:v>
      </x:c>
      <x:c r="H6" s="37" t="n">
        <x:v>46285</x:v>
      </x:c>
      <x:c r="I6" s="31" t="str">
        <x:v>LIC-002</x:v>
      </x:c>
      <x:c r="J6" s="31" t="str">
        <x:v>Documento ainda vencido</x:v>
      </x:c>
      <x:c r="K6" s="175" t="str">
        <x:f>IF(COUNTA(A6:J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inválidos",IF(OR(NOT(ISNUMBER(A6)),A6&lt;=0),"Data inválida",IF(OR(B6="",COUNTIFS(Veiculos!$A$5:$A$104,B6)&lt;&gt;1),"Veículo ausente ou duplicado",IF(IFERROR(INDEX(Veiculos!$AG$5:$AG$104,MATCH(B6,Veiculos!$A$5:$A$104,0)),0)&lt;&gt;1,"Cadastro do veículo pendente",IF(OR(NOT(ISNUMBER(E6)),E6&lt;0),"Valor inválido",IF(AND(G6&lt;&gt;"Sim",G6&lt;&gt;"Não"),"Pagamento inválido",IF(OR(NOT(ISNUMBER(H6)),H6&lt;=0),"Vencimento inválido",""))))))))</x:f>
      </x:c>
      <x:c r="L6" s="175" t="n">
        <x:f>IF(AND(A6&lt;&gt;"",K6=""),1,0)</x:f>
        <x:v>1</x:v>
      </x:c>
      <x:c r="M6" s="175" t="n">
        <x:f>IF(AND(ISNUMBER(A6),A6&gt;=Listas!B13,A6&lt;Listas!B14+1),1,0)</x:f>
        <x:v>1</x:v>
      </x:c>
      <x:c r="N6" s="175" t="n">
        <x:f>IF(COUNTA(A6:J6)=0,0,IF(COUNTIFS(Veiculos!$A$5:$A$104,B6)=1,IFERROR(INDEX(Veiculos!$X$5:$X$104,MATCH(B6,Veiculos!$A$5:$A$104,0)),0),IF(Listas!B15="Todos",1,0)))</x:f>
        <x:v>1</x:v>
      </x:c>
      <x:c r="O6" s="1" t="n">
        <x:f>IF(K6&lt;&gt;"",1,0)</x:f>
        <x:v>0</x:v>
      </x:c>
      <x:c r="P6" s="1"/>
      <x:c r="Q6" s="1"/>
      <x:c r="R6" s="1"/>
      <x:c r="S6" s="1"/>
      <x:c r="T6" s="1"/>
      <x:c r="U6" s="1"/>
      <x:c r="V6" s="1"/>
      <x:c r="W6" s="1"/>
    </x:row>
    <x:row r="7">
      <x:c r="A7" s="37" t="n">
        <x:v>46270</x:v>
      </x:c>
      <x:c r="B7" s="31" t="str">
        <x:v>FR-003</x:v>
      </x:c>
      <x:c r="C7" s="31" t="str">
        <x:v>Pedágio</x:v>
      </x:c>
      <x:c r="D7" s="31" t="str">
        <x:v>Rotas comerciais</x:v>
      </x:c>
      <x:c r="E7" s="47" t="n">
        <x:v>420</x:v>
      </x:c>
      <x:c r="F7" s="31" t="str">
        <x:v>09/2026</x:v>
      </x:c>
      <x:c r="G7" s="31" t="str">
        <x:v>Sim</x:v>
      </x:c>
      <x:c r="H7" s="37" t="n">
        <x:v>46270</x:v>
      </x:c>
      <x:c r="I7" s="31" t="str">
        <x:v>PED-003</x:v>
      </x:c>
      <x:c r="J7" s="31" t="str">
        <x:v>Tag automática</x:v>
      </x:c>
      <x:c r="K7" s="175" t="str">
        <x:f>IF(COUNTA(A7:J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inválidos",IF(OR(NOT(ISNUMBER(A7)),A7&lt;=0),"Data inválida",IF(OR(B7="",COUNTIFS(Veiculos!$A$5:$A$104,B7)&lt;&gt;1),"Veículo ausente ou duplicado",IF(IFERROR(INDEX(Veiculos!$AG$5:$AG$104,MATCH(B7,Veiculos!$A$5:$A$104,0)),0)&lt;&gt;1,"Cadastro do veículo pendente",IF(OR(NOT(ISNUMBER(E7)),E7&lt;0),"Valor inválido",IF(AND(G7&lt;&gt;"Sim",G7&lt;&gt;"Não"),"Pagamento inválido",IF(OR(NOT(ISNUMBER(H7)),H7&lt;=0),"Vencimento inválido",""))))))))</x:f>
      </x:c>
      <x:c r="L7" s="175" t="n">
        <x:f>IF(AND(A7&lt;&gt;"",K7=""),1,0)</x:f>
        <x:v>1</x:v>
      </x:c>
      <x:c r="M7" s="175" t="n">
        <x:f>IF(AND(ISNUMBER(A7),A7&gt;=Listas!B13,A7&lt;Listas!B14+1),1,0)</x:f>
        <x:v>1</x:v>
      </x:c>
      <x:c r="N7" s="175" t="n">
        <x:f>IF(COUNTA(A7:J7)=0,0,IF(COUNTIFS(Veiculos!$A$5:$A$104,B7)=1,IFERROR(INDEX(Veiculos!$X$5:$X$104,MATCH(B7,Veiculos!$A$5:$A$104,0)),0),IF(Listas!B15="Todos",1,0)))</x:f>
        <x:v>1</x:v>
      </x:c>
      <x:c r="O7" s="1" t="n">
        <x:f>IF(K7&lt;&gt;"",1,0)</x:f>
        <x:v>0</x:v>
      </x:c>
      <x:c r="P7" s="1"/>
      <x:c r="Q7" s="1"/>
      <x:c r="R7" s="1"/>
      <x:c r="S7" s="1"/>
      <x:c r="T7" s="1"/>
      <x:c r="U7" s="1"/>
      <x:c r="V7" s="1"/>
      <x:c r="W7" s="1"/>
    </x:row>
    <x:row r="8">
      <x:c r="A8" s="37" t="n">
        <x:v>46272</x:v>
      </x:c>
      <x:c r="B8" s="31" t="str">
        <x:v>FR-004</x:v>
      </x:c>
      <x:c r="C8" s="31" t="str">
        <x:v>Rastreamento</x:v>
      </x:c>
      <x:c r="D8" s="31" t="str">
        <x:v>Mensalidade</x:v>
      </x:c>
      <x:c r="E8" s="47" t="n">
        <x:v>280</x:v>
      </x:c>
      <x:c r="F8" s="31" t="str">
        <x:v>09/2026</x:v>
      </x:c>
      <x:c r="G8" s="31" t="str">
        <x:v>Sim</x:v>
      </x:c>
      <x:c r="H8" s="37" t="n">
        <x:v>46277</x:v>
      </x:c>
      <x:c r="I8" s="31" t="str">
        <x:v>RAS-004</x:v>
      </x:c>
      <x:c r="J8" s="31" t="str">
        <x:v>Pago</x:v>
      </x:c>
      <x:c r="K8" s="175" t="str">
        <x:f>IF(COUNTA(A8:J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inválidos",IF(OR(NOT(ISNUMBER(A8)),A8&lt;=0),"Data inválida",IF(OR(B8="",COUNTIFS(Veiculos!$A$5:$A$104,B8)&lt;&gt;1),"Veículo ausente ou duplicado",IF(IFERROR(INDEX(Veiculos!$AG$5:$AG$104,MATCH(B8,Veiculos!$A$5:$A$104,0)),0)&lt;&gt;1,"Cadastro do veículo pendente",IF(OR(NOT(ISNUMBER(E8)),E8&lt;0),"Valor inválido",IF(AND(G8&lt;&gt;"Sim",G8&lt;&gt;"Não"),"Pagamento inválido",IF(OR(NOT(ISNUMBER(H8)),H8&lt;=0),"Vencimento inválido",""))))))))</x:f>
      </x:c>
      <x:c r="L8" s="175" t="n">
        <x:f>IF(AND(A8&lt;&gt;"",K8=""),1,0)</x:f>
        <x:v>1</x:v>
      </x:c>
      <x:c r="M8" s="175" t="n">
        <x:f>IF(AND(ISNUMBER(A8),A8&gt;=Listas!B13,A8&lt;Listas!B14+1),1,0)</x:f>
        <x:v>1</x:v>
      </x:c>
      <x:c r="N8" s="175" t="n">
        <x:f>IF(COUNTA(A8:J8)=0,0,IF(COUNTIFS(Veiculos!$A$5:$A$104,B8)=1,IFERROR(INDEX(Veiculos!$X$5:$X$104,MATCH(B8,Veiculos!$A$5:$A$104,0)),0),IF(Listas!B15="Todos",1,0)))</x:f>
        <x:v>1</x:v>
      </x:c>
      <x:c r="O8" s="1" t="n">
        <x:f>IF(K8&lt;&gt;"",1,0)</x:f>
        <x:v>0</x:v>
      </x:c>
      <x:c r="P8" s="1"/>
      <x:c r="Q8" s="1"/>
      <x:c r="R8" s="1"/>
      <x:c r="S8" s="1"/>
      <x:c r="T8" s="1"/>
      <x:c r="U8" s="1"/>
      <x:c r="V8" s="1"/>
      <x:c r="W8" s="1"/>
    </x:row>
    <x:row r="9">
      <x:c r="A9" s="37" t="n">
        <x:v>46274</x:v>
      </x:c>
      <x:c r="B9" s="31" t="str">
        <x:v>FR-005</x:v>
      </x:c>
      <x:c r="C9" s="31" t="str">
        <x:v>Estacionamento</x:v>
      </x:c>
      <x:c r="D9" s="31" t="str">
        <x:v>Visitas administrativas</x:v>
      </x:c>
      <x:c r="E9" s="47" t="n">
        <x:v>350</x:v>
      </x:c>
      <x:c r="F9" s="31" t="str">
        <x:v>09/2026</x:v>
      </x:c>
      <x:c r="G9" s="31" t="str">
        <x:v>Sim</x:v>
      </x:c>
      <x:c r="H9" s="37" t="n">
        <x:v>46274</x:v>
      </x:c>
      <x:c r="I9" s="31" t="str">
        <x:v>EST-005</x:v>
      </x:c>
      <x:c r="J9" s="31" t="str">
        <x:v>Pago</x:v>
      </x:c>
      <x:c r="K9" s="175" t="str">
        <x:f>IF(COUNTA(A9:J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inválidos",IF(OR(NOT(ISNUMBER(A9)),A9&lt;=0),"Data inválida",IF(OR(B9="",COUNTIFS(Veiculos!$A$5:$A$104,B9)&lt;&gt;1),"Veículo ausente ou duplicado",IF(IFERROR(INDEX(Veiculos!$AG$5:$AG$104,MATCH(B9,Veiculos!$A$5:$A$104,0)),0)&lt;&gt;1,"Cadastro do veículo pendente",IF(OR(NOT(ISNUMBER(E9)),E9&lt;0),"Valor inválido",IF(AND(G9&lt;&gt;"Sim",G9&lt;&gt;"Não"),"Pagamento inválido",IF(OR(NOT(ISNUMBER(H9)),H9&lt;=0),"Vencimento inválido",""))))))))</x:f>
      </x:c>
      <x:c r="L9" s="175" t="n">
        <x:f>IF(AND(A9&lt;&gt;"",K9=""),1,0)</x:f>
        <x:v>1</x:v>
      </x:c>
      <x:c r="M9" s="175" t="n">
        <x:f>IF(AND(ISNUMBER(A9),A9&gt;=Listas!B13,A9&lt;Listas!B14+1),1,0)</x:f>
        <x:v>1</x:v>
      </x:c>
      <x:c r="N9" s="175" t="n">
        <x:f>IF(COUNTA(A9:J9)=0,0,IF(COUNTIFS(Veiculos!$A$5:$A$104,B9)=1,IFERROR(INDEX(Veiculos!$X$5:$X$104,MATCH(B9,Veiculos!$A$5:$A$104,0)),0),IF(Listas!B15="Todos",1,0)))</x:f>
        <x:v>1</x:v>
      </x:c>
      <x:c r="O9" s="1" t="n">
        <x:f>IF(K9&lt;&gt;"",1,0)</x:f>
        <x:v>0</x:v>
      </x:c>
      <x:c r="P9" s="1"/>
      <x:c r="Q9" s="1"/>
      <x:c r="R9" s="1"/>
      <x:c r="S9" s="1"/>
      <x:c r="T9" s="1"/>
      <x:c r="U9" s="1"/>
      <x:c r="V9" s="1"/>
      <x:c r="W9" s="1"/>
    </x:row>
    <x:row r="10">
      <x:c r="A10" s="37" t="n">
        <x:v>46291</x:v>
      </x:c>
      <x:c r="B10" s="31" t="str">
        <x:v>FR-003</x:v>
      </x:c>
      <x:c r="C10" s="31" t="str">
        <x:v>Seguro</x:v>
      </x:c>
      <x:c r="D10" s="31" t="str">
        <x:v>Renovação anual</x:v>
      </x:c>
      <x:c r="E10" s="47" t="n">
        <x:v>2100</x:v>
      </x:c>
      <x:c r="F10" s="31" t="str">
        <x:v>09/2026</x:v>
      </x:c>
      <x:c r="G10" s="31" t="str">
        <x:v>Não</x:v>
      </x:c>
      <x:c r="H10" s="37" t="n">
        <x:v>46294</x:v>
      </x:c>
      <x:c r="I10" s="31" t="str">
        <x:v>SEG-003</x:v>
      </x:c>
      <x:c r="J10" s="31" t="str">
        <x:v>Aprovação pendente</x:v>
      </x:c>
      <x:c r="K10" s="175" t="str">
        <x:f>IF(COUNTA(A10:J10)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inválidos",IF(OR(NOT(ISNUMBER(A10)),A10&lt;=0),"Data inválida",IF(OR(B10="",COUNTIFS(Veiculos!$A$5:$A$104,B10)&lt;&gt;1),"Veículo ausente ou duplicado",IF(IFERROR(INDEX(Veiculos!$AG$5:$AG$104,MATCH(B10,Veiculos!$A$5:$A$104,0)),0)&lt;&gt;1,"Cadastro do veículo pendente",IF(OR(NOT(ISNUMBER(E10)),E10&lt;0),"Valor inválido",IF(AND(G10&lt;&gt;"Sim",G10&lt;&gt;"Não"),"Pagamento inválido",IF(OR(NOT(ISNUMBER(H10)),H10&lt;=0),"Vencimento inválido",""))))))))</x:f>
      </x:c>
      <x:c r="L10" s="175" t="n">
        <x:f>IF(AND(A10&lt;&gt;"",K10=""),1,0)</x:f>
        <x:v>1</x:v>
      </x:c>
      <x:c r="M10" s="175" t="n">
        <x:f>IF(AND(ISNUMBER(A10),A10&gt;=Listas!B13,A10&lt;Listas!B14+1),1,0)</x:f>
        <x:v>1</x:v>
      </x:c>
      <x:c r="N10" s="175" t="n">
        <x:f>IF(COUNTA(A10:J10)=0,0,IF(COUNTIFS(Veiculos!$A$5:$A$104,B10)=1,IFERROR(INDEX(Veiculos!$X$5:$X$104,MATCH(B10,Veiculos!$A$5:$A$104,0)),0),IF(Listas!B15="Todos",1,0)))</x:f>
        <x:v>1</x:v>
      </x:c>
      <x:c r="O10" s="1" t="n">
        <x:f>IF(K10&lt;&gt;"",1,0)</x:f>
        <x:v>0</x:v>
      </x:c>
      <x:c r="P10" s="1"/>
      <x:c r="Q10" s="1"/>
      <x:c r="R10" s="1"/>
      <x:c r="S10" s="1"/>
      <x:c r="T10" s="1"/>
      <x:c r="U10" s="1"/>
      <x:c r="V10" s="1"/>
      <x:c r="W10" s="1"/>
    </x:row>
    <x:row r="11">
      <x:c r="A11" s="37"/>
      <x:c r="B11" s="31"/>
      <x:c r="C11" s="31"/>
      <x:c r="D11" s="31"/>
      <x:c r="E11" s="47"/>
      <x:c r="F11" s="31"/>
      <x:c r="G11" s="31"/>
      <x:c r="H11" s="37"/>
      <x:c r="I11" s="31"/>
      <x:c r="J11" s="31"/>
      <x:c r="K11" s="175" t="str">
        <x:f>IF(COUNTA(A11:J11)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inválidos",IF(OR(NOT(ISNUMBER(A11)),A11&lt;=0),"Data inválida",IF(OR(B11="",COUNTIFS(Veiculos!$A$5:$A$104,B11)&lt;&gt;1),"Veículo ausente ou duplicado",IF(IFERROR(INDEX(Veiculos!$AG$5:$AG$104,MATCH(B11,Veiculos!$A$5:$A$104,0)),0)&lt;&gt;1,"Cadastro do veículo pendente",IF(OR(NOT(ISNUMBER(E11)),E11&lt;0),"Valor inválido",IF(AND(G11&lt;&gt;"Sim",G11&lt;&gt;"Não"),"Pagamento inválido",IF(OR(NOT(ISNUMBER(H11)),H11&lt;=0),"Vencimento inválido",""))))))))</x:f>
      </x:c>
      <x:c r="L11" s="175" t="n">
        <x:f>IF(AND(A11&lt;&gt;"",K11=""),1,0)</x:f>
        <x:v>0</x:v>
      </x:c>
      <x:c r="M11" s="175" t="n">
        <x:f>IF(AND(ISNUMBER(A11),A11&gt;=Listas!B13,A11&lt;Listas!B14+1),1,0)</x:f>
        <x:v>0</x:v>
      </x:c>
      <x:c r="N11" s="175" t="n">
        <x:f>IF(COUNTA(A11:J11)=0,0,IF(COUNTIFS(Veiculos!$A$5:$A$104,B11)=1,IFERROR(INDEX(Veiculos!$X$5:$X$104,MATCH(B11,Veiculos!$A$5:$A$104,0)),0),IF(Listas!B15="Todos",1,0)))</x:f>
        <x:v>0</x:v>
      </x:c>
      <x:c r="O11" s="1" t="n">
        <x:f>IF(K11&lt;&gt;"",1,0)</x:f>
        <x:v>0</x:v>
      </x:c>
      <x:c r="P11" s="1"/>
      <x:c r="Q11" s="1"/>
      <x:c r="R11" s="1"/>
      <x:c r="S11" s="1"/>
      <x:c r="T11" s="1"/>
      <x:c r="U11" s="1"/>
      <x:c r="V11" s="1"/>
      <x:c r="W11" s="1"/>
    </x:row>
    <x:row r="12">
      <x:c r="A12" s="37"/>
      <x:c r="B12" s="31"/>
      <x:c r="C12" s="31"/>
      <x:c r="D12" s="31"/>
      <x:c r="E12" s="47"/>
      <x:c r="F12" s="31"/>
      <x:c r="G12" s="31"/>
      <x:c r="H12" s="37"/>
      <x:c r="I12" s="31"/>
      <x:c r="J12" s="31"/>
      <x:c r="K12" s="175" t="str">
        <x:f>IF(COUNTA(A12:J12)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inválidos",IF(OR(NOT(ISNUMBER(A12)),A12&lt;=0),"Data inválida",IF(OR(B12="",COUNTIFS(Veiculos!$A$5:$A$104,B12)&lt;&gt;1),"Veículo ausente ou duplicado",IF(IFERROR(INDEX(Veiculos!$AG$5:$AG$104,MATCH(B12,Veiculos!$A$5:$A$104,0)),0)&lt;&gt;1,"Cadastro do veículo pendente",IF(OR(NOT(ISNUMBER(E12)),E12&lt;0),"Valor inválido",IF(AND(G12&lt;&gt;"Sim",G12&lt;&gt;"Não"),"Pagamento inválido",IF(OR(NOT(ISNUMBER(H12)),H12&lt;=0),"Vencimento inválido",""))))))))</x:f>
      </x:c>
      <x:c r="L12" s="175" t="n">
        <x:f>IF(AND(A12&lt;&gt;"",K12=""),1,0)</x:f>
        <x:v>0</x:v>
      </x:c>
      <x:c r="M12" s="175" t="n">
        <x:f>IF(AND(ISNUMBER(A12),A12&gt;=Listas!B13,A12&lt;Listas!B14+1),1,0)</x:f>
        <x:v>0</x:v>
      </x:c>
      <x:c r="N12" s="175" t="n">
        <x:f>IF(COUNTA(A12:J12)=0,0,IF(COUNTIFS(Veiculos!$A$5:$A$104,B12)=1,IFERROR(INDEX(Veiculos!$X$5:$X$104,MATCH(B12,Veiculos!$A$5:$A$104,0)),0),IF(Listas!B15="Todos",1,0)))</x:f>
        <x:v>0</x:v>
      </x:c>
      <x:c r="O12" s="1" t="n">
        <x:f>IF(K12&lt;&gt;"",1,0)</x:f>
        <x:v>0</x:v>
      </x:c>
      <x:c r="P12" s="1"/>
      <x:c r="Q12" s="1"/>
      <x:c r="R12" s="1"/>
      <x:c r="S12" s="1"/>
      <x:c r="T12" s="1"/>
      <x:c r="U12" s="1"/>
      <x:c r="V12" s="1"/>
      <x:c r="W12" s="1"/>
    </x:row>
    <x:row r="13">
      <x:c r="A13" s="37"/>
      <x:c r="B13" s="31"/>
      <x:c r="C13" s="31"/>
      <x:c r="D13" s="31"/>
      <x:c r="E13" s="47"/>
      <x:c r="F13" s="31"/>
      <x:c r="G13" s="31"/>
      <x:c r="H13" s="37"/>
      <x:c r="I13" s="31"/>
      <x:c r="J13" s="31"/>
      <x:c r="K13" s="175" t="str">
        <x:f>IF(COUNTA(A13:J13)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inválidos",IF(OR(NOT(ISNUMBER(A13)),A13&lt;=0),"Data inválida",IF(OR(B13="",COUNTIFS(Veiculos!$A$5:$A$104,B13)&lt;&gt;1),"Veículo ausente ou duplicado",IF(IFERROR(INDEX(Veiculos!$AG$5:$AG$104,MATCH(B13,Veiculos!$A$5:$A$104,0)),0)&lt;&gt;1,"Cadastro do veículo pendente",IF(OR(NOT(ISNUMBER(E13)),E13&lt;0),"Valor inválido",IF(AND(G13&lt;&gt;"Sim",G13&lt;&gt;"Não"),"Pagamento inválido",IF(OR(NOT(ISNUMBER(H13)),H13&lt;=0),"Vencimento inválido",""))))))))</x:f>
      </x:c>
      <x:c r="L13" s="175" t="n">
        <x:f>IF(AND(A13&lt;&gt;"",K13=""),1,0)</x:f>
        <x:v>0</x:v>
      </x:c>
      <x:c r="M13" s="175" t="n">
        <x:f>IF(AND(ISNUMBER(A13),A13&gt;=Listas!B13,A13&lt;Listas!B14+1),1,0)</x:f>
        <x:v>0</x:v>
      </x:c>
      <x:c r="N13" s="175" t="n">
        <x:f>IF(COUNTA(A13:J13)=0,0,IF(COUNTIFS(Veiculos!$A$5:$A$104,B13)=1,IFERROR(INDEX(Veiculos!$X$5:$X$104,MATCH(B13,Veiculos!$A$5:$A$104,0)),0),IF(Listas!B15="Todos",1,0)))</x:f>
        <x:v>0</x:v>
      </x:c>
      <x:c r="O13" s="1" t="n">
        <x:f>IF(K13&lt;&gt;"",1,0)</x:f>
        <x:v>0</x:v>
      </x:c>
      <x:c r="P13" s="1"/>
      <x:c r="Q13" s="1"/>
      <x:c r="R13" s="1"/>
      <x:c r="S13" s="1"/>
      <x:c r="T13" s="1"/>
      <x:c r="U13" s="1"/>
      <x:c r="V13" s="1"/>
      <x:c r="W13" s="1"/>
    </x:row>
    <x:row r="14">
      <x:c r="A14" s="37"/>
      <x:c r="B14" s="31"/>
      <x:c r="C14" s="31"/>
      <x:c r="D14" s="31"/>
      <x:c r="E14" s="47"/>
      <x:c r="F14" s="31"/>
      <x:c r="G14" s="31"/>
      <x:c r="H14" s="37"/>
      <x:c r="I14" s="31"/>
      <x:c r="J14" s="31"/>
      <x:c r="K14" s="175" t="str">
        <x:f>IF(COUNTA(A14:J14)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inválidos",IF(OR(NOT(ISNUMBER(A14)),A14&lt;=0),"Data inválida",IF(OR(B14="",COUNTIFS(Veiculos!$A$5:$A$104,B14)&lt;&gt;1),"Veículo ausente ou duplicado",IF(IFERROR(INDEX(Veiculos!$AG$5:$AG$104,MATCH(B14,Veiculos!$A$5:$A$104,0)),0)&lt;&gt;1,"Cadastro do veículo pendente",IF(OR(NOT(ISNUMBER(E14)),E14&lt;0),"Valor inválido",IF(AND(G14&lt;&gt;"Sim",G14&lt;&gt;"Não"),"Pagamento inválido",IF(OR(NOT(ISNUMBER(H14)),H14&lt;=0),"Vencimento inválido",""))))))))</x:f>
      </x:c>
      <x:c r="L14" s="175" t="n">
        <x:f>IF(AND(A14&lt;&gt;"",K14=""),1,0)</x:f>
        <x:v>0</x:v>
      </x:c>
      <x:c r="M14" s="175" t="n">
        <x:f>IF(AND(ISNUMBER(A14),A14&gt;=Listas!B13,A14&lt;Listas!B14+1),1,0)</x:f>
        <x:v>0</x:v>
      </x:c>
      <x:c r="N14" s="175" t="n">
        <x:f>IF(COUNTA(A14:J14)=0,0,IF(COUNTIFS(Veiculos!$A$5:$A$104,B14)=1,IFERROR(INDEX(Veiculos!$X$5:$X$104,MATCH(B14,Veiculos!$A$5:$A$104,0)),0),IF(Listas!B15="Todos",1,0)))</x:f>
        <x:v>0</x:v>
      </x:c>
      <x:c r="O14" s="1" t="n">
        <x:f>IF(K14&lt;&gt;"",1,0)</x:f>
        <x:v>0</x:v>
      </x:c>
      <x:c r="P14" s="1"/>
      <x:c r="Q14" s="1"/>
      <x:c r="R14" s="1"/>
      <x:c r="S14" s="1"/>
      <x:c r="T14" s="1"/>
      <x:c r="U14" s="1"/>
      <x:c r="V14" s="1"/>
      <x:c r="W14" s="1"/>
    </x:row>
    <x:row r="15">
      <x:c r="A15" s="37"/>
      <x:c r="B15" s="31"/>
      <x:c r="C15" s="31"/>
      <x:c r="D15" s="31"/>
      <x:c r="E15" s="47"/>
      <x:c r="F15" s="31"/>
      <x:c r="G15" s="31"/>
      <x:c r="H15" s="37"/>
      <x:c r="I15" s="31"/>
      <x:c r="J15" s="31"/>
      <x:c r="K15" s="175" t="str">
        <x:f>IF(COUNTA(A15:J15)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inválidos",IF(OR(NOT(ISNUMBER(A15)),A15&lt;=0),"Data inválida",IF(OR(B15="",COUNTIFS(Veiculos!$A$5:$A$104,B15)&lt;&gt;1),"Veículo ausente ou duplicado",IF(IFERROR(INDEX(Veiculos!$AG$5:$AG$104,MATCH(B15,Veiculos!$A$5:$A$104,0)),0)&lt;&gt;1,"Cadastro do veículo pendente",IF(OR(NOT(ISNUMBER(E15)),E15&lt;0),"Valor inválido",IF(AND(G15&lt;&gt;"Sim",G15&lt;&gt;"Não"),"Pagamento inválido",IF(OR(NOT(ISNUMBER(H15)),H15&lt;=0),"Vencimento inválido",""))))))))</x:f>
      </x:c>
      <x:c r="L15" s="175" t="n">
        <x:f>IF(AND(A15&lt;&gt;"",K15=""),1,0)</x:f>
        <x:v>0</x:v>
      </x:c>
      <x:c r="M15" s="175" t="n">
        <x:f>IF(AND(ISNUMBER(A15),A15&gt;=Listas!B13,A15&lt;Listas!B14+1),1,0)</x:f>
        <x:v>0</x:v>
      </x:c>
      <x:c r="N15" s="175" t="n">
        <x:f>IF(COUNTA(A15:J15)=0,0,IF(COUNTIFS(Veiculos!$A$5:$A$104,B15)=1,IFERROR(INDEX(Veiculos!$X$5:$X$104,MATCH(B15,Veiculos!$A$5:$A$104,0)),0),IF(Listas!B15="Todos",1,0)))</x:f>
        <x:v>0</x:v>
      </x:c>
      <x:c r="O15" s="1" t="n">
        <x:f>IF(K15&lt;&gt;"",1,0)</x:f>
        <x:v>0</x:v>
      </x:c>
      <x:c r="P15" s="1"/>
      <x:c r="Q15" s="1"/>
      <x:c r="R15" s="1"/>
      <x:c r="S15" s="1"/>
      <x:c r="T15" s="1"/>
      <x:c r="U15" s="1"/>
      <x:c r="V15" s="1"/>
      <x:c r="W15" s="1"/>
    </x:row>
    <x:row r="16">
      <x:c r="A16" s="37"/>
      <x:c r="B16" s="31"/>
      <x:c r="C16" s="31"/>
      <x:c r="D16" s="31"/>
      <x:c r="E16" s="47"/>
      <x:c r="F16" s="31"/>
      <x:c r="G16" s="31"/>
      <x:c r="H16" s="37"/>
      <x:c r="I16" s="31"/>
      <x:c r="J16" s="31"/>
      <x:c r="K16" s="175" t="str">
        <x:f>IF(COUNTA(A16:J16)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inválidos",IF(OR(NOT(ISNUMBER(A16)),A16&lt;=0),"Data inválida",IF(OR(B16="",COUNTIFS(Veiculos!$A$5:$A$104,B16)&lt;&gt;1),"Veículo ausente ou duplicado",IF(IFERROR(INDEX(Veiculos!$AG$5:$AG$104,MATCH(B16,Veiculos!$A$5:$A$104,0)),0)&lt;&gt;1,"Cadastro do veículo pendente",IF(OR(NOT(ISNUMBER(E16)),E16&lt;0),"Valor inválido",IF(AND(G16&lt;&gt;"Sim",G16&lt;&gt;"Não"),"Pagamento inválido",IF(OR(NOT(ISNUMBER(H16)),H16&lt;=0),"Vencimento inválido",""))))))))</x:f>
      </x:c>
      <x:c r="L16" s="175" t="n">
        <x:f>IF(AND(A16&lt;&gt;"",K16=""),1,0)</x:f>
        <x:v>0</x:v>
      </x:c>
      <x:c r="M16" s="175" t="n">
        <x:f>IF(AND(ISNUMBER(A16),A16&gt;=Listas!B13,A16&lt;Listas!B14+1),1,0)</x:f>
        <x:v>0</x:v>
      </x:c>
      <x:c r="N16" s="175" t="n">
        <x:f>IF(COUNTA(A16:J16)=0,0,IF(COUNTIFS(Veiculos!$A$5:$A$104,B16)=1,IFERROR(INDEX(Veiculos!$X$5:$X$104,MATCH(B16,Veiculos!$A$5:$A$104,0)),0),IF(Listas!B15="Todos",1,0)))</x:f>
        <x:v>0</x:v>
      </x:c>
      <x:c r="O16" s="1" t="n">
        <x:f>IF(K16&lt;&gt;"",1,0)</x:f>
        <x:v>0</x:v>
      </x:c>
      <x:c r="P16" s="1"/>
      <x:c r="Q16" s="1"/>
      <x:c r="R16" s="1"/>
      <x:c r="S16" s="1"/>
      <x:c r="T16" s="1"/>
      <x:c r="U16" s="1"/>
      <x:c r="V16" s="1"/>
      <x:c r="W16" s="1"/>
    </x:row>
    <x:row r="17">
      <x:c r="A17" s="37"/>
      <x:c r="B17" s="31"/>
      <x:c r="C17" s="31"/>
      <x:c r="D17" s="31"/>
      <x:c r="E17" s="47"/>
      <x:c r="F17" s="31"/>
      <x:c r="G17" s="31"/>
      <x:c r="H17" s="37"/>
      <x:c r="I17" s="31"/>
      <x:c r="J17" s="31"/>
      <x:c r="K17" s="175" t="str">
        <x:f>IF(COUNTA(A17:J17)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inválidos",IF(OR(NOT(ISNUMBER(A17)),A17&lt;=0),"Data inválida",IF(OR(B17="",COUNTIFS(Veiculos!$A$5:$A$104,B17)&lt;&gt;1),"Veículo ausente ou duplicado",IF(IFERROR(INDEX(Veiculos!$AG$5:$AG$104,MATCH(B17,Veiculos!$A$5:$A$104,0)),0)&lt;&gt;1,"Cadastro do veículo pendente",IF(OR(NOT(ISNUMBER(E17)),E17&lt;0),"Valor inválido",IF(AND(G17&lt;&gt;"Sim",G17&lt;&gt;"Não"),"Pagamento inválido",IF(OR(NOT(ISNUMBER(H17)),H17&lt;=0),"Vencimento inválido",""))))))))</x:f>
      </x:c>
      <x:c r="L17" s="175" t="n">
        <x:f>IF(AND(A17&lt;&gt;"",K17=""),1,0)</x:f>
        <x:v>0</x:v>
      </x:c>
      <x:c r="M17" s="175" t="n">
        <x:f>IF(AND(ISNUMBER(A17),A17&gt;=Listas!B13,A17&lt;Listas!B14+1),1,0)</x:f>
        <x:v>0</x:v>
      </x:c>
      <x:c r="N17" s="175" t="n">
        <x:f>IF(COUNTA(A17:J17)=0,0,IF(COUNTIFS(Veiculos!$A$5:$A$104,B17)=1,IFERROR(INDEX(Veiculos!$X$5:$X$104,MATCH(B17,Veiculos!$A$5:$A$104,0)),0),IF(Listas!B15="Todos",1,0)))</x:f>
        <x:v>0</x:v>
      </x:c>
      <x:c r="O17" s="1" t="n">
        <x:f>IF(K17&lt;&gt;"",1,0)</x:f>
        <x:v>0</x:v>
      </x:c>
      <x:c r="P17" s="1"/>
      <x:c r="Q17" s="1"/>
      <x:c r="R17" s="1"/>
      <x:c r="S17" s="1"/>
      <x:c r="T17" s="1"/>
      <x:c r="U17" s="1"/>
      <x:c r="V17" s="1"/>
      <x:c r="W17" s="1"/>
    </x:row>
    <x:row r="18">
      <x:c r="A18" s="37"/>
      <x:c r="B18" s="31"/>
      <x:c r="C18" s="31"/>
      <x:c r="D18" s="31"/>
      <x:c r="E18" s="47"/>
      <x:c r="F18" s="31"/>
      <x:c r="G18" s="31"/>
      <x:c r="H18" s="37"/>
      <x:c r="I18" s="31"/>
      <x:c r="J18" s="31"/>
      <x:c r="K18" s="175" t="str">
        <x:f>IF(COUNTA(A18:J18)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inválidos",IF(OR(NOT(ISNUMBER(A18)),A18&lt;=0),"Data inválida",IF(OR(B18="",COUNTIFS(Veiculos!$A$5:$A$104,B18)&lt;&gt;1),"Veículo ausente ou duplicado",IF(IFERROR(INDEX(Veiculos!$AG$5:$AG$104,MATCH(B18,Veiculos!$A$5:$A$104,0)),0)&lt;&gt;1,"Cadastro do veículo pendente",IF(OR(NOT(ISNUMBER(E18)),E18&lt;0),"Valor inválido",IF(AND(G18&lt;&gt;"Sim",G18&lt;&gt;"Não"),"Pagamento inválido",IF(OR(NOT(ISNUMBER(H18)),H18&lt;=0),"Vencimento inválido",""))))))))</x:f>
      </x:c>
      <x:c r="L18" s="175" t="n">
        <x:f>IF(AND(A18&lt;&gt;"",K18=""),1,0)</x:f>
        <x:v>0</x:v>
      </x:c>
      <x:c r="M18" s="175" t="n">
        <x:f>IF(AND(ISNUMBER(A18),A18&gt;=Listas!B13,A18&lt;Listas!B14+1),1,0)</x:f>
        <x:v>0</x:v>
      </x:c>
      <x:c r="N18" s="175" t="n">
        <x:f>IF(COUNTA(A18:J18)=0,0,IF(COUNTIFS(Veiculos!$A$5:$A$104,B18)=1,IFERROR(INDEX(Veiculos!$X$5:$X$104,MATCH(B18,Veiculos!$A$5:$A$104,0)),0),IF(Listas!B15="Todos",1,0)))</x:f>
        <x:v>0</x:v>
      </x:c>
      <x:c r="O18" s="1" t="n">
        <x:f>IF(K18&lt;&gt;"",1,0)</x:f>
        <x:v>0</x:v>
      </x:c>
      <x:c r="P18" s="1"/>
      <x:c r="Q18" s="1"/>
      <x:c r="R18" s="1"/>
      <x:c r="S18" s="1"/>
      <x:c r="T18" s="1"/>
      <x:c r="U18" s="1"/>
      <x:c r="V18" s="1"/>
      <x:c r="W18" s="1"/>
    </x:row>
    <x:row r="19">
      <x:c r="A19" s="37"/>
      <x:c r="B19" s="31"/>
      <x:c r="C19" s="31"/>
      <x:c r="D19" s="31"/>
      <x:c r="E19" s="47"/>
      <x:c r="F19" s="31"/>
      <x:c r="G19" s="31"/>
      <x:c r="H19" s="37"/>
      <x:c r="I19" s="31"/>
      <x:c r="J19" s="31"/>
      <x:c r="K19" s="175" t="str">
        <x:f>IF(COUNTA(A19:J19)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inválidos",IF(OR(NOT(ISNUMBER(A19)),A19&lt;=0),"Data inválida",IF(OR(B19="",COUNTIFS(Veiculos!$A$5:$A$104,B19)&lt;&gt;1),"Veículo ausente ou duplicado",IF(IFERROR(INDEX(Veiculos!$AG$5:$AG$104,MATCH(B19,Veiculos!$A$5:$A$104,0)),0)&lt;&gt;1,"Cadastro do veículo pendente",IF(OR(NOT(ISNUMBER(E19)),E19&lt;0),"Valor inválido",IF(AND(G19&lt;&gt;"Sim",G19&lt;&gt;"Não"),"Pagamento inválido",IF(OR(NOT(ISNUMBER(H19)),H19&lt;=0),"Vencimento inválido",""))))))))</x:f>
      </x:c>
      <x:c r="L19" s="175" t="n">
        <x:f>IF(AND(A19&lt;&gt;"",K19=""),1,0)</x:f>
        <x:v>0</x:v>
      </x:c>
      <x:c r="M19" s="175" t="n">
        <x:f>IF(AND(ISNUMBER(A19),A19&gt;=Listas!B13,A19&lt;Listas!B14+1),1,0)</x:f>
        <x:v>0</x:v>
      </x:c>
      <x:c r="N19" s="175" t="n">
        <x:f>IF(COUNTA(A19:J19)=0,0,IF(COUNTIFS(Veiculos!$A$5:$A$104,B19)=1,IFERROR(INDEX(Veiculos!$X$5:$X$104,MATCH(B19,Veiculos!$A$5:$A$104,0)),0),IF(Listas!B15="Todos",1,0)))</x:f>
        <x:v>0</x:v>
      </x:c>
      <x:c r="O19" s="1" t="n">
        <x:f>IF(K19&lt;&gt;"",1,0)</x:f>
        <x:v>0</x:v>
      </x:c>
      <x:c r="P19" s="1"/>
      <x:c r="Q19" s="1"/>
      <x:c r="R19" s="1"/>
      <x:c r="S19" s="1"/>
      <x:c r="T19" s="1"/>
      <x:c r="U19" s="1"/>
      <x:c r="V19" s="1"/>
      <x:c r="W19" s="1"/>
    </x:row>
    <x:row r="20">
      <x:c r="A20" s="37"/>
      <x:c r="B20" s="31"/>
      <x:c r="C20" s="31"/>
      <x:c r="D20" s="31"/>
      <x:c r="E20" s="47"/>
      <x:c r="F20" s="31"/>
      <x:c r="G20" s="31"/>
      <x:c r="H20" s="37"/>
      <x:c r="I20" s="31"/>
      <x:c r="J20" s="31"/>
      <x:c r="K20" s="175" t="str">
        <x:f>IF(COUNTA(A20:J20)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inválidos",IF(OR(NOT(ISNUMBER(A20)),A20&lt;=0),"Data inválida",IF(OR(B20="",COUNTIFS(Veiculos!$A$5:$A$104,B20)&lt;&gt;1),"Veículo ausente ou duplicado",IF(IFERROR(INDEX(Veiculos!$AG$5:$AG$104,MATCH(B20,Veiculos!$A$5:$A$104,0)),0)&lt;&gt;1,"Cadastro do veículo pendente",IF(OR(NOT(ISNUMBER(E20)),E20&lt;0),"Valor inválido",IF(AND(G20&lt;&gt;"Sim",G20&lt;&gt;"Não"),"Pagamento inválido",IF(OR(NOT(ISNUMBER(H20)),H20&lt;=0),"Vencimento inválido",""))))))))</x:f>
      </x:c>
      <x:c r="L20" s="175" t="n">
        <x:f>IF(AND(A20&lt;&gt;"",K20=""),1,0)</x:f>
        <x:v>0</x:v>
      </x:c>
      <x:c r="M20" s="175" t="n">
        <x:f>IF(AND(ISNUMBER(A20),A20&gt;=Listas!B13,A20&lt;Listas!B14+1),1,0)</x:f>
        <x:v>0</x:v>
      </x:c>
      <x:c r="N20" s="175" t="n">
        <x:f>IF(COUNTA(A20:J20)=0,0,IF(COUNTIFS(Veiculos!$A$5:$A$104,B20)=1,IFERROR(INDEX(Veiculos!$X$5:$X$104,MATCH(B20,Veiculos!$A$5:$A$104,0)),0),IF(Listas!B15="Todos",1,0)))</x:f>
        <x:v>0</x:v>
      </x:c>
      <x:c r="O20" s="1" t="n">
        <x:f>IF(K20&lt;&gt;"",1,0)</x:f>
        <x:v>0</x:v>
      </x:c>
      <x:c r="P20" s="1"/>
      <x:c r="Q20" s="1"/>
      <x:c r="R20" s="1"/>
      <x:c r="S20" s="1"/>
      <x:c r="T20" s="1"/>
      <x:c r="U20" s="1"/>
      <x:c r="V20" s="1"/>
      <x:c r="W20" s="1"/>
    </x:row>
    <x:row r="21">
      <x:c r="A21" s="37"/>
      <x:c r="B21" s="31"/>
      <x:c r="C21" s="31"/>
      <x:c r="D21" s="31"/>
      <x:c r="E21" s="47"/>
      <x:c r="F21" s="31"/>
      <x:c r="G21" s="31"/>
      <x:c r="H21" s="37"/>
      <x:c r="I21" s="31"/>
      <x:c r="J21" s="31"/>
      <x:c r="K21" s="175" t="str">
        <x:f>IF(COUNTA(A21:J21)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inválidos",IF(OR(NOT(ISNUMBER(A21)),A21&lt;=0),"Data inválida",IF(OR(B21="",COUNTIFS(Veiculos!$A$5:$A$104,B21)&lt;&gt;1),"Veículo ausente ou duplicado",IF(IFERROR(INDEX(Veiculos!$AG$5:$AG$104,MATCH(B21,Veiculos!$A$5:$A$104,0)),0)&lt;&gt;1,"Cadastro do veículo pendente",IF(OR(NOT(ISNUMBER(E21)),E21&lt;0),"Valor inválido",IF(AND(G21&lt;&gt;"Sim",G21&lt;&gt;"Não"),"Pagamento inválido",IF(OR(NOT(ISNUMBER(H21)),H21&lt;=0),"Vencimento inválido",""))))))))</x:f>
      </x:c>
      <x:c r="L21" s="175" t="n">
        <x:f>IF(AND(A21&lt;&gt;"",K21=""),1,0)</x:f>
        <x:v>0</x:v>
      </x:c>
      <x:c r="M21" s="175" t="n">
        <x:f>IF(AND(ISNUMBER(A21),A21&gt;=Listas!B13,A21&lt;Listas!B14+1),1,0)</x:f>
        <x:v>0</x:v>
      </x:c>
      <x:c r="N21" s="175" t="n">
        <x:f>IF(COUNTA(A21:J21)=0,0,IF(COUNTIFS(Veiculos!$A$5:$A$104,B21)=1,IFERROR(INDEX(Veiculos!$X$5:$X$104,MATCH(B21,Veiculos!$A$5:$A$104,0)),0),IF(Listas!B15="Todos",1,0)))</x:f>
        <x:v>0</x:v>
      </x:c>
      <x:c r="O21" s="1" t="n">
        <x:f>IF(K21&lt;&gt;"",1,0)</x:f>
        <x:v>0</x:v>
      </x:c>
      <x:c r="P21" s="1"/>
      <x:c r="Q21" s="1"/>
      <x:c r="R21" s="1"/>
      <x:c r="S21" s="1"/>
      <x:c r="T21" s="1"/>
      <x:c r="U21" s="1"/>
      <x:c r="V21" s="1"/>
      <x:c r="W21" s="1"/>
    </x:row>
    <x:row r="22">
      <x:c r="A22" s="37"/>
      <x:c r="B22" s="31"/>
      <x:c r="C22" s="31"/>
      <x:c r="D22" s="31"/>
      <x:c r="E22" s="47"/>
      <x:c r="F22" s="31"/>
      <x:c r="G22" s="31"/>
      <x:c r="H22" s="37"/>
      <x:c r="I22" s="31"/>
      <x:c r="J22" s="31"/>
      <x:c r="K22" s="175" t="str">
        <x:f>IF(COUNTA(A22:J22)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inválidos",IF(OR(NOT(ISNUMBER(A22)),A22&lt;=0),"Data inválida",IF(OR(B22="",COUNTIFS(Veiculos!$A$5:$A$104,B22)&lt;&gt;1),"Veículo ausente ou duplicado",IF(IFERROR(INDEX(Veiculos!$AG$5:$AG$104,MATCH(B22,Veiculos!$A$5:$A$104,0)),0)&lt;&gt;1,"Cadastro do veículo pendente",IF(OR(NOT(ISNUMBER(E22)),E22&lt;0),"Valor inválido",IF(AND(G22&lt;&gt;"Sim",G22&lt;&gt;"Não"),"Pagamento inválido",IF(OR(NOT(ISNUMBER(H22)),H22&lt;=0),"Vencimento inválido",""))))))))</x:f>
      </x:c>
      <x:c r="L22" s="175" t="n">
        <x:f>IF(AND(A22&lt;&gt;"",K22=""),1,0)</x:f>
        <x:v>0</x:v>
      </x:c>
      <x:c r="M22" s="175" t="n">
        <x:f>IF(AND(ISNUMBER(A22),A22&gt;=Listas!B13,A22&lt;Listas!B14+1),1,0)</x:f>
        <x:v>0</x:v>
      </x:c>
      <x:c r="N22" s="175" t="n">
        <x:f>IF(COUNTA(A22:J22)=0,0,IF(COUNTIFS(Veiculos!$A$5:$A$104,B22)=1,IFERROR(INDEX(Veiculos!$X$5:$X$104,MATCH(B22,Veiculos!$A$5:$A$104,0)),0),IF(Listas!B15="Todos",1,0)))</x:f>
        <x:v>0</x:v>
      </x:c>
      <x:c r="O22" s="1" t="n">
        <x:f>IF(K22&lt;&gt;"",1,0)</x:f>
        <x:v>0</x:v>
      </x:c>
      <x:c r="P22" s="1"/>
      <x:c r="Q22" s="1"/>
      <x:c r="R22" s="1"/>
      <x:c r="S22" s="1"/>
      <x:c r="T22" s="1"/>
      <x:c r="U22" s="1"/>
      <x:c r="V22" s="1"/>
      <x:c r="W22" s="1"/>
    </x:row>
    <x:row r="23">
      <x:c r="A23" s="37"/>
      <x:c r="B23" s="31"/>
      <x:c r="C23" s="31"/>
      <x:c r="D23" s="31"/>
      <x:c r="E23" s="47"/>
      <x:c r="F23" s="31"/>
      <x:c r="G23" s="31"/>
      <x:c r="H23" s="37"/>
      <x:c r="I23" s="31"/>
      <x:c r="J23" s="31"/>
      <x:c r="K23" s="175" t="str">
        <x:f>IF(COUNTA(A23:J23)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inválidos",IF(OR(NOT(ISNUMBER(A23)),A23&lt;=0),"Data inválida",IF(OR(B23="",COUNTIFS(Veiculos!$A$5:$A$104,B23)&lt;&gt;1),"Veículo ausente ou duplicado",IF(IFERROR(INDEX(Veiculos!$AG$5:$AG$104,MATCH(B23,Veiculos!$A$5:$A$104,0)),0)&lt;&gt;1,"Cadastro do veículo pendente",IF(OR(NOT(ISNUMBER(E23)),E23&lt;0),"Valor inválido",IF(AND(G23&lt;&gt;"Sim",G23&lt;&gt;"Não"),"Pagamento inválido",IF(OR(NOT(ISNUMBER(H23)),H23&lt;=0),"Vencimento inválido",""))))))))</x:f>
      </x:c>
      <x:c r="L23" s="175" t="n">
        <x:f>IF(AND(A23&lt;&gt;"",K23=""),1,0)</x:f>
        <x:v>0</x:v>
      </x:c>
      <x:c r="M23" s="175" t="n">
        <x:f>IF(AND(ISNUMBER(A23),A23&gt;=Listas!B13,A23&lt;Listas!B14+1),1,0)</x:f>
        <x:v>0</x:v>
      </x:c>
      <x:c r="N23" s="175" t="n">
        <x:f>IF(COUNTA(A23:J23)=0,0,IF(COUNTIFS(Veiculos!$A$5:$A$104,B23)=1,IFERROR(INDEX(Veiculos!$X$5:$X$104,MATCH(B23,Veiculos!$A$5:$A$104,0)),0),IF(Listas!B15="Todos",1,0)))</x:f>
        <x:v>0</x:v>
      </x:c>
      <x:c r="O23" s="1" t="n">
        <x:f>IF(K23&lt;&gt;"",1,0)</x:f>
        <x:v>0</x:v>
      </x:c>
      <x:c r="P23" s="1"/>
      <x:c r="Q23" s="1"/>
      <x:c r="R23" s="1"/>
      <x:c r="S23" s="1"/>
      <x:c r="T23" s="1"/>
      <x:c r="U23" s="1"/>
      <x:c r="V23" s="1"/>
      <x:c r="W23" s="1"/>
    </x:row>
    <x:row r="24">
      <x:c r="A24" s="37"/>
      <x:c r="B24" s="31"/>
      <x:c r="C24" s="31"/>
      <x:c r="D24" s="31"/>
      <x:c r="E24" s="47"/>
      <x:c r="F24" s="31"/>
      <x:c r="G24" s="31"/>
      <x:c r="H24" s="37"/>
      <x:c r="I24" s="31"/>
      <x:c r="J24" s="31"/>
      <x:c r="K24" s="175" t="str">
        <x:f>IF(COUNTA(A24:J24)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inválidos",IF(OR(NOT(ISNUMBER(A24)),A24&lt;=0),"Data inválida",IF(OR(B24="",COUNTIFS(Veiculos!$A$5:$A$104,B24)&lt;&gt;1),"Veículo ausente ou duplicado",IF(IFERROR(INDEX(Veiculos!$AG$5:$AG$104,MATCH(B24,Veiculos!$A$5:$A$104,0)),0)&lt;&gt;1,"Cadastro do veículo pendente",IF(OR(NOT(ISNUMBER(E24)),E24&lt;0),"Valor inválido",IF(AND(G24&lt;&gt;"Sim",G24&lt;&gt;"Não"),"Pagamento inválido",IF(OR(NOT(ISNUMBER(H24)),H24&lt;=0),"Vencimento inválido",""))))))))</x:f>
      </x:c>
      <x:c r="L24" s="175" t="n">
        <x:f>IF(AND(A24&lt;&gt;"",K24=""),1,0)</x:f>
        <x:v>0</x:v>
      </x:c>
      <x:c r="M24" s="175" t="n">
        <x:f>IF(AND(ISNUMBER(A24),A24&gt;=Listas!B13,A24&lt;Listas!B14+1),1,0)</x:f>
        <x:v>0</x:v>
      </x:c>
      <x:c r="N24" s="175" t="n">
        <x:f>IF(COUNTA(A24:J24)=0,0,IF(COUNTIFS(Veiculos!$A$5:$A$104,B24)=1,IFERROR(INDEX(Veiculos!$X$5:$X$104,MATCH(B24,Veiculos!$A$5:$A$104,0)),0),IF(Listas!B15="Todos",1,0)))</x:f>
        <x:v>0</x:v>
      </x:c>
      <x:c r="O24" s="1" t="n">
        <x:f>IF(K24&lt;&gt;"",1,0)</x:f>
        <x:v>0</x:v>
      </x:c>
      <x:c r="P24" s="1"/>
      <x:c r="Q24" s="1"/>
      <x:c r="R24" s="1"/>
      <x:c r="S24" s="1"/>
      <x:c r="T24" s="1"/>
      <x:c r="U24" s="1"/>
      <x:c r="V24" s="1"/>
      <x:c r="W24" s="1"/>
    </x:row>
    <x:row r="25">
      <x:c r="A25" s="37"/>
      <x:c r="B25" s="31"/>
      <x:c r="C25" s="31"/>
      <x:c r="D25" s="31"/>
      <x:c r="E25" s="47"/>
      <x:c r="F25" s="31"/>
      <x:c r="G25" s="31"/>
      <x:c r="H25" s="37"/>
      <x:c r="I25" s="31"/>
      <x:c r="J25" s="31"/>
      <x:c r="K25" s="175" t="str">
        <x:f>IF(COUNTA(A25:J25)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inválidos",IF(OR(NOT(ISNUMBER(A25)),A25&lt;=0),"Data inválida",IF(OR(B25="",COUNTIFS(Veiculos!$A$5:$A$104,B25)&lt;&gt;1),"Veículo ausente ou duplicado",IF(IFERROR(INDEX(Veiculos!$AG$5:$AG$104,MATCH(B25,Veiculos!$A$5:$A$104,0)),0)&lt;&gt;1,"Cadastro do veículo pendente",IF(OR(NOT(ISNUMBER(E25)),E25&lt;0),"Valor inválido",IF(AND(G25&lt;&gt;"Sim",G25&lt;&gt;"Não"),"Pagamento inválido",IF(OR(NOT(ISNUMBER(H25)),H25&lt;=0),"Vencimento inválido",""))))))))</x:f>
      </x:c>
      <x:c r="L25" s="175" t="n">
        <x:f>IF(AND(A25&lt;&gt;"",K25=""),1,0)</x:f>
        <x:v>0</x:v>
      </x:c>
      <x:c r="M25" s="175" t="n">
        <x:f>IF(AND(ISNUMBER(A25),A25&gt;=Listas!B13,A25&lt;Listas!B14+1),1,0)</x:f>
        <x:v>0</x:v>
      </x:c>
      <x:c r="N25" s="175" t="n">
        <x:f>IF(COUNTA(A25:J25)=0,0,IF(COUNTIFS(Veiculos!$A$5:$A$104,B25)=1,IFERROR(INDEX(Veiculos!$X$5:$X$104,MATCH(B25,Veiculos!$A$5:$A$104,0)),0),IF(Listas!B15="Todos",1,0)))</x:f>
        <x:v>0</x:v>
      </x:c>
      <x:c r="O25" s="1" t="n">
        <x:f>IF(K25&lt;&gt;"",1,0)</x:f>
        <x:v>0</x:v>
      </x:c>
      <x:c r="P25" s="1"/>
      <x:c r="Q25" s="1"/>
      <x:c r="R25" s="1"/>
      <x:c r="S25" s="1"/>
      <x:c r="T25" s="1"/>
      <x:c r="U25" s="1"/>
      <x:c r="V25" s="1"/>
      <x:c r="W25" s="1"/>
    </x:row>
    <x:row r="26">
      <x:c r="A26" s="37"/>
      <x:c r="B26" s="31"/>
      <x:c r="C26" s="31"/>
      <x:c r="D26" s="31"/>
      <x:c r="E26" s="47"/>
      <x:c r="F26" s="31"/>
      <x:c r="G26" s="31"/>
      <x:c r="H26" s="37"/>
      <x:c r="I26" s="31"/>
      <x:c r="J26" s="31"/>
      <x:c r="K26" s="175" t="str">
        <x:f>IF(COUNTA(A26:J26)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inválidos",IF(OR(NOT(ISNUMBER(A26)),A26&lt;=0),"Data inválida",IF(OR(B26="",COUNTIFS(Veiculos!$A$5:$A$104,B26)&lt;&gt;1),"Veículo ausente ou duplicado",IF(IFERROR(INDEX(Veiculos!$AG$5:$AG$104,MATCH(B26,Veiculos!$A$5:$A$104,0)),0)&lt;&gt;1,"Cadastro do veículo pendente",IF(OR(NOT(ISNUMBER(E26)),E26&lt;0),"Valor inválido",IF(AND(G26&lt;&gt;"Sim",G26&lt;&gt;"Não"),"Pagamento inválido",IF(OR(NOT(ISNUMBER(H26)),H26&lt;=0),"Vencimento inválido",""))))))))</x:f>
      </x:c>
      <x:c r="L26" s="175" t="n">
        <x:f>IF(AND(A26&lt;&gt;"",K26=""),1,0)</x:f>
        <x:v>0</x:v>
      </x:c>
      <x:c r="M26" s="175" t="n">
        <x:f>IF(AND(ISNUMBER(A26),A26&gt;=Listas!B13,A26&lt;Listas!B14+1),1,0)</x:f>
        <x:v>0</x:v>
      </x:c>
      <x:c r="N26" s="175" t="n">
        <x:f>IF(COUNTA(A26:J26)=0,0,IF(COUNTIFS(Veiculos!$A$5:$A$104,B26)=1,IFERROR(INDEX(Veiculos!$X$5:$X$104,MATCH(B26,Veiculos!$A$5:$A$104,0)),0),IF(Listas!B15="Todos",1,0)))</x:f>
        <x:v>0</x:v>
      </x:c>
      <x:c r="O26" s="1" t="n">
        <x:f>IF(K26&lt;&gt;"",1,0)</x:f>
        <x:v>0</x:v>
      </x:c>
      <x:c r="P26" s="1"/>
      <x:c r="Q26" s="1"/>
      <x:c r="R26" s="1"/>
      <x:c r="S26" s="1"/>
      <x:c r="T26" s="1"/>
      <x:c r="U26" s="1"/>
      <x:c r="V26" s="1"/>
      <x:c r="W26" s="1"/>
    </x:row>
    <x:row r="27">
      <x:c r="A27" s="37"/>
      <x:c r="B27" s="31"/>
      <x:c r="C27" s="31"/>
      <x:c r="D27" s="31"/>
      <x:c r="E27" s="47"/>
      <x:c r="F27" s="31"/>
      <x:c r="G27" s="31"/>
      <x:c r="H27" s="37"/>
      <x:c r="I27" s="31"/>
      <x:c r="J27" s="31"/>
      <x:c r="K27" s="175" t="str">
        <x:f>IF(COUNTA(A27:J27)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inválidos",IF(OR(NOT(ISNUMBER(A27)),A27&lt;=0),"Data inválida",IF(OR(B27="",COUNTIFS(Veiculos!$A$5:$A$104,B27)&lt;&gt;1),"Veículo ausente ou duplicado",IF(IFERROR(INDEX(Veiculos!$AG$5:$AG$104,MATCH(B27,Veiculos!$A$5:$A$104,0)),0)&lt;&gt;1,"Cadastro do veículo pendente",IF(OR(NOT(ISNUMBER(E27)),E27&lt;0),"Valor inválido",IF(AND(G27&lt;&gt;"Sim",G27&lt;&gt;"Não"),"Pagamento inválido",IF(OR(NOT(ISNUMBER(H27)),H27&lt;=0),"Vencimento inválido",""))))))))</x:f>
      </x:c>
      <x:c r="L27" s="175" t="n">
        <x:f>IF(AND(A27&lt;&gt;"",K27=""),1,0)</x:f>
        <x:v>0</x:v>
      </x:c>
      <x:c r="M27" s="175" t="n">
        <x:f>IF(AND(ISNUMBER(A27),A27&gt;=Listas!B13,A27&lt;Listas!B14+1),1,0)</x:f>
        <x:v>0</x:v>
      </x:c>
      <x:c r="N27" s="175" t="n">
        <x:f>IF(COUNTA(A27:J27)=0,0,IF(COUNTIFS(Veiculos!$A$5:$A$104,B27)=1,IFERROR(INDEX(Veiculos!$X$5:$X$104,MATCH(B27,Veiculos!$A$5:$A$104,0)),0),IF(Listas!B15="Todos",1,0)))</x:f>
        <x:v>0</x:v>
      </x:c>
      <x:c r="O27" s="1" t="n">
        <x:f>IF(K27&lt;&gt;"",1,0)</x:f>
        <x:v>0</x:v>
      </x:c>
      <x:c r="P27" s="1"/>
      <x:c r="Q27" s="1"/>
      <x:c r="R27" s="1"/>
      <x:c r="S27" s="1"/>
      <x:c r="T27" s="1"/>
      <x:c r="U27" s="1"/>
      <x:c r="V27" s="1"/>
      <x:c r="W27" s="1"/>
    </x:row>
    <x:row r="28">
      <x:c r="A28" s="37"/>
      <x:c r="B28" s="31"/>
      <x:c r="C28" s="31"/>
      <x:c r="D28" s="31"/>
      <x:c r="E28" s="47"/>
      <x:c r="F28" s="31"/>
      <x:c r="G28" s="31"/>
      <x:c r="H28" s="37"/>
      <x:c r="I28" s="31"/>
      <x:c r="J28" s="31"/>
      <x:c r="K28" s="175" t="str">
        <x:f>IF(COUNTA(A28:J28)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inválidos",IF(OR(NOT(ISNUMBER(A28)),A28&lt;=0),"Data inválida",IF(OR(B28="",COUNTIFS(Veiculos!$A$5:$A$104,B28)&lt;&gt;1),"Veículo ausente ou duplicado",IF(IFERROR(INDEX(Veiculos!$AG$5:$AG$104,MATCH(B28,Veiculos!$A$5:$A$104,0)),0)&lt;&gt;1,"Cadastro do veículo pendente",IF(OR(NOT(ISNUMBER(E28)),E28&lt;0),"Valor inválido",IF(AND(G28&lt;&gt;"Sim",G28&lt;&gt;"Não"),"Pagamento inválido",IF(OR(NOT(ISNUMBER(H28)),H28&lt;=0),"Vencimento inválido",""))))))))</x:f>
      </x:c>
      <x:c r="L28" s="175" t="n">
        <x:f>IF(AND(A28&lt;&gt;"",K28=""),1,0)</x:f>
        <x:v>0</x:v>
      </x:c>
      <x:c r="M28" s="175" t="n">
        <x:f>IF(AND(ISNUMBER(A28),A28&gt;=Listas!B13,A28&lt;Listas!B14+1),1,0)</x:f>
        <x:v>0</x:v>
      </x:c>
      <x:c r="N28" s="175" t="n">
        <x:f>IF(COUNTA(A28:J28)=0,0,IF(COUNTIFS(Veiculos!$A$5:$A$104,B28)=1,IFERROR(INDEX(Veiculos!$X$5:$X$104,MATCH(B28,Veiculos!$A$5:$A$104,0)),0),IF(Listas!B15="Todos",1,0)))</x:f>
        <x:v>0</x:v>
      </x:c>
      <x:c r="O28" s="1" t="n">
        <x:f>IF(K28&lt;&gt;"",1,0)</x:f>
        <x:v>0</x:v>
      </x:c>
      <x:c r="P28" s="1"/>
      <x:c r="Q28" s="1"/>
      <x:c r="R28" s="1"/>
      <x:c r="S28" s="1"/>
      <x:c r="T28" s="1"/>
      <x:c r="U28" s="1"/>
      <x:c r="V28" s="1"/>
      <x:c r="W28" s="1"/>
    </x:row>
    <x:row r="29">
      <x:c r="A29" s="37"/>
      <x:c r="B29" s="31"/>
      <x:c r="C29" s="31"/>
      <x:c r="D29" s="31"/>
      <x:c r="E29" s="47"/>
      <x:c r="F29" s="31"/>
      <x:c r="G29" s="31"/>
      <x:c r="H29" s="37"/>
      <x:c r="I29" s="31"/>
      <x:c r="J29" s="31"/>
      <x:c r="K29" s="175" t="str">
        <x:f>IF(COUNTA(A29:J29)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inválidos",IF(OR(NOT(ISNUMBER(A29)),A29&lt;=0),"Data inválida",IF(OR(B29="",COUNTIFS(Veiculos!$A$5:$A$104,B29)&lt;&gt;1),"Veículo ausente ou duplicado",IF(IFERROR(INDEX(Veiculos!$AG$5:$AG$104,MATCH(B29,Veiculos!$A$5:$A$104,0)),0)&lt;&gt;1,"Cadastro do veículo pendente",IF(OR(NOT(ISNUMBER(E29)),E29&lt;0),"Valor inválido",IF(AND(G29&lt;&gt;"Sim",G29&lt;&gt;"Não"),"Pagamento inválido",IF(OR(NOT(ISNUMBER(H29)),H29&lt;=0),"Vencimento inválido",""))))))))</x:f>
      </x:c>
      <x:c r="L29" s="175" t="n">
        <x:f>IF(AND(A29&lt;&gt;"",K29=""),1,0)</x:f>
        <x:v>0</x:v>
      </x:c>
      <x:c r="M29" s="175" t="n">
        <x:f>IF(AND(ISNUMBER(A29),A29&gt;=Listas!B13,A29&lt;Listas!B14+1),1,0)</x:f>
        <x:v>0</x:v>
      </x:c>
      <x:c r="N29" s="175" t="n">
        <x:f>IF(COUNTA(A29:J29)=0,0,IF(COUNTIFS(Veiculos!$A$5:$A$104,B29)=1,IFERROR(INDEX(Veiculos!$X$5:$X$104,MATCH(B29,Veiculos!$A$5:$A$104,0)),0),IF(Listas!B15="Todos",1,0)))</x:f>
        <x:v>0</x:v>
      </x:c>
      <x:c r="O29" s="1" t="n">
        <x:f>IF(K29&lt;&gt;"",1,0)</x:f>
        <x:v>0</x:v>
      </x:c>
      <x:c r="P29" s="1"/>
      <x:c r="Q29" s="1"/>
      <x:c r="R29" s="1"/>
      <x:c r="S29" s="1"/>
      <x:c r="T29" s="1"/>
      <x:c r="U29" s="1"/>
      <x:c r="V29" s="1"/>
      <x:c r="W29" s="1"/>
    </x:row>
    <x:row r="30">
      <x:c r="A30" s="37"/>
      <x:c r="B30" s="31"/>
      <x:c r="C30" s="31"/>
      <x:c r="D30" s="31"/>
      <x:c r="E30" s="47"/>
      <x:c r="F30" s="31"/>
      <x:c r="G30" s="31"/>
      <x:c r="H30" s="37"/>
      <x:c r="I30" s="31"/>
      <x:c r="J30" s="31"/>
      <x:c r="K30" s="175" t="str">
        <x:f>IF(COUNTA(A30:J30)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inválidos",IF(OR(NOT(ISNUMBER(A30)),A30&lt;=0),"Data inválida",IF(OR(B30="",COUNTIFS(Veiculos!$A$5:$A$104,B30)&lt;&gt;1),"Veículo ausente ou duplicado",IF(IFERROR(INDEX(Veiculos!$AG$5:$AG$104,MATCH(B30,Veiculos!$A$5:$A$104,0)),0)&lt;&gt;1,"Cadastro do veículo pendente",IF(OR(NOT(ISNUMBER(E30)),E30&lt;0),"Valor inválido",IF(AND(G30&lt;&gt;"Sim",G30&lt;&gt;"Não"),"Pagamento inválido",IF(OR(NOT(ISNUMBER(H30)),H30&lt;=0),"Vencimento inválido",""))))))))</x:f>
      </x:c>
      <x:c r="L30" s="175" t="n">
        <x:f>IF(AND(A30&lt;&gt;"",K30=""),1,0)</x:f>
        <x:v>0</x:v>
      </x:c>
      <x:c r="M30" s="175" t="n">
        <x:f>IF(AND(ISNUMBER(A30),A30&gt;=Listas!B13,A30&lt;Listas!B14+1),1,0)</x:f>
        <x:v>0</x:v>
      </x:c>
      <x:c r="N30" s="175" t="n">
        <x:f>IF(COUNTA(A30:J30)=0,0,IF(COUNTIFS(Veiculos!$A$5:$A$104,B30)=1,IFERROR(INDEX(Veiculos!$X$5:$X$104,MATCH(B30,Veiculos!$A$5:$A$104,0)),0),IF(Listas!B15="Todos",1,0)))</x:f>
        <x:v>0</x:v>
      </x:c>
      <x:c r="O30" s="1" t="n">
        <x:f>IF(K30&lt;&gt;"",1,0)</x:f>
        <x:v>0</x:v>
      </x:c>
      <x:c r="P30" s="1"/>
      <x:c r="Q30" s="1"/>
      <x:c r="R30" s="1"/>
      <x:c r="S30" s="1"/>
      <x:c r="T30" s="1"/>
      <x:c r="U30" s="1"/>
      <x:c r="V30" s="1"/>
      <x:c r="W30" s="1"/>
    </x:row>
    <x:row r="31">
      <x:c r="A31" s="37"/>
      <x:c r="B31" s="31"/>
      <x:c r="C31" s="31"/>
      <x:c r="D31" s="31"/>
      <x:c r="E31" s="47"/>
      <x:c r="F31" s="31"/>
      <x:c r="G31" s="31"/>
      <x:c r="H31" s="37"/>
      <x:c r="I31" s="31"/>
      <x:c r="J31" s="31"/>
      <x:c r="K31" s="175" t="str">
        <x:f>IF(COUNTA(A31:J31)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inválidos",IF(OR(NOT(ISNUMBER(A31)),A31&lt;=0),"Data inválida",IF(OR(B31="",COUNTIFS(Veiculos!$A$5:$A$104,B31)&lt;&gt;1),"Veículo ausente ou duplicado",IF(IFERROR(INDEX(Veiculos!$AG$5:$AG$104,MATCH(B31,Veiculos!$A$5:$A$104,0)),0)&lt;&gt;1,"Cadastro do veículo pendente",IF(OR(NOT(ISNUMBER(E31)),E31&lt;0),"Valor inválido",IF(AND(G31&lt;&gt;"Sim",G31&lt;&gt;"Não"),"Pagamento inválido",IF(OR(NOT(ISNUMBER(H31)),H31&lt;=0),"Vencimento inválido",""))))))))</x:f>
      </x:c>
      <x:c r="L31" s="175" t="n">
        <x:f>IF(AND(A31&lt;&gt;"",K31=""),1,0)</x:f>
        <x:v>0</x:v>
      </x:c>
      <x:c r="M31" s="175" t="n">
        <x:f>IF(AND(ISNUMBER(A31),A31&gt;=Listas!B13,A31&lt;Listas!B14+1),1,0)</x:f>
        <x:v>0</x:v>
      </x:c>
      <x:c r="N31" s="175" t="n">
        <x:f>IF(COUNTA(A31:J31)=0,0,IF(COUNTIFS(Veiculos!$A$5:$A$104,B31)=1,IFERROR(INDEX(Veiculos!$X$5:$X$104,MATCH(B31,Veiculos!$A$5:$A$104,0)),0),IF(Listas!B15="Todos",1,0)))</x:f>
        <x:v>0</x:v>
      </x:c>
      <x:c r="O31" s="1" t="n">
        <x:f>IF(K31&lt;&gt;"",1,0)</x:f>
        <x:v>0</x:v>
      </x:c>
      <x:c r="P31" s="1"/>
      <x:c r="Q31" s="1"/>
      <x:c r="R31" s="1"/>
      <x:c r="S31" s="1"/>
      <x:c r="T31" s="1"/>
      <x:c r="U31" s="1"/>
      <x:c r="V31" s="1"/>
      <x:c r="W31" s="1"/>
    </x:row>
    <x:row r="32">
      <x:c r="A32" s="37"/>
      <x:c r="B32" s="31"/>
      <x:c r="C32" s="31"/>
      <x:c r="D32" s="31"/>
      <x:c r="E32" s="47"/>
      <x:c r="F32" s="31"/>
      <x:c r="G32" s="31"/>
      <x:c r="H32" s="37"/>
      <x:c r="I32" s="31"/>
      <x:c r="J32" s="31"/>
      <x:c r="K32" s="175" t="str">
        <x:f>IF(COUNTA(A32:J32)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inválidos",IF(OR(NOT(ISNUMBER(A32)),A32&lt;=0),"Data inválida",IF(OR(B32="",COUNTIFS(Veiculos!$A$5:$A$104,B32)&lt;&gt;1),"Veículo ausente ou duplicado",IF(IFERROR(INDEX(Veiculos!$AG$5:$AG$104,MATCH(B32,Veiculos!$A$5:$A$104,0)),0)&lt;&gt;1,"Cadastro do veículo pendente",IF(OR(NOT(ISNUMBER(E32)),E32&lt;0),"Valor inválido",IF(AND(G32&lt;&gt;"Sim",G32&lt;&gt;"Não"),"Pagamento inválido",IF(OR(NOT(ISNUMBER(H32)),H32&lt;=0),"Vencimento inválido",""))))))))</x:f>
      </x:c>
      <x:c r="L32" s="175" t="n">
        <x:f>IF(AND(A32&lt;&gt;"",K32=""),1,0)</x:f>
        <x:v>0</x:v>
      </x:c>
      <x:c r="M32" s="175" t="n">
        <x:f>IF(AND(ISNUMBER(A32),A32&gt;=Listas!B13,A32&lt;Listas!B14+1),1,0)</x:f>
        <x:v>0</x:v>
      </x:c>
      <x:c r="N32" s="175" t="n">
        <x:f>IF(COUNTA(A32:J32)=0,0,IF(COUNTIFS(Veiculos!$A$5:$A$104,B32)=1,IFERROR(INDEX(Veiculos!$X$5:$X$104,MATCH(B32,Veiculos!$A$5:$A$104,0)),0),IF(Listas!B15="Todos",1,0)))</x:f>
        <x:v>0</x:v>
      </x:c>
      <x:c r="O32" s="1" t="n">
        <x:f>IF(K32&lt;&gt;"",1,0)</x:f>
        <x:v>0</x:v>
      </x:c>
      <x:c r="P32" s="1"/>
      <x:c r="Q32" s="1"/>
      <x:c r="R32" s="1"/>
      <x:c r="S32" s="1"/>
      <x:c r="T32" s="1"/>
      <x:c r="U32" s="1"/>
      <x:c r="V32" s="1"/>
      <x:c r="W32" s="1"/>
    </x:row>
    <x:row r="33">
      <x:c r="A33" s="37"/>
      <x:c r="B33" s="31"/>
      <x:c r="C33" s="31"/>
      <x:c r="D33" s="31"/>
      <x:c r="E33" s="47"/>
      <x:c r="F33" s="31"/>
      <x:c r="G33" s="31"/>
      <x:c r="H33" s="37"/>
      <x:c r="I33" s="31"/>
      <x:c r="J33" s="31"/>
      <x:c r="K33" s="175" t="str">
        <x:f>IF(COUNTA(A33:J33)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inválidos",IF(OR(NOT(ISNUMBER(A33)),A33&lt;=0),"Data inválida",IF(OR(B33="",COUNTIFS(Veiculos!$A$5:$A$104,B33)&lt;&gt;1),"Veículo ausente ou duplicado",IF(IFERROR(INDEX(Veiculos!$AG$5:$AG$104,MATCH(B33,Veiculos!$A$5:$A$104,0)),0)&lt;&gt;1,"Cadastro do veículo pendente",IF(OR(NOT(ISNUMBER(E33)),E33&lt;0),"Valor inválido",IF(AND(G33&lt;&gt;"Sim",G33&lt;&gt;"Não"),"Pagamento inválido",IF(OR(NOT(ISNUMBER(H33)),H33&lt;=0),"Vencimento inválido",""))))))))</x:f>
      </x:c>
      <x:c r="L33" s="175" t="n">
        <x:f>IF(AND(A33&lt;&gt;"",K33=""),1,0)</x:f>
        <x:v>0</x:v>
      </x:c>
      <x:c r="M33" s="175" t="n">
        <x:f>IF(AND(ISNUMBER(A33),A33&gt;=Listas!B13,A33&lt;Listas!B14+1),1,0)</x:f>
        <x:v>0</x:v>
      </x:c>
      <x:c r="N33" s="175" t="n">
        <x:f>IF(COUNTA(A33:J33)=0,0,IF(COUNTIFS(Veiculos!$A$5:$A$104,B33)=1,IFERROR(INDEX(Veiculos!$X$5:$X$104,MATCH(B33,Veiculos!$A$5:$A$104,0)),0),IF(Listas!B15="Todos",1,0)))</x:f>
        <x:v>0</x:v>
      </x:c>
      <x:c r="O33" s="1" t="n">
        <x:f>IF(K33&lt;&gt;"",1,0)</x:f>
        <x:v>0</x:v>
      </x:c>
      <x:c r="P33" s="1"/>
      <x:c r="Q33" s="1"/>
      <x:c r="R33" s="1"/>
      <x:c r="S33" s="1"/>
      <x:c r="T33" s="1"/>
      <x:c r="U33" s="1"/>
      <x:c r="V33" s="1"/>
      <x:c r="W33" s="1"/>
    </x:row>
    <x:row r="34">
      <x:c r="A34" s="37"/>
      <x:c r="B34" s="31"/>
      <x:c r="C34" s="31"/>
      <x:c r="D34" s="31"/>
      <x:c r="E34" s="47"/>
      <x:c r="F34" s="31"/>
      <x:c r="G34" s="31"/>
      <x:c r="H34" s="37"/>
      <x:c r="I34" s="31"/>
      <x:c r="J34" s="31"/>
      <x:c r="K34" s="175" t="str">
        <x:f>IF(COUNTA(A34:J34)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inválidos",IF(OR(NOT(ISNUMBER(A34)),A34&lt;=0),"Data inválida",IF(OR(B34="",COUNTIFS(Veiculos!$A$5:$A$104,B34)&lt;&gt;1),"Veículo ausente ou duplicado",IF(IFERROR(INDEX(Veiculos!$AG$5:$AG$104,MATCH(B34,Veiculos!$A$5:$A$104,0)),0)&lt;&gt;1,"Cadastro do veículo pendente",IF(OR(NOT(ISNUMBER(E34)),E34&lt;0),"Valor inválido",IF(AND(G34&lt;&gt;"Sim",G34&lt;&gt;"Não"),"Pagamento inválido",IF(OR(NOT(ISNUMBER(H34)),H34&lt;=0),"Vencimento inválido",""))))))))</x:f>
      </x:c>
      <x:c r="L34" s="175" t="n">
        <x:f>IF(AND(A34&lt;&gt;"",K34=""),1,0)</x:f>
        <x:v>0</x:v>
      </x:c>
      <x:c r="M34" s="175" t="n">
        <x:f>IF(AND(ISNUMBER(A34),A34&gt;=Listas!B13,A34&lt;Listas!B14+1),1,0)</x:f>
        <x:v>0</x:v>
      </x:c>
      <x:c r="N34" s="175" t="n">
        <x:f>IF(COUNTA(A34:J34)=0,0,IF(COUNTIFS(Veiculos!$A$5:$A$104,B34)=1,IFERROR(INDEX(Veiculos!$X$5:$X$104,MATCH(B34,Veiculos!$A$5:$A$104,0)),0),IF(Listas!B15="Todos",1,0)))</x:f>
        <x:v>0</x:v>
      </x:c>
      <x:c r="O34" s="1" t="n">
        <x:f>IF(K34&lt;&gt;"",1,0)</x:f>
        <x:v>0</x:v>
      </x:c>
      <x:c r="P34" s="1"/>
      <x:c r="Q34" s="1"/>
      <x:c r="R34" s="1"/>
      <x:c r="S34" s="1"/>
      <x:c r="T34" s="1"/>
      <x:c r="U34" s="1"/>
      <x:c r="V34" s="1"/>
      <x:c r="W34" s="1"/>
    </x:row>
    <x:row r="35">
      <x:c r="A35" s="37"/>
      <x:c r="B35" s="31"/>
      <x:c r="C35" s="31"/>
      <x:c r="D35" s="31"/>
      <x:c r="E35" s="47"/>
      <x:c r="F35" s="31"/>
      <x:c r="G35" s="31"/>
      <x:c r="H35" s="37"/>
      <x:c r="I35" s="31"/>
      <x:c r="J35" s="31"/>
      <x:c r="K35" s="175" t="str">
        <x:f>IF(COUNTA(A35:J35)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inválidos",IF(OR(NOT(ISNUMBER(A35)),A35&lt;=0),"Data inválida",IF(OR(B35="",COUNTIFS(Veiculos!$A$5:$A$104,B35)&lt;&gt;1),"Veículo ausente ou duplicado",IF(IFERROR(INDEX(Veiculos!$AG$5:$AG$104,MATCH(B35,Veiculos!$A$5:$A$104,0)),0)&lt;&gt;1,"Cadastro do veículo pendente",IF(OR(NOT(ISNUMBER(E35)),E35&lt;0),"Valor inválido",IF(AND(G35&lt;&gt;"Sim",G35&lt;&gt;"Não"),"Pagamento inválido",IF(OR(NOT(ISNUMBER(H35)),H35&lt;=0),"Vencimento inválido",""))))))))</x:f>
      </x:c>
      <x:c r="L35" s="175" t="n">
        <x:f>IF(AND(A35&lt;&gt;"",K35=""),1,0)</x:f>
        <x:v>0</x:v>
      </x:c>
      <x:c r="M35" s="175" t="n">
        <x:f>IF(AND(ISNUMBER(A35),A35&gt;=Listas!B13,A35&lt;Listas!B14+1),1,0)</x:f>
        <x:v>0</x:v>
      </x:c>
      <x:c r="N35" s="175" t="n">
        <x:f>IF(COUNTA(A35:J35)=0,0,IF(COUNTIFS(Veiculos!$A$5:$A$104,B35)=1,IFERROR(INDEX(Veiculos!$X$5:$X$104,MATCH(B35,Veiculos!$A$5:$A$104,0)),0),IF(Listas!B15="Todos",1,0)))</x:f>
        <x:v>0</x:v>
      </x:c>
      <x:c r="O35" s="1" t="n">
        <x:f>IF(K35&lt;&gt;"",1,0)</x:f>
        <x:v>0</x:v>
      </x:c>
      <x:c r="P35" s="1"/>
      <x:c r="Q35" s="1"/>
      <x:c r="R35" s="1"/>
      <x:c r="S35" s="1"/>
      <x:c r="T35" s="1"/>
      <x:c r="U35" s="1"/>
      <x:c r="V35" s="1"/>
      <x:c r="W35" s="1"/>
    </x:row>
    <x:row r="36">
      <x:c r="A36" s="37"/>
      <x:c r="B36" s="31"/>
      <x:c r="C36" s="31"/>
      <x:c r="D36" s="31"/>
      <x:c r="E36" s="47"/>
      <x:c r="F36" s="31"/>
      <x:c r="G36" s="31"/>
      <x:c r="H36" s="37"/>
      <x:c r="I36" s="31"/>
      <x:c r="J36" s="31"/>
      <x:c r="K36" s="175" t="str">
        <x:f>IF(COUNTA(A36:J36)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inválidos",IF(OR(NOT(ISNUMBER(A36)),A36&lt;=0),"Data inválida",IF(OR(B36="",COUNTIFS(Veiculos!$A$5:$A$104,B36)&lt;&gt;1),"Veículo ausente ou duplicado",IF(IFERROR(INDEX(Veiculos!$AG$5:$AG$104,MATCH(B36,Veiculos!$A$5:$A$104,0)),0)&lt;&gt;1,"Cadastro do veículo pendente",IF(OR(NOT(ISNUMBER(E36)),E36&lt;0),"Valor inválido",IF(AND(G36&lt;&gt;"Sim",G36&lt;&gt;"Não"),"Pagamento inválido",IF(OR(NOT(ISNUMBER(H36)),H36&lt;=0),"Vencimento inválido",""))))))))</x:f>
      </x:c>
      <x:c r="L36" s="175" t="n">
        <x:f>IF(AND(A36&lt;&gt;"",K36=""),1,0)</x:f>
        <x:v>0</x:v>
      </x:c>
      <x:c r="M36" s="175" t="n">
        <x:f>IF(AND(ISNUMBER(A36),A36&gt;=Listas!B13,A36&lt;Listas!B14+1),1,0)</x:f>
        <x:v>0</x:v>
      </x:c>
      <x:c r="N36" s="175" t="n">
        <x:f>IF(COUNTA(A36:J36)=0,0,IF(COUNTIFS(Veiculos!$A$5:$A$104,B36)=1,IFERROR(INDEX(Veiculos!$X$5:$X$104,MATCH(B36,Veiculos!$A$5:$A$104,0)),0),IF(Listas!B15="Todos",1,0)))</x:f>
        <x:v>0</x:v>
      </x:c>
      <x:c r="O36" s="1" t="n">
        <x:f>IF(K36&lt;&gt;"",1,0)</x:f>
        <x:v>0</x:v>
      </x:c>
      <x:c r="P36" s="1"/>
      <x:c r="Q36" s="1"/>
      <x:c r="R36" s="1"/>
      <x:c r="S36" s="1"/>
      <x:c r="T36" s="1"/>
      <x:c r="U36" s="1"/>
      <x:c r="V36" s="1"/>
      <x:c r="W36" s="1"/>
    </x:row>
    <x:row r="37">
      <x:c r="A37" s="37"/>
      <x:c r="B37" s="31"/>
      <x:c r="C37" s="31"/>
      <x:c r="D37" s="31"/>
      <x:c r="E37" s="47"/>
      <x:c r="F37" s="31"/>
      <x:c r="G37" s="31"/>
      <x:c r="H37" s="37"/>
      <x:c r="I37" s="31"/>
      <x:c r="J37" s="31"/>
      <x:c r="K37" s="175" t="str">
        <x:f>IF(COUNTA(A37:J37)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inválidos",IF(OR(NOT(ISNUMBER(A37)),A37&lt;=0),"Data inválida",IF(OR(B37="",COUNTIFS(Veiculos!$A$5:$A$104,B37)&lt;&gt;1),"Veículo ausente ou duplicado",IF(IFERROR(INDEX(Veiculos!$AG$5:$AG$104,MATCH(B37,Veiculos!$A$5:$A$104,0)),0)&lt;&gt;1,"Cadastro do veículo pendente",IF(OR(NOT(ISNUMBER(E37)),E37&lt;0),"Valor inválido",IF(AND(G37&lt;&gt;"Sim",G37&lt;&gt;"Não"),"Pagamento inválido",IF(OR(NOT(ISNUMBER(H37)),H37&lt;=0),"Vencimento inválido",""))))))))</x:f>
      </x:c>
      <x:c r="L37" s="175" t="n">
        <x:f>IF(AND(A37&lt;&gt;"",K37=""),1,0)</x:f>
        <x:v>0</x:v>
      </x:c>
      <x:c r="M37" s="175" t="n">
        <x:f>IF(AND(ISNUMBER(A37),A37&gt;=Listas!B13,A37&lt;Listas!B14+1),1,0)</x:f>
        <x:v>0</x:v>
      </x:c>
      <x:c r="N37" s="175" t="n">
        <x:f>IF(COUNTA(A37:J37)=0,0,IF(COUNTIFS(Veiculos!$A$5:$A$104,B37)=1,IFERROR(INDEX(Veiculos!$X$5:$X$104,MATCH(B37,Veiculos!$A$5:$A$104,0)),0),IF(Listas!B15="Todos",1,0)))</x:f>
        <x:v>0</x:v>
      </x:c>
      <x:c r="O37" s="1" t="n">
        <x:f>IF(K37&lt;&gt;"",1,0)</x:f>
        <x:v>0</x:v>
      </x:c>
      <x:c r="P37" s="1"/>
      <x:c r="Q37" s="1"/>
      <x:c r="R37" s="1"/>
      <x:c r="S37" s="1"/>
      <x:c r="T37" s="1"/>
      <x:c r="U37" s="1"/>
      <x:c r="V37" s="1"/>
      <x:c r="W37" s="1"/>
    </x:row>
    <x:row r="38">
      <x:c r="A38" s="37"/>
      <x:c r="B38" s="31"/>
      <x:c r="C38" s="31"/>
      <x:c r="D38" s="31"/>
      <x:c r="E38" s="47"/>
      <x:c r="F38" s="31"/>
      <x:c r="G38" s="31"/>
      <x:c r="H38" s="37"/>
      <x:c r="I38" s="31"/>
      <x:c r="J38" s="31"/>
      <x:c r="K38" s="175" t="str">
        <x:f>IF(COUNTA(A38:J38)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inválidos",IF(OR(NOT(ISNUMBER(A38)),A38&lt;=0),"Data inválida",IF(OR(B38="",COUNTIFS(Veiculos!$A$5:$A$104,B38)&lt;&gt;1),"Veículo ausente ou duplicado",IF(IFERROR(INDEX(Veiculos!$AG$5:$AG$104,MATCH(B38,Veiculos!$A$5:$A$104,0)),0)&lt;&gt;1,"Cadastro do veículo pendente",IF(OR(NOT(ISNUMBER(E38)),E38&lt;0),"Valor inválido",IF(AND(G38&lt;&gt;"Sim",G38&lt;&gt;"Não"),"Pagamento inválido",IF(OR(NOT(ISNUMBER(H38)),H38&lt;=0),"Vencimento inválido",""))))))))</x:f>
      </x:c>
      <x:c r="L38" s="175" t="n">
        <x:f>IF(AND(A38&lt;&gt;"",K38=""),1,0)</x:f>
        <x:v>0</x:v>
      </x:c>
      <x:c r="M38" s="175" t="n">
        <x:f>IF(AND(ISNUMBER(A38),A38&gt;=Listas!B13,A38&lt;Listas!B14+1),1,0)</x:f>
        <x:v>0</x:v>
      </x:c>
      <x:c r="N38" s="175" t="n">
        <x:f>IF(COUNTA(A38:J38)=0,0,IF(COUNTIFS(Veiculos!$A$5:$A$104,B38)=1,IFERROR(INDEX(Veiculos!$X$5:$X$104,MATCH(B38,Veiculos!$A$5:$A$104,0)),0),IF(Listas!B15="Todos",1,0)))</x:f>
        <x:v>0</x:v>
      </x:c>
      <x:c r="O38" s="1" t="n">
        <x:f>IF(K38&lt;&gt;"",1,0)</x:f>
        <x:v>0</x:v>
      </x:c>
      <x:c r="P38" s="1"/>
      <x:c r="Q38" s="1"/>
      <x:c r="R38" s="1"/>
      <x:c r="S38" s="1"/>
      <x:c r="T38" s="1"/>
      <x:c r="U38" s="1"/>
      <x:c r="V38" s="1"/>
      <x:c r="W38" s="1"/>
    </x:row>
    <x:row r="39">
      <x:c r="A39" s="37"/>
      <x:c r="B39" s="31"/>
      <x:c r="C39" s="31"/>
      <x:c r="D39" s="31"/>
      <x:c r="E39" s="47"/>
      <x:c r="F39" s="31"/>
      <x:c r="G39" s="31"/>
      <x:c r="H39" s="37"/>
      <x:c r="I39" s="31"/>
      <x:c r="J39" s="31"/>
      <x:c r="K39" s="175" t="str">
        <x:f>IF(COUNTA(A39:J39)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inválidos",IF(OR(NOT(ISNUMBER(A39)),A39&lt;=0),"Data inválida",IF(OR(B39="",COUNTIFS(Veiculos!$A$5:$A$104,B39)&lt;&gt;1),"Veículo ausente ou duplicado",IF(IFERROR(INDEX(Veiculos!$AG$5:$AG$104,MATCH(B39,Veiculos!$A$5:$A$104,0)),0)&lt;&gt;1,"Cadastro do veículo pendente",IF(OR(NOT(ISNUMBER(E39)),E39&lt;0),"Valor inválido",IF(AND(G39&lt;&gt;"Sim",G39&lt;&gt;"Não"),"Pagamento inválido",IF(OR(NOT(ISNUMBER(H39)),H39&lt;=0),"Vencimento inválido",""))))))))</x:f>
      </x:c>
      <x:c r="L39" s="175" t="n">
        <x:f>IF(AND(A39&lt;&gt;"",K39=""),1,0)</x:f>
        <x:v>0</x:v>
      </x:c>
      <x:c r="M39" s="175" t="n">
        <x:f>IF(AND(ISNUMBER(A39),A39&gt;=Listas!B13,A39&lt;Listas!B14+1),1,0)</x:f>
        <x:v>0</x:v>
      </x:c>
      <x:c r="N39" s="175" t="n">
        <x:f>IF(COUNTA(A39:J39)=0,0,IF(COUNTIFS(Veiculos!$A$5:$A$104,B39)=1,IFERROR(INDEX(Veiculos!$X$5:$X$104,MATCH(B39,Veiculos!$A$5:$A$104,0)),0),IF(Listas!B15="Todos",1,0)))</x:f>
        <x:v>0</x:v>
      </x:c>
      <x:c r="O39" s="1" t="n">
        <x:f>IF(K39&lt;&gt;"",1,0)</x:f>
        <x:v>0</x:v>
      </x:c>
      <x:c r="P39" s="1"/>
      <x:c r="Q39" s="1"/>
      <x:c r="R39" s="1"/>
      <x:c r="S39" s="1"/>
      <x:c r="T39" s="1"/>
      <x:c r="U39" s="1"/>
      <x:c r="V39" s="1"/>
      <x:c r="W39" s="1"/>
    </x:row>
    <x:row r="40">
      <x:c r="A40" s="37"/>
      <x:c r="B40" s="31"/>
      <x:c r="C40" s="31"/>
      <x:c r="D40" s="31"/>
      <x:c r="E40" s="47"/>
      <x:c r="F40" s="31"/>
      <x:c r="G40" s="31"/>
      <x:c r="H40" s="37"/>
      <x:c r="I40" s="31"/>
      <x:c r="J40" s="31"/>
      <x:c r="K40" s="175" t="str">
        <x:f>IF(COUNTA(A40:J40)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inválidos",IF(OR(NOT(ISNUMBER(A40)),A40&lt;=0),"Data inválida",IF(OR(B40="",COUNTIFS(Veiculos!$A$5:$A$104,B40)&lt;&gt;1),"Veículo ausente ou duplicado",IF(IFERROR(INDEX(Veiculos!$AG$5:$AG$104,MATCH(B40,Veiculos!$A$5:$A$104,0)),0)&lt;&gt;1,"Cadastro do veículo pendente",IF(OR(NOT(ISNUMBER(E40)),E40&lt;0),"Valor inválido",IF(AND(G40&lt;&gt;"Sim",G40&lt;&gt;"Não"),"Pagamento inválido",IF(OR(NOT(ISNUMBER(H40)),H40&lt;=0),"Vencimento inválido",""))))))))</x:f>
      </x:c>
      <x:c r="L40" s="175" t="n">
        <x:f>IF(AND(A40&lt;&gt;"",K40=""),1,0)</x:f>
        <x:v>0</x:v>
      </x:c>
      <x:c r="M40" s="175" t="n">
        <x:f>IF(AND(ISNUMBER(A40),A40&gt;=Listas!B13,A40&lt;Listas!B14+1),1,0)</x:f>
        <x:v>0</x:v>
      </x:c>
      <x:c r="N40" s="175" t="n">
        <x:f>IF(COUNTA(A40:J40)=0,0,IF(COUNTIFS(Veiculos!$A$5:$A$104,B40)=1,IFERROR(INDEX(Veiculos!$X$5:$X$104,MATCH(B40,Veiculos!$A$5:$A$104,0)),0),IF(Listas!B15="Todos",1,0)))</x:f>
        <x:v>0</x:v>
      </x:c>
      <x:c r="O40" s="1" t="n">
        <x:f>IF(K40&lt;&gt;"",1,0)</x:f>
        <x:v>0</x:v>
      </x:c>
      <x:c r="P40" s="1"/>
      <x:c r="Q40" s="1"/>
      <x:c r="R40" s="1"/>
      <x:c r="S40" s="1"/>
      <x:c r="T40" s="1"/>
      <x:c r="U40" s="1"/>
      <x:c r="V40" s="1"/>
      <x:c r="W40" s="1"/>
    </x:row>
    <x:row r="41">
      <x:c r="A41" s="37"/>
      <x:c r="B41" s="31"/>
      <x:c r="C41" s="31"/>
      <x:c r="D41" s="31"/>
      <x:c r="E41" s="47"/>
      <x:c r="F41" s="31"/>
      <x:c r="G41" s="31"/>
      <x:c r="H41" s="37"/>
      <x:c r="I41" s="31"/>
      <x:c r="J41" s="31"/>
      <x:c r="K41" s="175" t="str">
        <x:f>IF(COUNTA(A41:J41)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inválidos",IF(OR(NOT(ISNUMBER(A41)),A41&lt;=0),"Data inválida",IF(OR(B41="",COUNTIFS(Veiculos!$A$5:$A$104,B41)&lt;&gt;1),"Veículo ausente ou duplicado",IF(IFERROR(INDEX(Veiculos!$AG$5:$AG$104,MATCH(B41,Veiculos!$A$5:$A$104,0)),0)&lt;&gt;1,"Cadastro do veículo pendente",IF(OR(NOT(ISNUMBER(E41)),E41&lt;0),"Valor inválido",IF(AND(G41&lt;&gt;"Sim",G41&lt;&gt;"Não"),"Pagamento inválido",IF(OR(NOT(ISNUMBER(H41)),H41&lt;=0),"Vencimento inválido",""))))))))</x:f>
      </x:c>
      <x:c r="L41" s="175" t="n">
        <x:f>IF(AND(A41&lt;&gt;"",K41=""),1,0)</x:f>
        <x:v>0</x:v>
      </x:c>
      <x:c r="M41" s="175" t="n">
        <x:f>IF(AND(ISNUMBER(A41),A41&gt;=Listas!B13,A41&lt;Listas!B14+1),1,0)</x:f>
        <x:v>0</x:v>
      </x:c>
      <x:c r="N41" s="175" t="n">
        <x:f>IF(COUNTA(A41:J41)=0,0,IF(COUNTIFS(Veiculos!$A$5:$A$104,B41)=1,IFERROR(INDEX(Veiculos!$X$5:$X$104,MATCH(B41,Veiculos!$A$5:$A$104,0)),0),IF(Listas!B15="Todos",1,0)))</x:f>
        <x:v>0</x:v>
      </x:c>
      <x:c r="O41" s="1" t="n">
        <x:f>IF(K41&lt;&gt;"",1,0)</x:f>
        <x:v>0</x:v>
      </x:c>
      <x:c r="P41" s="1"/>
      <x:c r="Q41" s="1"/>
      <x:c r="R41" s="1"/>
      <x:c r="S41" s="1"/>
      <x:c r="T41" s="1"/>
      <x:c r="U41" s="1"/>
      <x:c r="V41" s="1"/>
      <x:c r="W41" s="1"/>
    </x:row>
    <x:row r="42">
      <x:c r="A42" s="37"/>
      <x:c r="B42" s="31"/>
      <x:c r="C42" s="31"/>
      <x:c r="D42" s="31"/>
      <x:c r="E42" s="47"/>
      <x:c r="F42" s="31"/>
      <x:c r="G42" s="31"/>
      <x:c r="H42" s="37"/>
      <x:c r="I42" s="31"/>
      <x:c r="J42" s="31"/>
      <x:c r="K42" s="175" t="str">
        <x:f>IF(COUNTA(A42:J42)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inválidos",IF(OR(NOT(ISNUMBER(A42)),A42&lt;=0),"Data inválida",IF(OR(B42="",COUNTIFS(Veiculos!$A$5:$A$104,B42)&lt;&gt;1),"Veículo ausente ou duplicado",IF(IFERROR(INDEX(Veiculos!$AG$5:$AG$104,MATCH(B42,Veiculos!$A$5:$A$104,0)),0)&lt;&gt;1,"Cadastro do veículo pendente",IF(OR(NOT(ISNUMBER(E42)),E42&lt;0),"Valor inválido",IF(AND(G42&lt;&gt;"Sim",G42&lt;&gt;"Não"),"Pagamento inválido",IF(OR(NOT(ISNUMBER(H42)),H42&lt;=0),"Vencimento inválido",""))))))))</x:f>
      </x:c>
      <x:c r="L42" s="175" t="n">
        <x:f>IF(AND(A42&lt;&gt;"",K42=""),1,0)</x:f>
        <x:v>0</x:v>
      </x:c>
      <x:c r="M42" s="175" t="n">
        <x:f>IF(AND(ISNUMBER(A42),A42&gt;=Listas!B13,A42&lt;Listas!B14+1),1,0)</x:f>
        <x:v>0</x:v>
      </x:c>
      <x:c r="N42" s="175" t="n">
        <x:f>IF(COUNTA(A42:J42)=0,0,IF(COUNTIFS(Veiculos!$A$5:$A$104,B42)=1,IFERROR(INDEX(Veiculos!$X$5:$X$104,MATCH(B42,Veiculos!$A$5:$A$104,0)),0),IF(Listas!B15="Todos",1,0)))</x:f>
        <x:v>0</x:v>
      </x:c>
      <x:c r="O42" s="1" t="n">
        <x:f>IF(K42&lt;&gt;"",1,0)</x:f>
        <x:v>0</x:v>
      </x:c>
      <x:c r="P42" s="1"/>
      <x:c r="Q42" s="1"/>
      <x:c r="R42" s="1"/>
      <x:c r="S42" s="1"/>
      <x:c r="T42" s="1"/>
      <x:c r="U42" s="1"/>
      <x:c r="V42" s="1"/>
      <x:c r="W42" s="1"/>
    </x:row>
    <x:row r="43">
      <x:c r="A43" s="37"/>
      <x:c r="B43" s="31"/>
      <x:c r="C43" s="31"/>
      <x:c r="D43" s="31"/>
      <x:c r="E43" s="47"/>
      <x:c r="F43" s="31"/>
      <x:c r="G43" s="31"/>
      <x:c r="H43" s="37"/>
      <x:c r="I43" s="31"/>
      <x:c r="J43" s="31"/>
      <x:c r="K43" s="175" t="str">
        <x:f>IF(COUNTA(A43:J43)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inválidos",IF(OR(NOT(ISNUMBER(A43)),A43&lt;=0),"Data inválida",IF(OR(B43="",COUNTIFS(Veiculos!$A$5:$A$104,B43)&lt;&gt;1),"Veículo ausente ou duplicado",IF(IFERROR(INDEX(Veiculos!$AG$5:$AG$104,MATCH(B43,Veiculos!$A$5:$A$104,0)),0)&lt;&gt;1,"Cadastro do veículo pendente",IF(OR(NOT(ISNUMBER(E43)),E43&lt;0),"Valor inválido",IF(AND(G43&lt;&gt;"Sim",G43&lt;&gt;"Não"),"Pagamento inválido",IF(OR(NOT(ISNUMBER(H43)),H43&lt;=0),"Vencimento inválido",""))))))))</x:f>
      </x:c>
      <x:c r="L43" s="175" t="n">
        <x:f>IF(AND(A43&lt;&gt;"",K43=""),1,0)</x:f>
        <x:v>0</x:v>
      </x:c>
      <x:c r="M43" s="175" t="n">
        <x:f>IF(AND(ISNUMBER(A43),A43&gt;=Listas!B13,A43&lt;Listas!B14+1),1,0)</x:f>
        <x:v>0</x:v>
      </x:c>
      <x:c r="N43" s="175" t="n">
        <x:f>IF(COUNTA(A43:J43)=0,0,IF(COUNTIFS(Veiculos!$A$5:$A$104,B43)=1,IFERROR(INDEX(Veiculos!$X$5:$X$104,MATCH(B43,Veiculos!$A$5:$A$104,0)),0),IF(Listas!B15="Todos",1,0)))</x:f>
        <x:v>0</x:v>
      </x:c>
      <x:c r="O43" s="1" t="n">
        <x:f>IF(K43&lt;&gt;"",1,0)</x:f>
        <x:v>0</x:v>
      </x:c>
      <x:c r="P43" s="1"/>
      <x:c r="Q43" s="1"/>
      <x:c r="R43" s="1"/>
      <x:c r="S43" s="1"/>
      <x:c r="T43" s="1"/>
      <x:c r="U43" s="1"/>
      <x:c r="V43" s="1"/>
      <x:c r="W43" s="1"/>
    </x:row>
    <x:row r="44">
      <x:c r="A44" s="37"/>
      <x:c r="B44" s="31"/>
      <x:c r="C44" s="31"/>
      <x:c r="D44" s="31"/>
      <x:c r="E44" s="47"/>
      <x:c r="F44" s="31"/>
      <x:c r="G44" s="31"/>
      <x:c r="H44" s="37"/>
      <x:c r="I44" s="31"/>
      <x:c r="J44" s="31"/>
      <x:c r="K44" s="175" t="str">
        <x:f>IF(COUNTA(A44:J44)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inválidos",IF(OR(NOT(ISNUMBER(A44)),A44&lt;=0),"Data inválida",IF(OR(B44="",COUNTIFS(Veiculos!$A$5:$A$104,B44)&lt;&gt;1),"Veículo ausente ou duplicado",IF(IFERROR(INDEX(Veiculos!$AG$5:$AG$104,MATCH(B44,Veiculos!$A$5:$A$104,0)),0)&lt;&gt;1,"Cadastro do veículo pendente",IF(OR(NOT(ISNUMBER(E44)),E44&lt;0),"Valor inválido",IF(AND(G44&lt;&gt;"Sim",G44&lt;&gt;"Não"),"Pagamento inválido",IF(OR(NOT(ISNUMBER(H44)),H44&lt;=0),"Vencimento inválido",""))))))))</x:f>
      </x:c>
      <x:c r="L44" s="175" t="n">
        <x:f>IF(AND(A44&lt;&gt;"",K44=""),1,0)</x:f>
        <x:v>0</x:v>
      </x:c>
      <x:c r="M44" s="175" t="n">
        <x:f>IF(AND(ISNUMBER(A44),A44&gt;=Listas!B13,A44&lt;Listas!B14+1),1,0)</x:f>
        <x:v>0</x:v>
      </x:c>
      <x:c r="N44" s="175" t="n">
        <x:f>IF(COUNTA(A44:J44)=0,0,IF(COUNTIFS(Veiculos!$A$5:$A$104,B44)=1,IFERROR(INDEX(Veiculos!$X$5:$X$104,MATCH(B44,Veiculos!$A$5:$A$104,0)),0),IF(Listas!B15="Todos",1,0)))</x:f>
        <x:v>0</x:v>
      </x:c>
      <x:c r="O44" s="1" t="n">
        <x:f>IF(K44&lt;&gt;"",1,0)</x:f>
        <x:v>0</x:v>
      </x:c>
      <x:c r="P44" s="1"/>
      <x:c r="Q44" s="1"/>
      <x:c r="R44" s="1"/>
      <x:c r="S44" s="1"/>
      <x:c r="T44" s="1"/>
      <x:c r="U44" s="1"/>
      <x:c r="V44" s="1"/>
      <x:c r="W44" s="1"/>
    </x:row>
    <x:row r="45">
      <x:c r="A45" s="37"/>
      <x:c r="B45" s="31"/>
      <x:c r="C45" s="31"/>
      <x:c r="D45" s="31"/>
      <x:c r="E45" s="47"/>
      <x:c r="F45" s="31"/>
      <x:c r="G45" s="31"/>
      <x:c r="H45" s="37"/>
      <x:c r="I45" s="31"/>
      <x:c r="J45" s="31"/>
      <x:c r="K45" s="175" t="str">
        <x:f>IF(COUNTA(A45:J45)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inválidos",IF(OR(NOT(ISNUMBER(A45)),A45&lt;=0),"Data inválida",IF(OR(B45="",COUNTIFS(Veiculos!$A$5:$A$104,B45)&lt;&gt;1),"Veículo ausente ou duplicado",IF(IFERROR(INDEX(Veiculos!$AG$5:$AG$104,MATCH(B45,Veiculos!$A$5:$A$104,0)),0)&lt;&gt;1,"Cadastro do veículo pendente",IF(OR(NOT(ISNUMBER(E45)),E45&lt;0),"Valor inválido",IF(AND(G45&lt;&gt;"Sim",G45&lt;&gt;"Não"),"Pagamento inválido",IF(OR(NOT(ISNUMBER(H45)),H45&lt;=0),"Vencimento inválido",""))))))))</x:f>
      </x:c>
      <x:c r="L45" s="175" t="n">
        <x:f>IF(AND(A45&lt;&gt;"",K45=""),1,0)</x:f>
        <x:v>0</x:v>
      </x:c>
      <x:c r="M45" s="175" t="n">
        <x:f>IF(AND(ISNUMBER(A45),A45&gt;=Listas!B13,A45&lt;Listas!B14+1),1,0)</x:f>
        <x:v>0</x:v>
      </x:c>
      <x:c r="N45" s="175" t="n">
        <x:f>IF(COUNTA(A45:J45)=0,0,IF(COUNTIFS(Veiculos!$A$5:$A$104,B45)=1,IFERROR(INDEX(Veiculos!$X$5:$X$104,MATCH(B45,Veiculos!$A$5:$A$104,0)),0),IF(Listas!B15="Todos",1,0)))</x:f>
        <x:v>0</x:v>
      </x:c>
      <x:c r="O45" s="1" t="n">
        <x:f>IF(K45&lt;&gt;"",1,0)</x:f>
        <x:v>0</x:v>
      </x:c>
      <x:c r="P45" s="1"/>
      <x:c r="Q45" s="1"/>
      <x:c r="R45" s="1"/>
      <x:c r="S45" s="1"/>
      <x:c r="T45" s="1"/>
      <x:c r="U45" s="1"/>
      <x:c r="V45" s="1"/>
      <x:c r="W45" s="1"/>
    </x:row>
    <x:row r="46">
      <x:c r="A46" s="37"/>
      <x:c r="B46" s="31"/>
      <x:c r="C46" s="31"/>
      <x:c r="D46" s="31"/>
      <x:c r="E46" s="47"/>
      <x:c r="F46" s="31"/>
      <x:c r="G46" s="31"/>
      <x:c r="H46" s="37"/>
      <x:c r="I46" s="31"/>
      <x:c r="J46" s="31"/>
      <x:c r="K46" s="175" t="str">
        <x:f>IF(COUNTA(A46:J46)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inválidos",IF(OR(NOT(ISNUMBER(A46)),A46&lt;=0),"Data inválida",IF(OR(B46="",COUNTIFS(Veiculos!$A$5:$A$104,B46)&lt;&gt;1),"Veículo ausente ou duplicado",IF(IFERROR(INDEX(Veiculos!$AG$5:$AG$104,MATCH(B46,Veiculos!$A$5:$A$104,0)),0)&lt;&gt;1,"Cadastro do veículo pendente",IF(OR(NOT(ISNUMBER(E46)),E46&lt;0),"Valor inválido",IF(AND(G46&lt;&gt;"Sim",G46&lt;&gt;"Não"),"Pagamento inválido",IF(OR(NOT(ISNUMBER(H46)),H46&lt;=0),"Vencimento inválido",""))))))))</x:f>
      </x:c>
      <x:c r="L46" s="175" t="n">
        <x:f>IF(AND(A46&lt;&gt;"",K46=""),1,0)</x:f>
        <x:v>0</x:v>
      </x:c>
      <x:c r="M46" s="175" t="n">
        <x:f>IF(AND(ISNUMBER(A46),A46&gt;=Listas!B13,A46&lt;Listas!B14+1),1,0)</x:f>
        <x:v>0</x:v>
      </x:c>
      <x:c r="N46" s="175" t="n">
        <x:f>IF(COUNTA(A46:J46)=0,0,IF(COUNTIFS(Veiculos!$A$5:$A$104,B46)=1,IFERROR(INDEX(Veiculos!$X$5:$X$104,MATCH(B46,Veiculos!$A$5:$A$104,0)),0),IF(Listas!B15="Todos",1,0)))</x:f>
        <x:v>0</x:v>
      </x:c>
      <x:c r="O46" s="1" t="n">
        <x:f>IF(K46&lt;&gt;"",1,0)</x:f>
        <x:v>0</x:v>
      </x:c>
      <x:c r="P46" s="1"/>
      <x:c r="Q46" s="1"/>
      <x:c r="R46" s="1"/>
      <x:c r="S46" s="1"/>
      <x:c r="T46" s="1"/>
      <x:c r="U46" s="1"/>
      <x:c r="V46" s="1"/>
      <x:c r="W46" s="1"/>
    </x:row>
    <x:row r="47">
      <x:c r="A47" s="37"/>
      <x:c r="B47" s="31"/>
      <x:c r="C47" s="31"/>
      <x:c r="D47" s="31"/>
      <x:c r="E47" s="47"/>
      <x:c r="F47" s="31"/>
      <x:c r="G47" s="31"/>
      <x:c r="H47" s="37"/>
      <x:c r="I47" s="31"/>
      <x:c r="J47" s="31"/>
      <x:c r="K47" s="175" t="str">
        <x:f>IF(COUNTA(A47:J47)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inválidos",IF(OR(NOT(ISNUMBER(A47)),A47&lt;=0),"Data inválida",IF(OR(B47="",COUNTIFS(Veiculos!$A$5:$A$104,B47)&lt;&gt;1),"Veículo ausente ou duplicado",IF(IFERROR(INDEX(Veiculos!$AG$5:$AG$104,MATCH(B47,Veiculos!$A$5:$A$104,0)),0)&lt;&gt;1,"Cadastro do veículo pendente",IF(OR(NOT(ISNUMBER(E47)),E47&lt;0),"Valor inválido",IF(AND(G47&lt;&gt;"Sim",G47&lt;&gt;"Não"),"Pagamento inválido",IF(OR(NOT(ISNUMBER(H47)),H47&lt;=0),"Vencimento inválido",""))))))))</x:f>
      </x:c>
      <x:c r="L47" s="175" t="n">
        <x:f>IF(AND(A47&lt;&gt;"",K47=""),1,0)</x:f>
        <x:v>0</x:v>
      </x:c>
      <x:c r="M47" s="175" t="n">
        <x:f>IF(AND(ISNUMBER(A47),A47&gt;=Listas!B13,A47&lt;Listas!B14+1),1,0)</x:f>
        <x:v>0</x:v>
      </x:c>
      <x:c r="N47" s="175" t="n">
        <x:f>IF(COUNTA(A47:J47)=0,0,IF(COUNTIFS(Veiculos!$A$5:$A$104,B47)=1,IFERROR(INDEX(Veiculos!$X$5:$X$104,MATCH(B47,Veiculos!$A$5:$A$104,0)),0),IF(Listas!B15="Todos",1,0)))</x:f>
        <x:v>0</x:v>
      </x:c>
      <x:c r="O47" s="1" t="n">
        <x:f>IF(K47&lt;&gt;"",1,0)</x:f>
        <x:v>0</x:v>
      </x:c>
      <x:c r="P47" s="1"/>
      <x:c r="Q47" s="1"/>
      <x:c r="R47" s="1"/>
      <x:c r="S47" s="1"/>
      <x:c r="T47" s="1"/>
      <x:c r="U47" s="1"/>
      <x:c r="V47" s="1"/>
      <x:c r="W47" s="1"/>
    </x:row>
    <x:row r="48">
      <x:c r="A48" s="37"/>
      <x:c r="B48" s="31"/>
      <x:c r="C48" s="31"/>
      <x:c r="D48" s="31"/>
      <x:c r="E48" s="47"/>
      <x:c r="F48" s="31"/>
      <x:c r="G48" s="31"/>
      <x:c r="H48" s="37"/>
      <x:c r="I48" s="31"/>
      <x:c r="J48" s="31"/>
      <x:c r="K48" s="175" t="str">
        <x:f>IF(COUNTA(A48:J48)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inválidos",IF(OR(NOT(ISNUMBER(A48)),A48&lt;=0),"Data inválida",IF(OR(B48="",COUNTIFS(Veiculos!$A$5:$A$104,B48)&lt;&gt;1),"Veículo ausente ou duplicado",IF(IFERROR(INDEX(Veiculos!$AG$5:$AG$104,MATCH(B48,Veiculos!$A$5:$A$104,0)),0)&lt;&gt;1,"Cadastro do veículo pendente",IF(OR(NOT(ISNUMBER(E48)),E48&lt;0),"Valor inválido",IF(AND(G48&lt;&gt;"Sim",G48&lt;&gt;"Não"),"Pagamento inválido",IF(OR(NOT(ISNUMBER(H48)),H48&lt;=0),"Vencimento inválido",""))))))))</x:f>
      </x:c>
      <x:c r="L48" s="175" t="n">
        <x:f>IF(AND(A48&lt;&gt;"",K48=""),1,0)</x:f>
        <x:v>0</x:v>
      </x:c>
      <x:c r="M48" s="175" t="n">
        <x:f>IF(AND(ISNUMBER(A48),A48&gt;=Listas!B13,A48&lt;Listas!B14+1),1,0)</x:f>
        <x:v>0</x:v>
      </x:c>
      <x:c r="N48" s="175" t="n">
        <x:f>IF(COUNTA(A48:J48)=0,0,IF(COUNTIFS(Veiculos!$A$5:$A$104,B48)=1,IFERROR(INDEX(Veiculos!$X$5:$X$104,MATCH(B48,Veiculos!$A$5:$A$104,0)),0),IF(Listas!B15="Todos",1,0)))</x:f>
        <x:v>0</x:v>
      </x:c>
      <x:c r="O48" s="1" t="n">
        <x:f>IF(K48&lt;&gt;"",1,0)</x:f>
        <x:v>0</x:v>
      </x:c>
      <x:c r="P48" s="1"/>
      <x:c r="Q48" s="1"/>
      <x:c r="R48" s="1"/>
      <x:c r="S48" s="1"/>
      <x:c r="T48" s="1"/>
      <x:c r="U48" s="1"/>
      <x:c r="V48" s="1"/>
      <x:c r="W48" s="1"/>
    </x:row>
    <x:row r="49">
      <x:c r="A49" s="37"/>
      <x:c r="B49" s="31"/>
      <x:c r="C49" s="31"/>
      <x:c r="D49" s="31"/>
      <x:c r="E49" s="47"/>
      <x:c r="F49" s="31"/>
      <x:c r="G49" s="31"/>
      <x:c r="H49" s="37"/>
      <x:c r="I49" s="31"/>
      <x:c r="J49" s="31"/>
      <x:c r="K49" s="175" t="str">
        <x:f>IF(COUNTA(A49:J49)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inválidos",IF(OR(NOT(ISNUMBER(A49)),A49&lt;=0),"Data inválida",IF(OR(B49="",COUNTIFS(Veiculos!$A$5:$A$104,B49)&lt;&gt;1),"Veículo ausente ou duplicado",IF(IFERROR(INDEX(Veiculos!$AG$5:$AG$104,MATCH(B49,Veiculos!$A$5:$A$104,0)),0)&lt;&gt;1,"Cadastro do veículo pendente",IF(OR(NOT(ISNUMBER(E49)),E49&lt;0),"Valor inválido",IF(AND(G49&lt;&gt;"Sim",G49&lt;&gt;"Não"),"Pagamento inválido",IF(OR(NOT(ISNUMBER(H49)),H49&lt;=0),"Vencimento inválido",""))))))))</x:f>
      </x:c>
      <x:c r="L49" s="175" t="n">
        <x:f>IF(AND(A49&lt;&gt;"",K49=""),1,0)</x:f>
        <x:v>0</x:v>
      </x:c>
      <x:c r="M49" s="175" t="n">
        <x:f>IF(AND(ISNUMBER(A49),A49&gt;=Listas!B13,A49&lt;Listas!B14+1),1,0)</x:f>
        <x:v>0</x:v>
      </x:c>
      <x:c r="N49" s="175" t="n">
        <x:f>IF(COUNTA(A49:J49)=0,0,IF(COUNTIFS(Veiculos!$A$5:$A$104,B49)=1,IFERROR(INDEX(Veiculos!$X$5:$X$104,MATCH(B49,Veiculos!$A$5:$A$104,0)),0),IF(Listas!B15="Todos",1,0)))</x:f>
        <x:v>0</x:v>
      </x:c>
      <x:c r="O49" s="1" t="n">
        <x:f>IF(K49&lt;&gt;"",1,0)</x:f>
        <x:v>0</x:v>
      </x:c>
      <x:c r="P49" s="1"/>
      <x:c r="Q49" s="1"/>
      <x:c r="R49" s="1"/>
      <x:c r="S49" s="1"/>
      <x:c r="T49" s="1"/>
      <x:c r="U49" s="1"/>
      <x:c r="V49" s="1"/>
      <x:c r="W49" s="1"/>
    </x:row>
    <x:row r="50">
      <x:c r="A50" s="37"/>
      <x:c r="B50" s="31"/>
      <x:c r="C50" s="31"/>
      <x:c r="D50" s="31"/>
      <x:c r="E50" s="47"/>
      <x:c r="F50" s="31"/>
      <x:c r="G50" s="31"/>
      <x:c r="H50" s="37"/>
      <x:c r="I50" s="31"/>
      <x:c r="J50" s="31"/>
      <x:c r="K50" s="175" t="str">
        <x:f>IF(COUNTA(A50:J50)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inválidos",IF(OR(NOT(ISNUMBER(A50)),A50&lt;=0),"Data inválida",IF(OR(B50="",COUNTIFS(Veiculos!$A$5:$A$104,B50)&lt;&gt;1),"Veículo ausente ou duplicado",IF(IFERROR(INDEX(Veiculos!$AG$5:$AG$104,MATCH(B50,Veiculos!$A$5:$A$104,0)),0)&lt;&gt;1,"Cadastro do veículo pendente",IF(OR(NOT(ISNUMBER(E50)),E50&lt;0),"Valor inválido",IF(AND(G50&lt;&gt;"Sim",G50&lt;&gt;"Não"),"Pagamento inválido",IF(OR(NOT(ISNUMBER(H50)),H50&lt;=0),"Vencimento inválido",""))))))))</x:f>
      </x:c>
      <x:c r="L50" s="175" t="n">
        <x:f>IF(AND(A50&lt;&gt;"",K50=""),1,0)</x:f>
        <x:v>0</x:v>
      </x:c>
      <x:c r="M50" s="175" t="n">
        <x:f>IF(AND(ISNUMBER(A50),A50&gt;=Listas!B13,A50&lt;Listas!B14+1),1,0)</x:f>
        <x:v>0</x:v>
      </x:c>
      <x:c r="N50" s="175" t="n">
        <x:f>IF(COUNTA(A50:J50)=0,0,IF(COUNTIFS(Veiculos!$A$5:$A$104,B50)=1,IFERROR(INDEX(Veiculos!$X$5:$X$104,MATCH(B50,Veiculos!$A$5:$A$104,0)),0),IF(Listas!B15="Todos",1,0)))</x:f>
        <x:v>0</x:v>
      </x:c>
      <x:c r="O50" s="1" t="n">
        <x:f>IF(K50&lt;&gt;"",1,0)</x:f>
        <x:v>0</x:v>
      </x:c>
      <x:c r="P50" s="1"/>
      <x:c r="Q50" s="1"/>
      <x:c r="R50" s="1"/>
      <x:c r="S50" s="1"/>
      <x:c r="T50" s="1"/>
      <x:c r="U50" s="1"/>
      <x:c r="V50" s="1"/>
      <x:c r="W50" s="1"/>
    </x:row>
    <x:row r="51">
      <x:c r="A51" s="37"/>
      <x:c r="B51" s="31"/>
      <x:c r="C51" s="31"/>
      <x:c r="D51" s="31"/>
      <x:c r="E51" s="47"/>
      <x:c r="F51" s="31"/>
      <x:c r="G51" s="31"/>
      <x:c r="H51" s="37"/>
      <x:c r="I51" s="31"/>
      <x:c r="J51" s="31"/>
      <x:c r="K51" s="175" t="str">
        <x:f>IF(COUNTA(A51:J51)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inválidos",IF(OR(NOT(ISNUMBER(A51)),A51&lt;=0),"Data inválida",IF(OR(B51="",COUNTIFS(Veiculos!$A$5:$A$104,B51)&lt;&gt;1),"Veículo ausente ou duplicado",IF(IFERROR(INDEX(Veiculos!$AG$5:$AG$104,MATCH(B51,Veiculos!$A$5:$A$104,0)),0)&lt;&gt;1,"Cadastro do veículo pendente",IF(OR(NOT(ISNUMBER(E51)),E51&lt;0),"Valor inválido",IF(AND(G51&lt;&gt;"Sim",G51&lt;&gt;"Não"),"Pagamento inválido",IF(OR(NOT(ISNUMBER(H51)),H51&lt;=0),"Vencimento inválido",""))))))))</x:f>
      </x:c>
      <x:c r="L51" s="175" t="n">
        <x:f>IF(AND(A51&lt;&gt;"",K51=""),1,0)</x:f>
        <x:v>0</x:v>
      </x:c>
      <x:c r="M51" s="175" t="n">
        <x:f>IF(AND(ISNUMBER(A51),A51&gt;=Listas!B13,A51&lt;Listas!B14+1),1,0)</x:f>
        <x:v>0</x:v>
      </x:c>
      <x:c r="N51" s="175" t="n">
        <x:f>IF(COUNTA(A51:J51)=0,0,IF(COUNTIFS(Veiculos!$A$5:$A$104,B51)=1,IFERROR(INDEX(Veiculos!$X$5:$X$104,MATCH(B51,Veiculos!$A$5:$A$104,0)),0),IF(Listas!B15="Todos",1,0)))</x:f>
        <x:v>0</x:v>
      </x:c>
      <x:c r="O51" s="1" t="n">
        <x:f>IF(K51&lt;&gt;"",1,0)</x:f>
        <x:v>0</x:v>
      </x:c>
      <x:c r="P51" s="1"/>
      <x:c r="Q51" s="1"/>
      <x:c r="R51" s="1"/>
      <x:c r="S51" s="1"/>
      <x:c r="T51" s="1"/>
      <x:c r="U51" s="1"/>
      <x:c r="V51" s="1"/>
      <x:c r="W51" s="1"/>
    </x:row>
    <x:row r="52">
      <x:c r="A52" s="37"/>
      <x:c r="B52" s="31"/>
      <x:c r="C52" s="31"/>
      <x:c r="D52" s="31"/>
      <x:c r="E52" s="47"/>
      <x:c r="F52" s="31"/>
      <x:c r="G52" s="31"/>
      <x:c r="H52" s="37"/>
      <x:c r="I52" s="31"/>
      <x:c r="J52" s="31"/>
      <x:c r="K52" s="175" t="str">
        <x:f>IF(COUNTA(A52:J52)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inválidos",IF(OR(NOT(ISNUMBER(A52)),A52&lt;=0),"Data inválida",IF(OR(B52="",COUNTIFS(Veiculos!$A$5:$A$104,B52)&lt;&gt;1),"Veículo ausente ou duplicado",IF(IFERROR(INDEX(Veiculos!$AG$5:$AG$104,MATCH(B52,Veiculos!$A$5:$A$104,0)),0)&lt;&gt;1,"Cadastro do veículo pendente",IF(OR(NOT(ISNUMBER(E52)),E52&lt;0),"Valor inválido",IF(AND(G52&lt;&gt;"Sim",G52&lt;&gt;"Não"),"Pagamento inválido",IF(OR(NOT(ISNUMBER(H52)),H52&lt;=0),"Vencimento inválido",""))))))))</x:f>
      </x:c>
      <x:c r="L52" s="175" t="n">
        <x:f>IF(AND(A52&lt;&gt;"",K52=""),1,0)</x:f>
        <x:v>0</x:v>
      </x:c>
      <x:c r="M52" s="175" t="n">
        <x:f>IF(AND(ISNUMBER(A52),A52&gt;=Listas!B13,A52&lt;Listas!B14+1),1,0)</x:f>
        <x:v>0</x:v>
      </x:c>
      <x:c r="N52" s="175" t="n">
        <x:f>IF(COUNTA(A52:J52)=0,0,IF(COUNTIFS(Veiculos!$A$5:$A$104,B52)=1,IFERROR(INDEX(Veiculos!$X$5:$X$104,MATCH(B52,Veiculos!$A$5:$A$104,0)),0),IF(Listas!B15="Todos",1,0)))</x:f>
        <x:v>0</x:v>
      </x:c>
      <x:c r="O52" s="1" t="n">
        <x:f>IF(K52&lt;&gt;"",1,0)</x:f>
        <x:v>0</x:v>
      </x:c>
      <x:c r="P52" s="1"/>
      <x:c r="Q52" s="1"/>
      <x:c r="R52" s="1"/>
      <x:c r="S52" s="1"/>
      <x:c r="T52" s="1"/>
      <x:c r="U52" s="1"/>
      <x:c r="V52" s="1"/>
      <x:c r="W52" s="1"/>
    </x:row>
    <x:row r="53">
      <x:c r="A53" s="37"/>
      <x:c r="B53" s="31"/>
      <x:c r="C53" s="31"/>
      <x:c r="D53" s="31"/>
      <x:c r="E53" s="47"/>
      <x:c r="F53" s="31"/>
      <x:c r="G53" s="31"/>
      <x:c r="H53" s="37"/>
      <x:c r="I53" s="31"/>
      <x:c r="J53" s="31"/>
      <x:c r="K53" s="175" t="str">
        <x:f>IF(COUNTA(A53:J53)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inválidos",IF(OR(NOT(ISNUMBER(A53)),A53&lt;=0),"Data inválida",IF(OR(B53="",COUNTIFS(Veiculos!$A$5:$A$104,B53)&lt;&gt;1),"Veículo ausente ou duplicado",IF(IFERROR(INDEX(Veiculos!$AG$5:$AG$104,MATCH(B53,Veiculos!$A$5:$A$104,0)),0)&lt;&gt;1,"Cadastro do veículo pendente",IF(OR(NOT(ISNUMBER(E53)),E53&lt;0),"Valor inválido",IF(AND(G53&lt;&gt;"Sim",G53&lt;&gt;"Não"),"Pagamento inválido",IF(OR(NOT(ISNUMBER(H53)),H53&lt;=0),"Vencimento inválido",""))))))))</x:f>
      </x:c>
      <x:c r="L53" s="175" t="n">
        <x:f>IF(AND(A53&lt;&gt;"",K53=""),1,0)</x:f>
        <x:v>0</x:v>
      </x:c>
      <x:c r="M53" s="175" t="n">
        <x:f>IF(AND(ISNUMBER(A53),A53&gt;=Listas!B13,A53&lt;Listas!B14+1),1,0)</x:f>
        <x:v>0</x:v>
      </x:c>
      <x:c r="N53" s="175" t="n">
        <x:f>IF(COUNTA(A53:J53)=0,0,IF(COUNTIFS(Veiculos!$A$5:$A$104,B53)=1,IFERROR(INDEX(Veiculos!$X$5:$X$104,MATCH(B53,Veiculos!$A$5:$A$104,0)),0),IF(Listas!B15="Todos",1,0)))</x:f>
        <x:v>0</x:v>
      </x:c>
      <x:c r="O53" s="1" t="n">
        <x:f>IF(K53&lt;&gt;"",1,0)</x:f>
        <x:v>0</x:v>
      </x:c>
      <x:c r="P53" s="1"/>
      <x:c r="Q53" s="1"/>
      <x:c r="R53" s="1"/>
      <x:c r="S53" s="1"/>
      <x:c r="T53" s="1"/>
      <x:c r="U53" s="1"/>
      <x:c r="V53" s="1"/>
      <x:c r="W53" s="1"/>
    </x:row>
    <x:row r="54">
      <x:c r="A54" s="37"/>
      <x:c r="B54" s="31"/>
      <x:c r="C54" s="31"/>
      <x:c r="D54" s="31"/>
      <x:c r="E54" s="47"/>
      <x:c r="F54" s="31"/>
      <x:c r="G54" s="31"/>
      <x:c r="H54" s="37"/>
      <x:c r="I54" s="31"/>
      <x:c r="J54" s="31"/>
      <x:c r="K54" s="175" t="str">
        <x:f>IF(COUNTA(A54:J54)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inválidos",IF(OR(NOT(ISNUMBER(A54)),A54&lt;=0),"Data inválida",IF(OR(B54="",COUNTIFS(Veiculos!$A$5:$A$104,B54)&lt;&gt;1),"Veículo ausente ou duplicado",IF(IFERROR(INDEX(Veiculos!$AG$5:$AG$104,MATCH(B54,Veiculos!$A$5:$A$104,0)),0)&lt;&gt;1,"Cadastro do veículo pendente",IF(OR(NOT(ISNUMBER(E54)),E54&lt;0),"Valor inválido",IF(AND(G54&lt;&gt;"Sim",G54&lt;&gt;"Não"),"Pagamento inválido",IF(OR(NOT(ISNUMBER(H54)),H54&lt;=0),"Vencimento inválido",""))))))))</x:f>
      </x:c>
      <x:c r="L54" s="175" t="n">
        <x:f>IF(AND(A54&lt;&gt;"",K54=""),1,0)</x:f>
        <x:v>0</x:v>
      </x:c>
      <x:c r="M54" s="175" t="n">
        <x:f>IF(AND(ISNUMBER(A54),A54&gt;=Listas!B13,A54&lt;Listas!B14+1),1,0)</x:f>
        <x:v>0</x:v>
      </x:c>
      <x:c r="N54" s="175" t="n">
        <x:f>IF(COUNTA(A54:J54)=0,0,IF(COUNTIFS(Veiculos!$A$5:$A$104,B54)=1,IFERROR(INDEX(Veiculos!$X$5:$X$104,MATCH(B54,Veiculos!$A$5:$A$104,0)),0),IF(Listas!B15="Todos",1,0)))</x:f>
        <x:v>0</x:v>
      </x:c>
      <x:c r="O54" s="1" t="n">
        <x:f>IF(K54&lt;&gt;"",1,0)</x:f>
        <x:v>0</x:v>
      </x:c>
      <x:c r="P54" s="1"/>
      <x:c r="Q54" s="1"/>
      <x:c r="R54" s="1"/>
      <x:c r="S54" s="1"/>
      <x:c r="T54" s="1"/>
      <x:c r="U54" s="1"/>
      <x:c r="V54" s="1"/>
      <x:c r="W54" s="1"/>
    </x:row>
    <x:row r="55">
      <x:c r="A55" s="37"/>
      <x:c r="B55" s="31"/>
      <x:c r="C55" s="31"/>
      <x:c r="D55" s="31"/>
      <x:c r="E55" s="47"/>
      <x:c r="F55" s="31"/>
      <x:c r="G55" s="31"/>
      <x:c r="H55" s="37"/>
      <x:c r="I55" s="31"/>
      <x:c r="J55" s="31"/>
      <x:c r="K55" s="175" t="str">
        <x:f>IF(COUNTA(A55:J55)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inválidos",IF(OR(NOT(ISNUMBER(A55)),A55&lt;=0),"Data inválida",IF(OR(B55="",COUNTIFS(Veiculos!$A$5:$A$104,B55)&lt;&gt;1),"Veículo ausente ou duplicado",IF(IFERROR(INDEX(Veiculos!$AG$5:$AG$104,MATCH(B55,Veiculos!$A$5:$A$104,0)),0)&lt;&gt;1,"Cadastro do veículo pendente",IF(OR(NOT(ISNUMBER(E55)),E55&lt;0),"Valor inválido",IF(AND(G55&lt;&gt;"Sim",G55&lt;&gt;"Não"),"Pagamento inválido",IF(OR(NOT(ISNUMBER(H55)),H55&lt;=0),"Vencimento inválido",""))))))))</x:f>
      </x:c>
      <x:c r="L55" s="175" t="n">
        <x:f>IF(AND(A55&lt;&gt;"",K55=""),1,0)</x:f>
        <x:v>0</x:v>
      </x:c>
      <x:c r="M55" s="175" t="n">
        <x:f>IF(AND(ISNUMBER(A55),A55&gt;=Listas!B13,A55&lt;Listas!B14+1),1,0)</x:f>
        <x:v>0</x:v>
      </x:c>
      <x:c r="N55" s="175" t="n">
        <x:f>IF(COUNTA(A55:J55)=0,0,IF(COUNTIFS(Veiculos!$A$5:$A$104,B55)=1,IFERROR(INDEX(Veiculos!$X$5:$X$104,MATCH(B55,Veiculos!$A$5:$A$104,0)),0),IF(Listas!B15="Todos",1,0)))</x:f>
        <x:v>0</x:v>
      </x:c>
      <x:c r="O55" s="1" t="n">
        <x:f>IF(K55&lt;&gt;"",1,0)</x:f>
        <x:v>0</x:v>
      </x:c>
      <x:c r="P55" s="1"/>
      <x:c r="Q55" s="1"/>
      <x:c r="R55" s="1"/>
      <x:c r="S55" s="1"/>
      <x:c r="T55" s="1"/>
      <x:c r="U55" s="1"/>
      <x:c r="V55" s="1"/>
      <x:c r="W55" s="1"/>
    </x:row>
    <x:row r="56">
      <x:c r="A56" s="37"/>
      <x:c r="B56" s="31"/>
      <x:c r="C56" s="31"/>
      <x:c r="D56" s="31"/>
      <x:c r="E56" s="47"/>
      <x:c r="F56" s="31"/>
      <x:c r="G56" s="31"/>
      <x:c r="H56" s="37"/>
      <x:c r="I56" s="31"/>
      <x:c r="J56" s="31"/>
      <x:c r="K56" s="175" t="str">
        <x:f>IF(COUNTA(A56:J56)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inválidos",IF(OR(NOT(ISNUMBER(A56)),A56&lt;=0),"Data inválida",IF(OR(B56="",COUNTIFS(Veiculos!$A$5:$A$104,B56)&lt;&gt;1),"Veículo ausente ou duplicado",IF(IFERROR(INDEX(Veiculos!$AG$5:$AG$104,MATCH(B56,Veiculos!$A$5:$A$104,0)),0)&lt;&gt;1,"Cadastro do veículo pendente",IF(OR(NOT(ISNUMBER(E56)),E56&lt;0),"Valor inválido",IF(AND(G56&lt;&gt;"Sim",G56&lt;&gt;"Não"),"Pagamento inválido",IF(OR(NOT(ISNUMBER(H56)),H56&lt;=0),"Vencimento inválido",""))))))))</x:f>
      </x:c>
      <x:c r="L56" s="175" t="n">
        <x:f>IF(AND(A56&lt;&gt;"",K56=""),1,0)</x:f>
        <x:v>0</x:v>
      </x:c>
      <x:c r="M56" s="175" t="n">
        <x:f>IF(AND(ISNUMBER(A56),A56&gt;=Listas!B13,A56&lt;Listas!B14+1),1,0)</x:f>
        <x:v>0</x:v>
      </x:c>
      <x:c r="N56" s="175" t="n">
        <x:f>IF(COUNTA(A56:J56)=0,0,IF(COUNTIFS(Veiculos!$A$5:$A$104,B56)=1,IFERROR(INDEX(Veiculos!$X$5:$X$104,MATCH(B56,Veiculos!$A$5:$A$104,0)),0),IF(Listas!B15="Todos",1,0)))</x:f>
        <x:v>0</x:v>
      </x:c>
      <x:c r="O56" s="1" t="n">
        <x:f>IF(K56&lt;&gt;"",1,0)</x:f>
        <x:v>0</x:v>
      </x:c>
      <x:c r="P56" s="1"/>
      <x:c r="Q56" s="1"/>
      <x:c r="R56" s="1"/>
      <x:c r="S56" s="1"/>
      <x:c r="T56" s="1"/>
      <x:c r="U56" s="1"/>
      <x:c r="V56" s="1"/>
      <x:c r="W56" s="1"/>
    </x:row>
    <x:row r="57">
      <x:c r="A57" s="37"/>
      <x:c r="B57" s="31"/>
      <x:c r="C57" s="31"/>
      <x:c r="D57" s="31"/>
      <x:c r="E57" s="47"/>
      <x:c r="F57" s="31"/>
      <x:c r="G57" s="31"/>
      <x:c r="H57" s="37"/>
      <x:c r="I57" s="31"/>
      <x:c r="J57" s="31"/>
      <x:c r="K57" s="175" t="str">
        <x:f>IF(COUNTA(A57:J57)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inválidos",IF(OR(NOT(ISNUMBER(A57)),A57&lt;=0),"Data inválida",IF(OR(B57="",COUNTIFS(Veiculos!$A$5:$A$104,B57)&lt;&gt;1),"Veículo ausente ou duplicado",IF(IFERROR(INDEX(Veiculos!$AG$5:$AG$104,MATCH(B57,Veiculos!$A$5:$A$104,0)),0)&lt;&gt;1,"Cadastro do veículo pendente",IF(OR(NOT(ISNUMBER(E57)),E57&lt;0),"Valor inválido",IF(AND(G57&lt;&gt;"Sim",G57&lt;&gt;"Não"),"Pagamento inválido",IF(OR(NOT(ISNUMBER(H57)),H57&lt;=0),"Vencimento inválido",""))))))))</x:f>
      </x:c>
      <x:c r="L57" s="175" t="n">
        <x:f>IF(AND(A57&lt;&gt;"",K57=""),1,0)</x:f>
        <x:v>0</x:v>
      </x:c>
      <x:c r="M57" s="175" t="n">
        <x:f>IF(AND(ISNUMBER(A57),A57&gt;=Listas!B13,A57&lt;Listas!B14+1),1,0)</x:f>
        <x:v>0</x:v>
      </x:c>
      <x:c r="N57" s="175" t="n">
        <x:f>IF(COUNTA(A57:J57)=0,0,IF(COUNTIFS(Veiculos!$A$5:$A$104,B57)=1,IFERROR(INDEX(Veiculos!$X$5:$X$104,MATCH(B57,Veiculos!$A$5:$A$104,0)),0),IF(Listas!B15="Todos",1,0)))</x:f>
        <x:v>0</x:v>
      </x:c>
      <x:c r="O57" s="1" t="n">
        <x:f>IF(K57&lt;&gt;"",1,0)</x:f>
        <x:v>0</x:v>
      </x:c>
      <x:c r="P57" s="1"/>
      <x:c r="Q57" s="1"/>
      <x:c r="R57" s="1"/>
      <x:c r="S57" s="1"/>
      <x:c r="T57" s="1"/>
      <x:c r="U57" s="1"/>
      <x:c r="V57" s="1"/>
      <x:c r="W57" s="1"/>
    </x:row>
    <x:row r="58">
      <x:c r="A58" s="37"/>
      <x:c r="B58" s="31"/>
      <x:c r="C58" s="31"/>
      <x:c r="D58" s="31"/>
      <x:c r="E58" s="47"/>
      <x:c r="F58" s="31"/>
      <x:c r="G58" s="31"/>
      <x:c r="H58" s="37"/>
      <x:c r="I58" s="31"/>
      <x:c r="J58" s="31"/>
      <x:c r="K58" s="175" t="str">
        <x:f>IF(COUNTA(A58:J58)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inválidos",IF(OR(NOT(ISNUMBER(A58)),A58&lt;=0),"Data inválida",IF(OR(B58="",COUNTIFS(Veiculos!$A$5:$A$104,B58)&lt;&gt;1),"Veículo ausente ou duplicado",IF(IFERROR(INDEX(Veiculos!$AG$5:$AG$104,MATCH(B58,Veiculos!$A$5:$A$104,0)),0)&lt;&gt;1,"Cadastro do veículo pendente",IF(OR(NOT(ISNUMBER(E58)),E58&lt;0),"Valor inválido",IF(AND(G58&lt;&gt;"Sim",G58&lt;&gt;"Não"),"Pagamento inválido",IF(OR(NOT(ISNUMBER(H58)),H58&lt;=0),"Vencimento inválido",""))))))))</x:f>
      </x:c>
      <x:c r="L58" s="175" t="n">
        <x:f>IF(AND(A58&lt;&gt;"",K58=""),1,0)</x:f>
        <x:v>0</x:v>
      </x:c>
      <x:c r="M58" s="175" t="n">
        <x:f>IF(AND(ISNUMBER(A58),A58&gt;=Listas!B13,A58&lt;Listas!B14+1),1,0)</x:f>
        <x:v>0</x:v>
      </x:c>
      <x:c r="N58" s="175" t="n">
        <x:f>IF(COUNTA(A58:J58)=0,0,IF(COUNTIFS(Veiculos!$A$5:$A$104,B58)=1,IFERROR(INDEX(Veiculos!$X$5:$X$104,MATCH(B58,Veiculos!$A$5:$A$104,0)),0),IF(Listas!B15="Todos",1,0)))</x:f>
        <x:v>0</x:v>
      </x:c>
      <x:c r="O58" s="1" t="n">
        <x:f>IF(K58&lt;&gt;"",1,0)</x:f>
        <x:v>0</x:v>
      </x:c>
      <x:c r="P58" s="1"/>
      <x:c r="Q58" s="1"/>
      <x:c r="R58" s="1"/>
      <x:c r="S58" s="1"/>
      <x:c r="T58" s="1"/>
      <x:c r="U58" s="1"/>
      <x:c r="V58" s="1"/>
      <x:c r="W58" s="1"/>
    </x:row>
    <x:row r="59">
      <x:c r="A59" s="37"/>
      <x:c r="B59" s="31"/>
      <x:c r="C59" s="31"/>
      <x:c r="D59" s="31"/>
      <x:c r="E59" s="47"/>
      <x:c r="F59" s="31"/>
      <x:c r="G59" s="31"/>
      <x:c r="H59" s="37"/>
      <x:c r="I59" s="31"/>
      <x:c r="J59" s="31"/>
      <x:c r="K59" s="175" t="str">
        <x:f>IF(COUNTA(A59:J59)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inválidos",IF(OR(NOT(ISNUMBER(A59)),A59&lt;=0),"Data inválida",IF(OR(B59="",COUNTIFS(Veiculos!$A$5:$A$104,B59)&lt;&gt;1),"Veículo ausente ou duplicado",IF(IFERROR(INDEX(Veiculos!$AG$5:$AG$104,MATCH(B59,Veiculos!$A$5:$A$104,0)),0)&lt;&gt;1,"Cadastro do veículo pendente",IF(OR(NOT(ISNUMBER(E59)),E59&lt;0),"Valor inválido",IF(AND(G59&lt;&gt;"Sim",G59&lt;&gt;"Não"),"Pagamento inválido",IF(OR(NOT(ISNUMBER(H59)),H59&lt;=0),"Vencimento inválido",""))))))))</x:f>
      </x:c>
      <x:c r="L59" s="175" t="n">
        <x:f>IF(AND(A59&lt;&gt;"",K59=""),1,0)</x:f>
        <x:v>0</x:v>
      </x:c>
      <x:c r="M59" s="175" t="n">
        <x:f>IF(AND(ISNUMBER(A59),A59&gt;=Listas!B13,A59&lt;Listas!B14+1),1,0)</x:f>
        <x:v>0</x:v>
      </x:c>
      <x:c r="N59" s="175" t="n">
        <x:f>IF(COUNTA(A59:J59)=0,0,IF(COUNTIFS(Veiculos!$A$5:$A$104,B59)=1,IFERROR(INDEX(Veiculos!$X$5:$X$104,MATCH(B59,Veiculos!$A$5:$A$104,0)),0),IF(Listas!B15="Todos",1,0)))</x:f>
        <x:v>0</x:v>
      </x:c>
      <x:c r="O59" s="1" t="n">
        <x:f>IF(K59&lt;&gt;"",1,0)</x:f>
        <x:v>0</x:v>
      </x:c>
      <x:c r="P59" s="1"/>
      <x:c r="Q59" s="1"/>
      <x:c r="R59" s="1"/>
      <x:c r="S59" s="1"/>
      <x:c r="T59" s="1"/>
      <x:c r="U59" s="1"/>
      <x:c r="V59" s="1"/>
      <x:c r="W59" s="1"/>
    </x:row>
    <x:row r="60">
      <x:c r="A60" s="37"/>
      <x:c r="B60" s="31"/>
      <x:c r="C60" s="31"/>
      <x:c r="D60" s="31"/>
      <x:c r="E60" s="47"/>
      <x:c r="F60" s="31"/>
      <x:c r="G60" s="31"/>
      <x:c r="H60" s="37"/>
      <x:c r="I60" s="31"/>
      <x:c r="J60" s="31"/>
      <x:c r="K60" s="175" t="str">
        <x:f>IF(COUNTA(A60:J60)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inválidos",IF(OR(NOT(ISNUMBER(A60)),A60&lt;=0),"Data inválida",IF(OR(B60="",COUNTIFS(Veiculos!$A$5:$A$104,B60)&lt;&gt;1),"Veículo ausente ou duplicado",IF(IFERROR(INDEX(Veiculos!$AG$5:$AG$104,MATCH(B60,Veiculos!$A$5:$A$104,0)),0)&lt;&gt;1,"Cadastro do veículo pendente",IF(OR(NOT(ISNUMBER(E60)),E60&lt;0),"Valor inválido",IF(AND(G60&lt;&gt;"Sim",G60&lt;&gt;"Não"),"Pagamento inválido",IF(OR(NOT(ISNUMBER(H60)),H60&lt;=0),"Vencimento inválido",""))))))))</x:f>
      </x:c>
      <x:c r="L60" s="175" t="n">
        <x:f>IF(AND(A60&lt;&gt;"",K60=""),1,0)</x:f>
        <x:v>0</x:v>
      </x:c>
      <x:c r="M60" s="175" t="n">
        <x:f>IF(AND(ISNUMBER(A60),A60&gt;=Listas!B13,A60&lt;Listas!B14+1),1,0)</x:f>
        <x:v>0</x:v>
      </x:c>
      <x:c r="N60" s="175" t="n">
        <x:f>IF(COUNTA(A60:J60)=0,0,IF(COUNTIFS(Veiculos!$A$5:$A$104,B60)=1,IFERROR(INDEX(Veiculos!$X$5:$X$104,MATCH(B60,Veiculos!$A$5:$A$104,0)),0),IF(Listas!B15="Todos",1,0)))</x:f>
        <x:v>0</x:v>
      </x:c>
      <x:c r="O60" s="1" t="n">
        <x:f>IF(K60&lt;&gt;"",1,0)</x:f>
        <x:v>0</x:v>
      </x:c>
      <x:c r="P60" s="1"/>
      <x:c r="Q60" s="1"/>
      <x:c r="R60" s="1"/>
      <x:c r="S60" s="1"/>
      <x:c r="T60" s="1"/>
      <x:c r="U60" s="1"/>
      <x:c r="V60" s="1"/>
      <x:c r="W60" s="1"/>
    </x:row>
    <x:row r="61">
      <x:c r="A61" s="37"/>
      <x:c r="B61" s="31"/>
      <x:c r="C61" s="31"/>
      <x:c r="D61" s="31"/>
      <x:c r="E61" s="47"/>
      <x:c r="F61" s="31"/>
      <x:c r="G61" s="31"/>
      <x:c r="H61" s="37"/>
      <x:c r="I61" s="31"/>
      <x:c r="J61" s="31"/>
      <x:c r="K61" s="175" t="str">
        <x:f>IF(COUNTA(A61:J61)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inválidos",IF(OR(NOT(ISNUMBER(A61)),A61&lt;=0),"Data inválida",IF(OR(B61="",COUNTIFS(Veiculos!$A$5:$A$104,B61)&lt;&gt;1),"Veículo ausente ou duplicado",IF(IFERROR(INDEX(Veiculos!$AG$5:$AG$104,MATCH(B61,Veiculos!$A$5:$A$104,0)),0)&lt;&gt;1,"Cadastro do veículo pendente",IF(OR(NOT(ISNUMBER(E61)),E61&lt;0),"Valor inválido",IF(AND(G61&lt;&gt;"Sim",G61&lt;&gt;"Não"),"Pagamento inválido",IF(OR(NOT(ISNUMBER(H61)),H61&lt;=0),"Vencimento inválido",""))))))))</x:f>
      </x:c>
      <x:c r="L61" s="175" t="n">
        <x:f>IF(AND(A61&lt;&gt;"",K61=""),1,0)</x:f>
        <x:v>0</x:v>
      </x:c>
      <x:c r="M61" s="175" t="n">
        <x:f>IF(AND(ISNUMBER(A61),A61&gt;=Listas!B13,A61&lt;Listas!B14+1),1,0)</x:f>
        <x:v>0</x:v>
      </x:c>
      <x:c r="N61" s="175" t="n">
        <x:f>IF(COUNTA(A61:J61)=0,0,IF(COUNTIFS(Veiculos!$A$5:$A$104,B61)=1,IFERROR(INDEX(Veiculos!$X$5:$X$104,MATCH(B61,Veiculos!$A$5:$A$104,0)),0),IF(Listas!B15="Todos",1,0)))</x:f>
        <x:v>0</x:v>
      </x:c>
      <x:c r="O61" s="1" t="n">
        <x:f>IF(K61&lt;&gt;"",1,0)</x:f>
        <x:v>0</x:v>
      </x:c>
      <x:c r="P61" s="1"/>
      <x:c r="Q61" s="1"/>
      <x:c r="R61" s="1"/>
      <x:c r="S61" s="1"/>
      <x:c r="T61" s="1"/>
      <x:c r="U61" s="1"/>
      <x:c r="V61" s="1"/>
      <x:c r="W61" s="1"/>
    </x:row>
    <x:row r="62">
      <x:c r="A62" s="37"/>
      <x:c r="B62" s="31"/>
      <x:c r="C62" s="31"/>
      <x:c r="D62" s="31"/>
      <x:c r="E62" s="47"/>
      <x:c r="F62" s="31"/>
      <x:c r="G62" s="31"/>
      <x:c r="H62" s="37"/>
      <x:c r="I62" s="31"/>
      <x:c r="J62" s="31"/>
      <x:c r="K62" s="175" t="str">
        <x:f>IF(COUNTA(A62:J62)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inválidos",IF(OR(NOT(ISNUMBER(A62)),A62&lt;=0),"Data inválida",IF(OR(B62="",COUNTIFS(Veiculos!$A$5:$A$104,B62)&lt;&gt;1),"Veículo ausente ou duplicado",IF(IFERROR(INDEX(Veiculos!$AG$5:$AG$104,MATCH(B62,Veiculos!$A$5:$A$104,0)),0)&lt;&gt;1,"Cadastro do veículo pendente",IF(OR(NOT(ISNUMBER(E62)),E62&lt;0),"Valor inválido",IF(AND(G62&lt;&gt;"Sim",G62&lt;&gt;"Não"),"Pagamento inválido",IF(OR(NOT(ISNUMBER(H62)),H62&lt;=0),"Vencimento inválido",""))))))))</x:f>
      </x:c>
      <x:c r="L62" s="175" t="n">
        <x:f>IF(AND(A62&lt;&gt;"",K62=""),1,0)</x:f>
        <x:v>0</x:v>
      </x:c>
      <x:c r="M62" s="175" t="n">
        <x:f>IF(AND(ISNUMBER(A62),A62&gt;=Listas!B13,A62&lt;Listas!B14+1),1,0)</x:f>
        <x:v>0</x:v>
      </x:c>
      <x:c r="N62" s="175" t="n">
        <x:f>IF(COUNTA(A62:J62)=0,0,IF(COUNTIFS(Veiculos!$A$5:$A$104,B62)=1,IFERROR(INDEX(Veiculos!$X$5:$X$104,MATCH(B62,Veiculos!$A$5:$A$104,0)),0),IF(Listas!B15="Todos",1,0)))</x:f>
        <x:v>0</x:v>
      </x:c>
      <x:c r="O62" s="1" t="n">
        <x:f>IF(K62&lt;&gt;"",1,0)</x:f>
        <x:v>0</x:v>
      </x:c>
      <x:c r="P62" s="1"/>
      <x:c r="Q62" s="1"/>
      <x:c r="R62" s="1"/>
      <x:c r="S62" s="1"/>
      <x:c r="T62" s="1"/>
      <x:c r="U62" s="1"/>
      <x:c r="V62" s="1"/>
      <x:c r="W62" s="1"/>
    </x:row>
    <x:row r="63">
      <x:c r="A63" s="37"/>
      <x:c r="B63" s="31"/>
      <x:c r="C63" s="31"/>
      <x:c r="D63" s="31"/>
      <x:c r="E63" s="47"/>
      <x:c r="F63" s="31"/>
      <x:c r="G63" s="31"/>
      <x:c r="H63" s="37"/>
      <x:c r="I63" s="31"/>
      <x:c r="J63" s="31"/>
      <x:c r="K63" s="175" t="str">
        <x:f>IF(COUNTA(A63:J63)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inválidos",IF(OR(NOT(ISNUMBER(A63)),A63&lt;=0),"Data inválida",IF(OR(B63="",COUNTIFS(Veiculos!$A$5:$A$104,B63)&lt;&gt;1),"Veículo ausente ou duplicado",IF(IFERROR(INDEX(Veiculos!$AG$5:$AG$104,MATCH(B63,Veiculos!$A$5:$A$104,0)),0)&lt;&gt;1,"Cadastro do veículo pendente",IF(OR(NOT(ISNUMBER(E63)),E63&lt;0),"Valor inválido",IF(AND(G63&lt;&gt;"Sim",G63&lt;&gt;"Não"),"Pagamento inválido",IF(OR(NOT(ISNUMBER(H63)),H63&lt;=0),"Vencimento inválido",""))))))))</x:f>
      </x:c>
      <x:c r="L63" s="175" t="n">
        <x:f>IF(AND(A63&lt;&gt;"",K63=""),1,0)</x:f>
        <x:v>0</x:v>
      </x:c>
      <x:c r="M63" s="175" t="n">
        <x:f>IF(AND(ISNUMBER(A63),A63&gt;=Listas!B13,A63&lt;Listas!B14+1),1,0)</x:f>
        <x:v>0</x:v>
      </x:c>
      <x:c r="N63" s="175" t="n">
        <x:f>IF(COUNTA(A63:J63)=0,0,IF(COUNTIFS(Veiculos!$A$5:$A$104,B63)=1,IFERROR(INDEX(Veiculos!$X$5:$X$104,MATCH(B63,Veiculos!$A$5:$A$104,0)),0),IF(Listas!B15="Todos",1,0)))</x:f>
        <x:v>0</x:v>
      </x:c>
      <x:c r="O63" s="1" t="n">
        <x:f>IF(K63&lt;&gt;"",1,0)</x:f>
        <x:v>0</x:v>
      </x:c>
      <x:c r="P63" s="1"/>
      <x:c r="Q63" s="1"/>
      <x:c r="R63" s="1"/>
      <x:c r="S63" s="1"/>
      <x:c r="T63" s="1"/>
      <x:c r="U63" s="1"/>
      <x:c r="V63" s="1"/>
      <x:c r="W63" s="1"/>
    </x:row>
    <x:row r="64">
      <x:c r="A64" s="37"/>
      <x:c r="B64" s="31"/>
      <x:c r="C64" s="31"/>
      <x:c r="D64" s="31"/>
      <x:c r="E64" s="47"/>
      <x:c r="F64" s="31"/>
      <x:c r="G64" s="31"/>
      <x:c r="H64" s="37"/>
      <x:c r="I64" s="31"/>
      <x:c r="J64" s="31"/>
      <x:c r="K64" s="175" t="str">
        <x:f>IF(COUNTA(A64:J64)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inválidos",IF(OR(NOT(ISNUMBER(A64)),A64&lt;=0),"Data inválida",IF(OR(B64="",COUNTIFS(Veiculos!$A$5:$A$104,B64)&lt;&gt;1),"Veículo ausente ou duplicado",IF(IFERROR(INDEX(Veiculos!$AG$5:$AG$104,MATCH(B64,Veiculos!$A$5:$A$104,0)),0)&lt;&gt;1,"Cadastro do veículo pendente",IF(OR(NOT(ISNUMBER(E64)),E64&lt;0),"Valor inválido",IF(AND(G64&lt;&gt;"Sim",G64&lt;&gt;"Não"),"Pagamento inválido",IF(OR(NOT(ISNUMBER(H64)),H64&lt;=0),"Vencimento inválido",""))))))))</x:f>
      </x:c>
      <x:c r="L64" s="175" t="n">
        <x:f>IF(AND(A64&lt;&gt;"",K64=""),1,0)</x:f>
        <x:v>0</x:v>
      </x:c>
      <x:c r="M64" s="175" t="n">
        <x:f>IF(AND(ISNUMBER(A64),A64&gt;=Listas!B13,A64&lt;Listas!B14+1),1,0)</x:f>
        <x:v>0</x:v>
      </x:c>
      <x:c r="N64" s="175" t="n">
        <x:f>IF(COUNTA(A64:J64)=0,0,IF(COUNTIFS(Veiculos!$A$5:$A$104,B64)=1,IFERROR(INDEX(Veiculos!$X$5:$X$104,MATCH(B64,Veiculos!$A$5:$A$104,0)),0),IF(Listas!B15="Todos",1,0)))</x:f>
        <x:v>0</x:v>
      </x:c>
      <x:c r="O64" s="1" t="n">
        <x:f>IF(K64&lt;&gt;"",1,0)</x:f>
        <x:v>0</x:v>
      </x:c>
      <x:c r="P64" s="1"/>
      <x:c r="Q64" s="1"/>
      <x:c r="R64" s="1"/>
      <x:c r="S64" s="1"/>
      <x:c r="T64" s="1"/>
      <x:c r="U64" s="1"/>
      <x:c r="V64" s="1"/>
      <x:c r="W64" s="1"/>
    </x:row>
    <x:row r="65">
      <x:c r="A65" s="37"/>
      <x:c r="B65" s="31"/>
      <x:c r="C65" s="31"/>
      <x:c r="D65" s="31"/>
      <x:c r="E65" s="47"/>
      <x:c r="F65" s="31"/>
      <x:c r="G65" s="31"/>
      <x:c r="H65" s="37"/>
      <x:c r="I65" s="31"/>
      <x:c r="J65" s="31"/>
      <x:c r="K65" s="175" t="str">
        <x:f>IF(COUNTA(A65:J65)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inválidos",IF(OR(NOT(ISNUMBER(A65)),A65&lt;=0),"Data inválida",IF(OR(B65="",COUNTIFS(Veiculos!$A$5:$A$104,B65)&lt;&gt;1),"Veículo ausente ou duplicado",IF(IFERROR(INDEX(Veiculos!$AG$5:$AG$104,MATCH(B65,Veiculos!$A$5:$A$104,0)),0)&lt;&gt;1,"Cadastro do veículo pendente",IF(OR(NOT(ISNUMBER(E65)),E65&lt;0),"Valor inválido",IF(AND(G65&lt;&gt;"Sim",G65&lt;&gt;"Não"),"Pagamento inválido",IF(OR(NOT(ISNUMBER(H65)),H65&lt;=0),"Vencimento inválido",""))))))))</x:f>
      </x:c>
      <x:c r="L65" s="175" t="n">
        <x:f>IF(AND(A65&lt;&gt;"",K65=""),1,0)</x:f>
        <x:v>0</x:v>
      </x:c>
      <x:c r="M65" s="175" t="n">
        <x:f>IF(AND(ISNUMBER(A65),A65&gt;=Listas!B13,A65&lt;Listas!B14+1),1,0)</x:f>
        <x:v>0</x:v>
      </x:c>
      <x:c r="N65" s="175" t="n">
        <x:f>IF(COUNTA(A65:J65)=0,0,IF(COUNTIFS(Veiculos!$A$5:$A$104,B65)=1,IFERROR(INDEX(Veiculos!$X$5:$X$104,MATCH(B65,Veiculos!$A$5:$A$104,0)),0),IF(Listas!B15="Todos",1,0)))</x:f>
        <x:v>0</x:v>
      </x:c>
      <x:c r="O65" s="1" t="n">
        <x:f>IF(K65&lt;&gt;"",1,0)</x:f>
        <x:v>0</x:v>
      </x:c>
      <x:c r="P65" s="1"/>
      <x:c r="Q65" s="1"/>
      <x:c r="R65" s="1"/>
      <x:c r="S65" s="1"/>
      <x:c r="T65" s="1"/>
      <x:c r="U65" s="1"/>
      <x:c r="V65" s="1"/>
      <x:c r="W65" s="1"/>
    </x:row>
    <x:row r="66">
      <x:c r="A66" s="37"/>
      <x:c r="B66" s="31"/>
      <x:c r="C66" s="31"/>
      <x:c r="D66" s="31"/>
      <x:c r="E66" s="47"/>
      <x:c r="F66" s="31"/>
      <x:c r="G66" s="31"/>
      <x:c r="H66" s="37"/>
      <x:c r="I66" s="31"/>
      <x:c r="J66" s="31"/>
      <x:c r="K66" s="175" t="str">
        <x:f>IF(COUNTA(A66:J66)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inválidos",IF(OR(NOT(ISNUMBER(A66)),A66&lt;=0),"Data inválida",IF(OR(B66="",COUNTIFS(Veiculos!$A$5:$A$104,B66)&lt;&gt;1),"Veículo ausente ou duplicado",IF(IFERROR(INDEX(Veiculos!$AG$5:$AG$104,MATCH(B66,Veiculos!$A$5:$A$104,0)),0)&lt;&gt;1,"Cadastro do veículo pendente",IF(OR(NOT(ISNUMBER(E66)),E66&lt;0),"Valor inválido",IF(AND(G66&lt;&gt;"Sim",G66&lt;&gt;"Não"),"Pagamento inválido",IF(OR(NOT(ISNUMBER(H66)),H66&lt;=0),"Vencimento inválido",""))))))))</x:f>
      </x:c>
      <x:c r="L66" s="175" t="n">
        <x:f>IF(AND(A66&lt;&gt;"",K66=""),1,0)</x:f>
        <x:v>0</x:v>
      </x:c>
      <x:c r="M66" s="175" t="n">
        <x:f>IF(AND(ISNUMBER(A66),A66&gt;=Listas!B13,A66&lt;Listas!B14+1),1,0)</x:f>
        <x:v>0</x:v>
      </x:c>
      <x:c r="N66" s="175" t="n">
        <x:f>IF(COUNTA(A66:J66)=0,0,IF(COUNTIFS(Veiculos!$A$5:$A$104,B66)=1,IFERROR(INDEX(Veiculos!$X$5:$X$104,MATCH(B66,Veiculos!$A$5:$A$104,0)),0),IF(Listas!B15="Todos",1,0)))</x:f>
        <x:v>0</x:v>
      </x:c>
      <x:c r="O66" s="1" t="n">
        <x:f>IF(K66&lt;&gt;"",1,0)</x:f>
        <x:v>0</x:v>
      </x:c>
      <x:c r="P66" s="1"/>
      <x:c r="Q66" s="1"/>
      <x:c r="R66" s="1"/>
      <x:c r="S66" s="1"/>
      <x:c r="T66" s="1"/>
      <x:c r="U66" s="1"/>
      <x:c r="V66" s="1"/>
      <x:c r="W66" s="1"/>
    </x:row>
    <x:row r="67">
      <x:c r="A67" s="37"/>
      <x:c r="B67" s="31"/>
      <x:c r="C67" s="31"/>
      <x:c r="D67" s="31"/>
      <x:c r="E67" s="47"/>
      <x:c r="F67" s="31"/>
      <x:c r="G67" s="31"/>
      <x:c r="H67" s="37"/>
      <x:c r="I67" s="31"/>
      <x:c r="J67" s="31"/>
      <x:c r="K67" s="175" t="str">
        <x:f>IF(COUNTA(A67:J67)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inválidos",IF(OR(NOT(ISNUMBER(A67)),A67&lt;=0),"Data inválida",IF(OR(B67="",COUNTIFS(Veiculos!$A$5:$A$104,B67)&lt;&gt;1),"Veículo ausente ou duplicado",IF(IFERROR(INDEX(Veiculos!$AG$5:$AG$104,MATCH(B67,Veiculos!$A$5:$A$104,0)),0)&lt;&gt;1,"Cadastro do veículo pendente",IF(OR(NOT(ISNUMBER(E67)),E67&lt;0),"Valor inválido",IF(AND(G67&lt;&gt;"Sim",G67&lt;&gt;"Não"),"Pagamento inválido",IF(OR(NOT(ISNUMBER(H67)),H67&lt;=0),"Vencimento inválido",""))))))))</x:f>
      </x:c>
      <x:c r="L67" s="175" t="n">
        <x:f>IF(AND(A67&lt;&gt;"",K67=""),1,0)</x:f>
        <x:v>0</x:v>
      </x:c>
      <x:c r="M67" s="175" t="n">
        <x:f>IF(AND(ISNUMBER(A67),A67&gt;=Listas!B13,A67&lt;Listas!B14+1),1,0)</x:f>
        <x:v>0</x:v>
      </x:c>
      <x:c r="N67" s="175" t="n">
        <x:f>IF(COUNTA(A67:J67)=0,0,IF(COUNTIFS(Veiculos!$A$5:$A$104,B67)=1,IFERROR(INDEX(Veiculos!$X$5:$X$104,MATCH(B67,Veiculos!$A$5:$A$104,0)),0),IF(Listas!B15="Todos",1,0)))</x:f>
        <x:v>0</x:v>
      </x:c>
      <x:c r="O67" s="1" t="n">
        <x:f>IF(K67&lt;&gt;"",1,0)</x:f>
        <x:v>0</x:v>
      </x:c>
      <x:c r="P67" s="1"/>
      <x:c r="Q67" s="1"/>
      <x:c r="R67" s="1"/>
      <x:c r="S67" s="1"/>
      <x:c r="T67" s="1"/>
      <x:c r="U67" s="1"/>
      <x:c r="V67" s="1"/>
      <x:c r="W67" s="1"/>
    </x:row>
    <x:row r="68">
      <x:c r="A68" s="37"/>
      <x:c r="B68" s="31"/>
      <x:c r="C68" s="31"/>
      <x:c r="D68" s="31"/>
      <x:c r="E68" s="47"/>
      <x:c r="F68" s="31"/>
      <x:c r="G68" s="31"/>
      <x:c r="H68" s="37"/>
      <x:c r="I68" s="31"/>
      <x:c r="J68" s="31"/>
      <x:c r="K68" s="175" t="str">
        <x:f>IF(COUNTA(A68:J68)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inválidos",IF(OR(NOT(ISNUMBER(A68)),A68&lt;=0),"Data inválida",IF(OR(B68="",COUNTIFS(Veiculos!$A$5:$A$104,B68)&lt;&gt;1),"Veículo ausente ou duplicado",IF(IFERROR(INDEX(Veiculos!$AG$5:$AG$104,MATCH(B68,Veiculos!$A$5:$A$104,0)),0)&lt;&gt;1,"Cadastro do veículo pendente",IF(OR(NOT(ISNUMBER(E68)),E68&lt;0),"Valor inválido",IF(AND(G68&lt;&gt;"Sim",G68&lt;&gt;"Não"),"Pagamento inválido",IF(OR(NOT(ISNUMBER(H68)),H68&lt;=0),"Vencimento inválido",""))))))))</x:f>
      </x:c>
      <x:c r="L68" s="175" t="n">
        <x:f>IF(AND(A68&lt;&gt;"",K68=""),1,0)</x:f>
        <x:v>0</x:v>
      </x:c>
      <x:c r="M68" s="175" t="n">
        <x:f>IF(AND(ISNUMBER(A68),A68&gt;=Listas!B13,A68&lt;Listas!B14+1),1,0)</x:f>
        <x:v>0</x:v>
      </x:c>
      <x:c r="N68" s="175" t="n">
        <x:f>IF(COUNTA(A68:J68)=0,0,IF(COUNTIFS(Veiculos!$A$5:$A$104,B68)=1,IFERROR(INDEX(Veiculos!$X$5:$X$104,MATCH(B68,Veiculos!$A$5:$A$104,0)),0),IF(Listas!B15="Todos",1,0)))</x:f>
        <x:v>0</x:v>
      </x:c>
      <x:c r="O68" s="1" t="n">
        <x:f>IF(K68&lt;&gt;"",1,0)</x:f>
        <x:v>0</x:v>
      </x:c>
      <x:c r="P68" s="1"/>
      <x:c r="Q68" s="1"/>
      <x:c r="R68" s="1"/>
      <x:c r="S68" s="1"/>
      <x:c r="T68" s="1"/>
      <x:c r="U68" s="1"/>
      <x:c r="V68" s="1"/>
      <x:c r="W68" s="1"/>
    </x:row>
    <x:row r="69">
      <x:c r="A69" s="37"/>
      <x:c r="B69" s="31"/>
      <x:c r="C69" s="31"/>
      <x:c r="D69" s="31"/>
      <x:c r="E69" s="47"/>
      <x:c r="F69" s="31"/>
      <x:c r="G69" s="31"/>
      <x:c r="H69" s="37"/>
      <x:c r="I69" s="31"/>
      <x:c r="J69" s="31"/>
      <x:c r="K69" s="175" t="str">
        <x:f>IF(COUNTA(A69:J69)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inválidos",IF(OR(NOT(ISNUMBER(A69)),A69&lt;=0),"Data inválida",IF(OR(B69="",COUNTIFS(Veiculos!$A$5:$A$104,B69)&lt;&gt;1),"Veículo ausente ou duplicado",IF(IFERROR(INDEX(Veiculos!$AG$5:$AG$104,MATCH(B69,Veiculos!$A$5:$A$104,0)),0)&lt;&gt;1,"Cadastro do veículo pendente",IF(OR(NOT(ISNUMBER(E69)),E69&lt;0),"Valor inválido",IF(AND(G69&lt;&gt;"Sim",G69&lt;&gt;"Não"),"Pagamento inválido",IF(OR(NOT(ISNUMBER(H69)),H69&lt;=0),"Vencimento inválido",""))))))))</x:f>
      </x:c>
      <x:c r="L69" s="175" t="n">
        <x:f>IF(AND(A69&lt;&gt;"",K69=""),1,0)</x:f>
        <x:v>0</x:v>
      </x:c>
      <x:c r="M69" s="175" t="n">
        <x:f>IF(AND(ISNUMBER(A69),A69&gt;=Listas!B13,A69&lt;Listas!B14+1),1,0)</x:f>
        <x:v>0</x:v>
      </x:c>
      <x:c r="N69" s="175" t="n">
        <x:f>IF(COUNTA(A69:J69)=0,0,IF(COUNTIFS(Veiculos!$A$5:$A$104,B69)=1,IFERROR(INDEX(Veiculos!$X$5:$X$104,MATCH(B69,Veiculos!$A$5:$A$104,0)),0),IF(Listas!B15="Todos",1,0)))</x:f>
        <x:v>0</x:v>
      </x:c>
      <x:c r="O69" s="1" t="n">
        <x:f>IF(K69&lt;&gt;"",1,0)</x:f>
        <x:v>0</x:v>
      </x:c>
      <x:c r="P69" s="1"/>
      <x:c r="Q69" s="1"/>
      <x:c r="R69" s="1"/>
      <x:c r="S69" s="1"/>
      <x:c r="T69" s="1"/>
      <x:c r="U69" s="1"/>
      <x:c r="V69" s="1"/>
      <x:c r="W69" s="1"/>
    </x:row>
    <x:row r="70">
      <x:c r="A70" s="37"/>
      <x:c r="B70" s="31"/>
      <x:c r="C70" s="31"/>
      <x:c r="D70" s="31"/>
      <x:c r="E70" s="47"/>
      <x:c r="F70" s="31"/>
      <x:c r="G70" s="31"/>
      <x:c r="H70" s="37"/>
      <x:c r="I70" s="31"/>
      <x:c r="J70" s="31"/>
      <x:c r="K70" s="175" t="str">
        <x:f>IF(COUNTA(A70:J70)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inválidos",IF(OR(NOT(ISNUMBER(A70)),A70&lt;=0),"Data inválida",IF(OR(B70="",COUNTIFS(Veiculos!$A$5:$A$104,B70)&lt;&gt;1),"Veículo ausente ou duplicado",IF(IFERROR(INDEX(Veiculos!$AG$5:$AG$104,MATCH(B70,Veiculos!$A$5:$A$104,0)),0)&lt;&gt;1,"Cadastro do veículo pendente",IF(OR(NOT(ISNUMBER(E70)),E70&lt;0),"Valor inválido",IF(AND(G70&lt;&gt;"Sim",G70&lt;&gt;"Não"),"Pagamento inválido",IF(OR(NOT(ISNUMBER(H70)),H70&lt;=0),"Vencimento inválido",""))))))))</x:f>
      </x:c>
      <x:c r="L70" s="175" t="n">
        <x:f>IF(AND(A70&lt;&gt;"",K70=""),1,0)</x:f>
        <x:v>0</x:v>
      </x:c>
      <x:c r="M70" s="175" t="n">
        <x:f>IF(AND(ISNUMBER(A70),A70&gt;=Listas!B13,A70&lt;Listas!B14+1),1,0)</x:f>
        <x:v>0</x:v>
      </x:c>
      <x:c r="N70" s="175" t="n">
        <x:f>IF(COUNTA(A70:J70)=0,0,IF(COUNTIFS(Veiculos!$A$5:$A$104,B70)=1,IFERROR(INDEX(Veiculos!$X$5:$X$104,MATCH(B70,Veiculos!$A$5:$A$104,0)),0),IF(Listas!B15="Todos",1,0)))</x:f>
        <x:v>0</x:v>
      </x:c>
      <x:c r="O70" s="1" t="n">
        <x:f>IF(K70&lt;&gt;"",1,0)</x:f>
        <x:v>0</x:v>
      </x:c>
      <x:c r="P70" s="1"/>
      <x:c r="Q70" s="1"/>
      <x:c r="R70" s="1"/>
      <x:c r="S70" s="1"/>
      <x:c r="T70" s="1"/>
      <x:c r="U70" s="1"/>
      <x:c r="V70" s="1"/>
      <x:c r="W70" s="1"/>
    </x:row>
    <x:row r="71">
      <x:c r="A71" s="37"/>
      <x:c r="B71" s="31"/>
      <x:c r="C71" s="31"/>
      <x:c r="D71" s="31"/>
      <x:c r="E71" s="47"/>
      <x:c r="F71" s="31"/>
      <x:c r="G71" s="31"/>
      <x:c r="H71" s="37"/>
      <x:c r="I71" s="31"/>
      <x:c r="J71" s="31"/>
      <x:c r="K71" s="175" t="str">
        <x:f>IF(COUNTA(A71:J71)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inválidos",IF(OR(NOT(ISNUMBER(A71)),A71&lt;=0),"Data inválida",IF(OR(B71="",COUNTIFS(Veiculos!$A$5:$A$104,B71)&lt;&gt;1),"Veículo ausente ou duplicado",IF(IFERROR(INDEX(Veiculos!$AG$5:$AG$104,MATCH(B71,Veiculos!$A$5:$A$104,0)),0)&lt;&gt;1,"Cadastro do veículo pendente",IF(OR(NOT(ISNUMBER(E71)),E71&lt;0),"Valor inválido",IF(AND(G71&lt;&gt;"Sim",G71&lt;&gt;"Não"),"Pagamento inválido",IF(OR(NOT(ISNUMBER(H71)),H71&lt;=0),"Vencimento inválido",""))))))))</x:f>
      </x:c>
      <x:c r="L71" s="175" t="n">
        <x:f>IF(AND(A71&lt;&gt;"",K71=""),1,0)</x:f>
        <x:v>0</x:v>
      </x:c>
      <x:c r="M71" s="175" t="n">
        <x:f>IF(AND(ISNUMBER(A71),A71&gt;=Listas!B13,A71&lt;Listas!B14+1),1,0)</x:f>
        <x:v>0</x:v>
      </x:c>
      <x:c r="N71" s="175" t="n">
        <x:f>IF(COUNTA(A71:J71)=0,0,IF(COUNTIFS(Veiculos!$A$5:$A$104,B71)=1,IFERROR(INDEX(Veiculos!$X$5:$X$104,MATCH(B71,Veiculos!$A$5:$A$104,0)),0),IF(Listas!B15="Todos",1,0)))</x:f>
        <x:v>0</x:v>
      </x:c>
      <x:c r="O71" s="1" t="n">
        <x:f>IF(K71&lt;&gt;"",1,0)</x:f>
        <x:v>0</x:v>
      </x:c>
      <x:c r="P71" s="1"/>
      <x:c r="Q71" s="1"/>
      <x:c r="R71" s="1"/>
      <x:c r="S71" s="1"/>
      <x:c r="T71" s="1"/>
      <x:c r="U71" s="1"/>
      <x:c r="V71" s="1"/>
      <x:c r="W71" s="1"/>
    </x:row>
    <x:row r="72">
      <x:c r="A72" s="37"/>
      <x:c r="B72" s="31"/>
      <x:c r="C72" s="31"/>
      <x:c r="D72" s="31"/>
      <x:c r="E72" s="47"/>
      <x:c r="F72" s="31"/>
      <x:c r="G72" s="31"/>
      <x:c r="H72" s="37"/>
      <x:c r="I72" s="31"/>
      <x:c r="J72" s="31"/>
      <x:c r="K72" s="175" t="str">
        <x:f>IF(COUNTA(A72:J72)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inválidos",IF(OR(NOT(ISNUMBER(A72)),A72&lt;=0),"Data inválida",IF(OR(B72="",COUNTIFS(Veiculos!$A$5:$A$104,B72)&lt;&gt;1),"Veículo ausente ou duplicado",IF(IFERROR(INDEX(Veiculos!$AG$5:$AG$104,MATCH(B72,Veiculos!$A$5:$A$104,0)),0)&lt;&gt;1,"Cadastro do veículo pendente",IF(OR(NOT(ISNUMBER(E72)),E72&lt;0),"Valor inválido",IF(AND(G72&lt;&gt;"Sim",G72&lt;&gt;"Não"),"Pagamento inválido",IF(OR(NOT(ISNUMBER(H72)),H72&lt;=0),"Vencimento inválido",""))))))))</x:f>
      </x:c>
      <x:c r="L72" s="175" t="n">
        <x:f>IF(AND(A72&lt;&gt;"",K72=""),1,0)</x:f>
        <x:v>0</x:v>
      </x:c>
      <x:c r="M72" s="175" t="n">
        <x:f>IF(AND(ISNUMBER(A72),A72&gt;=Listas!B13,A72&lt;Listas!B14+1),1,0)</x:f>
        <x:v>0</x:v>
      </x:c>
      <x:c r="N72" s="175" t="n">
        <x:f>IF(COUNTA(A72:J72)=0,0,IF(COUNTIFS(Veiculos!$A$5:$A$104,B72)=1,IFERROR(INDEX(Veiculos!$X$5:$X$104,MATCH(B72,Veiculos!$A$5:$A$104,0)),0),IF(Listas!B15="Todos",1,0)))</x:f>
        <x:v>0</x:v>
      </x:c>
      <x:c r="O72" s="1" t="n">
        <x:f>IF(K72&lt;&gt;"",1,0)</x:f>
        <x:v>0</x:v>
      </x:c>
      <x:c r="P72" s="1"/>
      <x:c r="Q72" s="1"/>
      <x:c r="R72" s="1"/>
      <x:c r="S72" s="1"/>
      <x:c r="T72" s="1"/>
      <x:c r="U72" s="1"/>
      <x:c r="V72" s="1"/>
      <x:c r="W72" s="1"/>
    </x:row>
    <x:row r="73">
      <x:c r="A73" s="37"/>
      <x:c r="B73" s="31"/>
      <x:c r="C73" s="31"/>
      <x:c r="D73" s="31"/>
      <x:c r="E73" s="47"/>
      <x:c r="F73" s="31"/>
      <x:c r="G73" s="31"/>
      <x:c r="H73" s="37"/>
      <x:c r="I73" s="31"/>
      <x:c r="J73" s="31"/>
      <x:c r="K73" s="175" t="str">
        <x:f>IF(COUNTA(A73:J73)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inválidos",IF(OR(NOT(ISNUMBER(A73)),A73&lt;=0),"Data inválida",IF(OR(B73="",COUNTIFS(Veiculos!$A$5:$A$104,B73)&lt;&gt;1),"Veículo ausente ou duplicado",IF(IFERROR(INDEX(Veiculos!$AG$5:$AG$104,MATCH(B73,Veiculos!$A$5:$A$104,0)),0)&lt;&gt;1,"Cadastro do veículo pendente",IF(OR(NOT(ISNUMBER(E73)),E73&lt;0),"Valor inválido",IF(AND(G73&lt;&gt;"Sim",G73&lt;&gt;"Não"),"Pagamento inválido",IF(OR(NOT(ISNUMBER(H73)),H73&lt;=0),"Vencimento inválido",""))))))))</x:f>
      </x:c>
      <x:c r="L73" s="175" t="n">
        <x:f>IF(AND(A73&lt;&gt;"",K73=""),1,0)</x:f>
        <x:v>0</x:v>
      </x:c>
      <x:c r="M73" s="175" t="n">
        <x:f>IF(AND(ISNUMBER(A73),A73&gt;=Listas!B13,A73&lt;Listas!B14+1),1,0)</x:f>
        <x:v>0</x:v>
      </x:c>
      <x:c r="N73" s="175" t="n">
        <x:f>IF(COUNTA(A73:J73)=0,0,IF(COUNTIFS(Veiculos!$A$5:$A$104,B73)=1,IFERROR(INDEX(Veiculos!$X$5:$X$104,MATCH(B73,Veiculos!$A$5:$A$104,0)),0),IF(Listas!B15="Todos",1,0)))</x:f>
        <x:v>0</x:v>
      </x:c>
      <x:c r="O73" s="1" t="n">
        <x:f>IF(K73&lt;&gt;"",1,0)</x:f>
        <x:v>0</x:v>
      </x:c>
      <x:c r="P73" s="1"/>
      <x:c r="Q73" s="1"/>
      <x:c r="R73" s="1"/>
      <x:c r="S73" s="1"/>
      <x:c r="T73" s="1"/>
      <x:c r="U73" s="1"/>
      <x:c r="V73" s="1"/>
      <x:c r="W73" s="1"/>
    </x:row>
    <x:row r="74">
      <x:c r="A74" s="37"/>
      <x:c r="B74" s="31"/>
      <x:c r="C74" s="31"/>
      <x:c r="D74" s="31"/>
      <x:c r="E74" s="47"/>
      <x:c r="F74" s="31"/>
      <x:c r="G74" s="31"/>
      <x:c r="H74" s="37"/>
      <x:c r="I74" s="31"/>
      <x:c r="J74" s="31"/>
      <x:c r="K74" s="175" t="str">
        <x:f>IF(COUNTA(A74:J74)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inválidos",IF(OR(NOT(ISNUMBER(A74)),A74&lt;=0),"Data inválida",IF(OR(B74="",COUNTIFS(Veiculos!$A$5:$A$104,B74)&lt;&gt;1),"Veículo ausente ou duplicado",IF(IFERROR(INDEX(Veiculos!$AG$5:$AG$104,MATCH(B74,Veiculos!$A$5:$A$104,0)),0)&lt;&gt;1,"Cadastro do veículo pendente",IF(OR(NOT(ISNUMBER(E74)),E74&lt;0),"Valor inválido",IF(AND(G74&lt;&gt;"Sim",G74&lt;&gt;"Não"),"Pagamento inválido",IF(OR(NOT(ISNUMBER(H74)),H74&lt;=0),"Vencimento inválido",""))))))))</x:f>
      </x:c>
      <x:c r="L74" s="175" t="n">
        <x:f>IF(AND(A74&lt;&gt;"",K74=""),1,0)</x:f>
        <x:v>0</x:v>
      </x:c>
      <x:c r="M74" s="175" t="n">
        <x:f>IF(AND(ISNUMBER(A74),A74&gt;=Listas!B13,A74&lt;Listas!B14+1),1,0)</x:f>
        <x:v>0</x:v>
      </x:c>
      <x:c r="N74" s="175" t="n">
        <x:f>IF(COUNTA(A74:J74)=0,0,IF(COUNTIFS(Veiculos!$A$5:$A$104,B74)=1,IFERROR(INDEX(Veiculos!$X$5:$X$104,MATCH(B74,Veiculos!$A$5:$A$104,0)),0),IF(Listas!B15="Todos",1,0)))</x:f>
        <x:v>0</x:v>
      </x:c>
      <x:c r="O74" s="1" t="n">
        <x:f>IF(K74&lt;&gt;"",1,0)</x:f>
        <x:v>0</x:v>
      </x:c>
      <x:c r="P74" s="1"/>
      <x:c r="Q74" s="1"/>
      <x:c r="R74" s="1"/>
      <x:c r="S74" s="1"/>
      <x:c r="T74" s="1"/>
      <x:c r="U74" s="1"/>
      <x:c r="V74" s="1"/>
      <x:c r="W74" s="1"/>
    </x:row>
    <x:row r="75">
      <x:c r="A75" s="37"/>
      <x:c r="B75" s="31"/>
      <x:c r="C75" s="31"/>
      <x:c r="D75" s="31"/>
      <x:c r="E75" s="47"/>
      <x:c r="F75" s="31"/>
      <x:c r="G75" s="31"/>
      <x:c r="H75" s="37"/>
      <x:c r="I75" s="31"/>
      <x:c r="J75" s="31"/>
      <x:c r="K75" s="175" t="str">
        <x:f>IF(COUNTA(A75:J75)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inválidos",IF(OR(NOT(ISNUMBER(A75)),A75&lt;=0),"Data inválida",IF(OR(B75="",COUNTIFS(Veiculos!$A$5:$A$104,B75)&lt;&gt;1),"Veículo ausente ou duplicado",IF(IFERROR(INDEX(Veiculos!$AG$5:$AG$104,MATCH(B75,Veiculos!$A$5:$A$104,0)),0)&lt;&gt;1,"Cadastro do veículo pendente",IF(OR(NOT(ISNUMBER(E75)),E75&lt;0),"Valor inválido",IF(AND(G75&lt;&gt;"Sim",G75&lt;&gt;"Não"),"Pagamento inválido",IF(OR(NOT(ISNUMBER(H75)),H75&lt;=0),"Vencimento inválido",""))))))))</x:f>
      </x:c>
      <x:c r="L75" s="175" t="n">
        <x:f>IF(AND(A75&lt;&gt;"",K75=""),1,0)</x:f>
        <x:v>0</x:v>
      </x:c>
      <x:c r="M75" s="175" t="n">
        <x:f>IF(AND(ISNUMBER(A75),A75&gt;=Listas!B13,A75&lt;Listas!B14+1),1,0)</x:f>
        <x:v>0</x:v>
      </x:c>
      <x:c r="N75" s="175" t="n">
        <x:f>IF(COUNTA(A75:J75)=0,0,IF(COUNTIFS(Veiculos!$A$5:$A$104,B75)=1,IFERROR(INDEX(Veiculos!$X$5:$X$104,MATCH(B75,Veiculos!$A$5:$A$104,0)),0),IF(Listas!B15="Todos",1,0)))</x:f>
        <x:v>0</x:v>
      </x:c>
      <x:c r="O75" s="1" t="n">
        <x:f>IF(K75&lt;&gt;"",1,0)</x:f>
        <x:v>0</x:v>
      </x:c>
      <x:c r="P75" s="1"/>
      <x:c r="Q75" s="1"/>
      <x:c r="R75" s="1"/>
      <x:c r="S75" s="1"/>
      <x:c r="T75" s="1"/>
      <x:c r="U75" s="1"/>
      <x:c r="V75" s="1"/>
      <x:c r="W75" s="1"/>
    </x:row>
    <x:row r="76">
      <x:c r="A76" s="37"/>
      <x:c r="B76" s="31"/>
      <x:c r="C76" s="31"/>
      <x:c r="D76" s="31"/>
      <x:c r="E76" s="47"/>
      <x:c r="F76" s="31"/>
      <x:c r="G76" s="31"/>
      <x:c r="H76" s="37"/>
      <x:c r="I76" s="31"/>
      <x:c r="J76" s="31"/>
      <x:c r="K76" s="175" t="str">
        <x:f>IF(COUNTA(A76:J76)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inválidos",IF(OR(NOT(ISNUMBER(A76)),A76&lt;=0),"Data inválida",IF(OR(B76="",COUNTIFS(Veiculos!$A$5:$A$104,B76)&lt;&gt;1),"Veículo ausente ou duplicado",IF(IFERROR(INDEX(Veiculos!$AG$5:$AG$104,MATCH(B76,Veiculos!$A$5:$A$104,0)),0)&lt;&gt;1,"Cadastro do veículo pendente",IF(OR(NOT(ISNUMBER(E76)),E76&lt;0),"Valor inválido",IF(AND(G76&lt;&gt;"Sim",G76&lt;&gt;"Não"),"Pagamento inválido",IF(OR(NOT(ISNUMBER(H76)),H76&lt;=0),"Vencimento inválido",""))))))))</x:f>
      </x:c>
      <x:c r="L76" s="175" t="n">
        <x:f>IF(AND(A76&lt;&gt;"",K76=""),1,0)</x:f>
        <x:v>0</x:v>
      </x:c>
      <x:c r="M76" s="175" t="n">
        <x:f>IF(AND(ISNUMBER(A76),A76&gt;=Listas!B13,A76&lt;Listas!B14+1),1,0)</x:f>
        <x:v>0</x:v>
      </x:c>
      <x:c r="N76" s="175" t="n">
        <x:f>IF(COUNTA(A76:J76)=0,0,IF(COUNTIFS(Veiculos!$A$5:$A$104,B76)=1,IFERROR(INDEX(Veiculos!$X$5:$X$104,MATCH(B76,Veiculos!$A$5:$A$104,0)),0),IF(Listas!B15="Todos",1,0)))</x:f>
        <x:v>0</x:v>
      </x:c>
      <x:c r="O76" s="1" t="n">
        <x:f>IF(K76&lt;&gt;"",1,0)</x:f>
        <x:v>0</x:v>
      </x:c>
      <x:c r="P76" s="1"/>
      <x:c r="Q76" s="1"/>
      <x:c r="R76" s="1"/>
      <x:c r="S76" s="1"/>
      <x:c r="T76" s="1"/>
      <x:c r="U76" s="1"/>
      <x:c r="V76" s="1"/>
      <x:c r="W76" s="1"/>
    </x:row>
    <x:row r="77">
      <x:c r="A77" s="37"/>
      <x:c r="B77" s="31"/>
      <x:c r="C77" s="31"/>
      <x:c r="D77" s="31"/>
      <x:c r="E77" s="47"/>
      <x:c r="F77" s="31"/>
      <x:c r="G77" s="31"/>
      <x:c r="H77" s="37"/>
      <x:c r="I77" s="31"/>
      <x:c r="J77" s="31"/>
      <x:c r="K77" s="175" t="str">
        <x:f>IF(COUNTA(A77:J77)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inválidos",IF(OR(NOT(ISNUMBER(A77)),A77&lt;=0),"Data inválida",IF(OR(B77="",COUNTIFS(Veiculos!$A$5:$A$104,B77)&lt;&gt;1),"Veículo ausente ou duplicado",IF(IFERROR(INDEX(Veiculos!$AG$5:$AG$104,MATCH(B77,Veiculos!$A$5:$A$104,0)),0)&lt;&gt;1,"Cadastro do veículo pendente",IF(OR(NOT(ISNUMBER(E77)),E77&lt;0),"Valor inválido",IF(AND(G77&lt;&gt;"Sim",G77&lt;&gt;"Não"),"Pagamento inválido",IF(OR(NOT(ISNUMBER(H77)),H77&lt;=0),"Vencimento inválido",""))))))))</x:f>
      </x:c>
      <x:c r="L77" s="175" t="n">
        <x:f>IF(AND(A77&lt;&gt;"",K77=""),1,0)</x:f>
        <x:v>0</x:v>
      </x:c>
      <x:c r="M77" s="175" t="n">
        <x:f>IF(AND(ISNUMBER(A77),A77&gt;=Listas!B13,A77&lt;Listas!B14+1),1,0)</x:f>
        <x:v>0</x:v>
      </x:c>
      <x:c r="N77" s="175" t="n">
        <x:f>IF(COUNTA(A77:J77)=0,0,IF(COUNTIFS(Veiculos!$A$5:$A$104,B77)=1,IFERROR(INDEX(Veiculos!$X$5:$X$104,MATCH(B77,Veiculos!$A$5:$A$104,0)),0),IF(Listas!B15="Todos",1,0)))</x:f>
        <x:v>0</x:v>
      </x:c>
      <x:c r="O77" s="1" t="n">
        <x:f>IF(K77&lt;&gt;"",1,0)</x:f>
        <x:v>0</x:v>
      </x:c>
      <x:c r="P77" s="1"/>
      <x:c r="Q77" s="1"/>
      <x:c r="R77" s="1"/>
      <x:c r="S77" s="1"/>
      <x:c r="T77" s="1"/>
      <x:c r="U77" s="1"/>
      <x:c r="V77" s="1"/>
      <x:c r="W77" s="1"/>
    </x:row>
    <x:row r="78">
      <x:c r="A78" s="37"/>
      <x:c r="B78" s="31"/>
      <x:c r="C78" s="31"/>
      <x:c r="D78" s="31"/>
      <x:c r="E78" s="47"/>
      <x:c r="F78" s="31"/>
      <x:c r="G78" s="31"/>
      <x:c r="H78" s="37"/>
      <x:c r="I78" s="31"/>
      <x:c r="J78" s="31"/>
      <x:c r="K78" s="175" t="str">
        <x:f>IF(COUNTA(A78:J78)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inválidos",IF(OR(NOT(ISNUMBER(A78)),A78&lt;=0),"Data inválida",IF(OR(B78="",COUNTIFS(Veiculos!$A$5:$A$104,B78)&lt;&gt;1),"Veículo ausente ou duplicado",IF(IFERROR(INDEX(Veiculos!$AG$5:$AG$104,MATCH(B78,Veiculos!$A$5:$A$104,0)),0)&lt;&gt;1,"Cadastro do veículo pendente",IF(OR(NOT(ISNUMBER(E78)),E78&lt;0),"Valor inválido",IF(AND(G78&lt;&gt;"Sim",G78&lt;&gt;"Não"),"Pagamento inválido",IF(OR(NOT(ISNUMBER(H78)),H78&lt;=0),"Vencimento inválido",""))))))))</x:f>
      </x:c>
      <x:c r="L78" s="175" t="n">
        <x:f>IF(AND(A78&lt;&gt;"",K78=""),1,0)</x:f>
        <x:v>0</x:v>
      </x:c>
      <x:c r="M78" s="175" t="n">
        <x:f>IF(AND(ISNUMBER(A78),A78&gt;=Listas!B13,A78&lt;Listas!B14+1),1,0)</x:f>
        <x:v>0</x:v>
      </x:c>
      <x:c r="N78" s="175" t="n">
        <x:f>IF(COUNTA(A78:J78)=0,0,IF(COUNTIFS(Veiculos!$A$5:$A$104,B78)=1,IFERROR(INDEX(Veiculos!$X$5:$X$104,MATCH(B78,Veiculos!$A$5:$A$104,0)),0),IF(Listas!B15="Todos",1,0)))</x:f>
        <x:v>0</x:v>
      </x:c>
      <x:c r="O78" s="1" t="n">
        <x:f>IF(K78&lt;&gt;"",1,0)</x:f>
        <x:v>0</x:v>
      </x:c>
      <x:c r="P78" s="1"/>
      <x:c r="Q78" s="1"/>
      <x:c r="R78" s="1"/>
      <x:c r="S78" s="1"/>
      <x:c r="T78" s="1"/>
      <x:c r="U78" s="1"/>
      <x:c r="V78" s="1"/>
      <x:c r="W78" s="1"/>
    </x:row>
    <x:row r="79">
      <x:c r="A79" s="37"/>
      <x:c r="B79" s="31"/>
      <x:c r="C79" s="31"/>
      <x:c r="D79" s="31"/>
      <x:c r="E79" s="47"/>
      <x:c r="F79" s="31"/>
      <x:c r="G79" s="31"/>
      <x:c r="H79" s="37"/>
      <x:c r="I79" s="31"/>
      <x:c r="J79" s="31"/>
      <x:c r="K79" s="175" t="str">
        <x:f>IF(COUNTA(A79:J79)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inválidos",IF(OR(NOT(ISNUMBER(A79)),A79&lt;=0),"Data inválida",IF(OR(B79="",COUNTIFS(Veiculos!$A$5:$A$104,B79)&lt;&gt;1),"Veículo ausente ou duplicado",IF(IFERROR(INDEX(Veiculos!$AG$5:$AG$104,MATCH(B79,Veiculos!$A$5:$A$104,0)),0)&lt;&gt;1,"Cadastro do veículo pendente",IF(OR(NOT(ISNUMBER(E79)),E79&lt;0),"Valor inválido",IF(AND(G79&lt;&gt;"Sim",G79&lt;&gt;"Não"),"Pagamento inválido",IF(OR(NOT(ISNUMBER(H79)),H79&lt;=0),"Vencimento inválido",""))))))))</x:f>
      </x:c>
      <x:c r="L79" s="175" t="n">
        <x:f>IF(AND(A79&lt;&gt;"",K79=""),1,0)</x:f>
        <x:v>0</x:v>
      </x:c>
      <x:c r="M79" s="175" t="n">
        <x:f>IF(AND(ISNUMBER(A79),A79&gt;=Listas!B13,A79&lt;Listas!B14+1),1,0)</x:f>
        <x:v>0</x:v>
      </x:c>
      <x:c r="N79" s="175" t="n">
        <x:f>IF(COUNTA(A79:J79)=0,0,IF(COUNTIFS(Veiculos!$A$5:$A$104,B79)=1,IFERROR(INDEX(Veiculos!$X$5:$X$104,MATCH(B79,Veiculos!$A$5:$A$104,0)),0),IF(Listas!B15="Todos",1,0)))</x:f>
        <x:v>0</x:v>
      </x:c>
      <x:c r="O79" s="1" t="n">
        <x:f>IF(K79&lt;&gt;"",1,0)</x:f>
        <x:v>0</x:v>
      </x:c>
      <x:c r="P79" s="1"/>
      <x:c r="Q79" s="1"/>
      <x:c r="R79" s="1"/>
      <x:c r="S79" s="1"/>
      <x:c r="T79" s="1"/>
      <x:c r="U79" s="1"/>
      <x:c r="V79" s="1"/>
      <x:c r="W79" s="1"/>
    </x:row>
    <x:row r="80">
      <x:c r="A80" s="37"/>
      <x:c r="B80" s="31"/>
      <x:c r="C80" s="31"/>
      <x:c r="D80" s="31"/>
      <x:c r="E80" s="47"/>
      <x:c r="F80" s="31"/>
      <x:c r="G80" s="31"/>
      <x:c r="H80" s="37"/>
      <x:c r="I80" s="31"/>
      <x:c r="J80" s="31"/>
      <x:c r="K80" s="175" t="str">
        <x:f>IF(COUNTA(A80:J80)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inválidos",IF(OR(NOT(ISNUMBER(A80)),A80&lt;=0),"Data inválida",IF(OR(B80="",COUNTIFS(Veiculos!$A$5:$A$104,B80)&lt;&gt;1),"Veículo ausente ou duplicado",IF(IFERROR(INDEX(Veiculos!$AG$5:$AG$104,MATCH(B80,Veiculos!$A$5:$A$104,0)),0)&lt;&gt;1,"Cadastro do veículo pendente",IF(OR(NOT(ISNUMBER(E80)),E80&lt;0),"Valor inválido",IF(AND(G80&lt;&gt;"Sim",G80&lt;&gt;"Não"),"Pagamento inválido",IF(OR(NOT(ISNUMBER(H80)),H80&lt;=0),"Vencimento inválido",""))))))))</x:f>
      </x:c>
      <x:c r="L80" s="175" t="n">
        <x:f>IF(AND(A80&lt;&gt;"",K80=""),1,0)</x:f>
        <x:v>0</x:v>
      </x:c>
      <x:c r="M80" s="175" t="n">
        <x:f>IF(AND(ISNUMBER(A80),A80&gt;=Listas!B13,A80&lt;Listas!B14+1),1,0)</x:f>
        <x:v>0</x:v>
      </x:c>
      <x:c r="N80" s="175" t="n">
        <x:f>IF(COUNTA(A80:J80)=0,0,IF(COUNTIFS(Veiculos!$A$5:$A$104,B80)=1,IFERROR(INDEX(Veiculos!$X$5:$X$104,MATCH(B80,Veiculos!$A$5:$A$104,0)),0),IF(Listas!B15="Todos",1,0)))</x:f>
        <x:v>0</x:v>
      </x:c>
      <x:c r="O80" s="1" t="n">
        <x:f>IF(K80&lt;&gt;"",1,0)</x:f>
        <x:v>0</x:v>
      </x:c>
      <x:c r="P80" s="1"/>
      <x:c r="Q80" s="1"/>
      <x:c r="R80" s="1"/>
      <x:c r="S80" s="1"/>
      <x:c r="T80" s="1"/>
      <x:c r="U80" s="1"/>
      <x:c r="V80" s="1"/>
      <x:c r="W80" s="1"/>
    </x:row>
    <x:row r="81">
      <x:c r="A81" s="37"/>
      <x:c r="B81" s="31"/>
      <x:c r="C81" s="31"/>
      <x:c r="D81" s="31"/>
      <x:c r="E81" s="47"/>
      <x:c r="F81" s="31"/>
      <x:c r="G81" s="31"/>
      <x:c r="H81" s="37"/>
      <x:c r="I81" s="31"/>
      <x:c r="J81" s="31"/>
      <x:c r="K81" s="175" t="str">
        <x:f>IF(COUNTA(A81:J81)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inválidos",IF(OR(NOT(ISNUMBER(A81)),A81&lt;=0),"Data inválida",IF(OR(B81="",COUNTIFS(Veiculos!$A$5:$A$104,B81)&lt;&gt;1),"Veículo ausente ou duplicado",IF(IFERROR(INDEX(Veiculos!$AG$5:$AG$104,MATCH(B81,Veiculos!$A$5:$A$104,0)),0)&lt;&gt;1,"Cadastro do veículo pendente",IF(OR(NOT(ISNUMBER(E81)),E81&lt;0),"Valor inválido",IF(AND(G81&lt;&gt;"Sim",G81&lt;&gt;"Não"),"Pagamento inválido",IF(OR(NOT(ISNUMBER(H81)),H81&lt;=0),"Vencimento inválido",""))))))))</x:f>
      </x:c>
      <x:c r="L81" s="175" t="n">
        <x:f>IF(AND(A81&lt;&gt;"",K81=""),1,0)</x:f>
        <x:v>0</x:v>
      </x:c>
      <x:c r="M81" s="175" t="n">
        <x:f>IF(AND(ISNUMBER(A81),A81&gt;=Listas!B13,A81&lt;Listas!B14+1),1,0)</x:f>
        <x:v>0</x:v>
      </x:c>
      <x:c r="N81" s="175" t="n">
        <x:f>IF(COUNTA(A81:J81)=0,0,IF(COUNTIFS(Veiculos!$A$5:$A$104,B81)=1,IFERROR(INDEX(Veiculos!$X$5:$X$104,MATCH(B81,Veiculos!$A$5:$A$104,0)),0),IF(Listas!B15="Todos",1,0)))</x:f>
        <x:v>0</x:v>
      </x:c>
      <x:c r="O81" s="1" t="n">
        <x:f>IF(K81&lt;&gt;"",1,0)</x:f>
        <x:v>0</x:v>
      </x:c>
      <x:c r="P81" s="1"/>
      <x:c r="Q81" s="1"/>
      <x:c r="R81" s="1"/>
      <x:c r="S81" s="1"/>
      <x:c r="T81" s="1"/>
      <x:c r="U81" s="1"/>
      <x:c r="V81" s="1"/>
      <x:c r="W81" s="1"/>
    </x:row>
    <x:row r="82">
      <x:c r="A82" s="37"/>
      <x:c r="B82" s="31"/>
      <x:c r="C82" s="31"/>
      <x:c r="D82" s="31"/>
      <x:c r="E82" s="47"/>
      <x:c r="F82" s="31"/>
      <x:c r="G82" s="31"/>
      <x:c r="H82" s="37"/>
      <x:c r="I82" s="31"/>
      <x:c r="J82" s="31"/>
      <x:c r="K82" s="175" t="str">
        <x:f>IF(COUNTA(A82:J82)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inválidos",IF(OR(NOT(ISNUMBER(A82)),A82&lt;=0),"Data inválida",IF(OR(B82="",COUNTIFS(Veiculos!$A$5:$A$104,B82)&lt;&gt;1),"Veículo ausente ou duplicado",IF(IFERROR(INDEX(Veiculos!$AG$5:$AG$104,MATCH(B82,Veiculos!$A$5:$A$104,0)),0)&lt;&gt;1,"Cadastro do veículo pendente",IF(OR(NOT(ISNUMBER(E82)),E82&lt;0),"Valor inválido",IF(AND(G82&lt;&gt;"Sim",G82&lt;&gt;"Não"),"Pagamento inválido",IF(OR(NOT(ISNUMBER(H82)),H82&lt;=0),"Vencimento inválido",""))))))))</x:f>
      </x:c>
      <x:c r="L82" s="175" t="n">
        <x:f>IF(AND(A82&lt;&gt;"",K82=""),1,0)</x:f>
        <x:v>0</x:v>
      </x:c>
      <x:c r="M82" s="175" t="n">
        <x:f>IF(AND(ISNUMBER(A82),A82&gt;=Listas!B13,A82&lt;Listas!B14+1),1,0)</x:f>
        <x:v>0</x:v>
      </x:c>
      <x:c r="N82" s="175" t="n">
        <x:f>IF(COUNTA(A82:J82)=0,0,IF(COUNTIFS(Veiculos!$A$5:$A$104,B82)=1,IFERROR(INDEX(Veiculos!$X$5:$X$104,MATCH(B82,Veiculos!$A$5:$A$104,0)),0),IF(Listas!B15="Todos",1,0)))</x:f>
        <x:v>0</x:v>
      </x:c>
      <x:c r="O82" s="1" t="n">
        <x:f>IF(K82&lt;&gt;"",1,0)</x:f>
        <x:v>0</x:v>
      </x:c>
      <x:c r="P82" s="1"/>
      <x:c r="Q82" s="1"/>
      <x:c r="R82" s="1"/>
      <x:c r="S82" s="1"/>
      <x:c r="T82" s="1"/>
      <x:c r="U82" s="1"/>
      <x:c r="V82" s="1"/>
      <x:c r="W82" s="1"/>
    </x:row>
    <x:row r="83">
      <x:c r="A83" s="37"/>
      <x:c r="B83" s="31"/>
      <x:c r="C83" s="31"/>
      <x:c r="D83" s="31"/>
      <x:c r="E83" s="47"/>
      <x:c r="F83" s="31"/>
      <x:c r="G83" s="31"/>
      <x:c r="H83" s="37"/>
      <x:c r="I83" s="31"/>
      <x:c r="J83" s="31"/>
      <x:c r="K83" s="175" t="str">
        <x:f>IF(COUNTA(A83:J83)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inválidos",IF(OR(NOT(ISNUMBER(A83)),A83&lt;=0),"Data inválida",IF(OR(B83="",COUNTIFS(Veiculos!$A$5:$A$104,B83)&lt;&gt;1),"Veículo ausente ou duplicado",IF(IFERROR(INDEX(Veiculos!$AG$5:$AG$104,MATCH(B83,Veiculos!$A$5:$A$104,0)),0)&lt;&gt;1,"Cadastro do veículo pendente",IF(OR(NOT(ISNUMBER(E83)),E83&lt;0),"Valor inválido",IF(AND(G83&lt;&gt;"Sim",G83&lt;&gt;"Não"),"Pagamento inválido",IF(OR(NOT(ISNUMBER(H83)),H83&lt;=0),"Vencimento inválido",""))))))))</x:f>
      </x:c>
      <x:c r="L83" s="175" t="n">
        <x:f>IF(AND(A83&lt;&gt;"",K83=""),1,0)</x:f>
        <x:v>0</x:v>
      </x:c>
      <x:c r="M83" s="175" t="n">
        <x:f>IF(AND(ISNUMBER(A83),A83&gt;=Listas!B13,A83&lt;Listas!B14+1),1,0)</x:f>
        <x:v>0</x:v>
      </x:c>
      <x:c r="N83" s="175" t="n">
        <x:f>IF(COUNTA(A83:J83)=0,0,IF(COUNTIFS(Veiculos!$A$5:$A$104,B83)=1,IFERROR(INDEX(Veiculos!$X$5:$X$104,MATCH(B83,Veiculos!$A$5:$A$104,0)),0),IF(Listas!B15="Todos",1,0)))</x:f>
        <x:v>0</x:v>
      </x:c>
      <x:c r="O83" s="1" t="n">
        <x:f>IF(K83&lt;&gt;"",1,0)</x:f>
        <x:v>0</x:v>
      </x:c>
      <x:c r="P83" s="1"/>
      <x:c r="Q83" s="1"/>
      <x:c r="R83" s="1"/>
      <x:c r="S83" s="1"/>
      <x:c r="T83" s="1"/>
      <x:c r="U83" s="1"/>
      <x:c r="V83" s="1"/>
      <x:c r="W83" s="1"/>
    </x:row>
    <x:row r="84">
      <x:c r="A84" s="37"/>
      <x:c r="B84" s="31"/>
      <x:c r="C84" s="31"/>
      <x:c r="D84" s="31"/>
      <x:c r="E84" s="47"/>
      <x:c r="F84" s="31"/>
      <x:c r="G84" s="31"/>
      <x:c r="H84" s="37"/>
      <x:c r="I84" s="31"/>
      <x:c r="J84" s="31"/>
      <x:c r="K84" s="175" t="str">
        <x:f>IF(COUNTA(A84:J84)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inválidos",IF(OR(NOT(ISNUMBER(A84)),A84&lt;=0),"Data inválida",IF(OR(B84="",COUNTIFS(Veiculos!$A$5:$A$104,B84)&lt;&gt;1),"Veículo ausente ou duplicado",IF(IFERROR(INDEX(Veiculos!$AG$5:$AG$104,MATCH(B84,Veiculos!$A$5:$A$104,0)),0)&lt;&gt;1,"Cadastro do veículo pendente",IF(OR(NOT(ISNUMBER(E84)),E84&lt;0),"Valor inválido",IF(AND(G84&lt;&gt;"Sim",G84&lt;&gt;"Não"),"Pagamento inválido",IF(OR(NOT(ISNUMBER(H84)),H84&lt;=0),"Vencimento inválido",""))))))))</x:f>
      </x:c>
      <x:c r="L84" s="175" t="n">
        <x:f>IF(AND(A84&lt;&gt;"",K84=""),1,0)</x:f>
        <x:v>0</x:v>
      </x:c>
      <x:c r="M84" s="175" t="n">
        <x:f>IF(AND(ISNUMBER(A84),A84&gt;=Listas!B13,A84&lt;Listas!B14+1),1,0)</x:f>
        <x:v>0</x:v>
      </x:c>
      <x:c r="N84" s="175" t="n">
        <x:f>IF(COUNTA(A84:J84)=0,0,IF(COUNTIFS(Veiculos!$A$5:$A$104,B84)=1,IFERROR(INDEX(Veiculos!$X$5:$X$104,MATCH(B84,Veiculos!$A$5:$A$104,0)),0),IF(Listas!B15="Todos",1,0)))</x:f>
        <x:v>0</x:v>
      </x:c>
      <x:c r="O84" s="1" t="n">
        <x:f>IF(K84&lt;&gt;"",1,0)</x:f>
        <x:v>0</x:v>
      </x:c>
      <x:c r="P84" s="1"/>
      <x:c r="Q84" s="1"/>
      <x:c r="R84" s="1"/>
      <x:c r="S84" s="1"/>
      <x:c r="T84" s="1"/>
      <x:c r="U84" s="1"/>
      <x:c r="V84" s="1"/>
      <x:c r="W84" s="1"/>
    </x:row>
    <x:row r="85">
      <x:c r="A85" s="37"/>
      <x:c r="B85" s="31"/>
      <x:c r="C85" s="31"/>
      <x:c r="D85" s="31"/>
      <x:c r="E85" s="47"/>
      <x:c r="F85" s="31"/>
      <x:c r="G85" s="31"/>
      <x:c r="H85" s="37"/>
      <x:c r="I85" s="31"/>
      <x:c r="J85" s="31"/>
      <x:c r="K85" s="175" t="str">
        <x:f>IF(COUNTA(A85:J85)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inválidos",IF(OR(NOT(ISNUMBER(A85)),A85&lt;=0),"Data inválida",IF(OR(B85="",COUNTIFS(Veiculos!$A$5:$A$104,B85)&lt;&gt;1),"Veículo ausente ou duplicado",IF(IFERROR(INDEX(Veiculos!$AG$5:$AG$104,MATCH(B85,Veiculos!$A$5:$A$104,0)),0)&lt;&gt;1,"Cadastro do veículo pendente",IF(OR(NOT(ISNUMBER(E85)),E85&lt;0),"Valor inválido",IF(AND(G85&lt;&gt;"Sim",G85&lt;&gt;"Não"),"Pagamento inválido",IF(OR(NOT(ISNUMBER(H85)),H85&lt;=0),"Vencimento inválido",""))))))))</x:f>
      </x:c>
      <x:c r="L85" s="175" t="n">
        <x:f>IF(AND(A85&lt;&gt;"",K85=""),1,0)</x:f>
        <x:v>0</x:v>
      </x:c>
      <x:c r="M85" s="175" t="n">
        <x:f>IF(AND(ISNUMBER(A85),A85&gt;=Listas!B13,A85&lt;Listas!B14+1),1,0)</x:f>
        <x:v>0</x:v>
      </x:c>
      <x:c r="N85" s="175" t="n">
        <x:f>IF(COUNTA(A85:J85)=0,0,IF(COUNTIFS(Veiculos!$A$5:$A$104,B85)=1,IFERROR(INDEX(Veiculos!$X$5:$X$104,MATCH(B85,Veiculos!$A$5:$A$104,0)),0),IF(Listas!B15="Todos",1,0)))</x:f>
        <x:v>0</x:v>
      </x:c>
      <x:c r="O85" s="1" t="n">
        <x:f>IF(K85&lt;&gt;"",1,0)</x:f>
        <x:v>0</x:v>
      </x:c>
      <x:c r="P85" s="1"/>
      <x:c r="Q85" s="1"/>
      <x:c r="R85" s="1"/>
      <x:c r="S85" s="1"/>
      <x:c r="T85" s="1"/>
      <x:c r="U85" s="1"/>
      <x:c r="V85" s="1"/>
      <x:c r="W85" s="1"/>
    </x:row>
    <x:row r="86">
      <x:c r="A86" s="37"/>
      <x:c r="B86" s="31"/>
      <x:c r="C86" s="31"/>
      <x:c r="D86" s="31"/>
      <x:c r="E86" s="47"/>
      <x:c r="F86" s="31"/>
      <x:c r="G86" s="31"/>
      <x:c r="H86" s="37"/>
      <x:c r="I86" s="31"/>
      <x:c r="J86" s="31"/>
      <x:c r="K86" s="175" t="str">
        <x:f>IF(COUNTA(A86:J86)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inválidos",IF(OR(NOT(ISNUMBER(A86)),A86&lt;=0),"Data inválida",IF(OR(B86="",COUNTIFS(Veiculos!$A$5:$A$104,B86)&lt;&gt;1),"Veículo ausente ou duplicado",IF(IFERROR(INDEX(Veiculos!$AG$5:$AG$104,MATCH(B86,Veiculos!$A$5:$A$104,0)),0)&lt;&gt;1,"Cadastro do veículo pendente",IF(OR(NOT(ISNUMBER(E86)),E86&lt;0),"Valor inválido",IF(AND(G86&lt;&gt;"Sim",G86&lt;&gt;"Não"),"Pagamento inválido",IF(OR(NOT(ISNUMBER(H86)),H86&lt;=0),"Vencimento inválido",""))))))))</x:f>
      </x:c>
      <x:c r="L86" s="175" t="n">
        <x:f>IF(AND(A86&lt;&gt;"",K86=""),1,0)</x:f>
        <x:v>0</x:v>
      </x:c>
      <x:c r="M86" s="175" t="n">
        <x:f>IF(AND(ISNUMBER(A86),A86&gt;=Listas!B13,A86&lt;Listas!B14+1),1,0)</x:f>
        <x:v>0</x:v>
      </x:c>
      <x:c r="N86" s="175" t="n">
        <x:f>IF(COUNTA(A86:J86)=0,0,IF(COUNTIFS(Veiculos!$A$5:$A$104,B86)=1,IFERROR(INDEX(Veiculos!$X$5:$X$104,MATCH(B86,Veiculos!$A$5:$A$104,0)),0),IF(Listas!B15="Todos",1,0)))</x:f>
        <x:v>0</x:v>
      </x:c>
      <x:c r="O86" s="1" t="n">
        <x:f>IF(K86&lt;&gt;"",1,0)</x:f>
        <x:v>0</x:v>
      </x:c>
      <x:c r="P86" s="1"/>
      <x:c r="Q86" s="1"/>
      <x:c r="R86" s="1"/>
      <x:c r="S86" s="1"/>
      <x:c r="T86" s="1"/>
      <x:c r="U86" s="1"/>
      <x:c r="V86" s="1"/>
      <x:c r="W86" s="1"/>
    </x:row>
    <x:row r="87">
      <x:c r="A87" s="37"/>
      <x:c r="B87" s="31"/>
      <x:c r="C87" s="31"/>
      <x:c r="D87" s="31"/>
      <x:c r="E87" s="47"/>
      <x:c r="F87" s="31"/>
      <x:c r="G87" s="31"/>
      <x:c r="H87" s="37"/>
      <x:c r="I87" s="31"/>
      <x:c r="J87" s="31"/>
      <x:c r="K87" s="175" t="str">
        <x:f>IF(COUNTA(A87:J87)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inválidos",IF(OR(NOT(ISNUMBER(A87)),A87&lt;=0),"Data inválida",IF(OR(B87="",COUNTIFS(Veiculos!$A$5:$A$104,B87)&lt;&gt;1),"Veículo ausente ou duplicado",IF(IFERROR(INDEX(Veiculos!$AG$5:$AG$104,MATCH(B87,Veiculos!$A$5:$A$104,0)),0)&lt;&gt;1,"Cadastro do veículo pendente",IF(OR(NOT(ISNUMBER(E87)),E87&lt;0),"Valor inválido",IF(AND(G87&lt;&gt;"Sim",G87&lt;&gt;"Não"),"Pagamento inválido",IF(OR(NOT(ISNUMBER(H87)),H87&lt;=0),"Vencimento inválido",""))))))))</x:f>
      </x:c>
      <x:c r="L87" s="175" t="n">
        <x:f>IF(AND(A87&lt;&gt;"",K87=""),1,0)</x:f>
        <x:v>0</x:v>
      </x:c>
      <x:c r="M87" s="175" t="n">
        <x:f>IF(AND(ISNUMBER(A87),A87&gt;=Listas!B13,A87&lt;Listas!B14+1),1,0)</x:f>
        <x:v>0</x:v>
      </x:c>
      <x:c r="N87" s="175" t="n">
        <x:f>IF(COUNTA(A87:J87)=0,0,IF(COUNTIFS(Veiculos!$A$5:$A$104,B87)=1,IFERROR(INDEX(Veiculos!$X$5:$X$104,MATCH(B87,Veiculos!$A$5:$A$104,0)),0),IF(Listas!B15="Todos",1,0)))</x:f>
        <x:v>0</x:v>
      </x:c>
      <x:c r="O87" s="1" t="n">
        <x:f>IF(K87&lt;&gt;"",1,0)</x:f>
        <x:v>0</x:v>
      </x:c>
      <x:c r="P87" s="1"/>
      <x:c r="Q87" s="1"/>
      <x:c r="R87" s="1"/>
      <x:c r="S87" s="1"/>
      <x:c r="T87" s="1"/>
      <x:c r="U87" s="1"/>
      <x:c r="V87" s="1"/>
      <x:c r="W87" s="1"/>
    </x:row>
    <x:row r="88">
      <x:c r="A88" s="37"/>
      <x:c r="B88" s="31"/>
      <x:c r="C88" s="31"/>
      <x:c r="D88" s="31"/>
      <x:c r="E88" s="47"/>
      <x:c r="F88" s="31"/>
      <x:c r="G88" s="31"/>
      <x:c r="H88" s="37"/>
      <x:c r="I88" s="31"/>
      <x:c r="J88" s="31"/>
      <x:c r="K88" s="175" t="str">
        <x:f>IF(COUNTA(A88:J88)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inválidos",IF(OR(NOT(ISNUMBER(A88)),A88&lt;=0),"Data inválida",IF(OR(B88="",COUNTIFS(Veiculos!$A$5:$A$104,B88)&lt;&gt;1),"Veículo ausente ou duplicado",IF(IFERROR(INDEX(Veiculos!$AG$5:$AG$104,MATCH(B88,Veiculos!$A$5:$A$104,0)),0)&lt;&gt;1,"Cadastro do veículo pendente",IF(OR(NOT(ISNUMBER(E88)),E88&lt;0),"Valor inválido",IF(AND(G88&lt;&gt;"Sim",G88&lt;&gt;"Não"),"Pagamento inválido",IF(OR(NOT(ISNUMBER(H88)),H88&lt;=0),"Vencimento inválido",""))))))))</x:f>
      </x:c>
      <x:c r="L88" s="175" t="n">
        <x:f>IF(AND(A88&lt;&gt;"",K88=""),1,0)</x:f>
        <x:v>0</x:v>
      </x:c>
      <x:c r="M88" s="175" t="n">
        <x:f>IF(AND(ISNUMBER(A88),A88&gt;=Listas!B13,A88&lt;Listas!B14+1),1,0)</x:f>
        <x:v>0</x:v>
      </x:c>
      <x:c r="N88" s="175" t="n">
        <x:f>IF(COUNTA(A88:J88)=0,0,IF(COUNTIFS(Veiculos!$A$5:$A$104,B88)=1,IFERROR(INDEX(Veiculos!$X$5:$X$104,MATCH(B88,Veiculos!$A$5:$A$104,0)),0),IF(Listas!B15="Todos",1,0)))</x:f>
        <x:v>0</x:v>
      </x:c>
      <x:c r="O88" s="1" t="n">
        <x:f>IF(K88&lt;&gt;"",1,0)</x:f>
        <x:v>0</x:v>
      </x:c>
      <x:c r="P88" s="1"/>
      <x:c r="Q88" s="1"/>
      <x:c r="R88" s="1"/>
      <x:c r="S88" s="1"/>
      <x:c r="T88" s="1"/>
      <x:c r="U88" s="1"/>
      <x:c r="V88" s="1"/>
      <x:c r="W88" s="1"/>
    </x:row>
    <x:row r="89">
      <x:c r="A89" s="37"/>
      <x:c r="B89" s="31"/>
      <x:c r="C89" s="31"/>
      <x:c r="D89" s="31"/>
      <x:c r="E89" s="47"/>
      <x:c r="F89" s="31"/>
      <x:c r="G89" s="31"/>
      <x:c r="H89" s="37"/>
      <x:c r="I89" s="31"/>
      <x:c r="J89" s="31"/>
      <x:c r="K89" s="175" t="str">
        <x:f>IF(COUNTA(A89:J89)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inválidos",IF(OR(NOT(ISNUMBER(A89)),A89&lt;=0),"Data inválida",IF(OR(B89="",COUNTIFS(Veiculos!$A$5:$A$104,B89)&lt;&gt;1),"Veículo ausente ou duplicado",IF(IFERROR(INDEX(Veiculos!$AG$5:$AG$104,MATCH(B89,Veiculos!$A$5:$A$104,0)),0)&lt;&gt;1,"Cadastro do veículo pendente",IF(OR(NOT(ISNUMBER(E89)),E89&lt;0),"Valor inválido",IF(AND(G89&lt;&gt;"Sim",G89&lt;&gt;"Não"),"Pagamento inválido",IF(OR(NOT(ISNUMBER(H89)),H89&lt;=0),"Vencimento inválido",""))))))))</x:f>
      </x:c>
      <x:c r="L89" s="175" t="n">
        <x:f>IF(AND(A89&lt;&gt;"",K89=""),1,0)</x:f>
        <x:v>0</x:v>
      </x:c>
      <x:c r="M89" s="175" t="n">
        <x:f>IF(AND(ISNUMBER(A89),A89&gt;=Listas!B13,A89&lt;Listas!B14+1),1,0)</x:f>
        <x:v>0</x:v>
      </x:c>
      <x:c r="N89" s="175" t="n">
        <x:f>IF(COUNTA(A89:J89)=0,0,IF(COUNTIFS(Veiculos!$A$5:$A$104,B89)=1,IFERROR(INDEX(Veiculos!$X$5:$X$104,MATCH(B89,Veiculos!$A$5:$A$104,0)),0),IF(Listas!B15="Todos",1,0)))</x:f>
        <x:v>0</x:v>
      </x:c>
      <x:c r="O89" s="1" t="n">
        <x:f>IF(K89&lt;&gt;"",1,0)</x:f>
        <x:v>0</x:v>
      </x:c>
      <x:c r="P89" s="1"/>
      <x:c r="Q89" s="1"/>
      <x:c r="R89" s="1"/>
      <x:c r="S89" s="1"/>
      <x:c r="T89" s="1"/>
      <x:c r="U89" s="1"/>
      <x:c r="V89" s="1"/>
      <x:c r="W89" s="1"/>
    </x:row>
    <x:row r="90">
      <x:c r="A90" s="37"/>
      <x:c r="B90" s="31"/>
      <x:c r="C90" s="31"/>
      <x:c r="D90" s="31"/>
      <x:c r="E90" s="47"/>
      <x:c r="F90" s="31"/>
      <x:c r="G90" s="31"/>
      <x:c r="H90" s="37"/>
      <x:c r="I90" s="31"/>
      <x:c r="J90" s="31"/>
      <x:c r="K90" s="175" t="str">
        <x:f>IF(COUNTA(A90:J90)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inválidos",IF(OR(NOT(ISNUMBER(A90)),A90&lt;=0),"Data inválida",IF(OR(B90="",COUNTIFS(Veiculos!$A$5:$A$104,B90)&lt;&gt;1),"Veículo ausente ou duplicado",IF(IFERROR(INDEX(Veiculos!$AG$5:$AG$104,MATCH(B90,Veiculos!$A$5:$A$104,0)),0)&lt;&gt;1,"Cadastro do veículo pendente",IF(OR(NOT(ISNUMBER(E90)),E90&lt;0),"Valor inválido",IF(AND(G90&lt;&gt;"Sim",G90&lt;&gt;"Não"),"Pagamento inválido",IF(OR(NOT(ISNUMBER(H90)),H90&lt;=0),"Vencimento inválido",""))))))))</x:f>
      </x:c>
      <x:c r="L90" s="175" t="n">
        <x:f>IF(AND(A90&lt;&gt;"",K90=""),1,0)</x:f>
        <x:v>0</x:v>
      </x:c>
      <x:c r="M90" s="175" t="n">
        <x:f>IF(AND(ISNUMBER(A90),A90&gt;=Listas!B13,A90&lt;Listas!B14+1),1,0)</x:f>
        <x:v>0</x:v>
      </x:c>
      <x:c r="N90" s="175" t="n">
        <x:f>IF(COUNTA(A90:J90)=0,0,IF(COUNTIFS(Veiculos!$A$5:$A$104,B90)=1,IFERROR(INDEX(Veiculos!$X$5:$X$104,MATCH(B90,Veiculos!$A$5:$A$104,0)),0),IF(Listas!B15="Todos",1,0)))</x:f>
        <x:v>0</x:v>
      </x:c>
      <x:c r="O90" s="1" t="n">
        <x:f>IF(K90&lt;&gt;"",1,0)</x:f>
        <x:v>0</x:v>
      </x:c>
      <x:c r="P90" s="1"/>
      <x:c r="Q90" s="1"/>
      <x:c r="R90" s="1"/>
      <x:c r="S90" s="1"/>
      <x:c r="T90" s="1"/>
      <x:c r="U90" s="1"/>
      <x:c r="V90" s="1"/>
      <x:c r="W90" s="1"/>
    </x:row>
    <x:row r="91">
      <x:c r="A91" s="37"/>
      <x:c r="B91" s="31"/>
      <x:c r="C91" s="31"/>
      <x:c r="D91" s="31"/>
      <x:c r="E91" s="47"/>
      <x:c r="F91" s="31"/>
      <x:c r="G91" s="31"/>
      <x:c r="H91" s="37"/>
      <x:c r="I91" s="31"/>
      <x:c r="J91" s="31"/>
      <x:c r="K91" s="175" t="str">
        <x:f>IF(COUNTA(A91:J91)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inválidos",IF(OR(NOT(ISNUMBER(A91)),A91&lt;=0),"Data inválida",IF(OR(B91="",COUNTIFS(Veiculos!$A$5:$A$104,B91)&lt;&gt;1),"Veículo ausente ou duplicado",IF(IFERROR(INDEX(Veiculos!$AG$5:$AG$104,MATCH(B91,Veiculos!$A$5:$A$104,0)),0)&lt;&gt;1,"Cadastro do veículo pendente",IF(OR(NOT(ISNUMBER(E91)),E91&lt;0),"Valor inválido",IF(AND(G91&lt;&gt;"Sim",G91&lt;&gt;"Não"),"Pagamento inválido",IF(OR(NOT(ISNUMBER(H91)),H91&lt;=0),"Vencimento inválido",""))))))))</x:f>
      </x:c>
      <x:c r="L91" s="175" t="n">
        <x:f>IF(AND(A91&lt;&gt;"",K91=""),1,0)</x:f>
        <x:v>0</x:v>
      </x:c>
      <x:c r="M91" s="175" t="n">
        <x:f>IF(AND(ISNUMBER(A91),A91&gt;=Listas!B13,A91&lt;Listas!B14+1),1,0)</x:f>
        <x:v>0</x:v>
      </x:c>
      <x:c r="N91" s="175" t="n">
        <x:f>IF(COUNTA(A91:J91)=0,0,IF(COUNTIFS(Veiculos!$A$5:$A$104,B91)=1,IFERROR(INDEX(Veiculos!$X$5:$X$104,MATCH(B91,Veiculos!$A$5:$A$104,0)),0),IF(Listas!B15="Todos",1,0)))</x:f>
        <x:v>0</x:v>
      </x:c>
      <x:c r="O91" s="1" t="n">
        <x:f>IF(K91&lt;&gt;"",1,0)</x:f>
        <x:v>0</x:v>
      </x:c>
      <x:c r="P91" s="1"/>
      <x:c r="Q91" s="1"/>
      <x:c r="R91" s="1"/>
      <x:c r="S91" s="1"/>
      <x:c r="T91" s="1"/>
      <x:c r="U91" s="1"/>
      <x:c r="V91" s="1"/>
      <x:c r="W91" s="1"/>
    </x:row>
    <x:row r="92">
      <x:c r="A92" s="37"/>
      <x:c r="B92" s="31"/>
      <x:c r="C92" s="31"/>
      <x:c r="D92" s="31"/>
      <x:c r="E92" s="47"/>
      <x:c r="F92" s="31"/>
      <x:c r="G92" s="31"/>
      <x:c r="H92" s="37"/>
      <x:c r="I92" s="31"/>
      <x:c r="J92" s="31"/>
      <x:c r="K92" s="175" t="str">
        <x:f>IF(COUNTA(A92:J92)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inválidos",IF(OR(NOT(ISNUMBER(A92)),A92&lt;=0),"Data inválida",IF(OR(B92="",COUNTIFS(Veiculos!$A$5:$A$104,B92)&lt;&gt;1),"Veículo ausente ou duplicado",IF(IFERROR(INDEX(Veiculos!$AG$5:$AG$104,MATCH(B92,Veiculos!$A$5:$A$104,0)),0)&lt;&gt;1,"Cadastro do veículo pendente",IF(OR(NOT(ISNUMBER(E92)),E92&lt;0),"Valor inválido",IF(AND(G92&lt;&gt;"Sim",G92&lt;&gt;"Não"),"Pagamento inválido",IF(OR(NOT(ISNUMBER(H92)),H92&lt;=0),"Vencimento inválido",""))))))))</x:f>
      </x:c>
      <x:c r="L92" s="175" t="n">
        <x:f>IF(AND(A92&lt;&gt;"",K92=""),1,0)</x:f>
        <x:v>0</x:v>
      </x:c>
      <x:c r="M92" s="175" t="n">
        <x:f>IF(AND(ISNUMBER(A92),A92&gt;=Listas!B13,A92&lt;Listas!B14+1),1,0)</x:f>
        <x:v>0</x:v>
      </x:c>
      <x:c r="N92" s="175" t="n">
        <x:f>IF(COUNTA(A92:J92)=0,0,IF(COUNTIFS(Veiculos!$A$5:$A$104,B92)=1,IFERROR(INDEX(Veiculos!$X$5:$X$104,MATCH(B92,Veiculos!$A$5:$A$104,0)),0),IF(Listas!B15="Todos",1,0)))</x:f>
        <x:v>0</x:v>
      </x:c>
      <x:c r="O92" s="1" t="n">
        <x:f>IF(K92&lt;&gt;"",1,0)</x:f>
        <x:v>0</x:v>
      </x:c>
      <x:c r="P92" s="1"/>
      <x:c r="Q92" s="1"/>
      <x:c r="R92" s="1"/>
      <x:c r="S92" s="1"/>
      <x:c r="T92" s="1"/>
      <x:c r="U92" s="1"/>
      <x:c r="V92" s="1"/>
      <x:c r="W92" s="1"/>
    </x:row>
    <x:row r="93">
      <x:c r="A93" s="37"/>
      <x:c r="B93" s="31"/>
      <x:c r="C93" s="31"/>
      <x:c r="D93" s="31"/>
      <x:c r="E93" s="47"/>
      <x:c r="F93" s="31"/>
      <x:c r="G93" s="31"/>
      <x:c r="H93" s="37"/>
      <x:c r="I93" s="31"/>
      <x:c r="J93" s="31"/>
      <x:c r="K93" s="175" t="str">
        <x:f>IF(COUNTA(A93:J93)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inválidos",IF(OR(NOT(ISNUMBER(A93)),A93&lt;=0),"Data inválida",IF(OR(B93="",COUNTIFS(Veiculos!$A$5:$A$104,B93)&lt;&gt;1),"Veículo ausente ou duplicado",IF(IFERROR(INDEX(Veiculos!$AG$5:$AG$104,MATCH(B93,Veiculos!$A$5:$A$104,0)),0)&lt;&gt;1,"Cadastro do veículo pendente",IF(OR(NOT(ISNUMBER(E93)),E93&lt;0),"Valor inválido",IF(AND(G93&lt;&gt;"Sim",G93&lt;&gt;"Não"),"Pagamento inválido",IF(OR(NOT(ISNUMBER(H93)),H93&lt;=0),"Vencimento inválido",""))))))))</x:f>
      </x:c>
      <x:c r="L93" s="175" t="n">
        <x:f>IF(AND(A93&lt;&gt;"",K93=""),1,0)</x:f>
        <x:v>0</x:v>
      </x:c>
      <x:c r="M93" s="175" t="n">
        <x:f>IF(AND(ISNUMBER(A93),A93&gt;=Listas!B13,A93&lt;Listas!B14+1),1,0)</x:f>
        <x:v>0</x:v>
      </x:c>
      <x:c r="N93" s="175" t="n">
        <x:f>IF(COUNTA(A93:J93)=0,0,IF(COUNTIFS(Veiculos!$A$5:$A$104,B93)=1,IFERROR(INDEX(Veiculos!$X$5:$X$104,MATCH(B93,Veiculos!$A$5:$A$104,0)),0),IF(Listas!B15="Todos",1,0)))</x:f>
        <x:v>0</x:v>
      </x:c>
      <x:c r="O93" s="1" t="n">
        <x:f>IF(K93&lt;&gt;"",1,0)</x:f>
        <x:v>0</x:v>
      </x:c>
      <x:c r="P93" s="1"/>
      <x:c r="Q93" s="1"/>
      <x:c r="R93" s="1"/>
      <x:c r="S93" s="1"/>
      <x:c r="T93" s="1"/>
      <x:c r="U93" s="1"/>
      <x:c r="V93" s="1"/>
      <x:c r="W93" s="1"/>
    </x:row>
    <x:row r="94">
      <x:c r="A94" s="37"/>
      <x:c r="B94" s="31"/>
      <x:c r="C94" s="31"/>
      <x:c r="D94" s="31"/>
      <x:c r="E94" s="47"/>
      <x:c r="F94" s="31"/>
      <x:c r="G94" s="31"/>
      <x:c r="H94" s="37"/>
      <x:c r="I94" s="31"/>
      <x:c r="J94" s="31"/>
      <x:c r="K94" s="175" t="str">
        <x:f>IF(COUNTA(A94:J94)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inválidos",IF(OR(NOT(ISNUMBER(A94)),A94&lt;=0),"Data inválida",IF(OR(B94="",COUNTIFS(Veiculos!$A$5:$A$104,B94)&lt;&gt;1),"Veículo ausente ou duplicado",IF(IFERROR(INDEX(Veiculos!$AG$5:$AG$104,MATCH(B94,Veiculos!$A$5:$A$104,0)),0)&lt;&gt;1,"Cadastro do veículo pendente",IF(OR(NOT(ISNUMBER(E94)),E94&lt;0),"Valor inválido",IF(AND(G94&lt;&gt;"Sim",G94&lt;&gt;"Não"),"Pagamento inválido",IF(OR(NOT(ISNUMBER(H94)),H94&lt;=0),"Vencimento inválido",""))))))))</x:f>
      </x:c>
      <x:c r="L94" s="175" t="n">
        <x:f>IF(AND(A94&lt;&gt;"",K94=""),1,0)</x:f>
        <x:v>0</x:v>
      </x:c>
      <x:c r="M94" s="175" t="n">
        <x:f>IF(AND(ISNUMBER(A94),A94&gt;=Listas!B13,A94&lt;Listas!B14+1),1,0)</x:f>
        <x:v>0</x:v>
      </x:c>
      <x:c r="N94" s="175" t="n">
        <x:f>IF(COUNTA(A94:J94)=0,0,IF(COUNTIFS(Veiculos!$A$5:$A$104,B94)=1,IFERROR(INDEX(Veiculos!$X$5:$X$104,MATCH(B94,Veiculos!$A$5:$A$104,0)),0),IF(Listas!B15="Todos",1,0)))</x:f>
        <x:v>0</x:v>
      </x:c>
      <x:c r="O94" s="1" t="n">
        <x:f>IF(K94&lt;&gt;"",1,0)</x:f>
        <x:v>0</x:v>
      </x:c>
      <x:c r="P94" s="1"/>
      <x:c r="Q94" s="1"/>
      <x:c r="R94" s="1"/>
      <x:c r="S94" s="1"/>
      <x:c r="T94" s="1"/>
      <x:c r="U94" s="1"/>
      <x:c r="V94" s="1"/>
      <x:c r="W94" s="1"/>
    </x:row>
    <x:row r="95">
      <x:c r="A95" s="37"/>
      <x:c r="B95" s="31"/>
      <x:c r="C95" s="31"/>
      <x:c r="D95" s="31"/>
      <x:c r="E95" s="47"/>
      <x:c r="F95" s="31"/>
      <x:c r="G95" s="31"/>
      <x:c r="H95" s="37"/>
      <x:c r="I95" s="31"/>
      <x:c r="J95" s="31"/>
      <x:c r="K95" s="175" t="str">
        <x:f>IF(COUNTA(A95:J95)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inválidos",IF(OR(NOT(ISNUMBER(A95)),A95&lt;=0),"Data inválida",IF(OR(B95="",COUNTIFS(Veiculos!$A$5:$A$104,B95)&lt;&gt;1),"Veículo ausente ou duplicado",IF(IFERROR(INDEX(Veiculos!$AG$5:$AG$104,MATCH(B95,Veiculos!$A$5:$A$104,0)),0)&lt;&gt;1,"Cadastro do veículo pendente",IF(OR(NOT(ISNUMBER(E95)),E95&lt;0),"Valor inválido",IF(AND(G95&lt;&gt;"Sim",G95&lt;&gt;"Não"),"Pagamento inválido",IF(OR(NOT(ISNUMBER(H95)),H95&lt;=0),"Vencimento inválido",""))))))))</x:f>
      </x:c>
      <x:c r="L95" s="175" t="n">
        <x:f>IF(AND(A95&lt;&gt;"",K95=""),1,0)</x:f>
        <x:v>0</x:v>
      </x:c>
      <x:c r="M95" s="175" t="n">
        <x:f>IF(AND(ISNUMBER(A95),A95&gt;=Listas!B13,A95&lt;Listas!B14+1),1,0)</x:f>
        <x:v>0</x:v>
      </x:c>
      <x:c r="N95" s="175" t="n">
        <x:f>IF(COUNTA(A95:J95)=0,0,IF(COUNTIFS(Veiculos!$A$5:$A$104,B95)=1,IFERROR(INDEX(Veiculos!$X$5:$X$104,MATCH(B95,Veiculos!$A$5:$A$104,0)),0),IF(Listas!B15="Todos",1,0)))</x:f>
        <x:v>0</x:v>
      </x:c>
      <x:c r="O95" s="1" t="n">
        <x:f>IF(K95&lt;&gt;"",1,0)</x:f>
        <x:v>0</x:v>
      </x:c>
      <x:c r="P95" s="1"/>
      <x:c r="Q95" s="1"/>
      <x:c r="R95" s="1"/>
      <x:c r="S95" s="1"/>
      <x:c r="T95" s="1"/>
      <x:c r="U95" s="1"/>
      <x:c r="V95" s="1"/>
      <x:c r="W95" s="1"/>
    </x:row>
    <x:row r="96">
      <x:c r="A96" s="37"/>
      <x:c r="B96" s="31"/>
      <x:c r="C96" s="31"/>
      <x:c r="D96" s="31"/>
      <x:c r="E96" s="47"/>
      <x:c r="F96" s="31"/>
      <x:c r="G96" s="31"/>
      <x:c r="H96" s="37"/>
      <x:c r="I96" s="31"/>
      <x:c r="J96" s="31"/>
      <x:c r="K96" s="175" t="str">
        <x:f>IF(COUNTA(A96:J96)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inválidos",IF(OR(NOT(ISNUMBER(A96)),A96&lt;=0),"Data inválida",IF(OR(B96="",COUNTIFS(Veiculos!$A$5:$A$104,B96)&lt;&gt;1),"Veículo ausente ou duplicado",IF(IFERROR(INDEX(Veiculos!$AG$5:$AG$104,MATCH(B96,Veiculos!$A$5:$A$104,0)),0)&lt;&gt;1,"Cadastro do veículo pendente",IF(OR(NOT(ISNUMBER(E96)),E96&lt;0),"Valor inválido",IF(AND(G96&lt;&gt;"Sim",G96&lt;&gt;"Não"),"Pagamento inválido",IF(OR(NOT(ISNUMBER(H96)),H96&lt;=0),"Vencimento inválido",""))))))))</x:f>
      </x:c>
      <x:c r="L96" s="175" t="n">
        <x:f>IF(AND(A96&lt;&gt;"",K96=""),1,0)</x:f>
        <x:v>0</x:v>
      </x:c>
      <x:c r="M96" s="175" t="n">
        <x:f>IF(AND(ISNUMBER(A96),A96&gt;=Listas!B13,A96&lt;Listas!B14+1),1,0)</x:f>
        <x:v>0</x:v>
      </x:c>
      <x:c r="N96" s="175" t="n">
        <x:f>IF(COUNTA(A96:J96)=0,0,IF(COUNTIFS(Veiculos!$A$5:$A$104,B96)=1,IFERROR(INDEX(Veiculos!$X$5:$X$104,MATCH(B96,Veiculos!$A$5:$A$104,0)),0),IF(Listas!B15="Todos",1,0)))</x:f>
        <x:v>0</x:v>
      </x:c>
      <x:c r="O96" s="1" t="n">
        <x:f>IF(K96&lt;&gt;"",1,0)</x:f>
        <x:v>0</x:v>
      </x:c>
      <x:c r="P96" s="1"/>
      <x:c r="Q96" s="1"/>
      <x:c r="R96" s="1"/>
      <x:c r="S96" s="1"/>
      <x:c r="T96" s="1"/>
      <x:c r="U96" s="1"/>
      <x:c r="V96" s="1"/>
      <x:c r="W96" s="1"/>
    </x:row>
    <x:row r="97">
      <x:c r="A97" s="37"/>
      <x:c r="B97" s="31"/>
      <x:c r="C97" s="31"/>
      <x:c r="D97" s="31"/>
      <x:c r="E97" s="47"/>
      <x:c r="F97" s="31"/>
      <x:c r="G97" s="31"/>
      <x:c r="H97" s="37"/>
      <x:c r="I97" s="31"/>
      <x:c r="J97" s="31"/>
      <x:c r="K97" s="175" t="str">
        <x:f>IF(COUNTA(A97:J97)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inválidos",IF(OR(NOT(ISNUMBER(A97)),A97&lt;=0),"Data inválida",IF(OR(B97="",COUNTIFS(Veiculos!$A$5:$A$104,B97)&lt;&gt;1),"Veículo ausente ou duplicado",IF(IFERROR(INDEX(Veiculos!$AG$5:$AG$104,MATCH(B97,Veiculos!$A$5:$A$104,0)),0)&lt;&gt;1,"Cadastro do veículo pendente",IF(OR(NOT(ISNUMBER(E97)),E97&lt;0),"Valor inválido",IF(AND(G97&lt;&gt;"Sim",G97&lt;&gt;"Não"),"Pagamento inválido",IF(OR(NOT(ISNUMBER(H97)),H97&lt;=0),"Vencimento inválido",""))))))))</x:f>
      </x:c>
      <x:c r="L97" s="175" t="n">
        <x:f>IF(AND(A97&lt;&gt;"",K97=""),1,0)</x:f>
        <x:v>0</x:v>
      </x:c>
      <x:c r="M97" s="175" t="n">
        <x:f>IF(AND(ISNUMBER(A97),A97&gt;=Listas!B13,A97&lt;Listas!B14+1),1,0)</x:f>
        <x:v>0</x:v>
      </x:c>
      <x:c r="N97" s="175" t="n">
        <x:f>IF(COUNTA(A97:J97)=0,0,IF(COUNTIFS(Veiculos!$A$5:$A$104,B97)=1,IFERROR(INDEX(Veiculos!$X$5:$X$104,MATCH(B97,Veiculos!$A$5:$A$104,0)),0),IF(Listas!B15="Todos",1,0)))</x:f>
        <x:v>0</x:v>
      </x:c>
      <x:c r="O97" s="1" t="n">
        <x:f>IF(K97&lt;&gt;"",1,0)</x:f>
        <x:v>0</x:v>
      </x:c>
      <x:c r="P97" s="1"/>
      <x:c r="Q97" s="1"/>
      <x:c r="R97" s="1"/>
      <x:c r="S97" s="1"/>
      <x:c r="T97" s="1"/>
      <x:c r="U97" s="1"/>
      <x:c r="V97" s="1"/>
      <x:c r="W97" s="1"/>
    </x:row>
    <x:row r="98">
      <x:c r="A98" s="37"/>
      <x:c r="B98" s="31"/>
      <x:c r="C98" s="31"/>
      <x:c r="D98" s="31"/>
      <x:c r="E98" s="47"/>
      <x:c r="F98" s="31"/>
      <x:c r="G98" s="31"/>
      <x:c r="H98" s="37"/>
      <x:c r="I98" s="31"/>
      <x:c r="J98" s="31"/>
      <x:c r="K98" s="175" t="str">
        <x:f>IF(COUNTA(A98:J98)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inválidos",IF(OR(NOT(ISNUMBER(A98)),A98&lt;=0),"Data inválida",IF(OR(B98="",COUNTIFS(Veiculos!$A$5:$A$104,B98)&lt;&gt;1),"Veículo ausente ou duplicado",IF(IFERROR(INDEX(Veiculos!$AG$5:$AG$104,MATCH(B98,Veiculos!$A$5:$A$104,0)),0)&lt;&gt;1,"Cadastro do veículo pendente",IF(OR(NOT(ISNUMBER(E98)),E98&lt;0),"Valor inválido",IF(AND(G98&lt;&gt;"Sim",G98&lt;&gt;"Não"),"Pagamento inválido",IF(OR(NOT(ISNUMBER(H98)),H98&lt;=0),"Vencimento inválido",""))))))))</x:f>
      </x:c>
      <x:c r="L98" s="175" t="n">
        <x:f>IF(AND(A98&lt;&gt;"",K98=""),1,0)</x:f>
        <x:v>0</x:v>
      </x:c>
      <x:c r="M98" s="175" t="n">
        <x:f>IF(AND(ISNUMBER(A98),A98&gt;=Listas!B13,A98&lt;Listas!B14+1),1,0)</x:f>
        <x:v>0</x:v>
      </x:c>
      <x:c r="N98" s="175" t="n">
        <x:f>IF(COUNTA(A98:J98)=0,0,IF(COUNTIFS(Veiculos!$A$5:$A$104,B98)=1,IFERROR(INDEX(Veiculos!$X$5:$X$104,MATCH(B98,Veiculos!$A$5:$A$104,0)),0),IF(Listas!B15="Todos",1,0)))</x:f>
        <x:v>0</x:v>
      </x:c>
      <x:c r="O98" s="1" t="n">
        <x:f>IF(K98&lt;&gt;"",1,0)</x:f>
        <x:v>0</x:v>
      </x:c>
      <x:c r="P98" s="1"/>
      <x:c r="Q98" s="1"/>
      <x:c r="R98" s="1"/>
      <x:c r="S98" s="1"/>
      <x:c r="T98" s="1"/>
      <x:c r="U98" s="1"/>
      <x:c r="V98" s="1"/>
      <x:c r="W98" s="1"/>
    </x:row>
    <x:row r="99">
      <x:c r="A99" s="37"/>
      <x:c r="B99" s="31"/>
      <x:c r="C99" s="31"/>
      <x:c r="D99" s="31"/>
      <x:c r="E99" s="47"/>
      <x:c r="F99" s="31"/>
      <x:c r="G99" s="31"/>
      <x:c r="H99" s="37"/>
      <x:c r="I99" s="31"/>
      <x:c r="J99" s="31"/>
      <x:c r="K99" s="175" t="str">
        <x:f>IF(COUNTA(A99:J99)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inválidos",IF(OR(NOT(ISNUMBER(A99)),A99&lt;=0),"Data inválida",IF(OR(B99="",COUNTIFS(Veiculos!$A$5:$A$104,B99)&lt;&gt;1),"Veículo ausente ou duplicado",IF(IFERROR(INDEX(Veiculos!$AG$5:$AG$104,MATCH(B99,Veiculos!$A$5:$A$104,0)),0)&lt;&gt;1,"Cadastro do veículo pendente",IF(OR(NOT(ISNUMBER(E99)),E99&lt;0),"Valor inválido",IF(AND(G99&lt;&gt;"Sim",G99&lt;&gt;"Não"),"Pagamento inválido",IF(OR(NOT(ISNUMBER(H99)),H99&lt;=0),"Vencimento inválido",""))))))))</x:f>
      </x:c>
      <x:c r="L99" s="175" t="n">
        <x:f>IF(AND(A99&lt;&gt;"",K99=""),1,0)</x:f>
        <x:v>0</x:v>
      </x:c>
      <x:c r="M99" s="175" t="n">
        <x:f>IF(AND(ISNUMBER(A99),A99&gt;=Listas!B13,A99&lt;Listas!B14+1),1,0)</x:f>
        <x:v>0</x:v>
      </x:c>
      <x:c r="N99" s="175" t="n">
        <x:f>IF(COUNTA(A99:J99)=0,0,IF(COUNTIFS(Veiculos!$A$5:$A$104,B99)=1,IFERROR(INDEX(Veiculos!$X$5:$X$104,MATCH(B99,Veiculos!$A$5:$A$104,0)),0),IF(Listas!B15="Todos",1,0)))</x:f>
        <x:v>0</x:v>
      </x:c>
      <x:c r="O99" s="1" t="n">
        <x:f>IF(K99&lt;&gt;"",1,0)</x:f>
        <x:v>0</x:v>
      </x:c>
      <x:c r="P99" s="1"/>
      <x:c r="Q99" s="1"/>
      <x:c r="R99" s="1"/>
      <x:c r="S99" s="1"/>
      <x:c r="T99" s="1"/>
      <x:c r="U99" s="1"/>
      <x:c r="V99" s="1"/>
      <x:c r="W99" s="1"/>
    </x:row>
    <x:row r="100">
      <x:c r="A100" s="37"/>
      <x:c r="B100" s="31"/>
      <x:c r="C100" s="31"/>
      <x:c r="D100" s="31"/>
      <x:c r="E100" s="47"/>
      <x:c r="F100" s="31"/>
      <x:c r="G100" s="31"/>
      <x:c r="H100" s="37"/>
      <x:c r="I100" s="31"/>
      <x:c r="J100" s="31"/>
      <x:c r="K100" s="175" t="str">
        <x:f>IF(COUNTA(A100:J100)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inválidos",IF(OR(NOT(ISNUMBER(A100)),A100&lt;=0),"Data inválida",IF(OR(B100="",COUNTIFS(Veiculos!$A$5:$A$104,B100)&lt;&gt;1),"Veículo ausente ou duplicado",IF(IFERROR(INDEX(Veiculos!$AG$5:$AG$104,MATCH(B100,Veiculos!$A$5:$A$104,0)),0)&lt;&gt;1,"Cadastro do veículo pendente",IF(OR(NOT(ISNUMBER(E100)),E100&lt;0),"Valor inválido",IF(AND(G100&lt;&gt;"Sim",G100&lt;&gt;"Não"),"Pagamento inválido",IF(OR(NOT(ISNUMBER(H100)),H100&lt;=0),"Vencimento inválido",""))))))))</x:f>
      </x:c>
      <x:c r="L100" s="175" t="n">
        <x:f>IF(AND(A100&lt;&gt;"",K100=""),1,0)</x:f>
        <x:v>0</x:v>
      </x:c>
      <x:c r="M100" s="175" t="n">
        <x:f>IF(AND(ISNUMBER(A100),A100&gt;=Listas!B13,A100&lt;Listas!B14+1),1,0)</x:f>
        <x:v>0</x:v>
      </x:c>
      <x:c r="N100" s="175" t="n">
        <x:f>IF(COUNTA(A100:J100)=0,0,IF(COUNTIFS(Veiculos!$A$5:$A$104,B100)=1,IFERROR(INDEX(Veiculos!$X$5:$X$104,MATCH(B100,Veiculos!$A$5:$A$104,0)),0),IF(Listas!B15="Todos",1,0)))</x:f>
        <x:v>0</x:v>
      </x:c>
      <x:c r="O100" s="1" t="n">
        <x:f>IF(K100&lt;&gt;"",1,0)</x:f>
        <x:v>0</x:v>
      </x:c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37"/>
      <x:c r="B101" s="31"/>
      <x:c r="C101" s="31"/>
      <x:c r="D101" s="31"/>
      <x:c r="E101" s="47"/>
      <x:c r="F101" s="31"/>
      <x:c r="G101" s="31"/>
      <x:c r="H101" s="37"/>
      <x:c r="I101" s="31"/>
      <x:c r="J101" s="31"/>
      <x:c r="K101" s="175" t="str">
        <x:f>IF(COUNTA(A101:J101)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inválidos",IF(OR(NOT(ISNUMBER(A101)),A101&lt;=0),"Data inválida",IF(OR(B101="",COUNTIFS(Veiculos!$A$5:$A$104,B101)&lt;&gt;1),"Veículo ausente ou duplicado",IF(IFERROR(INDEX(Veiculos!$AG$5:$AG$104,MATCH(B101,Veiculos!$A$5:$A$104,0)),0)&lt;&gt;1,"Cadastro do veículo pendente",IF(OR(NOT(ISNUMBER(E101)),E101&lt;0),"Valor inválido",IF(AND(G101&lt;&gt;"Sim",G101&lt;&gt;"Não"),"Pagamento inválido",IF(OR(NOT(ISNUMBER(H101)),H101&lt;=0),"Vencimento inválido",""))))))))</x:f>
      </x:c>
      <x:c r="L101" s="175" t="n">
        <x:f>IF(AND(A101&lt;&gt;"",K101=""),1,0)</x:f>
        <x:v>0</x:v>
      </x:c>
      <x:c r="M101" s="175" t="n">
        <x:f>IF(AND(ISNUMBER(A101),A101&gt;=Listas!B13,A101&lt;Listas!B14+1),1,0)</x:f>
        <x:v>0</x:v>
      </x:c>
      <x:c r="N101" s="175" t="n">
        <x:f>IF(COUNTA(A101:J101)=0,0,IF(COUNTIFS(Veiculos!$A$5:$A$104,B101)=1,IFERROR(INDEX(Veiculos!$X$5:$X$104,MATCH(B101,Veiculos!$A$5:$A$104,0)),0),IF(Listas!B15="Todos",1,0)))</x:f>
        <x:v>0</x:v>
      </x:c>
      <x:c r="O101" s="1" t="n">
        <x:f>IF(K101&lt;&gt;"",1,0)</x:f>
        <x:v>0</x:v>
      </x:c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37"/>
      <x:c r="B102" s="31"/>
      <x:c r="C102" s="31"/>
      <x:c r="D102" s="31"/>
      <x:c r="E102" s="47"/>
      <x:c r="F102" s="31"/>
      <x:c r="G102" s="31"/>
      <x:c r="H102" s="37"/>
      <x:c r="I102" s="31"/>
      <x:c r="J102" s="31"/>
      <x:c r="K102" s="175" t="str">
        <x:f>IF(COUNTA(A102:J102)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inválidos",IF(OR(NOT(ISNUMBER(A102)),A102&lt;=0),"Data inválida",IF(OR(B102="",COUNTIFS(Veiculos!$A$5:$A$104,B102)&lt;&gt;1),"Veículo ausente ou duplicado",IF(IFERROR(INDEX(Veiculos!$AG$5:$AG$104,MATCH(B102,Veiculos!$A$5:$A$104,0)),0)&lt;&gt;1,"Cadastro do veículo pendente",IF(OR(NOT(ISNUMBER(E102)),E102&lt;0),"Valor inválido",IF(AND(G102&lt;&gt;"Sim",G102&lt;&gt;"Não"),"Pagamento inválido",IF(OR(NOT(ISNUMBER(H102)),H102&lt;=0),"Vencimento inválido",""))))))))</x:f>
      </x:c>
      <x:c r="L102" s="175" t="n">
        <x:f>IF(AND(A102&lt;&gt;"",K102=""),1,0)</x:f>
        <x:v>0</x:v>
      </x:c>
      <x:c r="M102" s="175" t="n">
        <x:f>IF(AND(ISNUMBER(A102),A102&gt;=Listas!B13,A102&lt;Listas!B14+1),1,0)</x:f>
        <x:v>0</x:v>
      </x:c>
      <x:c r="N102" s="175" t="n">
        <x:f>IF(COUNTA(A102:J102)=0,0,IF(COUNTIFS(Veiculos!$A$5:$A$104,B102)=1,IFERROR(INDEX(Veiculos!$X$5:$X$104,MATCH(B102,Veiculos!$A$5:$A$104,0)),0),IF(Listas!B15="Todos",1,0)))</x:f>
        <x:v>0</x:v>
      </x:c>
      <x:c r="O102" s="1" t="n">
        <x:f>IF(K102&lt;&gt;"",1,0)</x:f>
        <x:v>0</x:v>
      </x:c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37"/>
      <x:c r="B103" s="31"/>
      <x:c r="C103" s="31"/>
      <x:c r="D103" s="31"/>
      <x:c r="E103" s="47"/>
      <x:c r="F103" s="31"/>
      <x:c r="G103" s="31"/>
      <x:c r="H103" s="37"/>
      <x:c r="I103" s="31"/>
      <x:c r="J103" s="31"/>
      <x:c r="K103" s="175" t="str">
        <x:f>IF(COUNTA(A103:J103)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inválidos",IF(OR(NOT(ISNUMBER(A103)),A103&lt;=0),"Data inválida",IF(OR(B103="",COUNTIFS(Veiculos!$A$5:$A$104,B103)&lt;&gt;1),"Veículo ausente ou duplicado",IF(IFERROR(INDEX(Veiculos!$AG$5:$AG$104,MATCH(B103,Veiculos!$A$5:$A$104,0)),0)&lt;&gt;1,"Cadastro do veículo pendente",IF(OR(NOT(ISNUMBER(E103)),E103&lt;0),"Valor inválido",IF(AND(G103&lt;&gt;"Sim",G103&lt;&gt;"Não"),"Pagamento inválido",IF(OR(NOT(ISNUMBER(H103)),H103&lt;=0),"Vencimento inválido",""))))))))</x:f>
      </x:c>
      <x:c r="L103" s="175" t="n">
        <x:f>IF(AND(A103&lt;&gt;"",K103=""),1,0)</x:f>
        <x:v>0</x:v>
      </x:c>
      <x:c r="M103" s="175" t="n">
        <x:f>IF(AND(ISNUMBER(A103),A103&gt;=Listas!B13,A103&lt;Listas!B14+1),1,0)</x:f>
        <x:v>0</x:v>
      </x:c>
      <x:c r="N103" s="175" t="n">
        <x:f>IF(COUNTA(A103:J103)=0,0,IF(COUNTIFS(Veiculos!$A$5:$A$104,B103)=1,IFERROR(INDEX(Veiculos!$X$5:$X$104,MATCH(B103,Veiculos!$A$5:$A$104,0)),0),IF(Listas!B15="Todos",1,0)))</x:f>
        <x:v>0</x:v>
      </x:c>
      <x:c r="O103" s="1" t="n">
        <x:f>IF(K103&lt;&gt;"",1,0)</x:f>
        <x:v>0</x:v>
      </x:c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37"/>
      <x:c r="B104" s="31"/>
      <x:c r="C104" s="31"/>
      <x:c r="D104" s="31"/>
      <x:c r="E104" s="47"/>
      <x:c r="F104" s="31"/>
      <x:c r="G104" s="31"/>
      <x:c r="H104" s="37"/>
      <x:c r="I104" s="31"/>
      <x:c r="J104" s="31"/>
      <x:c r="K104" s="175" t="str">
        <x:f>IF(COUNTA(A104:J104)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inválidos",IF(OR(NOT(ISNUMBER(A104)),A104&lt;=0),"Data inválida",IF(OR(B104="",COUNTIFS(Veiculos!$A$5:$A$104,B104)&lt;&gt;1),"Veículo ausente ou duplicado",IF(IFERROR(INDEX(Veiculos!$AG$5:$AG$104,MATCH(B104,Veiculos!$A$5:$A$104,0)),0)&lt;&gt;1,"Cadastro do veículo pendente",IF(OR(NOT(ISNUMBER(E104)),E104&lt;0),"Valor inválido",IF(AND(G104&lt;&gt;"Sim",G104&lt;&gt;"Não"),"Pagamento inválido",IF(OR(NOT(ISNUMBER(H104)),H104&lt;=0),"Vencimento inválido",""))))))))</x:f>
      </x:c>
      <x:c r="L104" s="175" t="n">
        <x:f>IF(AND(A104&lt;&gt;"",K104=""),1,0)</x:f>
        <x:v>0</x:v>
      </x:c>
      <x:c r="M104" s="175" t="n">
        <x:f>IF(AND(ISNUMBER(A104),A104&gt;=Listas!B13,A104&lt;Listas!B14+1),1,0)</x:f>
        <x:v>0</x:v>
      </x:c>
      <x:c r="N104" s="175" t="n">
        <x:f>IF(COUNTA(A104:J104)=0,0,IF(COUNTIFS(Veiculos!$A$5:$A$104,B104)=1,IFERROR(INDEX(Veiculos!$X$5:$X$104,MATCH(B104,Veiculos!$A$5:$A$104,0)),0),IF(Listas!B15="Todos",1,0)))</x:f>
        <x:v>0</x:v>
      </x:c>
      <x:c r="O104" s="1" t="n">
        <x:f>IF(K104&lt;&gt;"",1,0)</x:f>
        <x:v>0</x:v>
      </x:c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37"/>
      <x:c r="B105" s="31"/>
      <x:c r="C105" s="31"/>
      <x:c r="D105" s="31"/>
      <x:c r="E105" s="47"/>
      <x:c r="F105" s="31"/>
      <x:c r="G105" s="31"/>
      <x:c r="H105" s="37"/>
      <x:c r="I105" s="31"/>
      <x:c r="J105" s="31"/>
      <x:c r="K105" s="175" t="str">
        <x:f>IF(COUNTA(A105:J105)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inválidos",IF(OR(NOT(ISNUMBER(A105)),A105&lt;=0),"Data inválida",IF(OR(B105="",COUNTIFS(Veiculos!$A$5:$A$104,B105)&lt;&gt;1),"Veículo ausente ou duplicado",IF(IFERROR(INDEX(Veiculos!$AG$5:$AG$104,MATCH(B105,Veiculos!$A$5:$A$104,0)),0)&lt;&gt;1,"Cadastro do veículo pendente",IF(OR(NOT(ISNUMBER(E105)),E105&lt;0),"Valor inválido",IF(AND(G105&lt;&gt;"Sim",G105&lt;&gt;"Não"),"Pagamento inválido",IF(OR(NOT(ISNUMBER(H105)),H105&lt;=0),"Vencimento inválido",""))))))))</x:f>
      </x:c>
      <x:c r="L105" s="175" t="n">
        <x:f>IF(AND(A105&lt;&gt;"",K105=""),1,0)</x:f>
        <x:v>0</x:v>
      </x:c>
      <x:c r="M105" s="175" t="n">
        <x:f>IF(AND(ISNUMBER(A105),A105&gt;=Listas!B13,A105&lt;Listas!B14+1),1,0)</x:f>
        <x:v>0</x:v>
      </x:c>
      <x:c r="N105" s="175" t="n">
        <x:f>IF(COUNTA(A105:J105)=0,0,IF(COUNTIFS(Veiculos!$A$5:$A$104,B105)=1,IFERROR(INDEX(Veiculos!$X$5:$X$104,MATCH(B105,Veiculos!$A$5:$A$104,0)),0),IF(Listas!B15="Todos",1,0)))</x:f>
        <x:v>0</x:v>
      </x:c>
      <x:c r="O105" s="1" t="n">
        <x:f>IF(K105&lt;&gt;"",1,0)</x:f>
        <x:v>0</x:v>
      </x:c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37"/>
      <x:c r="B106" s="31"/>
      <x:c r="C106" s="31"/>
      <x:c r="D106" s="31"/>
      <x:c r="E106" s="47"/>
      <x:c r="F106" s="31"/>
      <x:c r="G106" s="31"/>
      <x:c r="H106" s="37"/>
      <x:c r="I106" s="31"/>
      <x:c r="J106" s="31"/>
      <x:c r="K106" s="175" t="str">
        <x:f>IF(COUNTA(A106:J106)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inválidos",IF(OR(NOT(ISNUMBER(A106)),A106&lt;=0),"Data inválida",IF(OR(B106="",COUNTIFS(Veiculos!$A$5:$A$104,B106)&lt;&gt;1),"Veículo ausente ou duplicado",IF(IFERROR(INDEX(Veiculos!$AG$5:$AG$104,MATCH(B106,Veiculos!$A$5:$A$104,0)),0)&lt;&gt;1,"Cadastro do veículo pendente",IF(OR(NOT(ISNUMBER(E106)),E106&lt;0),"Valor inválido",IF(AND(G106&lt;&gt;"Sim",G106&lt;&gt;"Não"),"Pagamento inválido",IF(OR(NOT(ISNUMBER(H106)),H106&lt;=0),"Vencimento inválido",""))))))))</x:f>
      </x:c>
      <x:c r="L106" s="175" t="n">
        <x:f>IF(AND(A106&lt;&gt;"",K106=""),1,0)</x:f>
        <x:v>0</x:v>
      </x:c>
      <x:c r="M106" s="175" t="n">
        <x:f>IF(AND(ISNUMBER(A106),A106&gt;=Listas!B13,A106&lt;Listas!B14+1),1,0)</x:f>
        <x:v>0</x:v>
      </x:c>
      <x:c r="N106" s="175" t="n">
        <x:f>IF(COUNTA(A106:J106)=0,0,IF(COUNTIFS(Veiculos!$A$5:$A$104,B106)=1,IFERROR(INDEX(Veiculos!$X$5:$X$104,MATCH(B106,Veiculos!$A$5:$A$104,0)),0),IF(Listas!B15="Todos",1,0)))</x:f>
        <x:v>0</x:v>
      </x:c>
      <x:c r="O106" s="1" t="n">
        <x:f>IF(K106&lt;&gt;"",1,0)</x:f>
        <x:v>0</x:v>
      </x:c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37"/>
      <x:c r="B107" s="31"/>
      <x:c r="C107" s="31"/>
      <x:c r="D107" s="31"/>
      <x:c r="E107" s="47"/>
      <x:c r="F107" s="31"/>
      <x:c r="G107" s="31"/>
      <x:c r="H107" s="37"/>
      <x:c r="I107" s="31"/>
      <x:c r="J107" s="31"/>
      <x:c r="K107" s="175" t="str">
        <x:f>IF(COUNTA(A107:J107)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inválidos",IF(OR(NOT(ISNUMBER(A107)),A107&lt;=0),"Data inválida",IF(OR(B107="",COUNTIFS(Veiculos!$A$5:$A$104,B107)&lt;&gt;1),"Veículo ausente ou duplicado",IF(IFERROR(INDEX(Veiculos!$AG$5:$AG$104,MATCH(B107,Veiculos!$A$5:$A$104,0)),0)&lt;&gt;1,"Cadastro do veículo pendente",IF(OR(NOT(ISNUMBER(E107)),E107&lt;0),"Valor inválido",IF(AND(G107&lt;&gt;"Sim",G107&lt;&gt;"Não"),"Pagamento inválido",IF(OR(NOT(ISNUMBER(H107)),H107&lt;=0),"Vencimento inválido",""))))))))</x:f>
      </x:c>
      <x:c r="L107" s="175" t="n">
        <x:f>IF(AND(A107&lt;&gt;"",K107=""),1,0)</x:f>
        <x:v>0</x:v>
      </x:c>
      <x:c r="M107" s="175" t="n">
        <x:f>IF(AND(ISNUMBER(A107),A107&gt;=Listas!B13,A107&lt;Listas!B14+1),1,0)</x:f>
        <x:v>0</x:v>
      </x:c>
      <x:c r="N107" s="175" t="n">
        <x:f>IF(COUNTA(A107:J107)=0,0,IF(COUNTIFS(Veiculos!$A$5:$A$104,B107)=1,IFERROR(INDEX(Veiculos!$X$5:$X$104,MATCH(B107,Veiculos!$A$5:$A$104,0)),0),IF(Listas!B15="Todos",1,0)))</x:f>
        <x:v>0</x:v>
      </x:c>
      <x:c r="O107" s="1" t="n">
        <x:f>IF(K107&lt;&gt;"",1,0)</x:f>
        <x:v>0</x:v>
      </x:c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37"/>
      <x:c r="B108" s="31"/>
      <x:c r="C108" s="31"/>
      <x:c r="D108" s="31"/>
      <x:c r="E108" s="47"/>
      <x:c r="F108" s="31"/>
      <x:c r="G108" s="31"/>
      <x:c r="H108" s="37"/>
      <x:c r="I108" s="31"/>
      <x:c r="J108" s="31"/>
      <x:c r="K108" s="175" t="str">
        <x:f>IF(COUNTA(A108:J108)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inválidos",IF(OR(NOT(ISNUMBER(A108)),A108&lt;=0),"Data inválida",IF(OR(B108="",COUNTIFS(Veiculos!$A$5:$A$104,B108)&lt;&gt;1),"Veículo ausente ou duplicado",IF(IFERROR(INDEX(Veiculos!$AG$5:$AG$104,MATCH(B108,Veiculos!$A$5:$A$104,0)),0)&lt;&gt;1,"Cadastro do veículo pendente",IF(OR(NOT(ISNUMBER(E108)),E108&lt;0),"Valor inválido",IF(AND(G108&lt;&gt;"Sim",G108&lt;&gt;"Não"),"Pagamento inválido",IF(OR(NOT(ISNUMBER(H108)),H108&lt;=0),"Vencimento inválido",""))))))))</x:f>
      </x:c>
      <x:c r="L108" s="175" t="n">
        <x:f>IF(AND(A108&lt;&gt;"",K108=""),1,0)</x:f>
        <x:v>0</x:v>
      </x:c>
      <x:c r="M108" s="175" t="n">
        <x:f>IF(AND(ISNUMBER(A108),A108&gt;=Listas!B13,A108&lt;Listas!B14+1),1,0)</x:f>
        <x:v>0</x:v>
      </x:c>
      <x:c r="N108" s="175" t="n">
        <x:f>IF(COUNTA(A108:J108)=0,0,IF(COUNTIFS(Veiculos!$A$5:$A$104,B108)=1,IFERROR(INDEX(Veiculos!$X$5:$X$104,MATCH(B108,Veiculos!$A$5:$A$104,0)),0),IF(Listas!B15="Todos",1,0)))</x:f>
        <x:v>0</x:v>
      </x:c>
      <x:c r="O108" s="1" t="n">
        <x:f>IF(K108&lt;&gt;"",1,0)</x:f>
        <x:v>0</x:v>
      </x:c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37"/>
      <x:c r="B109" s="31"/>
      <x:c r="C109" s="31"/>
      <x:c r="D109" s="31"/>
      <x:c r="E109" s="47"/>
      <x:c r="F109" s="31"/>
      <x:c r="G109" s="31"/>
      <x:c r="H109" s="37"/>
      <x:c r="I109" s="31"/>
      <x:c r="J109" s="31"/>
      <x:c r="K109" s="175" t="str">
        <x:f>IF(COUNTA(A109:J109)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inválidos",IF(OR(NOT(ISNUMBER(A109)),A109&lt;=0),"Data inválida",IF(OR(B109="",COUNTIFS(Veiculos!$A$5:$A$104,B109)&lt;&gt;1),"Veículo ausente ou duplicado",IF(IFERROR(INDEX(Veiculos!$AG$5:$AG$104,MATCH(B109,Veiculos!$A$5:$A$104,0)),0)&lt;&gt;1,"Cadastro do veículo pendente",IF(OR(NOT(ISNUMBER(E109)),E109&lt;0),"Valor inválido",IF(AND(G109&lt;&gt;"Sim",G109&lt;&gt;"Não"),"Pagamento inválido",IF(OR(NOT(ISNUMBER(H109)),H109&lt;=0),"Vencimento inválido",""))))))))</x:f>
      </x:c>
      <x:c r="L109" s="175" t="n">
        <x:f>IF(AND(A109&lt;&gt;"",K109=""),1,0)</x:f>
        <x:v>0</x:v>
      </x:c>
      <x:c r="M109" s="175" t="n">
        <x:f>IF(AND(ISNUMBER(A109),A109&gt;=Listas!B13,A109&lt;Listas!B14+1),1,0)</x:f>
        <x:v>0</x:v>
      </x:c>
      <x:c r="N109" s="175" t="n">
        <x:f>IF(COUNTA(A109:J109)=0,0,IF(COUNTIFS(Veiculos!$A$5:$A$104,B109)=1,IFERROR(INDEX(Veiculos!$X$5:$X$104,MATCH(B109,Veiculos!$A$5:$A$104,0)),0),IF(Listas!B15="Todos",1,0)))</x:f>
        <x:v>0</x:v>
      </x:c>
      <x:c r="O109" s="1" t="n">
        <x:f>IF(K109&lt;&gt;"",1,0)</x:f>
        <x:v>0</x:v>
      </x:c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37"/>
      <x:c r="B110" s="31"/>
      <x:c r="C110" s="31"/>
      <x:c r="D110" s="31"/>
      <x:c r="E110" s="47"/>
      <x:c r="F110" s="31"/>
      <x:c r="G110" s="31"/>
      <x:c r="H110" s="37"/>
      <x:c r="I110" s="31"/>
      <x:c r="J110" s="31"/>
      <x:c r="K110" s="175" t="str">
        <x:f>IF(COUNTA(A110:J110)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inválidos",IF(OR(NOT(ISNUMBER(A110)),A110&lt;=0),"Data inválida",IF(OR(B110="",COUNTIFS(Veiculos!$A$5:$A$104,B110)&lt;&gt;1),"Veículo ausente ou duplicado",IF(IFERROR(INDEX(Veiculos!$AG$5:$AG$104,MATCH(B110,Veiculos!$A$5:$A$104,0)),0)&lt;&gt;1,"Cadastro do veículo pendente",IF(OR(NOT(ISNUMBER(E110)),E110&lt;0),"Valor inválido",IF(AND(G110&lt;&gt;"Sim",G110&lt;&gt;"Não"),"Pagamento inválido",IF(OR(NOT(ISNUMBER(H110)),H110&lt;=0),"Vencimento inválido",""))))))))</x:f>
      </x:c>
      <x:c r="L110" s="175" t="n">
        <x:f>IF(AND(A110&lt;&gt;"",K110=""),1,0)</x:f>
        <x:v>0</x:v>
      </x:c>
      <x:c r="M110" s="175" t="n">
        <x:f>IF(AND(ISNUMBER(A110),A110&gt;=Listas!B13,A110&lt;Listas!B14+1),1,0)</x:f>
        <x:v>0</x:v>
      </x:c>
      <x:c r="N110" s="175" t="n">
        <x:f>IF(COUNTA(A110:J110)=0,0,IF(COUNTIFS(Veiculos!$A$5:$A$104,B110)=1,IFERROR(INDEX(Veiculos!$X$5:$X$104,MATCH(B110,Veiculos!$A$5:$A$104,0)),0),IF(Listas!B15="Todos",1,0)))</x:f>
        <x:v>0</x:v>
      </x:c>
      <x:c r="O110" s="1" t="n">
        <x:f>IF(K110&lt;&gt;"",1,0)</x:f>
        <x:v>0</x:v>
      </x:c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37"/>
      <x:c r="B111" s="31"/>
      <x:c r="C111" s="31"/>
      <x:c r="D111" s="31"/>
      <x:c r="E111" s="47"/>
      <x:c r="F111" s="31"/>
      <x:c r="G111" s="31"/>
      <x:c r="H111" s="37"/>
      <x:c r="I111" s="31"/>
      <x:c r="J111" s="31"/>
      <x:c r="K111" s="175" t="str">
        <x:f>IF(COUNTA(A111:J111)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inválidos",IF(OR(NOT(ISNUMBER(A111)),A111&lt;=0),"Data inválida",IF(OR(B111="",COUNTIFS(Veiculos!$A$5:$A$104,B111)&lt;&gt;1),"Veículo ausente ou duplicado",IF(IFERROR(INDEX(Veiculos!$AG$5:$AG$104,MATCH(B111,Veiculos!$A$5:$A$104,0)),0)&lt;&gt;1,"Cadastro do veículo pendente",IF(OR(NOT(ISNUMBER(E111)),E111&lt;0),"Valor inválido",IF(AND(G111&lt;&gt;"Sim",G111&lt;&gt;"Não"),"Pagamento inválido",IF(OR(NOT(ISNUMBER(H111)),H111&lt;=0),"Vencimento inválido",""))))))))</x:f>
      </x:c>
      <x:c r="L111" s="175" t="n">
        <x:f>IF(AND(A111&lt;&gt;"",K111=""),1,0)</x:f>
        <x:v>0</x:v>
      </x:c>
      <x:c r="M111" s="175" t="n">
        <x:f>IF(AND(ISNUMBER(A111),A111&gt;=Listas!B13,A111&lt;Listas!B14+1),1,0)</x:f>
        <x:v>0</x:v>
      </x:c>
      <x:c r="N111" s="175" t="n">
        <x:f>IF(COUNTA(A111:J111)=0,0,IF(COUNTIFS(Veiculos!$A$5:$A$104,B111)=1,IFERROR(INDEX(Veiculos!$X$5:$X$104,MATCH(B111,Veiculos!$A$5:$A$104,0)),0),IF(Listas!B15="Todos",1,0)))</x:f>
        <x:v>0</x:v>
      </x:c>
      <x:c r="O111" s="1" t="n">
        <x:f>IF(K111&lt;&gt;"",1,0)</x:f>
        <x:v>0</x:v>
      </x:c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37"/>
      <x:c r="B112" s="31"/>
      <x:c r="C112" s="31"/>
      <x:c r="D112" s="31"/>
      <x:c r="E112" s="47"/>
      <x:c r="F112" s="31"/>
      <x:c r="G112" s="31"/>
      <x:c r="H112" s="37"/>
      <x:c r="I112" s="31"/>
      <x:c r="J112" s="31"/>
      <x:c r="K112" s="175" t="str">
        <x:f>IF(COUNTA(A112:J112)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inválidos",IF(OR(NOT(ISNUMBER(A112)),A112&lt;=0),"Data inválida",IF(OR(B112="",COUNTIFS(Veiculos!$A$5:$A$104,B112)&lt;&gt;1),"Veículo ausente ou duplicado",IF(IFERROR(INDEX(Veiculos!$AG$5:$AG$104,MATCH(B112,Veiculos!$A$5:$A$104,0)),0)&lt;&gt;1,"Cadastro do veículo pendente",IF(OR(NOT(ISNUMBER(E112)),E112&lt;0),"Valor inválido",IF(AND(G112&lt;&gt;"Sim",G112&lt;&gt;"Não"),"Pagamento inválido",IF(OR(NOT(ISNUMBER(H112)),H112&lt;=0),"Vencimento inválido",""))))))))</x:f>
      </x:c>
      <x:c r="L112" s="175" t="n">
        <x:f>IF(AND(A112&lt;&gt;"",K112=""),1,0)</x:f>
        <x:v>0</x:v>
      </x:c>
      <x:c r="M112" s="175" t="n">
        <x:f>IF(AND(ISNUMBER(A112),A112&gt;=Listas!B13,A112&lt;Listas!B14+1),1,0)</x:f>
        <x:v>0</x:v>
      </x:c>
      <x:c r="N112" s="175" t="n">
        <x:f>IF(COUNTA(A112:J112)=0,0,IF(COUNTIFS(Veiculos!$A$5:$A$104,B112)=1,IFERROR(INDEX(Veiculos!$X$5:$X$104,MATCH(B112,Veiculos!$A$5:$A$104,0)),0),IF(Listas!B15="Todos",1,0)))</x:f>
        <x:v>0</x:v>
      </x:c>
      <x:c r="O112" s="1" t="n">
        <x:f>IF(K112&lt;&gt;"",1,0)</x:f>
        <x:v>0</x:v>
      </x:c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37"/>
      <x:c r="B113" s="31"/>
      <x:c r="C113" s="31"/>
      <x:c r="D113" s="31"/>
      <x:c r="E113" s="47"/>
      <x:c r="F113" s="31"/>
      <x:c r="G113" s="31"/>
      <x:c r="H113" s="37"/>
      <x:c r="I113" s="31"/>
      <x:c r="J113" s="31"/>
      <x:c r="K113" s="175" t="str">
        <x:f>IF(COUNTA(A113:J113)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inválidos",IF(OR(NOT(ISNUMBER(A113)),A113&lt;=0),"Data inválida",IF(OR(B113="",COUNTIFS(Veiculos!$A$5:$A$104,B113)&lt;&gt;1),"Veículo ausente ou duplicado",IF(IFERROR(INDEX(Veiculos!$AG$5:$AG$104,MATCH(B113,Veiculos!$A$5:$A$104,0)),0)&lt;&gt;1,"Cadastro do veículo pendente",IF(OR(NOT(ISNUMBER(E113)),E113&lt;0),"Valor inválido",IF(AND(G113&lt;&gt;"Sim",G113&lt;&gt;"Não"),"Pagamento inválido",IF(OR(NOT(ISNUMBER(H113)),H113&lt;=0),"Vencimento inválido",""))))))))</x:f>
      </x:c>
      <x:c r="L113" s="175" t="n">
        <x:f>IF(AND(A113&lt;&gt;"",K113=""),1,0)</x:f>
        <x:v>0</x:v>
      </x:c>
      <x:c r="M113" s="175" t="n">
        <x:f>IF(AND(ISNUMBER(A113),A113&gt;=Listas!B13,A113&lt;Listas!B14+1),1,0)</x:f>
        <x:v>0</x:v>
      </x:c>
      <x:c r="N113" s="175" t="n">
        <x:f>IF(COUNTA(A113:J113)=0,0,IF(COUNTIFS(Veiculos!$A$5:$A$104,B113)=1,IFERROR(INDEX(Veiculos!$X$5:$X$104,MATCH(B113,Veiculos!$A$5:$A$104,0)),0),IF(Listas!B15="Todos",1,0)))</x:f>
        <x:v>0</x:v>
      </x:c>
      <x:c r="O113" s="1" t="n">
        <x:f>IF(K113&lt;&gt;"",1,0)</x:f>
        <x:v>0</x:v>
      </x:c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37"/>
      <x:c r="B114" s="31"/>
      <x:c r="C114" s="31"/>
      <x:c r="D114" s="31"/>
      <x:c r="E114" s="47"/>
      <x:c r="F114" s="31"/>
      <x:c r="G114" s="31"/>
      <x:c r="H114" s="37"/>
      <x:c r="I114" s="31"/>
      <x:c r="J114" s="31"/>
      <x:c r="K114" s="175" t="str">
        <x:f>IF(COUNTA(A114:J114)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inválidos",IF(OR(NOT(ISNUMBER(A114)),A114&lt;=0),"Data inválida",IF(OR(B114="",COUNTIFS(Veiculos!$A$5:$A$104,B114)&lt;&gt;1),"Veículo ausente ou duplicado",IF(IFERROR(INDEX(Veiculos!$AG$5:$AG$104,MATCH(B114,Veiculos!$A$5:$A$104,0)),0)&lt;&gt;1,"Cadastro do veículo pendente",IF(OR(NOT(ISNUMBER(E114)),E114&lt;0),"Valor inválido",IF(AND(G114&lt;&gt;"Sim",G114&lt;&gt;"Não"),"Pagamento inválido",IF(OR(NOT(ISNUMBER(H114)),H114&lt;=0),"Vencimento inválido",""))))))))</x:f>
      </x:c>
      <x:c r="L114" s="175" t="n">
        <x:f>IF(AND(A114&lt;&gt;"",K114=""),1,0)</x:f>
        <x:v>0</x:v>
      </x:c>
      <x:c r="M114" s="175" t="n">
        <x:f>IF(AND(ISNUMBER(A114),A114&gt;=Listas!B13,A114&lt;Listas!B14+1),1,0)</x:f>
        <x:v>0</x:v>
      </x:c>
      <x:c r="N114" s="175" t="n">
        <x:f>IF(COUNTA(A114:J114)=0,0,IF(COUNTIFS(Veiculos!$A$5:$A$104,B114)=1,IFERROR(INDEX(Veiculos!$X$5:$X$104,MATCH(B114,Veiculos!$A$5:$A$104,0)),0),IF(Listas!B15="Todos",1,0)))</x:f>
        <x:v>0</x:v>
      </x:c>
      <x:c r="O114" s="1" t="n">
        <x:f>IF(K114&lt;&gt;"",1,0)</x:f>
        <x:v>0</x:v>
      </x:c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37"/>
      <x:c r="B115" s="31"/>
      <x:c r="C115" s="31"/>
      <x:c r="D115" s="31"/>
      <x:c r="E115" s="47"/>
      <x:c r="F115" s="31"/>
      <x:c r="G115" s="31"/>
      <x:c r="H115" s="37"/>
      <x:c r="I115" s="31"/>
      <x:c r="J115" s="31"/>
      <x:c r="K115" s="175" t="str">
        <x:f>IF(COUNTA(A115:J115)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inválidos",IF(OR(NOT(ISNUMBER(A115)),A115&lt;=0),"Data inválida",IF(OR(B115="",COUNTIFS(Veiculos!$A$5:$A$104,B115)&lt;&gt;1),"Veículo ausente ou duplicado",IF(IFERROR(INDEX(Veiculos!$AG$5:$AG$104,MATCH(B115,Veiculos!$A$5:$A$104,0)),0)&lt;&gt;1,"Cadastro do veículo pendente",IF(OR(NOT(ISNUMBER(E115)),E115&lt;0),"Valor inválido",IF(AND(G115&lt;&gt;"Sim",G115&lt;&gt;"Não"),"Pagamento inválido",IF(OR(NOT(ISNUMBER(H115)),H115&lt;=0),"Vencimento inválido",""))))))))</x:f>
      </x:c>
      <x:c r="L115" s="175" t="n">
        <x:f>IF(AND(A115&lt;&gt;"",K115=""),1,0)</x:f>
        <x:v>0</x:v>
      </x:c>
      <x:c r="M115" s="175" t="n">
        <x:f>IF(AND(ISNUMBER(A115),A115&gt;=Listas!B13,A115&lt;Listas!B14+1),1,0)</x:f>
        <x:v>0</x:v>
      </x:c>
      <x:c r="N115" s="175" t="n">
        <x:f>IF(COUNTA(A115:J115)=0,0,IF(COUNTIFS(Veiculos!$A$5:$A$104,B115)=1,IFERROR(INDEX(Veiculos!$X$5:$X$104,MATCH(B115,Veiculos!$A$5:$A$104,0)),0),IF(Listas!B15="Todos",1,0)))</x:f>
        <x:v>0</x:v>
      </x:c>
      <x:c r="O115" s="1" t="n">
        <x:f>IF(K115&lt;&gt;"",1,0)</x:f>
        <x:v>0</x:v>
      </x:c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37"/>
      <x:c r="B116" s="31"/>
      <x:c r="C116" s="31"/>
      <x:c r="D116" s="31"/>
      <x:c r="E116" s="47"/>
      <x:c r="F116" s="31"/>
      <x:c r="G116" s="31"/>
      <x:c r="H116" s="37"/>
      <x:c r="I116" s="31"/>
      <x:c r="J116" s="31"/>
      <x:c r="K116" s="175" t="str">
        <x:f>IF(COUNTA(A116:J116)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inválidos",IF(OR(NOT(ISNUMBER(A116)),A116&lt;=0),"Data inválida",IF(OR(B116="",COUNTIFS(Veiculos!$A$5:$A$104,B116)&lt;&gt;1),"Veículo ausente ou duplicado",IF(IFERROR(INDEX(Veiculos!$AG$5:$AG$104,MATCH(B116,Veiculos!$A$5:$A$104,0)),0)&lt;&gt;1,"Cadastro do veículo pendente",IF(OR(NOT(ISNUMBER(E116)),E116&lt;0),"Valor inválido",IF(AND(G116&lt;&gt;"Sim",G116&lt;&gt;"Não"),"Pagamento inválido",IF(OR(NOT(ISNUMBER(H116)),H116&lt;=0),"Vencimento inválido",""))))))))</x:f>
      </x:c>
      <x:c r="L116" s="175" t="n">
        <x:f>IF(AND(A116&lt;&gt;"",K116=""),1,0)</x:f>
        <x:v>0</x:v>
      </x:c>
      <x:c r="M116" s="175" t="n">
        <x:f>IF(AND(ISNUMBER(A116),A116&gt;=Listas!B13,A116&lt;Listas!B14+1),1,0)</x:f>
        <x:v>0</x:v>
      </x:c>
      <x:c r="N116" s="175" t="n">
        <x:f>IF(COUNTA(A116:J116)=0,0,IF(COUNTIFS(Veiculos!$A$5:$A$104,B116)=1,IFERROR(INDEX(Veiculos!$X$5:$X$104,MATCH(B116,Veiculos!$A$5:$A$104,0)),0),IF(Listas!B15="Todos",1,0)))</x:f>
        <x:v>0</x:v>
      </x:c>
      <x:c r="O116" s="1" t="n">
        <x:f>IF(K116&lt;&gt;"",1,0)</x:f>
        <x:v>0</x:v>
      </x:c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37"/>
      <x:c r="B117" s="31"/>
      <x:c r="C117" s="31"/>
      <x:c r="D117" s="31"/>
      <x:c r="E117" s="47"/>
      <x:c r="F117" s="31"/>
      <x:c r="G117" s="31"/>
      <x:c r="H117" s="37"/>
      <x:c r="I117" s="31"/>
      <x:c r="J117" s="31"/>
      <x:c r="K117" s="175" t="str">
        <x:f>IF(COUNTA(A117:J117)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inválidos",IF(OR(NOT(ISNUMBER(A117)),A117&lt;=0),"Data inválida",IF(OR(B117="",COUNTIFS(Veiculos!$A$5:$A$104,B117)&lt;&gt;1),"Veículo ausente ou duplicado",IF(IFERROR(INDEX(Veiculos!$AG$5:$AG$104,MATCH(B117,Veiculos!$A$5:$A$104,0)),0)&lt;&gt;1,"Cadastro do veículo pendente",IF(OR(NOT(ISNUMBER(E117)),E117&lt;0),"Valor inválido",IF(AND(G117&lt;&gt;"Sim",G117&lt;&gt;"Não"),"Pagamento inválido",IF(OR(NOT(ISNUMBER(H117)),H117&lt;=0),"Vencimento inválido",""))))))))</x:f>
      </x:c>
      <x:c r="L117" s="175" t="n">
        <x:f>IF(AND(A117&lt;&gt;"",K117=""),1,0)</x:f>
        <x:v>0</x:v>
      </x:c>
      <x:c r="M117" s="175" t="n">
        <x:f>IF(AND(ISNUMBER(A117),A117&gt;=Listas!B13,A117&lt;Listas!B14+1),1,0)</x:f>
        <x:v>0</x:v>
      </x:c>
      <x:c r="N117" s="175" t="n">
        <x:f>IF(COUNTA(A117:J117)=0,0,IF(COUNTIFS(Veiculos!$A$5:$A$104,B117)=1,IFERROR(INDEX(Veiculos!$X$5:$X$104,MATCH(B117,Veiculos!$A$5:$A$104,0)),0),IF(Listas!B15="Todos",1,0)))</x:f>
        <x:v>0</x:v>
      </x:c>
      <x:c r="O117" s="1" t="n">
        <x:f>IF(K117&lt;&gt;"",1,0)</x:f>
        <x:v>0</x:v>
      </x:c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37"/>
      <x:c r="B118" s="31"/>
      <x:c r="C118" s="31"/>
      <x:c r="D118" s="31"/>
      <x:c r="E118" s="47"/>
      <x:c r="F118" s="31"/>
      <x:c r="G118" s="31"/>
      <x:c r="H118" s="37"/>
      <x:c r="I118" s="31"/>
      <x:c r="J118" s="31"/>
      <x:c r="K118" s="175" t="str">
        <x:f>IF(COUNTA(A118:J118)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inválidos",IF(OR(NOT(ISNUMBER(A118)),A118&lt;=0),"Data inválida",IF(OR(B118="",COUNTIFS(Veiculos!$A$5:$A$104,B118)&lt;&gt;1),"Veículo ausente ou duplicado",IF(IFERROR(INDEX(Veiculos!$AG$5:$AG$104,MATCH(B118,Veiculos!$A$5:$A$104,0)),0)&lt;&gt;1,"Cadastro do veículo pendente",IF(OR(NOT(ISNUMBER(E118)),E118&lt;0),"Valor inválido",IF(AND(G118&lt;&gt;"Sim",G118&lt;&gt;"Não"),"Pagamento inválido",IF(OR(NOT(ISNUMBER(H118)),H118&lt;=0),"Vencimento inválido",""))))))))</x:f>
      </x:c>
      <x:c r="L118" s="175" t="n">
        <x:f>IF(AND(A118&lt;&gt;"",K118=""),1,0)</x:f>
        <x:v>0</x:v>
      </x:c>
      <x:c r="M118" s="175" t="n">
        <x:f>IF(AND(ISNUMBER(A118),A118&gt;=Listas!B13,A118&lt;Listas!B14+1),1,0)</x:f>
        <x:v>0</x:v>
      </x:c>
      <x:c r="N118" s="175" t="n">
        <x:f>IF(COUNTA(A118:J118)=0,0,IF(COUNTIFS(Veiculos!$A$5:$A$104,B118)=1,IFERROR(INDEX(Veiculos!$X$5:$X$104,MATCH(B118,Veiculos!$A$5:$A$104,0)),0),IF(Listas!B15="Todos",1,0)))</x:f>
        <x:v>0</x:v>
      </x:c>
      <x:c r="O118" s="1" t="n">
        <x:f>IF(K118&lt;&gt;"",1,0)</x:f>
        <x:v>0</x:v>
      </x:c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37"/>
      <x:c r="B119" s="31"/>
      <x:c r="C119" s="31"/>
      <x:c r="D119" s="31"/>
      <x:c r="E119" s="47"/>
      <x:c r="F119" s="31"/>
      <x:c r="G119" s="31"/>
      <x:c r="H119" s="37"/>
      <x:c r="I119" s="31"/>
      <x:c r="J119" s="31"/>
      <x:c r="K119" s="175" t="str">
        <x:f>IF(COUNTA(A119:J119)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inválidos",IF(OR(NOT(ISNUMBER(A119)),A119&lt;=0),"Data inválida",IF(OR(B119="",COUNTIFS(Veiculos!$A$5:$A$104,B119)&lt;&gt;1),"Veículo ausente ou duplicado",IF(IFERROR(INDEX(Veiculos!$AG$5:$AG$104,MATCH(B119,Veiculos!$A$5:$A$104,0)),0)&lt;&gt;1,"Cadastro do veículo pendente",IF(OR(NOT(ISNUMBER(E119)),E119&lt;0),"Valor inválido",IF(AND(G119&lt;&gt;"Sim",G119&lt;&gt;"Não"),"Pagamento inválido",IF(OR(NOT(ISNUMBER(H119)),H119&lt;=0),"Vencimento inválido",""))))))))</x:f>
      </x:c>
      <x:c r="L119" s="175" t="n">
        <x:f>IF(AND(A119&lt;&gt;"",K119=""),1,0)</x:f>
        <x:v>0</x:v>
      </x:c>
      <x:c r="M119" s="175" t="n">
        <x:f>IF(AND(ISNUMBER(A119),A119&gt;=Listas!B13,A119&lt;Listas!B14+1),1,0)</x:f>
        <x:v>0</x:v>
      </x:c>
      <x:c r="N119" s="175" t="n">
        <x:f>IF(COUNTA(A119:J119)=0,0,IF(COUNTIFS(Veiculos!$A$5:$A$104,B119)=1,IFERROR(INDEX(Veiculos!$X$5:$X$104,MATCH(B119,Veiculos!$A$5:$A$104,0)),0),IF(Listas!B15="Todos",1,0)))</x:f>
        <x:v>0</x:v>
      </x:c>
      <x:c r="O119" s="1" t="n">
        <x:f>IF(K119&lt;&gt;"",1,0)</x:f>
        <x:v>0</x:v>
      </x:c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37"/>
      <x:c r="B120" s="31"/>
      <x:c r="C120" s="31"/>
      <x:c r="D120" s="31"/>
      <x:c r="E120" s="47"/>
      <x:c r="F120" s="31"/>
      <x:c r="G120" s="31"/>
      <x:c r="H120" s="37"/>
      <x:c r="I120" s="31"/>
      <x:c r="J120" s="31"/>
      <x:c r="K120" s="175" t="str">
        <x:f>IF(COUNTA(A120:J120)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inválidos",IF(OR(NOT(ISNUMBER(A120)),A120&lt;=0),"Data inválida",IF(OR(B120="",COUNTIFS(Veiculos!$A$5:$A$104,B120)&lt;&gt;1),"Veículo ausente ou duplicado",IF(IFERROR(INDEX(Veiculos!$AG$5:$AG$104,MATCH(B120,Veiculos!$A$5:$A$104,0)),0)&lt;&gt;1,"Cadastro do veículo pendente",IF(OR(NOT(ISNUMBER(E120)),E120&lt;0),"Valor inválido",IF(AND(G120&lt;&gt;"Sim",G120&lt;&gt;"Não"),"Pagamento inválido",IF(OR(NOT(ISNUMBER(H120)),H120&lt;=0),"Vencimento inválido",""))))))))</x:f>
      </x:c>
      <x:c r="L120" s="175" t="n">
        <x:f>IF(AND(A120&lt;&gt;"",K120=""),1,0)</x:f>
        <x:v>0</x:v>
      </x:c>
      <x:c r="M120" s="175" t="n">
        <x:f>IF(AND(ISNUMBER(A120),A120&gt;=Listas!B13,A120&lt;Listas!B14+1),1,0)</x:f>
        <x:v>0</x:v>
      </x:c>
      <x:c r="N120" s="175" t="n">
        <x:f>IF(COUNTA(A120:J120)=0,0,IF(COUNTIFS(Veiculos!$A$5:$A$104,B120)=1,IFERROR(INDEX(Veiculos!$X$5:$X$104,MATCH(B120,Veiculos!$A$5:$A$104,0)),0),IF(Listas!B15="Todos",1,0)))</x:f>
        <x:v>0</x:v>
      </x:c>
      <x:c r="O120" s="1" t="n">
        <x:f>IF(K120&lt;&gt;"",1,0)</x:f>
        <x:v>0</x:v>
      </x:c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37"/>
      <x:c r="B121" s="31"/>
      <x:c r="C121" s="31"/>
      <x:c r="D121" s="31"/>
      <x:c r="E121" s="47"/>
      <x:c r="F121" s="31"/>
      <x:c r="G121" s="31"/>
      <x:c r="H121" s="37"/>
      <x:c r="I121" s="31"/>
      <x:c r="J121" s="31"/>
      <x:c r="K121" s="175" t="str">
        <x:f>IF(COUNTA(A121:J121)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inválidos",IF(OR(NOT(ISNUMBER(A121)),A121&lt;=0),"Data inválida",IF(OR(B121="",COUNTIFS(Veiculos!$A$5:$A$104,B121)&lt;&gt;1),"Veículo ausente ou duplicado",IF(IFERROR(INDEX(Veiculos!$AG$5:$AG$104,MATCH(B121,Veiculos!$A$5:$A$104,0)),0)&lt;&gt;1,"Cadastro do veículo pendente",IF(OR(NOT(ISNUMBER(E121)),E121&lt;0),"Valor inválido",IF(AND(G121&lt;&gt;"Sim",G121&lt;&gt;"Não"),"Pagamento inválido",IF(OR(NOT(ISNUMBER(H121)),H121&lt;=0),"Vencimento inválido",""))))))))</x:f>
      </x:c>
      <x:c r="L121" s="175" t="n">
        <x:f>IF(AND(A121&lt;&gt;"",K121=""),1,0)</x:f>
        <x:v>0</x:v>
      </x:c>
      <x:c r="M121" s="175" t="n">
        <x:f>IF(AND(ISNUMBER(A121),A121&gt;=Listas!B13,A121&lt;Listas!B14+1),1,0)</x:f>
        <x:v>0</x:v>
      </x:c>
      <x:c r="N121" s="175" t="n">
        <x:f>IF(COUNTA(A121:J121)=0,0,IF(COUNTIFS(Veiculos!$A$5:$A$104,B121)=1,IFERROR(INDEX(Veiculos!$X$5:$X$104,MATCH(B121,Veiculos!$A$5:$A$104,0)),0),IF(Listas!B15="Todos",1,0)))</x:f>
        <x:v>0</x:v>
      </x:c>
      <x:c r="O121" s="1" t="n">
        <x:f>IF(K121&lt;&gt;"",1,0)</x:f>
        <x:v>0</x:v>
      </x:c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37"/>
      <x:c r="B122" s="31"/>
      <x:c r="C122" s="31"/>
      <x:c r="D122" s="31"/>
      <x:c r="E122" s="47"/>
      <x:c r="F122" s="31"/>
      <x:c r="G122" s="31"/>
      <x:c r="H122" s="37"/>
      <x:c r="I122" s="31"/>
      <x:c r="J122" s="31"/>
      <x:c r="K122" s="175" t="str">
        <x:f>IF(COUNTA(A122:J122)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inválidos",IF(OR(NOT(ISNUMBER(A122)),A122&lt;=0),"Data inválida",IF(OR(B122="",COUNTIFS(Veiculos!$A$5:$A$104,B122)&lt;&gt;1),"Veículo ausente ou duplicado",IF(IFERROR(INDEX(Veiculos!$AG$5:$AG$104,MATCH(B122,Veiculos!$A$5:$A$104,0)),0)&lt;&gt;1,"Cadastro do veículo pendente",IF(OR(NOT(ISNUMBER(E122)),E122&lt;0),"Valor inválido",IF(AND(G122&lt;&gt;"Sim",G122&lt;&gt;"Não"),"Pagamento inválido",IF(OR(NOT(ISNUMBER(H122)),H122&lt;=0),"Vencimento inválido",""))))))))</x:f>
      </x:c>
      <x:c r="L122" s="175" t="n">
        <x:f>IF(AND(A122&lt;&gt;"",K122=""),1,0)</x:f>
        <x:v>0</x:v>
      </x:c>
      <x:c r="M122" s="175" t="n">
        <x:f>IF(AND(ISNUMBER(A122),A122&gt;=Listas!B13,A122&lt;Listas!B14+1),1,0)</x:f>
        <x:v>0</x:v>
      </x:c>
      <x:c r="N122" s="175" t="n">
        <x:f>IF(COUNTA(A122:J122)=0,0,IF(COUNTIFS(Veiculos!$A$5:$A$104,B122)=1,IFERROR(INDEX(Veiculos!$X$5:$X$104,MATCH(B122,Veiculos!$A$5:$A$104,0)),0),IF(Listas!B15="Todos",1,0)))</x:f>
        <x:v>0</x:v>
      </x:c>
      <x:c r="O122" s="1" t="n">
        <x:f>IF(K122&lt;&gt;"",1,0)</x:f>
        <x:v>0</x:v>
      </x:c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37"/>
      <x:c r="B123" s="31"/>
      <x:c r="C123" s="31"/>
      <x:c r="D123" s="31"/>
      <x:c r="E123" s="47"/>
      <x:c r="F123" s="31"/>
      <x:c r="G123" s="31"/>
      <x:c r="H123" s="37"/>
      <x:c r="I123" s="31"/>
      <x:c r="J123" s="31"/>
      <x:c r="K123" s="175" t="str">
        <x:f>IF(COUNTA(A123:J123)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inválidos",IF(OR(NOT(ISNUMBER(A123)),A123&lt;=0),"Data inválida",IF(OR(B123="",COUNTIFS(Veiculos!$A$5:$A$104,B123)&lt;&gt;1),"Veículo ausente ou duplicado",IF(IFERROR(INDEX(Veiculos!$AG$5:$AG$104,MATCH(B123,Veiculos!$A$5:$A$104,0)),0)&lt;&gt;1,"Cadastro do veículo pendente",IF(OR(NOT(ISNUMBER(E123)),E123&lt;0),"Valor inválido",IF(AND(G123&lt;&gt;"Sim",G123&lt;&gt;"Não"),"Pagamento inválido",IF(OR(NOT(ISNUMBER(H123)),H123&lt;=0),"Vencimento inválido",""))))))))</x:f>
      </x:c>
      <x:c r="L123" s="175" t="n">
        <x:f>IF(AND(A123&lt;&gt;"",K123=""),1,0)</x:f>
        <x:v>0</x:v>
      </x:c>
      <x:c r="M123" s="175" t="n">
        <x:f>IF(AND(ISNUMBER(A123),A123&gt;=Listas!B13,A123&lt;Listas!B14+1),1,0)</x:f>
        <x:v>0</x:v>
      </x:c>
      <x:c r="N123" s="175" t="n">
        <x:f>IF(COUNTA(A123:J123)=0,0,IF(COUNTIFS(Veiculos!$A$5:$A$104,B123)=1,IFERROR(INDEX(Veiculos!$X$5:$X$104,MATCH(B123,Veiculos!$A$5:$A$104,0)),0),IF(Listas!B15="Todos",1,0)))</x:f>
        <x:v>0</x:v>
      </x:c>
      <x:c r="O123" s="1" t="n">
        <x:f>IF(K123&lt;&gt;"",1,0)</x:f>
        <x:v>0</x:v>
      </x:c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37"/>
      <x:c r="B124" s="31"/>
      <x:c r="C124" s="31"/>
      <x:c r="D124" s="31"/>
      <x:c r="E124" s="47"/>
      <x:c r="F124" s="31"/>
      <x:c r="G124" s="31"/>
      <x:c r="H124" s="37"/>
      <x:c r="I124" s="31"/>
      <x:c r="J124" s="31"/>
      <x:c r="K124" s="175" t="str">
        <x:f>IF(COUNTA(A124:J124)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inválidos",IF(OR(NOT(ISNUMBER(A124)),A124&lt;=0),"Data inválida",IF(OR(B124="",COUNTIFS(Veiculos!$A$5:$A$104,B124)&lt;&gt;1),"Veículo ausente ou duplicado",IF(IFERROR(INDEX(Veiculos!$AG$5:$AG$104,MATCH(B124,Veiculos!$A$5:$A$104,0)),0)&lt;&gt;1,"Cadastro do veículo pendente",IF(OR(NOT(ISNUMBER(E124)),E124&lt;0),"Valor inválido",IF(AND(G124&lt;&gt;"Sim",G124&lt;&gt;"Não"),"Pagamento inválido",IF(OR(NOT(ISNUMBER(H124)),H124&lt;=0),"Vencimento inválido",""))))))))</x:f>
      </x:c>
      <x:c r="L124" s="175" t="n">
        <x:f>IF(AND(A124&lt;&gt;"",K124=""),1,0)</x:f>
        <x:v>0</x:v>
      </x:c>
      <x:c r="M124" s="175" t="n">
        <x:f>IF(AND(ISNUMBER(A124),A124&gt;=Listas!B13,A124&lt;Listas!B14+1),1,0)</x:f>
        <x:v>0</x:v>
      </x:c>
      <x:c r="N124" s="175" t="n">
        <x:f>IF(COUNTA(A124:J124)=0,0,IF(COUNTIFS(Veiculos!$A$5:$A$104,B124)=1,IFERROR(INDEX(Veiculos!$X$5:$X$104,MATCH(B124,Veiculos!$A$5:$A$104,0)),0),IF(Listas!B15="Todos",1,0)))</x:f>
        <x:v>0</x:v>
      </x:c>
      <x:c r="O124" s="1" t="n">
        <x:f>IF(K124&lt;&gt;"",1,0)</x:f>
        <x:v>0</x:v>
      </x:c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37"/>
      <x:c r="B125" s="31"/>
      <x:c r="C125" s="31"/>
      <x:c r="D125" s="31"/>
      <x:c r="E125" s="47"/>
      <x:c r="F125" s="31"/>
      <x:c r="G125" s="31"/>
      <x:c r="H125" s="37"/>
      <x:c r="I125" s="31"/>
      <x:c r="J125" s="31"/>
      <x:c r="K125" s="175" t="str">
        <x:f>IF(COUNTA(A125:J125)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inválidos",IF(OR(NOT(ISNUMBER(A125)),A125&lt;=0),"Data inválida",IF(OR(B125="",COUNTIFS(Veiculos!$A$5:$A$104,B125)&lt;&gt;1),"Veículo ausente ou duplicado",IF(IFERROR(INDEX(Veiculos!$AG$5:$AG$104,MATCH(B125,Veiculos!$A$5:$A$104,0)),0)&lt;&gt;1,"Cadastro do veículo pendente",IF(OR(NOT(ISNUMBER(E125)),E125&lt;0),"Valor inválido",IF(AND(G125&lt;&gt;"Sim",G125&lt;&gt;"Não"),"Pagamento inválido",IF(OR(NOT(ISNUMBER(H125)),H125&lt;=0),"Vencimento inválido",""))))))))</x:f>
      </x:c>
      <x:c r="L125" s="175" t="n">
        <x:f>IF(AND(A125&lt;&gt;"",K125=""),1,0)</x:f>
        <x:v>0</x:v>
      </x:c>
      <x:c r="M125" s="175" t="n">
        <x:f>IF(AND(ISNUMBER(A125),A125&gt;=Listas!B13,A125&lt;Listas!B14+1),1,0)</x:f>
        <x:v>0</x:v>
      </x:c>
      <x:c r="N125" s="175" t="n">
        <x:f>IF(COUNTA(A125:J125)=0,0,IF(COUNTIFS(Veiculos!$A$5:$A$104,B125)=1,IFERROR(INDEX(Veiculos!$X$5:$X$104,MATCH(B125,Veiculos!$A$5:$A$104,0)),0),IF(Listas!B15="Todos",1,0)))</x:f>
        <x:v>0</x:v>
      </x:c>
      <x:c r="O125" s="1" t="n">
        <x:f>IF(K125&lt;&gt;"",1,0)</x:f>
        <x:v>0</x:v>
      </x:c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37"/>
      <x:c r="B126" s="31"/>
      <x:c r="C126" s="31"/>
      <x:c r="D126" s="31"/>
      <x:c r="E126" s="47"/>
      <x:c r="F126" s="31"/>
      <x:c r="G126" s="31"/>
      <x:c r="H126" s="37"/>
      <x:c r="I126" s="31"/>
      <x:c r="J126" s="31"/>
      <x:c r="K126" s="175" t="str">
        <x:f>IF(COUNTA(A126:J126)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inválidos",IF(OR(NOT(ISNUMBER(A126)),A126&lt;=0),"Data inválida",IF(OR(B126="",COUNTIFS(Veiculos!$A$5:$A$104,B126)&lt;&gt;1),"Veículo ausente ou duplicado",IF(IFERROR(INDEX(Veiculos!$AG$5:$AG$104,MATCH(B126,Veiculos!$A$5:$A$104,0)),0)&lt;&gt;1,"Cadastro do veículo pendente",IF(OR(NOT(ISNUMBER(E126)),E126&lt;0),"Valor inválido",IF(AND(G126&lt;&gt;"Sim",G126&lt;&gt;"Não"),"Pagamento inválido",IF(OR(NOT(ISNUMBER(H126)),H126&lt;=0),"Vencimento inválido",""))))))))</x:f>
      </x:c>
      <x:c r="L126" s="175" t="n">
        <x:f>IF(AND(A126&lt;&gt;"",K126=""),1,0)</x:f>
        <x:v>0</x:v>
      </x:c>
      <x:c r="M126" s="175" t="n">
        <x:f>IF(AND(ISNUMBER(A126),A126&gt;=Listas!B13,A126&lt;Listas!B14+1),1,0)</x:f>
        <x:v>0</x:v>
      </x:c>
      <x:c r="N126" s="175" t="n">
        <x:f>IF(COUNTA(A126:J126)=0,0,IF(COUNTIFS(Veiculos!$A$5:$A$104,B126)=1,IFERROR(INDEX(Veiculos!$X$5:$X$104,MATCH(B126,Veiculos!$A$5:$A$104,0)),0),IF(Listas!B15="Todos",1,0)))</x:f>
        <x:v>0</x:v>
      </x:c>
      <x:c r="O126" s="1" t="n">
        <x:f>IF(K126&lt;&gt;"",1,0)</x:f>
        <x:v>0</x:v>
      </x:c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37"/>
      <x:c r="B127" s="31"/>
      <x:c r="C127" s="31"/>
      <x:c r="D127" s="31"/>
      <x:c r="E127" s="47"/>
      <x:c r="F127" s="31"/>
      <x:c r="G127" s="31"/>
      <x:c r="H127" s="37"/>
      <x:c r="I127" s="31"/>
      <x:c r="J127" s="31"/>
      <x:c r="K127" s="175" t="str">
        <x:f>IF(COUNTA(A127:J127)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inválidos",IF(OR(NOT(ISNUMBER(A127)),A127&lt;=0),"Data inválida",IF(OR(B127="",COUNTIFS(Veiculos!$A$5:$A$104,B127)&lt;&gt;1),"Veículo ausente ou duplicado",IF(IFERROR(INDEX(Veiculos!$AG$5:$AG$104,MATCH(B127,Veiculos!$A$5:$A$104,0)),0)&lt;&gt;1,"Cadastro do veículo pendente",IF(OR(NOT(ISNUMBER(E127)),E127&lt;0),"Valor inválido",IF(AND(G127&lt;&gt;"Sim",G127&lt;&gt;"Não"),"Pagamento inválido",IF(OR(NOT(ISNUMBER(H127)),H127&lt;=0),"Vencimento inválido",""))))))))</x:f>
      </x:c>
      <x:c r="L127" s="175" t="n">
        <x:f>IF(AND(A127&lt;&gt;"",K127=""),1,0)</x:f>
        <x:v>0</x:v>
      </x:c>
      <x:c r="M127" s="175" t="n">
        <x:f>IF(AND(ISNUMBER(A127),A127&gt;=Listas!B13,A127&lt;Listas!B14+1),1,0)</x:f>
        <x:v>0</x:v>
      </x:c>
      <x:c r="N127" s="175" t="n">
        <x:f>IF(COUNTA(A127:J127)=0,0,IF(COUNTIFS(Veiculos!$A$5:$A$104,B127)=1,IFERROR(INDEX(Veiculos!$X$5:$X$104,MATCH(B127,Veiculos!$A$5:$A$104,0)),0),IF(Listas!B15="Todos",1,0)))</x:f>
        <x:v>0</x:v>
      </x:c>
      <x:c r="O127" s="1" t="n">
        <x:f>IF(K127&lt;&gt;"",1,0)</x:f>
        <x:v>0</x:v>
      </x:c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37"/>
      <x:c r="B128" s="31"/>
      <x:c r="C128" s="31"/>
      <x:c r="D128" s="31"/>
      <x:c r="E128" s="47"/>
      <x:c r="F128" s="31"/>
      <x:c r="G128" s="31"/>
      <x:c r="H128" s="37"/>
      <x:c r="I128" s="31"/>
      <x:c r="J128" s="31"/>
      <x:c r="K128" s="175" t="str">
        <x:f>IF(COUNTA(A128:J128)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inválidos",IF(OR(NOT(ISNUMBER(A128)),A128&lt;=0),"Data inválida",IF(OR(B128="",COUNTIFS(Veiculos!$A$5:$A$104,B128)&lt;&gt;1),"Veículo ausente ou duplicado",IF(IFERROR(INDEX(Veiculos!$AG$5:$AG$104,MATCH(B128,Veiculos!$A$5:$A$104,0)),0)&lt;&gt;1,"Cadastro do veículo pendente",IF(OR(NOT(ISNUMBER(E128)),E128&lt;0),"Valor inválido",IF(AND(G128&lt;&gt;"Sim",G128&lt;&gt;"Não"),"Pagamento inválido",IF(OR(NOT(ISNUMBER(H128)),H128&lt;=0),"Vencimento inválido",""))))))))</x:f>
      </x:c>
      <x:c r="L128" s="175" t="n">
        <x:f>IF(AND(A128&lt;&gt;"",K128=""),1,0)</x:f>
        <x:v>0</x:v>
      </x:c>
      <x:c r="M128" s="175" t="n">
        <x:f>IF(AND(ISNUMBER(A128),A128&gt;=Listas!B13,A128&lt;Listas!B14+1),1,0)</x:f>
        <x:v>0</x:v>
      </x:c>
      <x:c r="N128" s="175" t="n">
        <x:f>IF(COUNTA(A128:J128)=0,0,IF(COUNTIFS(Veiculos!$A$5:$A$104,B128)=1,IFERROR(INDEX(Veiculos!$X$5:$X$104,MATCH(B128,Veiculos!$A$5:$A$104,0)),0),IF(Listas!B15="Todos",1,0)))</x:f>
        <x:v>0</x:v>
      </x:c>
      <x:c r="O128" s="1" t="n">
        <x:f>IF(K128&lt;&gt;"",1,0)</x:f>
        <x:v>0</x:v>
      </x:c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37"/>
      <x:c r="B129" s="31"/>
      <x:c r="C129" s="31"/>
      <x:c r="D129" s="31"/>
      <x:c r="E129" s="47"/>
      <x:c r="F129" s="31"/>
      <x:c r="G129" s="31"/>
      <x:c r="H129" s="37"/>
      <x:c r="I129" s="31"/>
      <x:c r="J129" s="31"/>
      <x:c r="K129" s="175" t="str">
        <x:f>IF(COUNTA(A129:J129)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inválidos",IF(OR(NOT(ISNUMBER(A129)),A129&lt;=0),"Data inválida",IF(OR(B129="",COUNTIFS(Veiculos!$A$5:$A$104,B129)&lt;&gt;1),"Veículo ausente ou duplicado",IF(IFERROR(INDEX(Veiculos!$AG$5:$AG$104,MATCH(B129,Veiculos!$A$5:$A$104,0)),0)&lt;&gt;1,"Cadastro do veículo pendente",IF(OR(NOT(ISNUMBER(E129)),E129&lt;0),"Valor inválido",IF(AND(G129&lt;&gt;"Sim",G129&lt;&gt;"Não"),"Pagamento inválido",IF(OR(NOT(ISNUMBER(H129)),H129&lt;=0),"Vencimento inválido",""))))))))</x:f>
      </x:c>
      <x:c r="L129" s="175" t="n">
        <x:f>IF(AND(A129&lt;&gt;"",K129=""),1,0)</x:f>
        <x:v>0</x:v>
      </x:c>
      <x:c r="M129" s="175" t="n">
        <x:f>IF(AND(ISNUMBER(A129),A129&gt;=Listas!B13,A129&lt;Listas!B14+1),1,0)</x:f>
        <x:v>0</x:v>
      </x:c>
      <x:c r="N129" s="175" t="n">
        <x:f>IF(COUNTA(A129:J129)=0,0,IF(COUNTIFS(Veiculos!$A$5:$A$104,B129)=1,IFERROR(INDEX(Veiculos!$X$5:$X$104,MATCH(B129,Veiculos!$A$5:$A$104,0)),0),IF(Listas!B15="Todos",1,0)))</x:f>
        <x:v>0</x:v>
      </x:c>
      <x:c r="O129" s="1" t="n">
        <x:f>IF(K129&lt;&gt;"",1,0)</x:f>
        <x:v>0</x:v>
      </x:c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37"/>
      <x:c r="B130" s="31"/>
      <x:c r="C130" s="31"/>
      <x:c r="D130" s="31"/>
      <x:c r="E130" s="47"/>
      <x:c r="F130" s="31"/>
      <x:c r="G130" s="31"/>
      <x:c r="H130" s="37"/>
      <x:c r="I130" s="31"/>
      <x:c r="J130" s="31"/>
      <x:c r="K130" s="175" t="str">
        <x:f>IF(COUNTA(A130:J130)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inválidos",IF(OR(NOT(ISNUMBER(A130)),A130&lt;=0),"Data inválida",IF(OR(B130="",COUNTIFS(Veiculos!$A$5:$A$104,B130)&lt;&gt;1),"Veículo ausente ou duplicado",IF(IFERROR(INDEX(Veiculos!$AG$5:$AG$104,MATCH(B130,Veiculos!$A$5:$A$104,0)),0)&lt;&gt;1,"Cadastro do veículo pendente",IF(OR(NOT(ISNUMBER(E130)),E130&lt;0),"Valor inválido",IF(AND(G130&lt;&gt;"Sim",G130&lt;&gt;"Não"),"Pagamento inválido",IF(OR(NOT(ISNUMBER(H130)),H130&lt;=0),"Vencimento inválido",""))))))))</x:f>
      </x:c>
      <x:c r="L130" s="175" t="n">
        <x:f>IF(AND(A130&lt;&gt;"",K130=""),1,0)</x:f>
        <x:v>0</x:v>
      </x:c>
      <x:c r="M130" s="175" t="n">
        <x:f>IF(AND(ISNUMBER(A130),A130&gt;=Listas!B13,A130&lt;Listas!B14+1),1,0)</x:f>
        <x:v>0</x:v>
      </x:c>
      <x:c r="N130" s="175" t="n">
        <x:f>IF(COUNTA(A130:J130)=0,0,IF(COUNTIFS(Veiculos!$A$5:$A$104,B130)=1,IFERROR(INDEX(Veiculos!$X$5:$X$104,MATCH(B130,Veiculos!$A$5:$A$104,0)),0),IF(Listas!B15="Todos",1,0)))</x:f>
        <x:v>0</x:v>
      </x:c>
      <x:c r="O130" s="1" t="n">
        <x:f>IF(K130&lt;&gt;"",1,0)</x:f>
        <x:v>0</x:v>
      </x:c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37"/>
      <x:c r="B131" s="31"/>
      <x:c r="C131" s="31"/>
      <x:c r="D131" s="31"/>
      <x:c r="E131" s="47"/>
      <x:c r="F131" s="31"/>
      <x:c r="G131" s="31"/>
      <x:c r="H131" s="37"/>
      <x:c r="I131" s="31"/>
      <x:c r="J131" s="31"/>
      <x:c r="K131" s="175" t="str">
        <x:f>IF(COUNTA(A131:J131)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inválidos",IF(OR(NOT(ISNUMBER(A131)),A131&lt;=0),"Data inválida",IF(OR(B131="",COUNTIFS(Veiculos!$A$5:$A$104,B131)&lt;&gt;1),"Veículo ausente ou duplicado",IF(IFERROR(INDEX(Veiculos!$AG$5:$AG$104,MATCH(B131,Veiculos!$A$5:$A$104,0)),0)&lt;&gt;1,"Cadastro do veículo pendente",IF(OR(NOT(ISNUMBER(E131)),E131&lt;0),"Valor inválido",IF(AND(G131&lt;&gt;"Sim",G131&lt;&gt;"Não"),"Pagamento inválido",IF(OR(NOT(ISNUMBER(H131)),H131&lt;=0),"Vencimento inválido",""))))))))</x:f>
      </x:c>
      <x:c r="L131" s="175" t="n">
        <x:f>IF(AND(A131&lt;&gt;"",K131=""),1,0)</x:f>
        <x:v>0</x:v>
      </x:c>
      <x:c r="M131" s="175" t="n">
        <x:f>IF(AND(ISNUMBER(A131),A131&gt;=Listas!B13,A131&lt;Listas!B14+1),1,0)</x:f>
        <x:v>0</x:v>
      </x:c>
      <x:c r="N131" s="175" t="n">
        <x:f>IF(COUNTA(A131:J131)=0,0,IF(COUNTIFS(Veiculos!$A$5:$A$104,B131)=1,IFERROR(INDEX(Veiculos!$X$5:$X$104,MATCH(B131,Veiculos!$A$5:$A$104,0)),0),IF(Listas!B15="Todos",1,0)))</x:f>
        <x:v>0</x:v>
      </x:c>
      <x:c r="O131" s="1" t="n">
        <x:f>IF(K131&lt;&gt;"",1,0)</x:f>
        <x:v>0</x:v>
      </x:c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37"/>
      <x:c r="B132" s="31"/>
      <x:c r="C132" s="31"/>
      <x:c r="D132" s="31"/>
      <x:c r="E132" s="47"/>
      <x:c r="F132" s="31"/>
      <x:c r="G132" s="31"/>
      <x:c r="H132" s="37"/>
      <x:c r="I132" s="31"/>
      <x:c r="J132" s="31"/>
      <x:c r="K132" s="175" t="str">
        <x:f>IF(COUNTA(A132:J132)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inválidos",IF(OR(NOT(ISNUMBER(A132)),A132&lt;=0),"Data inválida",IF(OR(B132="",COUNTIFS(Veiculos!$A$5:$A$104,B132)&lt;&gt;1),"Veículo ausente ou duplicado",IF(IFERROR(INDEX(Veiculos!$AG$5:$AG$104,MATCH(B132,Veiculos!$A$5:$A$104,0)),0)&lt;&gt;1,"Cadastro do veículo pendente",IF(OR(NOT(ISNUMBER(E132)),E132&lt;0),"Valor inválido",IF(AND(G132&lt;&gt;"Sim",G132&lt;&gt;"Não"),"Pagamento inválido",IF(OR(NOT(ISNUMBER(H132)),H132&lt;=0),"Vencimento inválido",""))))))))</x:f>
      </x:c>
      <x:c r="L132" s="175" t="n">
        <x:f>IF(AND(A132&lt;&gt;"",K132=""),1,0)</x:f>
        <x:v>0</x:v>
      </x:c>
      <x:c r="M132" s="175" t="n">
        <x:f>IF(AND(ISNUMBER(A132),A132&gt;=Listas!B13,A132&lt;Listas!B14+1),1,0)</x:f>
        <x:v>0</x:v>
      </x:c>
      <x:c r="N132" s="175" t="n">
        <x:f>IF(COUNTA(A132:J132)=0,0,IF(COUNTIFS(Veiculos!$A$5:$A$104,B132)=1,IFERROR(INDEX(Veiculos!$X$5:$X$104,MATCH(B132,Veiculos!$A$5:$A$104,0)),0),IF(Listas!B15="Todos",1,0)))</x:f>
        <x:v>0</x:v>
      </x:c>
      <x:c r="O132" s="1" t="n">
        <x:f>IF(K132&lt;&gt;"",1,0)</x:f>
        <x:v>0</x:v>
      </x:c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37"/>
      <x:c r="B133" s="31"/>
      <x:c r="C133" s="31"/>
      <x:c r="D133" s="31"/>
      <x:c r="E133" s="47"/>
      <x:c r="F133" s="31"/>
      <x:c r="G133" s="31"/>
      <x:c r="H133" s="37"/>
      <x:c r="I133" s="31"/>
      <x:c r="J133" s="31"/>
      <x:c r="K133" s="175" t="str">
        <x:f>IF(COUNTA(A133:J133)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inválidos",IF(OR(NOT(ISNUMBER(A133)),A133&lt;=0),"Data inválida",IF(OR(B133="",COUNTIFS(Veiculos!$A$5:$A$104,B133)&lt;&gt;1),"Veículo ausente ou duplicado",IF(IFERROR(INDEX(Veiculos!$AG$5:$AG$104,MATCH(B133,Veiculos!$A$5:$A$104,0)),0)&lt;&gt;1,"Cadastro do veículo pendente",IF(OR(NOT(ISNUMBER(E133)),E133&lt;0),"Valor inválido",IF(AND(G133&lt;&gt;"Sim",G133&lt;&gt;"Não"),"Pagamento inválido",IF(OR(NOT(ISNUMBER(H133)),H133&lt;=0),"Vencimento inválido",""))))))))</x:f>
      </x:c>
      <x:c r="L133" s="175" t="n">
        <x:f>IF(AND(A133&lt;&gt;"",K133=""),1,0)</x:f>
        <x:v>0</x:v>
      </x:c>
      <x:c r="M133" s="175" t="n">
        <x:f>IF(AND(ISNUMBER(A133),A133&gt;=Listas!B13,A133&lt;Listas!B14+1),1,0)</x:f>
        <x:v>0</x:v>
      </x:c>
      <x:c r="N133" s="175" t="n">
        <x:f>IF(COUNTA(A133:J133)=0,0,IF(COUNTIFS(Veiculos!$A$5:$A$104,B133)=1,IFERROR(INDEX(Veiculos!$X$5:$X$104,MATCH(B133,Veiculos!$A$5:$A$104,0)),0),IF(Listas!B15="Todos",1,0)))</x:f>
        <x:v>0</x:v>
      </x:c>
      <x:c r="O133" s="1" t="n">
        <x:f>IF(K133&lt;&gt;"",1,0)</x:f>
        <x:v>0</x:v>
      </x:c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37"/>
      <x:c r="B134" s="31"/>
      <x:c r="C134" s="31"/>
      <x:c r="D134" s="31"/>
      <x:c r="E134" s="47"/>
      <x:c r="F134" s="31"/>
      <x:c r="G134" s="31"/>
      <x:c r="H134" s="37"/>
      <x:c r="I134" s="31"/>
      <x:c r="J134" s="31"/>
      <x:c r="K134" s="175" t="str">
        <x:f>IF(COUNTA(A134:J134)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inválidos",IF(OR(NOT(ISNUMBER(A134)),A134&lt;=0),"Data inválida",IF(OR(B134="",COUNTIFS(Veiculos!$A$5:$A$104,B134)&lt;&gt;1),"Veículo ausente ou duplicado",IF(IFERROR(INDEX(Veiculos!$AG$5:$AG$104,MATCH(B134,Veiculos!$A$5:$A$104,0)),0)&lt;&gt;1,"Cadastro do veículo pendente",IF(OR(NOT(ISNUMBER(E134)),E134&lt;0),"Valor inválido",IF(AND(G134&lt;&gt;"Sim",G134&lt;&gt;"Não"),"Pagamento inválido",IF(OR(NOT(ISNUMBER(H134)),H134&lt;=0),"Vencimento inválido",""))))))))</x:f>
      </x:c>
      <x:c r="L134" s="175" t="n">
        <x:f>IF(AND(A134&lt;&gt;"",K134=""),1,0)</x:f>
        <x:v>0</x:v>
      </x:c>
      <x:c r="M134" s="175" t="n">
        <x:f>IF(AND(ISNUMBER(A134),A134&gt;=Listas!B13,A134&lt;Listas!B14+1),1,0)</x:f>
        <x:v>0</x:v>
      </x:c>
      <x:c r="N134" s="175" t="n">
        <x:f>IF(COUNTA(A134:J134)=0,0,IF(COUNTIFS(Veiculos!$A$5:$A$104,B134)=1,IFERROR(INDEX(Veiculos!$X$5:$X$104,MATCH(B134,Veiculos!$A$5:$A$104,0)),0),IF(Listas!B15="Todos",1,0)))</x:f>
        <x:v>0</x:v>
      </x:c>
      <x:c r="O134" s="1" t="n">
        <x:f>IF(K134&lt;&gt;"",1,0)</x:f>
        <x:v>0</x:v>
      </x:c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37"/>
      <x:c r="B135" s="31"/>
      <x:c r="C135" s="31"/>
      <x:c r="D135" s="31"/>
      <x:c r="E135" s="47"/>
      <x:c r="F135" s="31"/>
      <x:c r="G135" s="31"/>
      <x:c r="H135" s="37"/>
      <x:c r="I135" s="31"/>
      <x:c r="J135" s="31"/>
      <x:c r="K135" s="175" t="str">
        <x:f>IF(COUNTA(A135:J135)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inválidos",IF(OR(NOT(ISNUMBER(A135)),A135&lt;=0),"Data inválida",IF(OR(B135="",COUNTIFS(Veiculos!$A$5:$A$104,B135)&lt;&gt;1),"Veículo ausente ou duplicado",IF(IFERROR(INDEX(Veiculos!$AG$5:$AG$104,MATCH(B135,Veiculos!$A$5:$A$104,0)),0)&lt;&gt;1,"Cadastro do veículo pendente",IF(OR(NOT(ISNUMBER(E135)),E135&lt;0),"Valor inválido",IF(AND(G135&lt;&gt;"Sim",G135&lt;&gt;"Não"),"Pagamento inválido",IF(OR(NOT(ISNUMBER(H135)),H135&lt;=0),"Vencimento inválido",""))))))))</x:f>
      </x:c>
      <x:c r="L135" s="175" t="n">
        <x:f>IF(AND(A135&lt;&gt;"",K135=""),1,0)</x:f>
        <x:v>0</x:v>
      </x:c>
      <x:c r="M135" s="175" t="n">
        <x:f>IF(AND(ISNUMBER(A135),A135&gt;=Listas!B13,A135&lt;Listas!B14+1),1,0)</x:f>
        <x:v>0</x:v>
      </x:c>
      <x:c r="N135" s="175" t="n">
        <x:f>IF(COUNTA(A135:J135)=0,0,IF(COUNTIFS(Veiculos!$A$5:$A$104,B135)=1,IFERROR(INDEX(Veiculos!$X$5:$X$104,MATCH(B135,Veiculos!$A$5:$A$104,0)),0),IF(Listas!B15="Todos",1,0)))</x:f>
        <x:v>0</x:v>
      </x:c>
      <x:c r="O135" s="1" t="n">
        <x:f>IF(K135&lt;&gt;"",1,0)</x:f>
        <x:v>0</x:v>
      </x:c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37"/>
      <x:c r="B136" s="31"/>
      <x:c r="C136" s="31"/>
      <x:c r="D136" s="31"/>
      <x:c r="E136" s="47"/>
      <x:c r="F136" s="31"/>
      <x:c r="G136" s="31"/>
      <x:c r="H136" s="37"/>
      <x:c r="I136" s="31"/>
      <x:c r="J136" s="31"/>
      <x:c r="K136" s="175" t="str">
        <x:f>IF(COUNTA(A136:J136)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inválidos",IF(OR(NOT(ISNUMBER(A136)),A136&lt;=0),"Data inválida",IF(OR(B136="",COUNTIFS(Veiculos!$A$5:$A$104,B136)&lt;&gt;1),"Veículo ausente ou duplicado",IF(IFERROR(INDEX(Veiculos!$AG$5:$AG$104,MATCH(B136,Veiculos!$A$5:$A$104,0)),0)&lt;&gt;1,"Cadastro do veículo pendente",IF(OR(NOT(ISNUMBER(E136)),E136&lt;0),"Valor inválido",IF(AND(G136&lt;&gt;"Sim",G136&lt;&gt;"Não"),"Pagamento inválido",IF(OR(NOT(ISNUMBER(H136)),H136&lt;=0),"Vencimento inválido",""))))))))</x:f>
      </x:c>
      <x:c r="L136" s="175" t="n">
        <x:f>IF(AND(A136&lt;&gt;"",K136=""),1,0)</x:f>
        <x:v>0</x:v>
      </x:c>
      <x:c r="M136" s="175" t="n">
        <x:f>IF(AND(ISNUMBER(A136),A136&gt;=Listas!B13,A136&lt;Listas!B14+1),1,0)</x:f>
        <x:v>0</x:v>
      </x:c>
      <x:c r="N136" s="175" t="n">
        <x:f>IF(COUNTA(A136:J136)=0,0,IF(COUNTIFS(Veiculos!$A$5:$A$104,B136)=1,IFERROR(INDEX(Veiculos!$X$5:$X$104,MATCH(B136,Veiculos!$A$5:$A$104,0)),0),IF(Listas!B15="Todos",1,0)))</x:f>
        <x:v>0</x:v>
      </x:c>
      <x:c r="O136" s="1" t="n">
        <x:f>IF(K136&lt;&gt;"",1,0)</x:f>
        <x:v>0</x:v>
      </x:c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37"/>
      <x:c r="B137" s="31"/>
      <x:c r="C137" s="31"/>
      <x:c r="D137" s="31"/>
      <x:c r="E137" s="47"/>
      <x:c r="F137" s="31"/>
      <x:c r="G137" s="31"/>
      <x:c r="H137" s="37"/>
      <x:c r="I137" s="31"/>
      <x:c r="J137" s="31"/>
      <x:c r="K137" s="175" t="str">
        <x:f>IF(COUNTA(A137:J137)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inválidos",IF(OR(NOT(ISNUMBER(A137)),A137&lt;=0),"Data inválida",IF(OR(B137="",COUNTIFS(Veiculos!$A$5:$A$104,B137)&lt;&gt;1),"Veículo ausente ou duplicado",IF(IFERROR(INDEX(Veiculos!$AG$5:$AG$104,MATCH(B137,Veiculos!$A$5:$A$104,0)),0)&lt;&gt;1,"Cadastro do veículo pendente",IF(OR(NOT(ISNUMBER(E137)),E137&lt;0),"Valor inválido",IF(AND(G137&lt;&gt;"Sim",G137&lt;&gt;"Não"),"Pagamento inválido",IF(OR(NOT(ISNUMBER(H137)),H137&lt;=0),"Vencimento inválido",""))))))))</x:f>
      </x:c>
      <x:c r="L137" s="175" t="n">
        <x:f>IF(AND(A137&lt;&gt;"",K137=""),1,0)</x:f>
        <x:v>0</x:v>
      </x:c>
      <x:c r="M137" s="175" t="n">
        <x:f>IF(AND(ISNUMBER(A137),A137&gt;=Listas!B13,A137&lt;Listas!B14+1),1,0)</x:f>
        <x:v>0</x:v>
      </x:c>
      <x:c r="N137" s="175" t="n">
        <x:f>IF(COUNTA(A137:J137)=0,0,IF(COUNTIFS(Veiculos!$A$5:$A$104,B137)=1,IFERROR(INDEX(Veiculos!$X$5:$X$104,MATCH(B137,Veiculos!$A$5:$A$104,0)),0),IF(Listas!B15="Todos",1,0)))</x:f>
        <x:v>0</x:v>
      </x:c>
      <x:c r="O137" s="1" t="n">
        <x:f>IF(K137&lt;&gt;"",1,0)</x:f>
        <x:v>0</x:v>
      </x:c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37"/>
      <x:c r="B138" s="31"/>
      <x:c r="C138" s="31"/>
      <x:c r="D138" s="31"/>
      <x:c r="E138" s="47"/>
      <x:c r="F138" s="31"/>
      <x:c r="G138" s="31"/>
      <x:c r="H138" s="37"/>
      <x:c r="I138" s="31"/>
      <x:c r="J138" s="31"/>
      <x:c r="K138" s="175" t="str">
        <x:f>IF(COUNTA(A138:J138)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inválidos",IF(OR(NOT(ISNUMBER(A138)),A138&lt;=0),"Data inválida",IF(OR(B138="",COUNTIFS(Veiculos!$A$5:$A$104,B138)&lt;&gt;1),"Veículo ausente ou duplicado",IF(IFERROR(INDEX(Veiculos!$AG$5:$AG$104,MATCH(B138,Veiculos!$A$5:$A$104,0)),0)&lt;&gt;1,"Cadastro do veículo pendente",IF(OR(NOT(ISNUMBER(E138)),E138&lt;0),"Valor inválido",IF(AND(G138&lt;&gt;"Sim",G138&lt;&gt;"Não"),"Pagamento inválido",IF(OR(NOT(ISNUMBER(H138)),H138&lt;=0),"Vencimento inválido",""))))))))</x:f>
      </x:c>
      <x:c r="L138" s="175" t="n">
        <x:f>IF(AND(A138&lt;&gt;"",K138=""),1,0)</x:f>
        <x:v>0</x:v>
      </x:c>
      <x:c r="M138" s="175" t="n">
        <x:f>IF(AND(ISNUMBER(A138),A138&gt;=Listas!B13,A138&lt;Listas!B14+1),1,0)</x:f>
        <x:v>0</x:v>
      </x:c>
      <x:c r="N138" s="175" t="n">
        <x:f>IF(COUNTA(A138:J138)=0,0,IF(COUNTIFS(Veiculos!$A$5:$A$104,B138)=1,IFERROR(INDEX(Veiculos!$X$5:$X$104,MATCH(B138,Veiculos!$A$5:$A$104,0)),0),IF(Listas!B15="Todos",1,0)))</x:f>
        <x:v>0</x:v>
      </x:c>
      <x:c r="O138" s="1" t="n">
        <x:f>IF(K138&lt;&gt;"",1,0)</x:f>
        <x:v>0</x:v>
      </x:c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37"/>
      <x:c r="B139" s="31"/>
      <x:c r="C139" s="31"/>
      <x:c r="D139" s="31"/>
      <x:c r="E139" s="47"/>
      <x:c r="F139" s="31"/>
      <x:c r="G139" s="31"/>
      <x:c r="H139" s="37"/>
      <x:c r="I139" s="31"/>
      <x:c r="J139" s="31"/>
      <x:c r="K139" s="175" t="str">
        <x:f>IF(COUNTA(A139:J139)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inválidos",IF(OR(NOT(ISNUMBER(A139)),A139&lt;=0),"Data inválida",IF(OR(B139="",COUNTIFS(Veiculos!$A$5:$A$104,B139)&lt;&gt;1),"Veículo ausente ou duplicado",IF(IFERROR(INDEX(Veiculos!$AG$5:$AG$104,MATCH(B139,Veiculos!$A$5:$A$104,0)),0)&lt;&gt;1,"Cadastro do veículo pendente",IF(OR(NOT(ISNUMBER(E139)),E139&lt;0),"Valor inválido",IF(AND(G139&lt;&gt;"Sim",G139&lt;&gt;"Não"),"Pagamento inválido",IF(OR(NOT(ISNUMBER(H139)),H139&lt;=0),"Vencimento inválido",""))))))))</x:f>
      </x:c>
      <x:c r="L139" s="175" t="n">
        <x:f>IF(AND(A139&lt;&gt;"",K139=""),1,0)</x:f>
        <x:v>0</x:v>
      </x:c>
      <x:c r="M139" s="175" t="n">
        <x:f>IF(AND(ISNUMBER(A139),A139&gt;=Listas!B13,A139&lt;Listas!B14+1),1,0)</x:f>
        <x:v>0</x:v>
      </x:c>
      <x:c r="N139" s="175" t="n">
        <x:f>IF(COUNTA(A139:J139)=0,0,IF(COUNTIFS(Veiculos!$A$5:$A$104,B139)=1,IFERROR(INDEX(Veiculos!$X$5:$X$104,MATCH(B139,Veiculos!$A$5:$A$104,0)),0),IF(Listas!B15="Todos",1,0)))</x:f>
        <x:v>0</x:v>
      </x:c>
      <x:c r="O139" s="1" t="n">
        <x:f>IF(K139&lt;&gt;"",1,0)</x:f>
        <x:v>0</x:v>
      </x:c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37"/>
      <x:c r="B140" s="31"/>
      <x:c r="C140" s="31"/>
      <x:c r="D140" s="31"/>
      <x:c r="E140" s="47"/>
      <x:c r="F140" s="31"/>
      <x:c r="G140" s="31"/>
      <x:c r="H140" s="37"/>
      <x:c r="I140" s="31"/>
      <x:c r="J140" s="31"/>
      <x:c r="K140" s="175" t="str">
        <x:f>IF(COUNTA(A140:J140)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inválidos",IF(OR(NOT(ISNUMBER(A140)),A140&lt;=0),"Data inválida",IF(OR(B140="",COUNTIFS(Veiculos!$A$5:$A$104,B140)&lt;&gt;1),"Veículo ausente ou duplicado",IF(IFERROR(INDEX(Veiculos!$AG$5:$AG$104,MATCH(B140,Veiculos!$A$5:$A$104,0)),0)&lt;&gt;1,"Cadastro do veículo pendente",IF(OR(NOT(ISNUMBER(E140)),E140&lt;0),"Valor inválido",IF(AND(G140&lt;&gt;"Sim",G140&lt;&gt;"Não"),"Pagamento inválido",IF(OR(NOT(ISNUMBER(H140)),H140&lt;=0),"Vencimento inválido",""))))))))</x:f>
      </x:c>
      <x:c r="L140" s="175" t="n">
        <x:f>IF(AND(A140&lt;&gt;"",K140=""),1,0)</x:f>
        <x:v>0</x:v>
      </x:c>
      <x:c r="M140" s="175" t="n">
        <x:f>IF(AND(ISNUMBER(A140),A140&gt;=Listas!B13,A140&lt;Listas!B14+1),1,0)</x:f>
        <x:v>0</x:v>
      </x:c>
      <x:c r="N140" s="175" t="n">
        <x:f>IF(COUNTA(A140:J140)=0,0,IF(COUNTIFS(Veiculos!$A$5:$A$104,B140)=1,IFERROR(INDEX(Veiculos!$X$5:$X$104,MATCH(B140,Veiculos!$A$5:$A$104,0)),0),IF(Listas!B15="Todos",1,0)))</x:f>
        <x:v>0</x:v>
      </x:c>
      <x:c r="O140" s="1" t="n">
        <x:f>IF(K140&lt;&gt;"",1,0)</x:f>
        <x:v>0</x:v>
      </x:c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37"/>
      <x:c r="B141" s="31"/>
      <x:c r="C141" s="31"/>
      <x:c r="D141" s="31"/>
      <x:c r="E141" s="47"/>
      <x:c r="F141" s="31"/>
      <x:c r="G141" s="31"/>
      <x:c r="H141" s="37"/>
      <x:c r="I141" s="31"/>
      <x:c r="J141" s="31"/>
      <x:c r="K141" s="175" t="str">
        <x:f>IF(COUNTA(A141:J141)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inválidos",IF(OR(NOT(ISNUMBER(A141)),A141&lt;=0),"Data inválida",IF(OR(B141="",COUNTIFS(Veiculos!$A$5:$A$104,B141)&lt;&gt;1),"Veículo ausente ou duplicado",IF(IFERROR(INDEX(Veiculos!$AG$5:$AG$104,MATCH(B141,Veiculos!$A$5:$A$104,0)),0)&lt;&gt;1,"Cadastro do veículo pendente",IF(OR(NOT(ISNUMBER(E141)),E141&lt;0),"Valor inválido",IF(AND(G141&lt;&gt;"Sim",G141&lt;&gt;"Não"),"Pagamento inválido",IF(OR(NOT(ISNUMBER(H141)),H141&lt;=0),"Vencimento inválido",""))))))))</x:f>
      </x:c>
      <x:c r="L141" s="175" t="n">
        <x:f>IF(AND(A141&lt;&gt;"",K141=""),1,0)</x:f>
        <x:v>0</x:v>
      </x:c>
      <x:c r="M141" s="175" t="n">
        <x:f>IF(AND(ISNUMBER(A141),A141&gt;=Listas!B13,A141&lt;Listas!B14+1),1,0)</x:f>
        <x:v>0</x:v>
      </x:c>
      <x:c r="N141" s="175" t="n">
        <x:f>IF(COUNTA(A141:J141)=0,0,IF(COUNTIFS(Veiculos!$A$5:$A$104,B141)=1,IFERROR(INDEX(Veiculos!$X$5:$X$104,MATCH(B141,Veiculos!$A$5:$A$104,0)),0),IF(Listas!B15="Todos",1,0)))</x:f>
        <x:v>0</x:v>
      </x:c>
      <x:c r="O141" s="1" t="n">
        <x:f>IF(K141&lt;&gt;"",1,0)</x:f>
        <x:v>0</x:v>
      </x:c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37"/>
      <x:c r="B142" s="31"/>
      <x:c r="C142" s="31"/>
      <x:c r="D142" s="31"/>
      <x:c r="E142" s="47"/>
      <x:c r="F142" s="31"/>
      <x:c r="G142" s="31"/>
      <x:c r="H142" s="37"/>
      <x:c r="I142" s="31"/>
      <x:c r="J142" s="31"/>
      <x:c r="K142" s="175" t="str">
        <x:f>IF(COUNTA(A142:J142)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inválidos",IF(OR(NOT(ISNUMBER(A142)),A142&lt;=0),"Data inválida",IF(OR(B142="",COUNTIFS(Veiculos!$A$5:$A$104,B142)&lt;&gt;1),"Veículo ausente ou duplicado",IF(IFERROR(INDEX(Veiculos!$AG$5:$AG$104,MATCH(B142,Veiculos!$A$5:$A$104,0)),0)&lt;&gt;1,"Cadastro do veículo pendente",IF(OR(NOT(ISNUMBER(E142)),E142&lt;0),"Valor inválido",IF(AND(G142&lt;&gt;"Sim",G142&lt;&gt;"Não"),"Pagamento inválido",IF(OR(NOT(ISNUMBER(H142)),H142&lt;=0),"Vencimento inválido",""))))))))</x:f>
      </x:c>
      <x:c r="L142" s="175" t="n">
        <x:f>IF(AND(A142&lt;&gt;"",K142=""),1,0)</x:f>
        <x:v>0</x:v>
      </x:c>
      <x:c r="M142" s="175" t="n">
        <x:f>IF(AND(ISNUMBER(A142),A142&gt;=Listas!B13,A142&lt;Listas!B14+1),1,0)</x:f>
        <x:v>0</x:v>
      </x:c>
      <x:c r="N142" s="175" t="n">
        <x:f>IF(COUNTA(A142:J142)=0,0,IF(COUNTIFS(Veiculos!$A$5:$A$104,B142)=1,IFERROR(INDEX(Veiculos!$X$5:$X$104,MATCH(B142,Veiculos!$A$5:$A$104,0)),0),IF(Listas!B15="Todos",1,0)))</x:f>
        <x:v>0</x:v>
      </x:c>
      <x:c r="O142" s="1" t="n">
        <x:f>IF(K142&lt;&gt;"",1,0)</x:f>
        <x:v>0</x:v>
      </x:c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37"/>
      <x:c r="B143" s="31"/>
      <x:c r="C143" s="31"/>
      <x:c r="D143" s="31"/>
      <x:c r="E143" s="47"/>
      <x:c r="F143" s="31"/>
      <x:c r="G143" s="31"/>
      <x:c r="H143" s="37"/>
      <x:c r="I143" s="31"/>
      <x:c r="J143" s="31"/>
      <x:c r="K143" s="175" t="str">
        <x:f>IF(COUNTA(A143:J143)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inválidos",IF(OR(NOT(ISNUMBER(A143)),A143&lt;=0),"Data inválida",IF(OR(B143="",COUNTIFS(Veiculos!$A$5:$A$104,B143)&lt;&gt;1),"Veículo ausente ou duplicado",IF(IFERROR(INDEX(Veiculos!$AG$5:$AG$104,MATCH(B143,Veiculos!$A$5:$A$104,0)),0)&lt;&gt;1,"Cadastro do veículo pendente",IF(OR(NOT(ISNUMBER(E143)),E143&lt;0),"Valor inválido",IF(AND(G143&lt;&gt;"Sim",G143&lt;&gt;"Não"),"Pagamento inválido",IF(OR(NOT(ISNUMBER(H143)),H143&lt;=0),"Vencimento inválido",""))))))))</x:f>
      </x:c>
      <x:c r="L143" s="175" t="n">
        <x:f>IF(AND(A143&lt;&gt;"",K143=""),1,0)</x:f>
        <x:v>0</x:v>
      </x:c>
      <x:c r="M143" s="175" t="n">
        <x:f>IF(AND(ISNUMBER(A143),A143&gt;=Listas!B13,A143&lt;Listas!B14+1),1,0)</x:f>
        <x:v>0</x:v>
      </x:c>
      <x:c r="N143" s="175" t="n">
        <x:f>IF(COUNTA(A143:J143)=0,0,IF(COUNTIFS(Veiculos!$A$5:$A$104,B143)=1,IFERROR(INDEX(Veiculos!$X$5:$X$104,MATCH(B143,Veiculos!$A$5:$A$104,0)),0),IF(Listas!B15="Todos",1,0)))</x:f>
        <x:v>0</x:v>
      </x:c>
      <x:c r="O143" s="1" t="n">
        <x:f>IF(K143&lt;&gt;"",1,0)</x:f>
        <x:v>0</x:v>
      </x:c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37"/>
      <x:c r="B144" s="31"/>
      <x:c r="C144" s="31"/>
      <x:c r="D144" s="31"/>
      <x:c r="E144" s="47"/>
      <x:c r="F144" s="31"/>
      <x:c r="G144" s="31"/>
      <x:c r="H144" s="37"/>
      <x:c r="I144" s="31"/>
      <x:c r="J144" s="31"/>
      <x:c r="K144" s="175" t="str">
        <x:f>IF(COUNTA(A144:J144)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inválidos",IF(OR(NOT(ISNUMBER(A144)),A144&lt;=0),"Data inválida",IF(OR(B144="",COUNTIFS(Veiculos!$A$5:$A$104,B144)&lt;&gt;1),"Veículo ausente ou duplicado",IF(IFERROR(INDEX(Veiculos!$AG$5:$AG$104,MATCH(B144,Veiculos!$A$5:$A$104,0)),0)&lt;&gt;1,"Cadastro do veículo pendente",IF(OR(NOT(ISNUMBER(E144)),E144&lt;0),"Valor inválido",IF(AND(G144&lt;&gt;"Sim",G144&lt;&gt;"Não"),"Pagamento inválido",IF(OR(NOT(ISNUMBER(H144)),H144&lt;=0),"Vencimento inválido",""))))))))</x:f>
      </x:c>
      <x:c r="L144" s="175" t="n">
        <x:f>IF(AND(A144&lt;&gt;"",K144=""),1,0)</x:f>
        <x:v>0</x:v>
      </x:c>
      <x:c r="M144" s="175" t="n">
        <x:f>IF(AND(ISNUMBER(A144),A144&gt;=Listas!B13,A144&lt;Listas!B14+1),1,0)</x:f>
        <x:v>0</x:v>
      </x:c>
      <x:c r="N144" s="175" t="n">
        <x:f>IF(COUNTA(A144:J144)=0,0,IF(COUNTIFS(Veiculos!$A$5:$A$104,B144)=1,IFERROR(INDEX(Veiculos!$X$5:$X$104,MATCH(B144,Veiculos!$A$5:$A$104,0)),0),IF(Listas!B15="Todos",1,0)))</x:f>
        <x:v>0</x:v>
      </x:c>
      <x:c r="O144" s="1" t="n">
        <x:f>IF(K144&lt;&gt;"",1,0)</x:f>
        <x:v>0</x:v>
      </x:c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37"/>
      <x:c r="B145" s="31"/>
      <x:c r="C145" s="31"/>
      <x:c r="D145" s="31"/>
      <x:c r="E145" s="47"/>
      <x:c r="F145" s="31"/>
      <x:c r="G145" s="31"/>
      <x:c r="H145" s="37"/>
      <x:c r="I145" s="31"/>
      <x:c r="J145" s="31"/>
      <x:c r="K145" s="175" t="str">
        <x:f>IF(COUNTA(A145:J145)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inválidos",IF(OR(NOT(ISNUMBER(A145)),A145&lt;=0),"Data inválida",IF(OR(B145="",COUNTIFS(Veiculos!$A$5:$A$104,B145)&lt;&gt;1),"Veículo ausente ou duplicado",IF(IFERROR(INDEX(Veiculos!$AG$5:$AG$104,MATCH(B145,Veiculos!$A$5:$A$104,0)),0)&lt;&gt;1,"Cadastro do veículo pendente",IF(OR(NOT(ISNUMBER(E145)),E145&lt;0),"Valor inválido",IF(AND(G145&lt;&gt;"Sim",G145&lt;&gt;"Não"),"Pagamento inválido",IF(OR(NOT(ISNUMBER(H145)),H145&lt;=0),"Vencimento inválido",""))))))))</x:f>
      </x:c>
      <x:c r="L145" s="175" t="n">
        <x:f>IF(AND(A145&lt;&gt;"",K145=""),1,0)</x:f>
        <x:v>0</x:v>
      </x:c>
      <x:c r="M145" s="175" t="n">
        <x:f>IF(AND(ISNUMBER(A145),A145&gt;=Listas!B13,A145&lt;Listas!B14+1),1,0)</x:f>
        <x:v>0</x:v>
      </x:c>
      <x:c r="N145" s="175" t="n">
        <x:f>IF(COUNTA(A145:J145)=0,0,IF(COUNTIFS(Veiculos!$A$5:$A$104,B145)=1,IFERROR(INDEX(Veiculos!$X$5:$X$104,MATCH(B145,Veiculos!$A$5:$A$104,0)),0),IF(Listas!B15="Todos",1,0)))</x:f>
        <x:v>0</x:v>
      </x:c>
      <x:c r="O145" s="1" t="n">
        <x:f>IF(K145&lt;&gt;"",1,0)</x:f>
        <x:v>0</x:v>
      </x:c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37"/>
      <x:c r="B146" s="31"/>
      <x:c r="C146" s="31"/>
      <x:c r="D146" s="31"/>
      <x:c r="E146" s="47"/>
      <x:c r="F146" s="31"/>
      <x:c r="G146" s="31"/>
      <x:c r="H146" s="37"/>
      <x:c r="I146" s="31"/>
      <x:c r="J146" s="31"/>
      <x:c r="K146" s="175" t="str">
        <x:f>IF(COUNTA(A146:J146)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inválidos",IF(OR(NOT(ISNUMBER(A146)),A146&lt;=0),"Data inválida",IF(OR(B146="",COUNTIFS(Veiculos!$A$5:$A$104,B146)&lt;&gt;1),"Veículo ausente ou duplicado",IF(IFERROR(INDEX(Veiculos!$AG$5:$AG$104,MATCH(B146,Veiculos!$A$5:$A$104,0)),0)&lt;&gt;1,"Cadastro do veículo pendente",IF(OR(NOT(ISNUMBER(E146)),E146&lt;0),"Valor inválido",IF(AND(G146&lt;&gt;"Sim",G146&lt;&gt;"Não"),"Pagamento inválido",IF(OR(NOT(ISNUMBER(H146)),H146&lt;=0),"Vencimento inválido",""))))))))</x:f>
      </x:c>
      <x:c r="L146" s="175" t="n">
        <x:f>IF(AND(A146&lt;&gt;"",K146=""),1,0)</x:f>
        <x:v>0</x:v>
      </x:c>
      <x:c r="M146" s="175" t="n">
        <x:f>IF(AND(ISNUMBER(A146),A146&gt;=Listas!B13,A146&lt;Listas!B14+1),1,0)</x:f>
        <x:v>0</x:v>
      </x:c>
      <x:c r="N146" s="175" t="n">
        <x:f>IF(COUNTA(A146:J146)=0,0,IF(COUNTIFS(Veiculos!$A$5:$A$104,B146)=1,IFERROR(INDEX(Veiculos!$X$5:$X$104,MATCH(B146,Veiculos!$A$5:$A$104,0)),0),IF(Listas!B15="Todos",1,0)))</x:f>
        <x:v>0</x:v>
      </x:c>
      <x:c r="O146" s="1" t="n">
        <x:f>IF(K146&lt;&gt;"",1,0)</x:f>
        <x:v>0</x:v>
      </x:c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37"/>
      <x:c r="B147" s="31"/>
      <x:c r="C147" s="31"/>
      <x:c r="D147" s="31"/>
      <x:c r="E147" s="47"/>
      <x:c r="F147" s="31"/>
      <x:c r="G147" s="31"/>
      <x:c r="H147" s="37"/>
      <x:c r="I147" s="31"/>
      <x:c r="J147" s="31"/>
      <x:c r="K147" s="175" t="str">
        <x:f>IF(COUNTA(A147:J147)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inválidos",IF(OR(NOT(ISNUMBER(A147)),A147&lt;=0),"Data inválida",IF(OR(B147="",COUNTIFS(Veiculos!$A$5:$A$104,B147)&lt;&gt;1),"Veículo ausente ou duplicado",IF(IFERROR(INDEX(Veiculos!$AG$5:$AG$104,MATCH(B147,Veiculos!$A$5:$A$104,0)),0)&lt;&gt;1,"Cadastro do veículo pendente",IF(OR(NOT(ISNUMBER(E147)),E147&lt;0),"Valor inválido",IF(AND(G147&lt;&gt;"Sim",G147&lt;&gt;"Não"),"Pagamento inválido",IF(OR(NOT(ISNUMBER(H147)),H147&lt;=0),"Vencimento inválido",""))))))))</x:f>
      </x:c>
      <x:c r="L147" s="175" t="n">
        <x:f>IF(AND(A147&lt;&gt;"",K147=""),1,0)</x:f>
        <x:v>0</x:v>
      </x:c>
      <x:c r="M147" s="175" t="n">
        <x:f>IF(AND(ISNUMBER(A147),A147&gt;=Listas!B13,A147&lt;Listas!B14+1),1,0)</x:f>
        <x:v>0</x:v>
      </x:c>
      <x:c r="N147" s="175" t="n">
        <x:f>IF(COUNTA(A147:J147)=0,0,IF(COUNTIFS(Veiculos!$A$5:$A$104,B147)=1,IFERROR(INDEX(Veiculos!$X$5:$X$104,MATCH(B147,Veiculos!$A$5:$A$104,0)),0),IF(Listas!B15="Todos",1,0)))</x:f>
        <x:v>0</x:v>
      </x:c>
      <x:c r="O147" s="1" t="n">
        <x:f>IF(K147&lt;&gt;"",1,0)</x:f>
        <x:v>0</x:v>
      </x:c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37"/>
      <x:c r="B148" s="31"/>
      <x:c r="C148" s="31"/>
      <x:c r="D148" s="31"/>
      <x:c r="E148" s="47"/>
      <x:c r="F148" s="31"/>
      <x:c r="G148" s="31"/>
      <x:c r="H148" s="37"/>
      <x:c r="I148" s="31"/>
      <x:c r="J148" s="31"/>
      <x:c r="K148" s="175" t="str">
        <x:f>IF(COUNTA(A148:J148)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inválidos",IF(OR(NOT(ISNUMBER(A148)),A148&lt;=0),"Data inválida",IF(OR(B148="",COUNTIFS(Veiculos!$A$5:$A$104,B148)&lt;&gt;1),"Veículo ausente ou duplicado",IF(IFERROR(INDEX(Veiculos!$AG$5:$AG$104,MATCH(B148,Veiculos!$A$5:$A$104,0)),0)&lt;&gt;1,"Cadastro do veículo pendente",IF(OR(NOT(ISNUMBER(E148)),E148&lt;0),"Valor inválido",IF(AND(G148&lt;&gt;"Sim",G148&lt;&gt;"Não"),"Pagamento inválido",IF(OR(NOT(ISNUMBER(H148)),H148&lt;=0),"Vencimento inválido",""))))))))</x:f>
      </x:c>
      <x:c r="L148" s="175" t="n">
        <x:f>IF(AND(A148&lt;&gt;"",K148=""),1,0)</x:f>
        <x:v>0</x:v>
      </x:c>
      <x:c r="M148" s="175" t="n">
        <x:f>IF(AND(ISNUMBER(A148),A148&gt;=Listas!B13,A148&lt;Listas!B14+1),1,0)</x:f>
        <x:v>0</x:v>
      </x:c>
      <x:c r="N148" s="175" t="n">
        <x:f>IF(COUNTA(A148:J148)=0,0,IF(COUNTIFS(Veiculos!$A$5:$A$104,B148)=1,IFERROR(INDEX(Veiculos!$X$5:$X$104,MATCH(B148,Veiculos!$A$5:$A$104,0)),0),IF(Listas!B15="Todos",1,0)))</x:f>
        <x:v>0</x:v>
      </x:c>
      <x:c r="O148" s="1" t="n">
        <x:f>IF(K148&lt;&gt;"",1,0)</x:f>
        <x:v>0</x:v>
      </x:c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37"/>
      <x:c r="B149" s="31"/>
      <x:c r="C149" s="31"/>
      <x:c r="D149" s="31"/>
      <x:c r="E149" s="47"/>
      <x:c r="F149" s="31"/>
      <x:c r="G149" s="31"/>
      <x:c r="H149" s="37"/>
      <x:c r="I149" s="31"/>
      <x:c r="J149" s="31"/>
      <x:c r="K149" s="175" t="str">
        <x:f>IF(COUNTA(A149:J149)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inválidos",IF(OR(NOT(ISNUMBER(A149)),A149&lt;=0),"Data inválida",IF(OR(B149="",COUNTIFS(Veiculos!$A$5:$A$104,B149)&lt;&gt;1),"Veículo ausente ou duplicado",IF(IFERROR(INDEX(Veiculos!$AG$5:$AG$104,MATCH(B149,Veiculos!$A$5:$A$104,0)),0)&lt;&gt;1,"Cadastro do veículo pendente",IF(OR(NOT(ISNUMBER(E149)),E149&lt;0),"Valor inválido",IF(AND(G149&lt;&gt;"Sim",G149&lt;&gt;"Não"),"Pagamento inválido",IF(OR(NOT(ISNUMBER(H149)),H149&lt;=0),"Vencimento inválido",""))))))))</x:f>
      </x:c>
      <x:c r="L149" s="175" t="n">
        <x:f>IF(AND(A149&lt;&gt;"",K149=""),1,0)</x:f>
        <x:v>0</x:v>
      </x:c>
      <x:c r="M149" s="175" t="n">
        <x:f>IF(AND(ISNUMBER(A149),A149&gt;=Listas!B13,A149&lt;Listas!B14+1),1,0)</x:f>
        <x:v>0</x:v>
      </x:c>
      <x:c r="N149" s="175" t="n">
        <x:f>IF(COUNTA(A149:J149)=0,0,IF(COUNTIFS(Veiculos!$A$5:$A$104,B149)=1,IFERROR(INDEX(Veiculos!$X$5:$X$104,MATCH(B149,Veiculos!$A$5:$A$104,0)),0),IF(Listas!B15="Todos",1,0)))</x:f>
        <x:v>0</x:v>
      </x:c>
      <x:c r="O149" s="1" t="n">
        <x:f>IF(K149&lt;&gt;"",1,0)</x:f>
        <x:v>0</x:v>
      </x:c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37"/>
      <x:c r="B150" s="31"/>
      <x:c r="C150" s="31"/>
      <x:c r="D150" s="31"/>
      <x:c r="E150" s="47"/>
      <x:c r="F150" s="31"/>
      <x:c r="G150" s="31"/>
      <x:c r="H150" s="37"/>
      <x:c r="I150" s="31"/>
      <x:c r="J150" s="31"/>
      <x:c r="K150" s="175" t="str">
        <x:f>IF(COUNTA(A150:J150)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inválidos",IF(OR(NOT(ISNUMBER(A150)),A150&lt;=0),"Data inválida",IF(OR(B150="",COUNTIFS(Veiculos!$A$5:$A$104,B150)&lt;&gt;1),"Veículo ausente ou duplicado",IF(IFERROR(INDEX(Veiculos!$AG$5:$AG$104,MATCH(B150,Veiculos!$A$5:$A$104,0)),0)&lt;&gt;1,"Cadastro do veículo pendente",IF(OR(NOT(ISNUMBER(E150)),E150&lt;0),"Valor inválido",IF(AND(G150&lt;&gt;"Sim",G150&lt;&gt;"Não"),"Pagamento inválido",IF(OR(NOT(ISNUMBER(H150)),H150&lt;=0),"Vencimento inválido",""))))))))</x:f>
      </x:c>
      <x:c r="L150" s="175" t="n">
        <x:f>IF(AND(A150&lt;&gt;"",K150=""),1,0)</x:f>
        <x:v>0</x:v>
      </x:c>
      <x:c r="M150" s="175" t="n">
        <x:f>IF(AND(ISNUMBER(A150),A150&gt;=Listas!B13,A150&lt;Listas!B14+1),1,0)</x:f>
        <x:v>0</x:v>
      </x:c>
      <x:c r="N150" s="175" t="n">
        <x:f>IF(COUNTA(A150:J150)=0,0,IF(COUNTIFS(Veiculos!$A$5:$A$104,B150)=1,IFERROR(INDEX(Veiculos!$X$5:$X$104,MATCH(B150,Veiculos!$A$5:$A$104,0)),0),IF(Listas!B15="Todos",1,0)))</x:f>
        <x:v>0</x:v>
      </x:c>
      <x:c r="O150" s="1" t="n">
        <x:f>IF(K150&lt;&gt;"",1,0)</x:f>
        <x:v>0</x:v>
      </x:c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37"/>
      <x:c r="B151" s="31"/>
      <x:c r="C151" s="31"/>
      <x:c r="D151" s="31"/>
      <x:c r="E151" s="47"/>
      <x:c r="F151" s="31"/>
      <x:c r="G151" s="31"/>
      <x:c r="H151" s="37"/>
      <x:c r="I151" s="31"/>
      <x:c r="J151" s="31"/>
      <x:c r="K151" s="175" t="str">
        <x:f>IF(COUNTA(A151:J151)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inválidos",IF(OR(NOT(ISNUMBER(A151)),A151&lt;=0),"Data inválida",IF(OR(B151="",COUNTIFS(Veiculos!$A$5:$A$104,B151)&lt;&gt;1),"Veículo ausente ou duplicado",IF(IFERROR(INDEX(Veiculos!$AG$5:$AG$104,MATCH(B151,Veiculos!$A$5:$A$104,0)),0)&lt;&gt;1,"Cadastro do veículo pendente",IF(OR(NOT(ISNUMBER(E151)),E151&lt;0),"Valor inválido",IF(AND(G151&lt;&gt;"Sim",G151&lt;&gt;"Não"),"Pagamento inválido",IF(OR(NOT(ISNUMBER(H151)),H151&lt;=0),"Vencimento inválido",""))))))))</x:f>
      </x:c>
      <x:c r="L151" s="175" t="n">
        <x:f>IF(AND(A151&lt;&gt;"",K151=""),1,0)</x:f>
        <x:v>0</x:v>
      </x:c>
      <x:c r="M151" s="175" t="n">
        <x:f>IF(AND(ISNUMBER(A151),A151&gt;=Listas!B13,A151&lt;Listas!B14+1),1,0)</x:f>
        <x:v>0</x:v>
      </x:c>
      <x:c r="N151" s="175" t="n">
        <x:f>IF(COUNTA(A151:J151)=0,0,IF(COUNTIFS(Veiculos!$A$5:$A$104,B151)=1,IFERROR(INDEX(Veiculos!$X$5:$X$104,MATCH(B151,Veiculos!$A$5:$A$104,0)),0),IF(Listas!B15="Todos",1,0)))</x:f>
        <x:v>0</x:v>
      </x:c>
      <x:c r="O151" s="1" t="n">
        <x:f>IF(K151&lt;&gt;"",1,0)</x:f>
        <x:v>0</x:v>
      </x:c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37"/>
      <x:c r="B152" s="31"/>
      <x:c r="C152" s="31"/>
      <x:c r="D152" s="31"/>
      <x:c r="E152" s="47"/>
      <x:c r="F152" s="31"/>
      <x:c r="G152" s="31"/>
      <x:c r="H152" s="37"/>
      <x:c r="I152" s="31"/>
      <x:c r="J152" s="31"/>
      <x:c r="K152" s="175" t="str">
        <x:f>IF(COUNTA(A152:J152)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inválidos",IF(OR(NOT(ISNUMBER(A152)),A152&lt;=0),"Data inválida",IF(OR(B152="",COUNTIFS(Veiculos!$A$5:$A$104,B152)&lt;&gt;1),"Veículo ausente ou duplicado",IF(IFERROR(INDEX(Veiculos!$AG$5:$AG$104,MATCH(B152,Veiculos!$A$5:$A$104,0)),0)&lt;&gt;1,"Cadastro do veículo pendente",IF(OR(NOT(ISNUMBER(E152)),E152&lt;0),"Valor inválido",IF(AND(G152&lt;&gt;"Sim",G152&lt;&gt;"Não"),"Pagamento inválido",IF(OR(NOT(ISNUMBER(H152)),H152&lt;=0),"Vencimento inválido",""))))))))</x:f>
      </x:c>
      <x:c r="L152" s="175" t="n">
        <x:f>IF(AND(A152&lt;&gt;"",K152=""),1,0)</x:f>
        <x:v>0</x:v>
      </x:c>
      <x:c r="M152" s="175" t="n">
        <x:f>IF(AND(ISNUMBER(A152),A152&gt;=Listas!B13,A152&lt;Listas!B14+1),1,0)</x:f>
        <x:v>0</x:v>
      </x:c>
      <x:c r="N152" s="175" t="n">
        <x:f>IF(COUNTA(A152:J152)=0,0,IF(COUNTIFS(Veiculos!$A$5:$A$104,B152)=1,IFERROR(INDEX(Veiculos!$X$5:$X$104,MATCH(B152,Veiculos!$A$5:$A$104,0)),0),IF(Listas!B15="Todos",1,0)))</x:f>
        <x:v>0</x:v>
      </x:c>
      <x:c r="O152" s="1" t="n">
        <x:f>IF(K152&lt;&gt;"",1,0)</x:f>
        <x:v>0</x:v>
      </x:c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37"/>
      <x:c r="B153" s="31"/>
      <x:c r="C153" s="31"/>
      <x:c r="D153" s="31"/>
      <x:c r="E153" s="47"/>
      <x:c r="F153" s="31"/>
      <x:c r="G153" s="31"/>
      <x:c r="H153" s="37"/>
      <x:c r="I153" s="31"/>
      <x:c r="J153" s="31"/>
      <x:c r="K153" s="175" t="str">
        <x:f>IF(COUNTA(A153:J153)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inválidos",IF(OR(NOT(ISNUMBER(A153)),A153&lt;=0),"Data inválida",IF(OR(B153="",COUNTIFS(Veiculos!$A$5:$A$104,B153)&lt;&gt;1),"Veículo ausente ou duplicado",IF(IFERROR(INDEX(Veiculos!$AG$5:$AG$104,MATCH(B153,Veiculos!$A$5:$A$104,0)),0)&lt;&gt;1,"Cadastro do veículo pendente",IF(OR(NOT(ISNUMBER(E153)),E153&lt;0),"Valor inválido",IF(AND(G153&lt;&gt;"Sim",G153&lt;&gt;"Não"),"Pagamento inválido",IF(OR(NOT(ISNUMBER(H153)),H153&lt;=0),"Vencimento inválido",""))))))))</x:f>
      </x:c>
      <x:c r="L153" s="175" t="n">
        <x:f>IF(AND(A153&lt;&gt;"",K153=""),1,0)</x:f>
        <x:v>0</x:v>
      </x:c>
      <x:c r="M153" s="175" t="n">
        <x:f>IF(AND(ISNUMBER(A153),A153&gt;=Listas!B13,A153&lt;Listas!B14+1),1,0)</x:f>
        <x:v>0</x:v>
      </x:c>
      <x:c r="N153" s="175" t="n">
        <x:f>IF(COUNTA(A153:J153)=0,0,IF(COUNTIFS(Veiculos!$A$5:$A$104,B153)=1,IFERROR(INDEX(Veiculos!$X$5:$X$104,MATCH(B153,Veiculos!$A$5:$A$104,0)),0),IF(Listas!B15="Todos",1,0)))</x:f>
        <x:v>0</x:v>
      </x:c>
      <x:c r="O153" s="1" t="n">
        <x:f>IF(K153&lt;&gt;"",1,0)</x:f>
        <x:v>0</x:v>
      </x:c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37"/>
      <x:c r="B154" s="31"/>
      <x:c r="C154" s="31"/>
      <x:c r="D154" s="31"/>
      <x:c r="E154" s="47"/>
      <x:c r="F154" s="31"/>
      <x:c r="G154" s="31"/>
      <x:c r="H154" s="37"/>
      <x:c r="I154" s="31"/>
      <x:c r="J154" s="31"/>
      <x:c r="K154" s="175" t="str">
        <x:f>IF(COUNTA(A154:J154)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inválidos",IF(OR(NOT(ISNUMBER(A154)),A154&lt;=0),"Data inválida",IF(OR(B154="",COUNTIFS(Veiculos!$A$5:$A$104,B154)&lt;&gt;1),"Veículo ausente ou duplicado",IF(IFERROR(INDEX(Veiculos!$AG$5:$AG$104,MATCH(B154,Veiculos!$A$5:$A$104,0)),0)&lt;&gt;1,"Cadastro do veículo pendente",IF(OR(NOT(ISNUMBER(E154)),E154&lt;0),"Valor inválido",IF(AND(G154&lt;&gt;"Sim",G154&lt;&gt;"Não"),"Pagamento inválido",IF(OR(NOT(ISNUMBER(H154)),H154&lt;=0),"Vencimento inválido",""))))))))</x:f>
      </x:c>
      <x:c r="L154" s="175" t="n">
        <x:f>IF(AND(A154&lt;&gt;"",K154=""),1,0)</x:f>
        <x:v>0</x:v>
      </x:c>
      <x:c r="M154" s="175" t="n">
        <x:f>IF(AND(ISNUMBER(A154),A154&gt;=Listas!B13,A154&lt;Listas!B14+1),1,0)</x:f>
        <x:v>0</x:v>
      </x:c>
      <x:c r="N154" s="175" t="n">
        <x:f>IF(COUNTA(A154:J154)=0,0,IF(COUNTIFS(Veiculos!$A$5:$A$104,B154)=1,IFERROR(INDEX(Veiculos!$X$5:$X$104,MATCH(B154,Veiculos!$A$5:$A$104,0)),0),IF(Listas!B15="Todos",1,0)))</x:f>
        <x:v>0</x:v>
      </x:c>
      <x:c r="O154" s="1" t="n">
        <x:f>IF(K154&lt;&gt;"",1,0)</x:f>
        <x:v>0</x:v>
      </x:c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37"/>
      <x:c r="B155" s="31"/>
      <x:c r="C155" s="31"/>
      <x:c r="D155" s="31"/>
      <x:c r="E155" s="47"/>
      <x:c r="F155" s="31"/>
      <x:c r="G155" s="31"/>
      <x:c r="H155" s="37"/>
      <x:c r="I155" s="31"/>
      <x:c r="J155" s="31"/>
      <x:c r="K155" s="175" t="str">
        <x:f>IF(COUNTA(A155:J155)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inválidos",IF(OR(NOT(ISNUMBER(A155)),A155&lt;=0),"Data inválida",IF(OR(B155="",COUNTIFS(Veiculos!$A$5:$A$104,B155)&lt;&gt;1),"Veículo ausente ou duplicado",IF(IFERROR(INDEX(Veiculos!$AG$5:$AG$104,MATCH(B155,Veiculos!$A$5:$A$104,0)),0)&lt;&gt;1,"Cadastro do veículo pendente",IF(OR(NOT(ISNUMBER(E155)),E155&lt;0),"Valor inválido",IF(AND(G155&lt;&gt;"Sim",G155&lt;&gt;"Não"),"Pagamento inválido",IF(OR(NOT(ISNUMBER(H155)),H155&lt;=0),"Vencimento inválido",""))))))))</x:f>
      </x:c>
      <x:c r="L155" s="175" t="n">
        <x:f>IF(AND(A155&lt;&gt;"",K155=""),1,0)</x:f>
        <x:v>0</x:v>
      </x:c>
      <x:c r="M155" s="175" t="n">
        <x:f>IF(AND(ISNUMBER(A155),A155&gt;=Listas!B13,A155&lt;Listas!B14+1),1,0)</x:f>
        <x:v>0</x:v>
      </x:c>
      <x:c r="N155" s="175" t="n">
        <x:f>IF(COUNTA(A155:J155)=0,0,IF(COUNTIFS(Veiculos!$A$5:$A$104,B155)=1,IFERROR(INDEX(Veiculos!$X$5:$X$104,MATCH(B155,Veiculos!$A$5:$A$104,0)),0),IF(Listas!B15="Todos",1,0)))</x:f>
        <x:v>0</x:v>
      </x:c>
      <x:c r="O155" s="1" t="n">
        <x:f>IF(K155&lt;&gt;"",1,0)</x:f>
        <x:v>0</x:v>
      </x:c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37"/>
      <x:c r="B156" s="31"/>
      <x:c r="C156" s="31"/>
      <x:c r="D156" s="31"/>
      <x:c r="E156" s="47"/>
      <x:c r="F156" s="31"/>
      <x:c r="G156" s="31"/>
      <x:c r="H156" s="37"/>
      <x:c r="I156" s="31"/>
      <x:c r="J156" s="31"/>
      <x:c r="K156" s="175" t="str">
        <x:f>IF(COUNTA(A156:J156)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inválidos",IF(OR(NOT(ISNUMBER(A156)),A156&lt;=0),"Data inválida",IF(OR(B156="",COUNTIFS(Veiculos!$A$5:$A$104,B156)&lt;&gt;1),"Veículo ausente ou duplicado",IF(IFERROR(INDEX(Veiculos!$AG$5:$AG$104,MATCH(B156,Veiculos!$A$5:$A$104,0)),0)&lt;&gt;1,"Cadastro do veículo pendente",IF(OR(NOT(ISNUMBER(E156)),E156&lt;0),"Valor inválido",IF(AND(G156&lt;&gt;"Sim",G156&lt;&gt;"Não"),"Pagamento inválido",IF(OR(NOT(ISNUMBER(H156)),H156&lt;=0),"Vencimento inválido",""))))))))</x:f>
      </x:c>
      <x:c r="L156" s="175" t="n">
        <x:f>IF(AND(A156&lt;&gt;"",K156=""),1,0)</x:f>
        <x:v>0</x:v>
      </x:c>
      <x:c r="M156" s="175" t="n">
        <x:f>IF(AND(ISNUMBER(A156),A156&gt;=Listas!B13,A156&lt;Listas!B14+1),1,0)</x:f>
        <x:v>0</x:v>
      </x:c>
      <x:c r="N156" s="175" t="n">
        <x:f>IF(COUNTA(A156:J156)=0,0,IF(COUNTIFS(Veiculos!$A$5:$A$104,B156)=1,IFERROR(INDEX(Veiculos!$X$5:$X$104,MATCH(B156,Veiculos!$A$5:$A$104,0)),0),IF(Listas!B15="Todos",1,0)))</x:f>
        <x:v>0</x:v>
      </x:c>
      <x:c r="O156" s="1" t="n">
        <x:f>IF(K156&lt;&gt;"",1,0)</x:f>
        <x:v>0</x:v>
      </x:c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37"/>
      <x:c r="B157" s="31"/>
      <x:c r="C157" s="31"/>
      <x:c r="D157" s="31"/>
      <x:c r="E157" s="47"/>
      <x:c r="F157" s="31"/>
      <x:c r="G157" s="31"/>
      <x:c r="H157" s="37"/>
      <x:c r="I157" s="31"/>
      <x:c r="J157" s="31"/>
      <x:c r="K157" s="175" t="str">
        <x:f>IF(COUNTA(A157:J157)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inválidos",IF(OR(NOT(ISNUMBER(A157)),A157&lt;=0),"Data inválida",IF(OR(B157="",COUNTIFS(Veiculos!$A$5:$A$104,B157)&lt;&gt;1),"Veículo ausente ou duplicado",IF(IFERROR(INDEX(Veiculos!$AG$5:$AG$104,MATCH(B157,Veiculos!$A$5:$A$104,0)),0)&lt;&gt;1,"Cadastro do veículo pendente",IF(OR(NOT(ISNUMBER(E157)),E157&lt;0),"Valor inválido",IF(AND(G157&lt;&gt;"Sim",G157&lt;&gt;"Não"),"Pagamento inválido",IF(OR(NOT(ISNUMBER(H157)),H157&lt;=0),"Vencimento inválido",""))))))))</x:f>
      </x:c>
      <x:c r="L157" s="175" t="n">
        <x:f>IF(AND(A157&lt;&gt;"",K157=""),1,0)</x:f>
        <x:v>0</x:v>
      </x:c>
      <x:c r="M157" s="175" t="n">
        <x:f>IF(AND(ISNUMBER(A157),A157&gt;=Listas!B13,A157&lt;Listas!B14+1),1,0)</x:f>
        <x:v>0</x:v>
      </x:c>
      <x:c r="N157" s="175" t="n">
        <x:f>IF(COUNTA(A157:J157)=0,0,IF(COUNTIFS(Veiculos!$A$5:$A$104,B157)=1,IFERROR(INDEX(Veiculos!$X$5:$X$104,MATCH(B157,Veiculos!$A$5:$A$104,0)),0),IF(Listas!B15="Todos",1,0)))</x:f>
        <x:v>0</x:v>
      </x:c>
      <x:c r="O157" s="1" t="n">
        <x:f>IF(K157&lt;&gt;"",1,0)</x:f>
        <x:v>0</x:v>
      </x:c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37"/>
      <x:c r="B158" s="31"/>
      <x:c r="C158" s="31"/>
      <x:c r="D158" s="31"/>
      <x:c r="E158" s="47"/>
      <x:c r="F158" s="31"/>
      <x:c r="G158" s="31"/>
      <x:c r="H158" s="37"/>
      <x:c r="I158" s="31"/>
      <x:c r="J158" s="31"/>
      <x:c r="K158" s="175" t="str">
        <x:f>IF(COUNTA(A158:J158)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inválidos",IF(OR(NOT(ISNUMBER(A158)),A158&lt;=0),"Data inválida",IF(OR(B158="",COUNTIFS(Veiculos!$A$5:$A$104,B158)&lt;&gt;1),"Veículo ausente ou duplicado",IF(IFERROR(INDEX(Veiculos!$AG$5:$AG$104,MATCH(B158,Veiculos!$A$5:$A$104,0)),0)&lt;&gt;1,"Cadastro do veículo pendente",IF(OR(NOT(ISNUMBER(E158)),E158&lt;0),"Valor inválido",IF(AND(G158&lt;&gt;"Sim",G158&lt;&gt;"Não"),"Pagamento inválido",IF(OR(NOT(ISNUMBER(H158)),H158&lt;=0),"Vencimento inválido",""))))))))</x:f>
      </x:c>
      <x:c r="L158" s="175" t="n">
        <x:f>IF(AND(A158&lt;&gt;"",K158=""),1,0)</x:f>
        <x:v>0</x:v>
      </x:c>
      <x:c r="M158" s="175" t="n">
        <x:f>IF(AND(ISNUMBER(A158),A158&gt;=Listas!B13,A158&lt;Listas!B14+1),1,0)</x:f>
        <x:v>0</x:v>
      </x:c>
      <x:c r="N158" s="175" t="n">
        <x:f>IF(COUNTA(A158:J158)=0,0,IF(COUNTIFS(Veiculos!$A$5:$A$104,B158)=1,IFERROR(INDEX(Veiculos!$X$5:$X$104,MATCH(B158,Veiculos!$A$5:$A$104,0)),0),IF(Listas!B15="Todos",1,0)))</x:f>
        <x:v>0</x:v>
      </x:c>
      <x:c r="O158" s="1" t="n">
        <x:f>IF(K158&lt;&gt;"",1,0)</x:f>
        <x:v>0</x:v>
      </x:c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37"/>
      <x:c r="B159" s="31"/>
      <x:c r="C159" s="31"/>
      <x:c r="D159" s="31"/>
      <x:c r="E159" s="47"/>
      <x:c r="F159" s="31"/>
      <x:c r="G159" s="31"/>
      <x:c r="H159" s="37"/>
      <x:c r="I159" s="31"/>
      <x:c r="J159" s="31"/>
      <x:c r="K159" s="175" t="str">
        <x:f>IF(COUNTA(A159:J159)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inválidos",IF(OR(NOT(ISNUMBER(A159)),A159&lt;=0),"Data inválida",IF(OR(B159="",COUNTIFS(Veiculos!$A$5:$A$104,B159)&lt;&gt;1),"Veículo ausente ou duplicado",IF(IFERROR(INDEX(Veiculos!$AG$5:$AG$104,MATCH(B159,Veiculos!$A$5:$A$104,0)),0)&lt;&gt;1,"Cadastro do veículo pendente",IF(OR(NOT(ISNUMBER(E159)),E159&lt;0),"Valor inválido",IF(AND(G159&lt;&gt;"Sim",G159&lt;&gt;"Não"),"Pagamento inválido",IF(OR(NOT(ISNUMBER(H159)),H159&lt;=0),"Vencimento inválido",""))))))))</x:f>
      </x:c>
      <x:c r="L159" s="175" t="n">
        <x:f>IF(AND(A159&lt;&gt;"",K159=""),1,0)</x:f>
        <x:v>0</x:v>
      </x:c>
      <x:c r="M159" s="175" t="n">
        <x:f>IF(AND(ISNUMBER(A159),A159&gt;=Listas!B13,A159&lt;Listas!B14+1),1,0)</x:f>
        <x:v>0</x:v>
      </x:c>
      <x:c r="N159" s="175" t="n">
        <x:f>IF(COUNTA(A159:J159)=0,0,IF(COUNTIFS(Veiculos!$A$5:$A$104,B159)=1,IFERROR(INDEX(Veiculos!$X$5:$X$104,MATCH(B159,Veiculos!$A$5:$A$104,0)),0),IF(Listas!B15="Todos",1,0)))</x:f>
        <x:v>0</x:v>
      </x:c>
      <x:c r="O159" s="1" t="n">
        <x:f>IF(K159&lt;&gt;"",1,0)</x:f>
        <x:v>0</x:v>
      </x:c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37"/>
      <x:c r="B160" s="31"/>
      <x:c r="C160" s="31"/>
      <x:c r="D160" s="31"/>
      <x:c r="E160" s="47"/>
      <x:c r="F160" s="31"/>
      <x:c r="G160" s="31"/>
      <x:c r="H160" s="37"/>
      <x:c r="I160" s="31"/>
      <x:c r="J160" s="31"/>
      <x:c r="K160" s="175" t="str">
        <x:f>IF(COUNTA(A160:J160)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inválidos",IF(OR(NOT(ISNUMBER(A160)),A160&lt;=0),"Data inválida",IF(OR(B160="",COUNTIFS(Veiculos!$A$5:$A$104,B160)&lt;&gt;1),"Veículo ausente ou duplicado",IF(IFERROR(INDEX(Veiculos!$AG$5:$AG$104,MATCH(B160,Veiculos!$A$5:$A$104,0)),0)&lt;&gt;1,"Cadastro do veículo pendente",IF(OR(NOT(ISNUMBER(E160)),E160&lt;0),"Valor inválido",IF(AND(G160&lt;&gt;"Sim",G160&lt;&gt;"Não"),"Pagamento inválido",IF(OR(NOT(ISNUMBER(H160)),H160&lt;=0),"Vencimento inválido",""))))))))</x:f>
      </x:c>
      <x:c r="L160" s="175" t="n">
        <x:f>IF(AND(A160&lt;&gt;"",K160=""),1,0)</x:f>
        <x:v>0</x:v>
      </x:c>
      <x:c r="M160" s="175" t="n">
        <x:f>IF(AND(ISNUMBER(A160),A160&gt;=Listas!B13,A160&lt;Listas!B14+1),1,0)</x:f>
        <x:v>0</x:v>
      </x:c>
      <x:c r="N160" s="175" t="n">
        <x:f>IF(COUNTA(A160:J160)=0,0,IF(COUNTIFS(Veiculos!$A$5:$A$104,B160)=1,IFERROR(INDEX(Veiculos!$X$5:$X$104,MATCH(B160,Veiculos!$A$5:$A$104,0)),0),IF(Listas!B15="Todos",1,0)))</x:f>
        <x:v>0</x:v>
      </x:c>
      <x:c r="O160" s="1" t="n">
        <x:f>IF(K160&lt;&gt;"",1,0)</x:f>
        <x:v>0</x:v>
      </x:c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37"/>
      <x:c r="B161" s="31"/>
      <x:c r="C161" s="31"/>
      <x:c r="D161" s="31"/>
      <x:c r="E161" s="47"/>
      <x:c r="F161" s="31"/>
      <x:c r="G161" s="31"/>
      <x:c r="H161" s="37"/>
      <x:c r="I161" s="31"/>
      <x:c r="J161" s="31"/>
      <x:c r="K161" s="175" t="str">
        <x:f>IF(COUNTA(A161:J161)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inválidos",IF(OR(NOT(ISNUMBER(A161)),A161&lt;=0),"Data inválida",IF(OR(B161="",COUNTIFS(Veiculos!$A$5:$A$104,B161)&lt;&gt;1),"Veículo ausente ou duplicado",IF(IFERROR(INDEX(Veiculos!$AG$5:$AG$104,MATCH(B161,Veiculos!$A$5:$A$104,0)),0)&lt;&gt;1,"Cadastro do veículo pendente",IF(OR(NOT(ISNUMBER(E161)),E161&lt;0),"Valor inválido",IF(AND(G161&lt;&gt;"Sim",G161&lt;&gt;"Não"),"Pagamento inválido",IF(OR(NOT(ISNUMBER(H161)),H161&lt;=0),"Vencimento inválido",""))))))))</x:f>
      </x:c>
      <x:c r="L161" s="175" t="n">
        <x:f>IF(AND(A161&lt;&gt;"",K161=""),1,0)</x:f>
        <x:v>0</x:v>
      </x:c>
      <x:c r="M161" s="175" t="n">
        <x:f>IF(AND(ISNUMBER(A161),A161&gt;=Listas!B13,A161&lt;Listas!B14+1),1,0)</x:f>
        <x:v>0</x:v>
      </x:c>
      <x:c r="N161" s="175" t="n">
        <x:f>IF(COUNTA(A161:J161)=0,0,IF(COUNTIFS(Veiculos!$A$5:$A$104,B161)=1,IFERROR(INDEX(Veiculos!$X$5:$X$104,MATCH(B161,Veiculos!$A$5:$A$104,0)),0),IF(Listas!B15="Todos",1,0)))</x:f>
        <x:v>0</x:v>
      </x:c>
      <x:c r="O161" s="1" t="n">
        <x:f>IF(K161&lt;&gt;"",1,0)</x:f>
        <x:v>0</x:v>
      </x:c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37"/>
      <x:c r="B162" s="31"/>
      <x:c r="C162" s="31"/>
      <x:c r="D162" s="31"/>
      <x:c r="E162" s="47"/>
      <x:c r="F162" s="31"/>
      <x:c r="G162" s="31"/>
      <x:c r="H162" s="37"/>
      <x:c r="I162" s="31"/>
      <x:c r="J162" s="31"/>
      <x:c r="K162" s="175" t="str">
        <x:f>IF(COUNTA(A162:J162)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inválidos",IF(OR(NOT(ISNUMBER(A162)),A162&lt;=0),"Data inválida",IF(OR(B162="",COUNTIFS(Veiculos!$A$5:$A$104,B162)&lt;&gt;1),"Veículo ausente ou duplicado",IF(IFERROR(INDEX(Veiculos!$AG$5:$AG$104,MATCH(B162,Veiculos!$A$5:$A$104,0)),0)&lt;&gt;1,"Cadastro do veículo pendente",IF(OR(NOT(ISNUMBER(E162)),E162&lt;0),"Valor inválido",IF(AND(G162&lt;&gt;"Sim",G162&lt;&gt;"Não"),"Pagamento inválido",IF(OR(NOT(ISNUMBER(H162)),H162&lt;=0),"Vencimento inválido",""))))))))</x:f>
      </x:c>
      <x:c r="L162" s="175" t="n">
        <x:f>IF(AND(A162&lt;&gt;"",K162=""),1,0)</x:f>
        <x:v>0</x:v>
      </x:c>
      <x:c r="M162" s="175" t="n">
        <x:f>IF(AND(ISNUMBER(A162),A162&gt;=Listas!B13,A162&lt;Listas!B14+1),1,0)</x:f>
        <x:v>0</x:v>
      </x:c>
      <x:c r="N162" s="175" t="n">
        <x:f>IF(COUNTA(A162:J162)=0,0,IF(COUNTIFS(Veiculos!$A$5:$A$104,B162)=1,IFERROR(INDEX(Veiculos!$X$5:$X$104,MATCH(B162,Veiculos!$A$5:$A$104,0)),0),IF(Listas!B15="Todos",1,0)))</x:f>
        <x:v>0</x:v>
      </x:c>
      <x:c r="O162" s="1" t="n">
        <x:f>IF(K162&lt;&gt;"",1,0)</x:f>
        <x:v>0</x:v>
      </x:c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37"/>
      <x:c r="B163" s="31"/>
      <x:c r="C163" s="31"/>
      <x:c r="D163" s="31"/>
      <x:c r="E163" s="47"/>
      <x:c r="F163" s="31"/>
      <x:c r="G163" s="31"/>
      <x:c r="H163" s="37"/>
      <x:c r="I163" s="31"/>
      <x:c r="J163" s="31"/>
      <x:c r="K163" s="175" t="str">
        <x:f>IF(COUNTA(A163:J163)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inválidos",IF(OR(NOT(ISNUMBER(A163)),A163&lt;=0),"Data inválida",IF(OR(B163="",COUNTIFS(Veiculos!$A$5:$A$104,B163)&lt;&gt;1),"Veículo ausente ou duplicado",IF(IFERROR(INDEX(Veiculos!$AG$5:$AG$104,MATCH(B163,Veiculos!$A$5:$A$104,0)),0)&lt;&gt;1,"Cadastro do veículo pendente",IF(OR(NOT(ISNUMBER(E163)),E163&lt;0),"Valor inválido",IF(AND(G163&lt;&gt;"Sim",G163&lt;&gt;"Não"),"Pagamento inválido",IF(OR(NOT(ISNUMBER(H163)),H163&lt;=0),"Vencimento inválido",""))))))))</x:f>
      </x:c>
      <x:c r="L163" s="175" t="n">
        <x:f>IF(AND(A163&lt;&gt;"",K163=""),1,0)</x:f>
        <x:v>0</x:v>
      </x:c>
      <x:c r="M163" s="175" t="n">
        <x:f>IF(AND(ISNUMBER(A163),A163&gt;=Listas!B13,A163&lt;Listas!B14+1),1,0)</x:f>
        <x:v>0</x:v>
      </x:c>
      <x:c r="N163" s="175" t="n">
        <x:f>IF(COUNTA(A163:J163)=0,0,IF(COUNTIFS(Veiculos!$A$5:$A$104,B163)=1,IFERROR(INDEX(Veiculos!$X$5:$X$104,MATCH(B163,Veiculos!$A$5:$A$104,0)),0),IF(Listas!B15="Todos",1,0)))</x:f>
        <x:v>0</x:v>
      </x:c>
      <x:c r="O163" s="1" t="n">
        <x:f>IF(K163&lt;&gt;"",1,0)</x:f>
        <x:v>0</x:v>
      </x:c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37"/>
      <x:c r="B164" s="31"/>
      <x:c r="C164" s="31"/>
      <x:c r="D164" s="31"/>
      <x:c r="E164" s="47"/>
      <x:c r="F164" s="31"/>
      <x:c r="G164" s="31"/>
      <x:c r="H164" s="37"/>
      <x:c r="I164" s="31"/>
      <x:c r="J164" s="31"/>
      <x:c r="K164" s="175" t="str">
        <x:f>IF(COUNTA(A164:J164)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inválidos",IF(OR(NOT(ISNUMBER(A164)),A164&lt;=0),"Data inválida",IF(OR(B164="",COUNTIFS(Veiculos!$A$5:$A$104,B164)&lt;&gt;1),"Veículo ausente ou duplicado",IF(IFERROR(INDEX(Veiculos!$AG$5:$AG$104,MATCH(B164,Veiculos!$A$5:$A$104,0)),0)&lt;&gt;1,"Cadastro do veículo pendente",IF(OR(NOT(ISNUMBER(E164)),E164&lt;0),"Valor inválido",IF(AND(G164&lt;&gt;"Sim",G164&lt;&gt;"Não"),"Pagamento inválido",IF(OR(NOT(ISNUMBER(H164)),H164&lt;=0),"Vencimento inválido",""))))))))</x:f>
      </x:c>
      <x:c r="L164" s="175" t="n">
        <x:f>IF(AND(A164&lt;&gt;"",K164=""),1,0)</x:f>
        <x:v>0</x:v>
      </x:c>
      <x:c r="M164" s="175" t="n">
        <x:f>IF(AND(ISNUMBER(A164),A164&gt;=Listas!B13,A164&lt;Listas!B14+1),1,0)</x:f>
        <x:v>0</x:v>
      </x:c>
      <x:c r="N164" s="175" t="n">
        <x:f>IF(COUNTA(A164:J164)=0,0,IF(COUNTIFS(Veiculos!$A$5:$A$104,B164)=1,IFERROR(INDEX(Veiculos!$X$5:$X$104,MATCH(B164,Veiculos!$A$5:$A$104,0)),0),IF(Listas!B15="Todos",1,0)))</x:f>
        <x:v>0</x:v>
      </x:c>
      <x:c r="O164" s="1" t="n">
        <x:f>IF(K164&lt;&gt;"",1,0)</x:f>
        <x:v>0</x:v>
      </x:c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37"/>
      <x:c r="B165" s="31"/>
      <x:c r="C165" s="31"/>
      <x:c r="D165" s="31"/>
      <x:c r="E165" s="47"/>
      <x:c r="F165" s="31"/>
      <x:c r="G165" s="31"/>
      <x:c r="H165" s="37"/>
      <x:c r="I165" s="31"/>
      <x:c r="J165" s="31"/>
      <x:c r="K165" s="175" t="str">
        <x:f>IF(COUNTA(A165:J165)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inválidos",IF(OR(NOT(ISNUMBER(A165)),A165&lt;=0),"Data inválida",IF(OR(B165="",COUNTIFS(Veiculos!$A$5:$A$104,B165)&lt;&gt;1),"Veículo ausente ou duplicado",IF(IFERROR(INDEX(Veiculos!$AG$5:$AG$104,MATCH(B165,Veiculos!$A$5:$A$104,0)),0)&lt;&gt;1,"Cadastro do veículo pendente",IF(OR(NOT(ISNUMBER(E165)),E165&lt;0),"Valor inválido",IF(AND(G165&lt;&gt;"Sim",G165&lt;&gt;"Não"),"Pagamento inválido",IF(OR(NOT(ISNUMBER(H165)),H165&lt;=0),"Vencimento inválido",""))))))))</x:f>
      </x:c>
      <x:c r="L165" s="175" t="n">
        <x:f>IF(AND(A165&lt;&gt;"",K165=""),1,0)</x:f>
        <x:v>0</x:v>
      </x:c>
      <x:c r="M165" s="175" t="n">
        <x:f>IF(AND(ISNUMBER(A165),A165&gt;=Listas!B13,A165&lt;Listas!B14+1),1,0)</x:f>
        <x:v>0</x:v>
      </x:c>
      <x:c r="N165" s="175" t="n">
        <x:f>IF(COUNTA(A165:J165)=0,0,IF(COUNTIFS(Veiculos!$A$5:$A$104,B165)=1,IFERROR(INDEX(Veiculos!$X$5:$X$104,MATCH(B165,Veiculos!$A$5:$A$104,0)),0),IF(Listas!B15="Todos",1,0)))</x:f>
        <x:v>0</x:v>
      </x:c>
      <x:c r="O165" s="1" t="n">
        <x:f>IF(K165&lt;&gt;"",1,0)</x:f>
        <x:v>0</x:v>
      </x:c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37"/>
      <x:c r="B166" s="31"/>
      <x:c r="C166" s="31"/>
      <x:c r="D166" s="31"/>
      <x:c r="E166" s="47"/>
      <x:c r="F166" s="31"/>
      <x:c r="G166" s="31"/>
      <x:c r="H166" s="37"/>
      <x:c r="I166" s="31"/>
      <x:c r="J166" s="31"/>
      <x:c r="K166" s="175" t="str">
        <x:f>IF(COUNTA(A166:J166)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inválidos",IF(OR(NOT(ISNUMBER(A166)),A166&lt;=0),"Data inválida",IF(OR(B166="",COUNTIFS(Veiculos!$A$5:$A$104,B166)&lt;&gt;1),"Veículo ausente ou duplicado",IF(IFERROR(INDEX(Veiculos!$AG$5:$AG$104,MATCH(B166,Veiculos!$A$5:$A$104,0)),0)&lt;&gt;1,"Cadastro do veículo pendente",IF(OR(NOT(ISNUMBER(E166)),E166&lt;0),"Valor inválido",IF(AND(G166&lt;&gt;"Sim",G166&lt;&gt;"Não"),"Pagamento inválido",IF(OR(NOT(ISNUMBER(H166)),H166&lt;=0),"Vencimento inválido",""))))))))</x:f>
      </x:c>
      <x:c r="L166" s="175" t="n">
        <x:f>IF(AND(A166&lt;&gt;"",K166=""),1,0)</x:f>
        <x:v>0</x:v>
      </x:c>
      <x:c r="M166" s="175" t="n">
        <x:f>IF(AND(ISNUMBER(A166),A166&gt;=Listas!B13,A166&lt;Listas!B14+1),1,0)</x:f>
        <x:v>0</x:v>
      </x:c>
      <x:c r="N166" s="175" t="n">
        <x:f>IF(COUNTA(A166:J166)=0,0,IF(COUNTIFS(Veiculos!$A$5:$A$104,B166)=1,IFERROR(INDEX(Veiculos!$X$5:$X$104,MATCH(B166,Veiculos!$A$5:$A$104,0)),0),IF(Listas!B15="Todos",1,0)))</x:f>
        <x:v>0</x:v>
      </x:c>
      <x:c r="O166" s="1" t="n">
        <x:f>IF(K166&lt;&gt;"",1,0)</x:f>
        <x:v>0</x:v>
      </x:c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37"/>
      <x:c r="B167" s="31"/>
      <x:c r="C167" s="31"/>
      <x:c r="D167" s="31"/>
      <x:c r="E167" s="47"/>
      <x:c r="F167" s="31"/>
      <x:c r="G167" s="31"/>
      <x:c r="H167" s="37"/>
      <x:c r="I167" s="31"/>
      <x:c r="J167" s="31"/>
      <x:c r="K167" s="175" t="str">
        <x:f>IF(COUNTA(A167:J167)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inválidos",IF(OR(NOT(ISNUMBER(A167)),A167&lt;=0),"Data inválida",IF(OR(B167="",COUNTIFS(Veiculos!$A$5:$A$104,B167)&lt;&gt;1),"Veículo ausente ou duplicado",IF(IFERROR(INDEX(Veiculos!$AG$5:$AG$104,MATCH(B167,Veiculos!$A$5:$A$104,0)),0)&lt;&gt;1,"Cadastro do veículo pendente",IF(OR(NOT(ISNUMBER(E167)),E167&lt;0),"Valor inválido",IF(AND(G167&lt;&gt;"Sim",G167&lt;&gt;"Não"),"Pagamento inválido",IF(OR(NOT(ISNUMBER(H167)),H167&lt;=0),"Vencimento inválido",""))))))))</x:f>
      </x:c>
      <x:c r="L167" s="175" t="n">
        <x:f>IF(AND(A167&lt;&gt;"",K167=""),1,0)</x:f>
        <x:v>0</x:v>
      </x:c>
      <x:c r="M167" s="175" t="n">
        <x:f>IF(AND(ISNUMBER(A167),A167&gt;=Listas!B13,A167&lt;Listas!B14+1),1,0)</x:f>
        <x:v>0</x:v>
      </x:c>
      <x:c r="N167" s="175" t="n">
        <x:f>IF(COUNTA(A167:J167)=0,0,IF(COUNTIFS(Veiculos!$A$5:$A$104,B167)=1,IFERROR(INDEX(Veiculos!$X$5:$X$104,MATCH(B167,Veiculos!$A$5:$A$104,0)),0),IF(Listas!B15="Todos",1,0)))</x:f>
        <x:v>0</x:v>
      </x:c>
      <x:c r="O167" s="1" t="n">
        <x:f>IF(K167&lt;&gt;"",1,0)</x:f>
        <x:v>0</x:v>
      </x:c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37"/>
      <x:c r="B168" s="31"/>
      <x:c r="C168" s="31"/>
      <x:c r="D168" s="31"/>
      <x:c r="E168" s="47"/>
      <x:c r="F168" s="31"/>
      <x:c r="G168" s="31"/>
      <x:c r="H168" s="37"/>
      <x:c r="I168" s="31"/>
      <x:c r="J168" s="31"/>
      <x:c r="K168" s="175" t="str">
        <x:f>IF(COUNTA(A168:J168)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inválidos",IF(OR(NOT(ISNUMBER(A168)),A168&lt;=0),"Data inválida",IF(OR(B168="",COUNTIFS(Veiculos!$A$5:$A$104,B168)&lt;&gt;1),"Veículo ausente ou duplicado",IF(IFERROR(INDEX(Veiculos!$AG$5:$AG$104,MATCH(B168,Veiculos!$A$5:$A$104,0)),0)&lt;&gt;1,"Cadastro do veículo pendente",IF(OR(NOT(ISNUMBER(E168)),E168&lt;0),"Valor inválido",IF(AND(G168&lt;&gt;"Sim",G168&lt;&gt;"Não"),"Pagamento inválido",IF(OR(NOT(ISNUMBER(H168)),H168&lt;=0),"Vencimento inválido",""))))))))</x:f>
      </x:c>
      <x:c r="L168" s="175" t="n">
        <x:f>IF(AND(A168&lt;&gt;"",K168=""),1,0)</x:f>
        <x:v>0</x:v>
      </x:c>
      <x:c r="M168" s="175" t="n">
        <x:f>IF(AND(ISNUMBER(A168),A168&gt;=Listas!B13,A168&lt;Listas!B14+1),1,0)</x:f>
        <x:v>0</x:v>
      </x:c>
      <x:c r="N168" s="175" t="n">
        <x:f>IF(COUNTA(A168:J168)=0,0,IF(COUNTIFS(Veiculos!$A$5:$A$104,B168)=1,IFERROR(INDEX(Veiculos!$X$5:$X$104,MATCH(B168,Veiculos!$A$5:$A$104,0)),0),IF(Listas!B15="Todos",1,0)))</x:f>
        <x:v>0</x:v>
      </x:c>
      <x:c r="O168" s="1" t="n">
        <x:f>IF(K168&lt;&gt;"",1,0)</x:f>
        <x:v>0</x:v>
      </x:c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37"/>
      <x:c r="B169" s="31"/>
      <x:c r="C169" s="31"/>
      <x:c r="D169" s="31"/>
      <x:c r="E169" s="47"/>
      <x:c r="F169" s="31"/>
      <x:c r="G169" s="31"/>
      <x:c r="H169" s="37"/>
      <x:c r="I169" s="31"/>
      <x:c r="J169" s="31"/>
      <x:c r="K169" s="175" t="str">
        <x:f>IF(COUNTA(A169:J169)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inválidos",IF(OR(NOT(ISNUMBER(A169)),A169&lt;=0),"Data inválida",IF(OR(B169="",COUNTIFS(Veiculos!$A$5:$A$104,B169)&lt;&gt;1),"Veículo ausente ou duplicado",IF(IFERROR(INDEX(Veiculos!$AG$5:$AG$104,MATCH(B169,Veiculos!$A$5:$A$104,0)),0)&lt;&gt;1,"Cadastro do veículo pendente",IF(OR(NOT(ISNUMBER(E169)),E169&lt;0),"Valor inválido",IF(AND(G169&lt;&gt;"Sim",G169&lt;&gt;"Não"),"Pagamento inválido",IF(OR(NOT(ISNUMBER(H169)),H169&lt;=0),"Vencimento inválido",""))))))))</x:f>
      </x:c>
      <x:c r="L169" s="175" t="n">
        <x:f>IF(AND(A169&lt;&gt;"",K169=""),1,0)</x:f>
        <x:v>0</x:v>
      </x:c>
      <x:c r="M169" s="175" t="n">
        <x:f>IF(AND(ISNUMBER(A169),A169&gt;=Listas!B13,A169&lt;Listas!B14+1),1,0)</x:f>
        <x:v>0</x:v>
      </x:c>
      <x:c r="N169" s="175" t="n">
        <x:f>IF(COUNTA(A169:J169)=0,0,IF(COUNTIFS(Veiculos!$A$5:$A$104,B169)=1,IFERROR(INDEX(Veiculos!$X$5:$X$104,MATCH(B169,Veiculos!$A$5:$A$104,0)),0),IF(Listas!B15="Todos",1,0)))</x:f>
        <x:v>0</x:v>
      </x:c>
      <x:c r="O169" s="1" t="n">
        <x:f>IF(K169&lt;&gt;"",1,0)</x:f>
        <x:v>0</x:v>
      </x:c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37"/>
      <x:c r="B170" s="31"/>
      <x:c r="C170" s="31"/>
      <x:c r="D170" s="31"/>
      <x:c r="E170" s="47"/>
      <x:c r="F170" s="31"/>
      <x:c r="G170" s="31"/>
      <x:c r="H170" s="37"/>
      <x:c r="I170" s="31"/>
      <x:c r="J170" s="31"/>
      <x:c r="K170" s="175" t="str">
        <x:f>IF(COUNTA(A170:J170)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inválidos",IF(OR(NOT(ISNUMBER(A170)),A170&lt;=0),"Data inválida",IF(OR(B170="",COUNTIFS(Veiculos!$A$5:$A$104,B170)&lt;&gt;1),"Veículo ausente ou duplicado",IF(IFERROR(INDEX(Veiculos!$AG$5:$AG$104,MATCH(B170,Veiculos!$A$5:$A$104,0)),0)&lt;&gt;1,"Cadastro do veículo pendente",IF(OR(NOT(ISNUMBER(E170)),E170&lt;0),"Valor inválido",IF(AND(G170&lt;&gt;"Sim",G170&lt;&gt;"Não"),"Pagamento inválido",IF(OR(NOT(ISNUMBER(H170)),H170&lt;=0),"Vencimento inválido",""))))))))</x:f>
      </x:c>
      <x:c r="L170" s="175" t="n">
        <x:f>IF(AND(A170&lt;&gt;"",K170=""),1,0)</x:f>
        <x:v>0</x:v>
      </x:c>
      <x:c r="M170" s="175" t="n">
        <x:f>IF(AND(ISNUMBER(A170),A170&gt;=Listas!B13,A170&lt;Listas!B14+1),1,0)</x:f>
        <x:v>0</x:v>
      </x:c>
      <x:c r="N170" s="175" t="n">
        <x:f>IF(COUNTA(A170:J170)=0,0,IF(COUNTIFS(Veiculos!$A$5:$A$104,B170)=1,IFERROR(INDEX(Veiculos!$X$5:$X$104,MATCH(B170,Veiculos!$A$5:$A$104,0)),0),IF(Listas!B15="Todos",1,0)))</x:f>
        <x:v>0</x:v>
      </x:c>
      <x:c r="O170" s="1" t="n">
        <x:f>IF(K170&lt;&gt;"",1,0)</x:f>
        <x:v>0</x:v>
      </x:c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37"/>
      <x:c r="B171" s="31"/>
      <x:c r="C171" s="31"/>
      <x:c r="D171" s="31"/>
      <x:c r="E171" s="47"/>
      <x:c r="F171" s="31"/>
      <x:c r="G171" s="31"/>
      <x:c r="H171" s="37"/>
      <x:c r="I171" s="31"/>
      <x:c r="J171" s="31"/>
      <x:c r="K171" s="175" t="str">
        <x:f>IF(COUNTA(A171:J171)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inválidos",IF(OR(NOT(ISNUMBER(A171)),A171&lt;=0),"Data inválida",IF(OR(B171="",COUNTIFS(Veiculos!$A$5:$A$104,B171)&lt;&gt;1),"Veículo ausente ou duplicado",IF(IFERROR(INDEX(Veiculos!$AG$5:$AG$104,MATCH(B171,Veiculos!$A$5:$A$104,0)),0)&lt;&gt;1,"Cadastro do veículo pendente",IF(OR(NOT(ISNUMBER(E171)),E171&lt;0),"Valor inválido",IF(AND(G171&lt;&gt;"Sim",G171&lt;&gt;"Não"),"Pagamento inválido",IF(OR(NOT(ISNUMBER(H171)),H171&lt;=0),"Vencimento inválido",""))))))))</x:f>
      </x:c>
      <x:c r="L171" s="175" t="n">
        <x:f>IF(AND(A171&lt;&gt;"",K171=""),1,0)</x:f>
        <x:v>0</x:v>
      </x:c>
      <x:c r="M171" s="175" t="n">
        <x:f>IF(AND(ISNUMBER(A171),A171&gt;=Listas!B13,A171&lt;Listas!B14+1),1,0)</x:f>
        <x:v>0</x:v>
      </x:c>
      <x:c r="N171" s="175" t="n">
        <x:f>IF(COUNTA(A171:J171)=0,0,IF(COUNTIFS(Veiculos!$A$5:$A$104,B171)=1,IFERROR(INDEX(Veiculos!$X$5:$X$104,MATCH(B171,Veiculos!$A$5:$A$104,0)),0),IF(Listas!B15="Todos",1,0)))</x:f>
        <x:v>0</x:v>
      </x:c>
      <x:c r="O171" s="1" t="n">
        <x:f>IF(K171&lt;&gt;"",1,0)</x:f>
        <x:v>0</x:v>
      </x:c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37"/>
      <x:c r="B172" s="31"/>
      <x:c r="C172" s="31"/>
      <x:c r="D172" s="31"/>
      <x:c r="E172" s="47"/>
      <x:c r="F172" s="31"/>
      <x:c r="G172" s="31"/>
      <x:c r="H172" s="37"/>
      <x:c r="I172" s="31"/>
      <x:c r="J172" s="31"/>
      <x:c r="K172" s="175" t="str">
        <x:f>IF(COUNTA(A172:J172)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inválidos",IF(OR(NOT(ISNUMBER(A172)),A172&lt;=0),"Data inválida",IF(OR(B172="",COUNTIFS(Veiculos!$A$5:$A$104,B172)&lt;&gt;1),"Veículo ausente ou duplicado",IF(IFERROR(INDEX(Veiculos!$AG$5:$AG$104,MATCH(B172,Veiculos!$A$5:$A$104,0)),0)&lt;&gt;1,"Cadastro do veículo pendente",IF(OR(NOT(ISNUMBER(E172)),E172&lt;0),"Valor inválido",IF(AND(G172&lt;&gt;"Sim",G172&lt;&gt;"Não"),"Pagamento inválido",IF(OR(NOT(ISNUMBER(H172)),H172&lt;=0),"Vencimento inválido",""))))))))</x:f>
      </x:c>
      <x:c r="L172" s="175" t="n">
        <x:f>IF(AND(A172&lt;&gt;"",K172=""),1,0)</x:f>
        <x:v>0</x:v>
      </x:c>
      <x:c r="M172" s="175" t="n">
        <x:f>IF(AND(ISNUMBER(A172),A172&gt;=Listas!B13,A172&lt;Listas!B14+1),1,0)</x:f>
        <x:v>0</x:v>
      </x:c>
      <x:c r="N172" s="175" t="n">
        <x:f>IF(COUNTA(A172:J172)=0,0,IF(COUNTIFS(Veiculos!$A$5:$A$104,B172)=1,IFERROR(INDEX(Veiculos!$X$5:$X$104,MATCH(B172,Veiculos!$A$5:$A$104,0)),0),IF(Listas!B15="Todos",1,0)))</x:f>
        <x:v>0</x:v>
      </x:c>
      <x:c r="O172" s="1" t="n">
        <x:f>IF(K172&lt;&gt;"",1,0)</x:f>
        <x:v>0</x:v>
      </x:c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37"/>
      <x:c r="B173" s="31"/>
      <x:c r="C173" s="31"/>
      <x:c r="D173" s="31"/>
      <x:c r="E173" s="47"/>
      <x:c r="F173" s="31"/>
      <x:c r="G173" s="31"/>
      <x:c r="H173" s="37"/>
      <x:c r="I173" s="31"/>
      <x:c r="J173" s="31"/>
      <x:c r="K173" s="175" t="str">
        <x:f>IF(COUNTA(A173:J173)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inválidos",IF(OR(NOT(ISNUMBER(A173)),A173&lt;=0),"Data inválida",IF(OR(B173="",COUNTIFS(Veiculos!$A$5:$A$104,B173)&lt;&gt;1),"Veículo ausente ou duplicado",IF(IFERROR(INDEX(Veiculos!$AG$5:$AG$104,MATCH(B173,Veiculos!$A$5:$A$104,0)),0)&lt;&gt;1,"Cadastro do veículo pendente",IF(OR(NOT(ISNUMBER(E173)),E173&lt;0),"Valor inválido",IF(AND(G173&lt;&gt;"Sim",G173&lt;&gt;"Não"),"Pagamento inválido",IF(OR(NOT(ISNUMBER(H173)),H173&lt;=0),"Vencimento inválido",""))))))))</x:f>
      </x:c>
      <x:c r="L173" s="175" t="n">
        <x:f>IF(AND(A173&lt;&gt;"",K173=""),1,0)</x:f>
        <x:v>0</x:v>
      </x:c>
      <x:c r="M173" s="175" t="n">
        <x:f>IF(AND(ISNUMBER(A173),A173&gt;=Listas!B13,A173&lt;Listas!B14+1),1,0)</x:f>
        <x:v>0</x:v>
      </x:c>
      <x:c r="N173" s="175" t="n">
        <x:f>IF(COUNTA(A173:J173)=0,0,IF(COUNTIFS(Veiculos!$A$5:$A$104,B173)=1,IFERROR(INDEX(Veiculos!$X$5:$X$104,MATCH(B173,Veiculos!$A$5:$A$104,0)),0),IF(Listas!B15="Todos",1,0)))</x:f>
        <x:v>0</x:v>
      </x:c>
      <x:c r="O173" s="1" t="n">
        <x:f>IF(K173&lt;&gt;"",1,0)</x:f>
        <x:v>0</x:v>
      </x:c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37"/>
      <x:c r="B174" s="31"/>
      <x:c r="C174" s="31"/>
      <x:c r="D174" s="31"/>
      <x:c r="E174" s="47"/>
      <x:c r="F174" s="31"/>
      <x:c r="G174" s="31"/>
      <x:c r="H174" s="37"/>
      <x:c r="I174" s="31"/>
      <x:c r="J174" s="31"/>
      <x:c r="K174" s="175" t="str">
        <x:f>IF(COUNTA(A174:J174)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inválidos",IF(OR(NOT(ISNUMBER(A174)),A174&lt;=0),"Data inválida",IF(OR(B174="",COUNTIFS(Veiculos!$A$5:$A$104,B174)&lt;&gt;1),"Veículo ausente ou duplicado",IF(IFERROR(INDEX(Veiculos!$AG$5:$AG$104,MATCH(B174,Veiculos!$A$5:$A$104,0)),0)&lt;&gt;1,"Cadastro do veículo pendente",IF(OR(NOT(ISNUMBER(E174)),E174&lt;0),"Valor inválido",IF(AND(G174&lt;&gt;"Sim",G174&lt;&gt;"Não"),"Pagamento inválido",IF(OR(NOT(ISNUMBER(H174)),H174&lt;=0),"Vencimento inválido",""))))))))</x:f>
      </x:c>
      <x:c r="L174" s="175" t="n">
        <x:f>IF(AND(A174&lt;&gt;"",K174=""),1,0)</x:f>
        <x:v>0</x:v>
      </x:c>
      <x:c r="M174" s="175" t="n">
        <x:f>IF(AND(ISNUMBER(A174),A174&gt;=Listas!B13,A174&lt;Listas!B14+1),1,0)</x:f>
        <x:v>0</x:v>
      </x:c>
      <x:c r="N174" s="175" t="n">
        <x:f>IF(COUNTA(A174:J174)=0,0,IF(COUNTIFS(Veiculos!$A$5:$A$104,B174)=1,IFERROR(INDEX(Veiculos!$X$5:$X$104,MATCH(B174,Veiculos!$A$5:$A$104,0)),0),IF(Listas!B15="Todos",1,0)))</x:f>
        <x:v>0</x:v>
      </x:c>
      <x:c r="O174" s="1" t="n">
        <x:f>IF(K174&lt;&gt;"",1,0)</x:f>
        <x:v>0</x:v>
      </x:c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37"/>
      <x:c r="B175" s="31"/>
      <x:c r="C175" s="31"/>
      <x:c r="D175" s="31"/>
      <x:c r="E175" s="47"/>
      <x:c r="F175" s="31"/>
      <x:c r="G175" s="31"/>
      <x:c r="H175" s="37"/>
      <x:c r="I175" s="31"/>
      <x:c r="J175" s="31"/>
      <x:c r="K175" s="175" t="str">
        <x:f>IF(COUNTA(A175:J175)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inválidos",IF(OR(NOT(ISNUMBER(A175)),A175&lt;=0),"Data inválida",IF(OR(B175="",COUNTIFS(Veiculos!$A$5:$A$104,B175)&lt;&gt;1),"Veículo ausente ou duplicado",IF(IFERROR(INDEX(Veiculos!$AG$5:$AG$104,MATCH(B175,Veiculos!$A$5:$A$104,0)),0)&lt;&gt;1,"Cadastro do veículo pendente",IF(OR(NOT(ISNUMBER(E175)),E175&lt;0),"Valor inválido",IF(AND(G175&lt;&gt;"Sim",G175&lt;&gt;"Não"),"Pagamento inválido",IF(OR(NOT(ISNUMBER(H175)),H175&lt;=0),"Vencimento inválido",""))))))))</x:f>
      </x:c>
      <x:c r="L175" s="175" t="n">
        <x:f>IF(AND(A175&lt;&gt;"",K175=""),1,0)</x:f>
        <x:v>0</x:v>
      </x:c>
      <x:c r="M175" s="175" t="n">
        <x:f>IF(AND(ISNUMBER(A175),A175&gt;=Listas!B13,A175&lt;Listas!B14+1),1,0)</x:f>
        <x:v>0</x:v>
      </x:c>
      <x:c r="N175" s="175" t="n">
        <x:f>IF(COUNTA(A175:J175)=0,0,IF(COUNTIFS(Veiculos!$A$5:$A$104,B175)=1,IFERROR(INDEX(Veiculos!$X$5:$X$104,MATCH(B175,Veiculos!$A$5:$A$104,0)),0),IF(Listas!B15="Todos",1,0)))</x:f>
        <x:v>0</x:v>
      </x:c>
      <x:c r="O175" s="1" t="n">
        <x:f>IF(K175&lt;&gt;"",1,0)</x:f>
        <x:v>0</x:v>
      </x:c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37"/>
      <x:c r="B176" s="31"/>
      <x:c r="C176" s="31"/>
      <x:c r="D176" s="31"/>
      <x:c r="E176" s="47"/>
      <x:c r="F176" s="31"/>
      <x:c r="G176" s="31"/>
      <x:c r="H176" s="37"/>
      <x:c r="I176" s="31"/>
      <x:c r="J176" s="31"/>
      <x:c r="K176" s="175" t="str">
        <x:f>IF(COUNTA(A176:J176)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inválidos",IF(OR(NOT(ISNUMBER(A176)),A176&lt;=0),"Data inválida",IF(OR(B176="",COUNTIFS(Veiculos!$A$5:$A$104,B176)&lt;&gt;1),"Veículo ausente ou duplicado",IF(IFERROR(INDEX(Veiculos!$AG$5:$AG$104,MATCH(B176,Veiculos!$A$5:$A$104,0)),0)&lt;&gt;1,"Cadastro do veículo pendente",IF(OR(NOT(ISNUMBER(E176)),E176&lt;0),"Valor inválido",IF(AND(G176&lt;&gt;"Sim",G176&lt;&gt;"Não"),"Pagamento inválido",IF(OR(NOT(ISNUMBER(H176)),H176&lt;=0),"Vencimento inválido",""))))))))</x:f>
      </x:c>
      <x:c r="L176" s="175" t="n">
        <x:f>IF(AND(A176&lt;&gt;"",K176=""),1,0)</x:f>
        <x:v>0</x:v>
      </x:c>
      <x:c r="M176" s="175" t="n">
        <x:f>IF(AND(ISNUMBER(A176),A176&gt;=Listas!B13,A176&lt;Listas!B14+1),1,0)</x:f>
        <x:v>0</x:v>
      </x:c>
      <x:c r="N176" s="175" t="n">
        <x:f>IF(COUNTA(A176:J176)=0,0,IF(COUNTIFS(Veiculos!$A$5:$A$104,B176)=1,IFERROR(INDEX(Veiculos!$X$5:$X$104,MATCH(B176,Veiculos!$A$5:$A$104,0)),0),IF(Listas!B15="Todos",1,0)))</x:f>
        <x:v>0</x:v>
      </x:c>
      <x:c r="O176" s="1" t="n">
        <x:f>IF(K176&lt;&gt;"",1,0)</x:f>
        <x:v>0</x:v>
      </x:c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37"/>
      <x:c r="B177" s="31"/>
      <x:c r="C177" s="31"/>
      <x:c r="D177" s="31"/>
      <x:c r="E177" s="47"/>
      <x:c r="F177" s="31"/>
      <x:c r="G177" s="31"/>
      <x:c r="H177" s="37"/>
      <x:c r="I177" s="31"/>
      <x:c r="J177" s="31"/>
      <x:c r="K177" s="175" t="str">
        <x:f>IF(COUNTA(A177:J177)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inválidos",IF(OR(NOT(ISNUMBER(A177)),A177&lt;=0),"Data inválida",IF(OR(B177="",COUNTIFS(Veiculos!$A$5:$A$104,B177)&lt;&gt;1),"Veículo ausente ou duplicado",IF(IFERROR(INDEX(Veiculos!$AG$5:$AG$104,MATCH(B177,Veiculos!$A$5:$A$104,0)),0)&lt;&gt;1,"Cadastro do veículo pendente",IF(OR(NOT(ISNUMBER(E177)),E177&lt;0),"Valor inválido",IF(AND(G177&lt;&gt;"Sim",G177&lt;&gt;"Não"),"Pagamento inválido",IF(OR(NOT(ISNUMBER(H177)),H177&lt;=0),"Vencimento inválido",""))))))))</x:f>
      </x:c>
      <x:c r="L177" s="175" t="n">
        <x:f>IF(AND(A177&lt;&gt;"",K177=""),1,0)</x:f>
        <x:v>0</x:v>
      </x:c>
      <x:c r="M177" s="175" t="n">
        <x:f>IF(AND(ISNUMBER(A177),A177&gt;=Listas!B13,A177&lt;Listas!B14+1),1,0)</x:f>
        <x:v>0</x:v>
      </x:c>
      <x:c r="N177" s="175" t="n">
        <x:f>IF(COUNTA(A177:J177)=0,0,IF(COUNTIFS(Veiculos!$A$5:$A$104,B177)=1,IFERROR(INDEX(Veiculos!$X$5:$X$104,MATCH(B177,Veiculos!$A$5:$A$104,0)),0),IF(Listas!B15="Todos",1,0)))</x:f>
        <x:v>0</x:v>
      </x:c>
      <x:c r="O177" s="1" t="n">
        <x:f>IF(K177&lt;&gt;"",1,0)</x:f>
        <x:v>0</x:v>
      </x:c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37"/>
      <x:c r="B178" s="31"/>
      <x:c r="C178" s="31"/>
      <x:c r="D178" s="31"/>
      <x:c r="E178" s="47"/>
      <x:c r="F178" s="31"/>
      <x:c r="G178" s="31"/>
      <x:c r="H178" s="37"/>
      <x:c r="I178" s="31"/>
      <x:c r="J178" s="31"/>
      <x:c r="K178" s="175" t="str">
        <x:f>IF(COUNTA(A178:J178)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inválidos",IF(OR(NOT(ISNUMBER(A178)),A178&lt;=0),"Data inválida",IF(OR(B178="",COUNTIFS(Veiculos!$A$5:$A$104,B178)&lt;&gt;1),"Veículo ausente ou duplicado",IF(IFERROR(INDEX(Veiculos!$AG$5:$AG$104,MATCH(B178,Veiculos!$A$5:$A$104,0)),0)&lt;&gt;1,"Cadastro do veículo pendente",IF(OR(NOT(ISNUMBER(E178)),E178&lt;0),"Valor inválido",IF(AND(G178&lt;&gt;"Sim",G178&lt;&gt;"Não"),"Pagamento inválido",IF(OR(NOT(ISNUMBER(H178)),H178&lt;=0),"Vencimento inválido",""))))))))</x:f>
      </x:c>
      <x:c r="L178" s="175" t="n">
        <x:f>IF(AND(A178&lt;&gt;"",K178=""),1,0)</x:f>
        <x:v>0</x:v>
      </x:c>
      <x:c r="M178" s="175" t="n">
        <x:f>IF(AND(ISNUMBER(A178),A178&gt;=Listas!B13,A178&lt;Listas!B14+1),1,0)</x:f>
        <x:v>0</x:v>
      </x:c>
      <x:c r="N178" s="175" t="n">
        <x:f>IF(COUNTA(A178:J178)=0,0,IF(COUNTIFS(Veiculos!$A$5:$A$104,B178)=1,IFERROR(INDEX(Veiculos!$X$5:$X$104,MATCH(B178,Veiculos!$A$5:$A$104,0)),0),IF(Listas!B15="Todos",1,0)))</x:f>
        <x:v>0</x:v>
      </x:c>
      <x:c r="O178" s="1" t="n">
        <x:f>IF(K178&lt;&gt;"",1,0)</x:f>
        <x:v>0</x:v>
      </x:c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37"/>
      <x:c r="B179" s="31"/>
      <x:c r="C179" s="31"/>
      <x:c r="D179" s="31"/>
      <x:c r="E179" s="47"/>
      <x:c r="F179" s="31"/>
      <x:c r="G179" s="31"/>
      <x:c r="H179" s="37"/>
      <x:c r="I179" s="31"/>
      <x:c r="J179" s="31"/>
      <x:c r="K179" s="175" t="str">
        <x:f>IF(COUNTA(A179:J179)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inválidos",IF(OR(NOT(ISNUMBER(A179)),A179&lt;=0),"Data inválida",IF(OR(B179="",COUNTIFS(Veiculos!$A$5:$A$104,B179)&lt;&gt;1),"Veículo ausente ou duplicado",IF(IFERROR(INDEX(Veiculos!$AG$5:$AG$104,MATCH(B179,Veiculos!$A$5:$A$104,0)),0)&lt;&gt;1,"Cadastro do veículo pendente",IF(OR(NOT(ISNUMBER(E179)),E179&lt;0),"Valor inválido",IF(AND(G179&lt;&gt;"Sim",G179&lt;&gt;"Não"),"Pagamento inválido",IF(OR(NOT(ISNUMBER(H179)),H179&lt;=0),"Vencimento inválido",""))))))))</x:f>
      </x:c>
      <x:c r="L179" s="175" t="n">
        <x:f>IF(AND(A179&lt;&gt;"",K179=""),1,0)</x:f>
        <x:v>0</x:v>
      </x:c>
      <x:c r="M179" s="175" t="n">
        <x:f>IF(AND(ISNUMBER(A179),A179&gt;=Listas!B13,A179&lt;Listas!B14+1),1,0)</x:f>
        <x:v>0</x:v>
      </x:c>
      <x:c r="N179" s="175" t="n">
        <x:f>IF(COUNTA(A179:J179)=0,0,IF(COUNTIFS(Veiculos!$A$5:$A$104,B179)=1,IFERROR(INDEX(Veiculos!$X$5:$X$104,MATCH(B179,Veiculos!$A$5:$A$104,0)),0),IF(Listas!B15="Todos",1,0)))</x:f>
        <x:v>0</x:v>
      </x:c>
      <x:c r="O179" s="1" t="n">
        <x:f>IF(K179&lt;&gt;"",1,0)</x:f>
        <x:v>0</x:v>
      </x:c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37"/>
      <x:c r="B180" s="31"/>
      <x:c r="C180" s="31"/>
      <x:c r="D180" s="31"/>
      <x:c r="E180" s="47"/>
      <x:c r="F180" s="31"/>
      <x:c r="G180" s="31"/>
      <x:c r="H180" s="37"/>
      <x:c r="I180" s="31"/>
      <x:c r="J180" s="31"/>
      <x:c r="K180" s="175" t="str">
        <x:f>IF(COUNTA(A180:J180)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inválidos",IF(OR(NOT(ISNUMBER(A180)),A180&lt;=0),"Data inválida",IF(OR(B180="",COUNTIFS(Veiculos!$A$5:$A$104,B180)&lt;&gt;1),"Veículo ausente ou duplicado",IF(IFERROR(INDEX(Veiculos!$AG$5:$AG$104,MATCH(B180,Veiculos!$A$5:$A$104,0)),0)&lt;&gt;1,"Cadastro do veículo pendente",IF(OR(NOT(ISNUMBER(E180)),E180&lt;0),"Valor inválido",IF(AND(G180&lt;&gt;"Sim",G180&lt;&gt;"Não"),"Pagamento inválido",IF(OR(NOT(ISNUMBER(H180)),H180&lt;=0),"Vencimento inválido",""))))))))</x:f>
      </x:c>
      <x:c r="L180" s="175" t="n">
        <x:f>IF(AND(A180&lt;&gt;"",K180=""),1,0)</x:f>
        <x:v>0</x:v>
      </x:c>
      <x:c r="M180" s="175" t="n">
        <x:f>IF(AND(ISNUMBER(A180),A180&gt;=Listas!B13,A180&lt;Listas!B14+1),1,0)</x:f>
        <x:v>0</x:v>
      </x:c>
      <x:c r="N180" s="175" t="n">
        <x:f>IF(COUNTA(A180:J180)=0,0,IF(COUNTIFS(Veiculos!$A$5:$A$104,B180)=1,IFERROR(INDEX(Veiculos!$X$5:$X$104,MATCH(B180,Veiculos!$A$5:$A$104,0)),0),IF(Listas!B15="Todos",1,0)))</x:f>
        <x:v>0</x:v>
      </x:c>
      <x:c r="O180" s="1" t="n">
        <x:f>IF(K180&lt;&gt;"",1,0)</x:f>
        <x:v>0</x:v>
      </x:c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37"/>
      <x:c r="B181" s="31"/>
      <x:c r="C181" s="31"/>
      <x:c r="D181" s="31"/>
      <x:c r="E181" s="47"/>
      <x:c r="F181" s="31"/>
      <x:c r="G181" s="31"/>
      <x:c r="H181" s="37"/>
      <x:c r="I181" s="31"/>
      <x:c r="J181" s="31"/>
      <x:c r="K181" s="175" t="str">
        <x:f>IF(COUNTA(A181:J181)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inválidos",IF(OR(NOT(ISNUMBER(A181)),A181&lt;=0),"Data inválida",IF(OR(B181="",COUNTIFS(Veiculos!$A$5:$A$104,B181)&lt;&gt;1),"Veículo ausente ou duplicado",IF(IFERROR(INDEX(Veiculos!$AG$5:$AG$104,MATCH(B181,Veiculos!$A$5:$A$104,0)),0)&lt;&gt;1,"Cadastro do veículo pendente",IF(OR(NOT(ISNUMBER(E181)),E181&lt;0),"Valor inválido",IF(AND(G181&lt;&gt;"Sim",G181&lt;&gt;"Não"),"Pagamento inválido",IF(OR(NOT(ISNUMBER(H181)),H181&lt;=0),"Vencimento inválido",""))))))))</x:f>
      </x:c>
      <x:c r="L181" s="175" t="n">
        <x:f>IF(AND(A181&lt;&gt;"",K181=""),1,0)</x:f>
        <x:v>0</x:v>
      </x:c>
      <x:c r="M181" s="175" t="n">
        <x:f>IF(AND(ISNUMBER(A181),A181&gt;=Listas!B13,A181&lt;Listas!B14+1),1,0)</x:f>
        <x:v>0</x:v>
      </x:c>
      <x:c r="N181" s="175" t="n">
        <x:f>IF(COUNTA(A181:J181)=0,0,IF(COUNTIFS(Veiculos!$A$5:$A$104,B181)=1,IFERROR(INDEX(Veiculos!$X$5:$X$104,MATCH(B181,Veiculos!$A$5:$A$104,0)),0),IF(Listas!B15="Todos",1,0)))</x:f>
        <x:v>0</x:v>
      </x:c>
      <x:c r="O181" s="1" t="n">
        <x:f>IF(K181&lt;&gt;"",1,0)</x:f>
        <x:v>0</x:v>
      </x:c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37"/>
      <x:c r="B182" s="31"/>
      <x:c r="C182" s="31"/>
      <x:c r="D182" s="31"/>
      <x:c r="E182" s="47"/>
      <x:c r="F182" s="31"/>
      <x:c r="G182" s="31"/>
      <x:c r="H182" s="37"/>
      <x:c r="I182" s="31"/>
      <x:c r="J182" s="31"/>
      <x:c r="K182" s="175" t="str">
        <x:f>IF(COUNTA(A182:J182)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inválidos",IF(OR(NOT(ISNUMBER(A182)),A182&lt;=0),"Data inválida",IF(OR(B182="",COUNTIFS(Veiculos!$A$5:$A$104,B182)&lt;&gt;1),"Veículo ausente ou duplicado",IF(IFERROR(INDEX(Veiculos!$AG$5:$AG$104,MATCH(B182,Veiculos!$A$5:$A$104,0)),0)&lt;&gt;1,"Cadastro do veículo pendente",IF(OR(NOT(ISNUMBER(E182)),E182&lt;0),"Valor inválido",IF(AND(G182&lt;&gt;"Sim",G182&lt;&gt;"Não"),"Pagamento inválido",IF(OR(NOT(ISNUMBER(H182)),H182&lt;=0),"Vencimento inválido",""))))))))</x:f>
      </x:c>
      <x:c r="L182" s="175" t="n">
        <x:f>IF(AND(A182&lt;&gt;"",K182=""),1,0)</x:f>
        <x:v>0</x:v>
      </x:c>
      <x:c r="M182" s="175" t="n">
        <x:f>IF(AND(ISNUMBER(A182),A182&gt;=Listas!B13,A182&lt;Listas!B14+1),1,0)</x:f>
        <x:v>0</x:v>
      </x:c>
      <x:c r="N182" s="175" t="n">
        <x:f>IF(COUNTA(A182:J182)=0,0,IF(COUNTIFS(Veiculos!$A$5:$A$104,B182)=1,IFERROR(INDEX(Veiculos!$X$5:$X$104,MATCH(B182,Veiculos!$A$5:$A$104,0)),0),IF(Listas!B15="Todos",1,0)))</x:f>
        <x:v>0</x:v>
      </x:c>
      <x:c r="O182" s="1" t="n">
        <x:f>IF(K182&lt;&gt;"",1,0)</x:f>
        <x:v>0</x:v>
      </x:c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37"/>
      <x:c r="B183" s="31"/>
      <x:c r="C183" s="31"/>
      <x:c r="D183" s="31"/>
      <x:c r="E183" s="47"/>
      <x:c r="F183" s="31"/>
      <x:c r="G183" s="31"/>
      <x:c r="H183" s="37"/>
      <x:c r="I183" s="31"/>
      <x:c r="J183" s="31"/>
      <x:c r="K183" s="175" t="str">
        <x:f>IF(COUNTA(A183:J183)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inválidos",IF(OR(NOT(ISNUMBER(A183)),A183&lt;=0),"Data inválida",IF(OR(B183="",COUNTIFS(Veiculos!$A$5:$A$104,B183)&lt;&gt;1),"Veículo ausente ou duplicado",IF(IFERROR(INDEX(Veiculos!$AG$5:$AG$104,MATCH(B183,Veiculos!$A$5:$A$104,0)),0)&lt;&gt;1,"Cadastro do veículo pendente",IF(OR(NOT(ISNUMBER(E183)),E183&lt;0),"Valor inválido",IF(AND(G183&lt;&gt;"Sim",G183&lt;&gt;"Não"),"Pagamento inválido",IF(OR(NOT(ISNUMBER(H183)),H183&lt;=0),"Vencimento inválido",""))))))))</x:f>
      </x:c>
      <x:c r="L183" s="175" t="n">
        <x:f>IF(AND(A183&lt;&gt;"",K183=""),1,0)</x:f>
        <x:v>0</x:v>
      </x:c>
      <x:c r="M183" s="175" t="n">
        <x:f>IF(AND(ISNUMBER(A183),A183&gt;=Listas!B13,A183&lt;Listas!B14+1),1,0)</x:f>
        <x:v>0</x:v>
      </x:c>
      <x:c r="N183" s="175" t="n">
        <x:f>IF(COUNTA(A183:J183)=0,0,IF(COUNTIFS(Veiculos!$A$5:$A$104,B183)=1,IFERROR(INDEX(Veiculos!$X$5:$X$104,MATCH(B183,Veiculos!$A$5:$A$104,0)),0),IF(Listas!B15="Todos",1,0)))</x:f>
        <x:v>0</x:v>
      </x:c>
      <x:c r="O183" s="1" t="n">
        <x:f>IF(K183&lt;&gt;"",1,0)</x:f>
        <x:v>0</x:v>
      </x:c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37"/>
      <x:c r="B184" s="31"/>
      <x:c r="C184" s="31"/>
      <x:c r="D184" s="31"/>
      <x:c r="E184" s="47"/>
      <x:c r="F184" s="31"/>
      <x:c r="G184" s="31"/>
      <x:c r="H184" s="37"/>
      <x:c r="I184" s="31"/>
      <x:c r="J184" s="31"/>
      <x:c r="K184" s="175" t="str">
        <x:f>IF(COUNTA(A184:J184)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inválidos",IF(OR(NOT(ISNUMBER(A184)),A184&lt;=0),"Data inválida",IF(OR(B184="",COUNTIFS(Veiculos!$A$5:$A$104,B184)&lt;&gt;1),"Veículo ausente ou duplicado",IF(IFERROR(INDEX(Veiculos!$AG$5:$AG$104,MATCH(B184,Veiculos!$A$5:$A$104,0)),0)&lt;&gt;1,"Cadastro do veículo pendente",IF(OR(NOT(ISNUMBER(E184)),E184&lt;0),"Valor inválido",IF(AND(G184&lt;&gt;"Sim",G184&lt;&gt;"Não"),"Pagamento inválido",IF(OR(NOT(ISNUMBER(H184)),H184&lt;=0),"Vencimento inválido",""))))))))</x:f>
      </x:c>
      <x:c r="L184" s="175" t="n">
        <x:f>IF(AND(A184&lt;&gt;"",K184=""),1,0)</x:f>
        <x:v>0</x:v>
      </x:c>
      <x:c r="M184" s="175" t="n">
        <x:f>IF(AND(ISNUMBER(A184),A184&gt;=Listas!B13,A184&lt;Listas!B14+1),1,0)</x:f>
        <x:v>0</x:v>
      </x:c>
      <x:c r="N184" s="175" t="n">
        <x:f>IF(COUNTA(A184:J184)=0,0,IF(COUNTIFS(Veiculos!$A$5:$A$104,B184)=1,IFERROR(INDEX(Veiculos!$X$5:$X$104,MATCH(B184,Veiculos!$A$5:$A$104,0)),0),IF(Listas!B15="Todos",1,0)))</x:f>
        <x:v>0</x:v>
      </x:c>
      <x:c r="O184" s="1" t="n">
        <x:f>IF(K184&lt;&gt;"",1,0)</x:f>
        <x:v>0</x:v>
      </x:c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37"/>
      <x:c r="B185" s="31"/>
      <x:c r="C185" s="31"/>
      <x:c r="D185" s="31"/>
      <x:c r="E185" s="47"/>
      <x:c r="F185" s="31"/>
      <x:c r="G185" s="31"/>
      <x:c r="H185" s="37"/>
      <x:c r="I185" s="31"/>
      <x:c r="J185" s="31"/>
      <x:c r="K185" s="175" t="str">
        <x:f>IF(COUNTA(A185:J185)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inválidos",IF(OR(NOT(ISNUMBER(A185)),A185&lt;=0),"Data inválida",IF(OR(B185="",COUNTIFS(Veiculos!$A$5:$A$104,B185)&lt;&gt;1),"Veículo ausente ou duplicado",IF(IFERROR(INDEX(Veiculos!$AG$5:$AG$104,MATCH(B185,Veiculos!$A$5:$A$104,0)),0)&lt;&gt;1,"Cadastro do veículo pendente",IF(OR(NOT(ISNUMBER(E185)),E185&lt;0),"Valor inválido",IF(AND(G185&lt;&gt;"Sim",G185&lt;&gt;"Não"),"Pagamento inválido",IF(OR(NOT(ISNUMBER(H185)),H185&lt;=0),"Vencimento inválido",""))))))))</x:f>
      </x:c>
      <x:c r="L185" s="175" t="n">
        <x:f>IF(AND(A185&lt;&gt;"",K185=""),1,0)</x:f>
        <x:v>0</x:v>
      </x:c>
      <x:c r="M185" s="175" t="n">
        <x:f>IF(AND(ISNUMBER(A185),A185&gt;=Listas!B13,A185&lt;Listas!B14+1),1,0)</x:f>
        <x:v>0</x:v>
      </x:c>
      <x:c r="N185" s="175" t="n">
        <x:f>IF(COUNTA(A185:J185)=0,0,IF(COUNTIFS(Veiculos!$A$5:$A$104,B185)=1,IFERROR(INDEX(Veiculos!$X$5:$X$104,MATCH(B185,Veiculos!$A$5:$A$104,0)),0),IF(Listas!B15="Todos",1,0)))</x:f>
        <x:v>0</x:v>
      </x:c>
      <x:c r="O185" s="1" t="n">
        <x:f>IF(K185&lt;&gt;"",1,0)</x:f>
        <x:v>0</x:v>
      </x:c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37"/>
      <x:c r="B186" s="31"/>
      <x:c r="C186" s="31"/>
      <x:c r="D186" s="31"/>
      <x:c r="E186" s="47"/>
      <x:c r="F186" s="31"/>
      <x:c r="G186" s="31"/>
      <x:c r="H186" s="37"/>
      <x:c r="I186" s="31"/>
      <x:c r="J186" s="31"/>
      <x:c r="K186" s="175" t="str">
        <x:f>IF(COUNTA(A186:J186)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inválidos",IF(OR(NOT(ISNUMBER(A186)),A186&lt;=0),"Data inválida",IF(OR(B186="",COUNTIFS(Veiculos!$A$5:$A$104,B186)&lt;&gt;1),"Veículo ausente ou duplicado",IF(IFERROR(INDEX(Veiculos!$AG$5:$AG$104,MATCH(B186,Veiculos!$A$5:$A$104,0)),0)&lt;&gt;1,"Cadastro do veículo pendente",IF(OR(NOT(ISNUMBER(E186)),E186&lt;0),"Valor inválido",IF(AND(G186&lt;&gt;"Sim",G186&lt;&gt;"Não"),"Pagamento inválido",IF(OR(NOT(ISNUMBER(H186)),H186&lt;=0),"Vencimento inválido",""))))))))</x:f>
      </x:c>
      <x:c r="L186" s="175" t="n">
        <x:f>IF(AND(A186&lt;&gt;"",K186=""),1,0)</x:f>
        <x:v>0</x:v>
      </x:c>
      <x:c r="M186" s="175" t="n">
        <x:f>IF(AND(ISNUMBER(A186),A186&gt;=Listas!B13,A186&lt;Listas!B14+1),1,0)</x:f>
        <x:v>0</x:v>
      </x:c>
      <x:c r="N186" s="175" t="n">
        <x:f>IF(COUNTA(A186:J186)=0,0,IF(COUNTIFS(Veiculos!$A$5:$A$104,B186)=1,IFERROR(INDEX(Veiculos!$X$5:$X$104,MATCH(B186,Veiculos!$A$5:$A$104,0)),0),IF(Listas!B15="Todos",1,0)))</x:f>
        <x:v>0</x:v>
      </x:c>
      <x:c r="O186" s="1" t="n">
        <x:f>IF(K186&lt;&gt;"",1,0)</x:f>
        <x:v>0</x:v>
      </x:c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37"/>
      <x:c r="B187" s="31"/>
      <x:c r="C187" s="31"/>
      <x:c r="D187" s="31"/>
      <x:c r="E187" s="47"/>
      <x:c r="F187" s="31"/>
      <x:c r="G187" s="31"/>
      <x:c r="H187" s="37"/>
      <x:c r="I187" s="31"/>
      <x:c r="J187" s="31"/>
      <x:c r="K187" s="175" t="str">
        <x:f>IF(COUNTA(A187:J187)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inválidos",IF(OR(NOT(ISNUMBER(A187)),A187&lt;=0),"Data inválida",IF(OR(B187="",COUNTIFS(Veiculos!$A$5:$A$104,B187)&lt;&gt;1),"Veículo ausente ou duplicado",IF(IFERROR(INDEX(Veiculos!$AG$5:$AG$104,MATCH(B187,Veiculos!$A$5:$A$104,0)),0)&lt;&gt;1,"Cadastro do veículo pendente",IF(OR(NOT(ISNUMBER(E187)),E187&lt;0),"Valor inválido",IF(AND(G187&lt;&gt;"Sim",G187&lt;&gt;"Não"),"Pagamento inválido",IF(OR(NOT(ISNUMBER(H187)),H187&lt;=0),"Vencimento inválido",""))))))))</x:f>
      </x:c>
      <x:c r="L187" s="175" t="n">
        <x:f>IF(AND(A187&lt;&gt;"",K187=""),1,0)</x:f>
        <x:v>0</x:v>
      </x:c>
      <x:c r="M187" s="175" t="n">
        <x:f>IF(AND(ISNUMBER(A187),A187&gt;=Listas!B13,A187&lt;Listas!B14+1),1,0)</x:f>
        <x:v>0</x:v>
      </x:c>
      <x:c r="N187" s="175" t="n">
        <x:f>IF(COUNTA(A187:J187)=0,0,IF(COUNTIFS(Veiculos!$A$5:$A$104,B187)=1,IFERROR(INDEX(Veiculos!$X$5:$X$104,MATCH(B187,Veiculos!$A$5:$A$104,0)),0),IF(Listas!B15="Todos",1,0)))</x:f>
        <x:v>0</x:v>
      </x:c>
      <x:c r="O187" s="1" t="n">
        <x:f>IF(K187&lt;&gt;"",1,0)</x:f>
        <x:v>0</x:v>
      </x:c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37"/>
      <x:c r="B188" s="31"/>
      <x:c r="C188" s="31"/>
      <x:c r="D188" s="31"/>
      <x:c r="E188" s="47"/>
      <x:c r="F188" s="31"/>
      <x:c r="G188" s="31"/>
      <x:c r="H188" s="37"/>
      <x:c r="I188" s="31"/>
      <x:c r="J188" s="31"/>
      <x:c r="K188" s="175" t="str">
        <x:f>IF(COUNTA(A188:J188)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inválidos",IF(OR(NOT(ISNUMBER(A188)),A188&lt;=0),"Data inválida",IF(OR(B188="",COUNTIFS(Veiculos!$A$5:$A$104,B188)&lt;&gt;1),"Veículo ausente ou duplicado",IF(IFERROR(INDEX(Veiculos!$AG$5:$AG$104,MATCH(B188,Veiculos!$A$5:$A$104,0)),0)&lt;&gt;1,"Cadastro do veículo pendente",IF(OR(NOT(ISNUMBER(E188)),E188&lt;0),"Valor inválido",IF(AND(G188&lt;&gt;"Sim",G188&lt;&gt;"Não"),"Pagamento inválido",IF(OR(NOT(ISNUMBER(H188)),H188&lt;=0),"Vencimento inválido",""))))))))</x:f>
      </x:c>
      <x:c r="L188" s="175" t="n">
        <x:f>IF(AND(A188&lt;&gt;"",K188=""),1,0)</x:f>
        <x:v>0</x:v>
      </x:c>
      <x:c r="M188" s="175" t="n">
        <x:f>IF(AND(ISNUMBER(A188),A188&gt;=Listas!B13,A188&lt;Listas!B14+1),1,0)</x:f>
        <x:v>0</x:v>
      </x:c>
      <x:c r="N188" s="175" t="n">
        <x:f>IF(COUNTA(A188:J188)=0,0,IF(COUNTIFS(Veiculos!$A$5:$A$104,B188)=1,IFERROR(INDEX(Veiculos!$X$5:$X$104,MATCH(B188,Veiculos!$A$5:$A$104,0)),0),IF(Listas!B15="Todos",1,0)))</x:f>
        <x:v>0</x:v>
      </x:c>
      <x:c r="O188" s="1" t="n">
        <x:f>IF(K188&lt;&gt;"",1,0)</x:f>
        <x:v>0</x:v>
      </x:c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37"/>
      <x:c r="B189" s="31"/>
      <x:c r="C189" s="31"/>
      <x:c r="D189" s="31"/>
      <x:c r="E189" s="47"/>
      <x:c r="F189" s="31"/>
      <x:c r="G189" s="31"/>
      <x:c r="H189" s="37"/>
      <x:c r="I189" s="31"/>
      <x:c r="J189" s="31"/>
      <x:c r="K189" s="175" t="str">
        <x:f>IF(COUNTA(A189:J189)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inválidos",IF(OR(NOT(ISNUMBER(A189)),A189&lt;=0),"Data inválida",IF(OR(B189="",COUNTIFS(Veiculos!$A$5:$A$104,B189)&lt;&gt;1),"Veículo ausente ou duplicado",IF(IFERROR(INDEX(Veiculos!$AG$5:$AG$104,MATCH(B189,Veiculos!$A$5:$A$104,0)),0)&lt;&gt;1,"Cadastro do veículo pendente",IF(OR(NOT(ISNUMBER(E189)),E189&lt;0),"Valor inválido",IF(AND(G189&lt;&gt;"Sim",G189&lt;&gt;"Não"),"Pagamento inválido",IF(OR(NOT(ISNUMBER(H189)),H189&lt;=0),"Vencimento inválido",""))))))))</x:f>
      </x:c>
      <x:c r="L189" s="175" t="n">
        <x:f>IF(AND(A189&lt;&gt;"",K189=""),1,0)</x:f>
        <x:v>0</x:v>
      </x:c>
      <x:c r="M189" s="175" t="n">
        <x:f>IF(AND(ISNUMBER(A189),A189&gt;=Listas!B13,A189&lt;Listas!B14+1),1,0)</x:f>
        <x:v>0</x:v>
      </x:c>
      <x:c r="N189" s="175" t="n">
        <x:f>IF(COUNTA(A189:J189)=0,0,IF(COUNTIFS(Veiculos!$A$5:$A$104,B189)=1,IFERROR(INDEX(Veiculos!$X$5:$X$104,MATCH(B189,Veiculos!$A$5:$A$104,0)),0),IF(Listas!B15="Todos",1,0)))</x:f>
        <x:v>0</x:v>
      </x:c>
      <x:c r="O189" s="1" t="n">
        <x:f>IF(K189&lt;&gt;"",1,0)</x:f>
        <x:v>0</x:v>
      </x:c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37"/>
      <x:c r="B190" s="31"/>
      <x:c r="C190" s="31"/>
      <x:c r="D190" s="31"/>
      <x:c r="E190" s="47"/>
      <x:c r="F190" s="31"/>
      <x:c r="G190" s="31"/>
      <x:c r="H190" s="37"/>
      <x:c r="I190" s="31"/>
      <x:c r="J190" s="31"/>
      <x:c r="K190" s="175" t="str">
        <x:f>IF(COUNTA(A190:J190)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inválidos",IF(OR(NOT(ISNUMBER(A190)),A190&lt;=0),"Data inválida",IF(OR(B190="",COUNTIFS(Veiculos!$A$5:$A$104,B190)&lt;&gt;1),"Veículo ausente ou duplicado",IF(IFERROR(INDEX(Veiculos!$AG$5:$AG$104,MATCH(B190,Veiculos!$A$5:$A$104,0)),0)&lt;&gt;1,"Cadastro do veículo pendente",IF(OR(NOT(ISNUMBER(E190)),E190&lt;0),"Valor inválido",IF(AND(G190&lt;&gt;"Sim",G190&lt;&gt;"Não"),"Pagamento inválido",IF(OR(NOT(ISNUMBER(H190)),H190&lt;=0),"Vencimento inválido",""))))))))</x:f>
      </x:c>
      <x:c r="L190" s="175" t="n">
        <x:f>IF(AND(A190&lt;&gt;"",K190=""),1,0)</x:f>
        <x:v>0</x:v>
      </x:c>
      <x:c r="M190" s="175" t="n">
        <x:f>IF(AND(ISNUMBER(A190),A190&gt;=Listas!B13,A190&lt;Listas!B14+1),1,0)</x:f>
        <x:v>0</x:v>
      </x:c>
      <x:c r="N190" s="175" t="n">
        <x:f>IF(COUNTA(A190:J190)=0,0,IF(COUNTIFS(Veiculos!$A$5:$A$104,B190)=1,IFERROR(INDEX(Veiculos!$X$5:$X$104,MATCH(B190,Veiculos!$A$5:$A$104,0)),0),IF(Listas!B15="Todos",1,0)))</x:f>
        <x:v>0</x:v>
      </x:c>
      <x:c r="O190" s="1" t="n">
        <x:f>IF(K190&lt;&gt;"",1,0)</x:f>
        <x:v>0</x:v>
      </x:c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37"/>
      <x:c r="B191" s="31"/>
      <x:c r="C191" s="31"/>
      <x:c r="D191" s="31"/>
      <x:c r="E191" s="47"/>
      <x:c r="F191" s="31"/>
      <x:c r="G191" s="31"/>
      <x:c r="H191" s="37"/>
      <x:c r="I191" s="31"/>
      <x:c r="J191" s="31"/>
      <x:c r="K191" s="175" t="str">
        <x:f>IF(COUNTA(A191:J191)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inválidos",IF(OR(NOT(ISNUMBER(A191)),A191&lt;=0),"Data inválida",IF(OR(B191="",COUNTIFS(Veiculos!$A$5:$A$104,B191)&lt;&gt;1),"Veículo ausente ou duplicado",IF(IFERROR(INDEX(Veiculos!$AG$5:$AG$104,MATCH(B191,Veiculos!$A$5:$A$104,0)),0)&lt;&gt;1,"Cadastro do veículo pendente",IF(OR(NOT(ISNUMBER(E191)),E191&lt;0),"Valor inválido",IF(AND(G191&lt;&gt;"Sim",G191&lt;&gt;"Não"),"Pagamento inválido",IF(OR(NOT(ISNUMBER(H191)),H191&lt;=0),"Vencimento inválido",""))))))))</x:f>
      </x:c>
      <x:c r="L191" s="175" t="n">
        <x:f>IF(AND(A191&lt;&gt;"",K191=""),1,0)</x:f>
        <x:v>0</x:v>
      </x:c>
      <x:c r="M191" s="175" t="n">
        <x:f>IF(AND(ISNUMBER(A191),A191&gt;=Listas!B13,A191&lt;Listas!B14+1),1,0)</x:f>
        <x:v>0</x:v>
      </x:c>
      <x:c r="N191" s="175" t="n">
        <x:f>IF(COUNTA(A191:J191)=0,0,IF(COUNTIFS(Veiculos!$A$5:$A$104,B191)=1,IFERROR(INDEX(Veiculos!$X$5:$X$104,MATCH(B191,Veiculos!$A$5:$A$104,0)),0),IF(Listas!B15="Todos",1,0)))</x:f>
        <x:v>0</x:v>
      </x:c>
      <x:c r="O191" s="1" t="n">
        <x:f>IF(K191&lt;&gt;"",1,0)</x:f>
        <x:v>0</x:v>
      </x:c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37"/>
      <x:c r="B192" s="31"/>
      <x:c r="C192" s="31"/>
      <x:c r="D192" s="31"/>
      <x:c r="E192" s="47"/>
      <x:c r="F192" s="31"/>
      <x:c r="G192" s="31"/>
      <x:c r="H192" s="37"/>
      <x:c r="I192" s="31"/>
      <x:c r="J192" s="31"/>
      <x:c r="K192" s="175" t="str">
        <x:f>IF(COUNTA(A192:J192)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inválidos",IF(OR(NOT(ISNUMBER(A192)),A192&lt;=0),"Data inválida",IF(OR(B192="",COUNTIFS(Veiculos!$A$5:$A$104,B192)&lt;&gt;1),"Veículo ausente ou duplicado",IF(IFERROR(INDEX(Veiculos!$AG$5:$AG$104,MATCH(B192,Veiculos!$A$5:$A$104,0)),0)&lt;&gt;1,"Cadastro do veículo pendente",IF(OR(NOT(ISNUMBER(E192)),E192&lt;0),"Valor inválido",IF(AND(G192&lt;&gt;"Sim",G192&lt;&gt;"Não"),"Pagamento inválido",IF(OR(NOT(ISNUMBER(H192)),H192&lt;=0),"Vencimento inválido",""))))))))</x:f>
      </x:c>
      <x:c r="L192" s="175" t="n">
        <x:f>IF(AND(A192&lt;&gt;"",K192=""),1,0)</x:f>
        <x:v>0</x:v>
      </x:c>
      <x:c r="M192" s="175" t="n">
        <x:f>IF(AND(ISNUMBER(A192),A192&gt;=Listas!B13,A192&lt;Listas!B14+1),1,0)</x:f>
        <x:v>0</x:v>
      </x:c>
      <x:c r="N192" s="175" t="n">
        <x:f>IF(COUNTA(A192:J192)=0,0,IF(COUNTIFS(Veiculos!$A$5:$A$104,B192)=1,IFERROR(INDEX(Veiculos!$X$5:$X$104,MATCH(B192,Veiculos!$A$5:$A$104,0)),0),IF(Listas!B15="Todos",1,0)))</x:f>
        <x:v>0</x:v>
      </x:c>
      <x:c r="O192" s="1" t="n">
        <x:f>IF(K192&lt;&gt;"",1,0)</x:f>
        <x:v>0</x:v>
      </x:c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37"/>
      <x:c r="B193" s="31"/>
      <x:c r="C193" s="31"/>
      <x:c r="D193" s="31"/>
      <x:c r="E193" s="47"/>
      <x:c r="F193" s="31"/>
      <x:c r="G193" s="31"/>
      <x:c r="H193" s="37"/>
      <x:c r="I193" s="31"/>
      <x:c r="J193" s="31"/>
      <x:c r="K193" s="175" t="str">
        <x:f>IF(COUNTA(A193:J193)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inválidos",IF(OR(NOT(ISNUMBER(A193)),A193&lt;=0),"Data inválida",IF(OR(B193="",COUNTIFS(Veiculos!$A$5:$A$104,B193)&lt;&gt;1),"Veículo ausente ou duplicado",IF(IFERROR(INDEX(Veiculos!$AG$5:$AG$104,MATCH(B193,Veiculos!$A$5:$A$104,0)),0)&lt;&gt;1,"Cadastro do veículo pendente",IF(OR(NOT(ISNUMBER(E193)),E193&lt;0),"Valor inválido",IF(AND(G193&lt;&gt;"Sim",G193&lt;&gt;"Não"),"Pagamento inválido",IF(OR(NOT(ISNUMBER(H193)),H193&lt;=0),"Vencimento inválido",""))))))))</x:f>
      </x:c>
      <x:c r="L193" s="175" t="n">
        <x:f>IF(AND(A193&lt;&gt;"",K193=""),1,0)</x:f>
        <x:v>0</x:v>
      </x:c>
      <x:c r="M193" s="175" t="n">
        <x:f>IF(AND(ISNUMBER(A193),A193&gt;=Listas!B13,A193&lt;Listas!B14+1),1,0)</x:f>
        <x:v>0</x:v>
      </x:c>
      <x:c r="N193" s="175" t="n">
        <x:f>IF(COUNTA(A193:J193)=0,0,IF(COUNTIFS(Veiculos!$A$5:$A$104,B193)=1,IFERROR(INDEX(Veiculos!$X$5:$X$104,MATCH(B193,Veiculos!$A$5:$A$104,0)),0),IF(Listas!B15="Todos",1,0)))</x:f>
        <x:v>0</x:v>
      </x:c>
      <x:c r="O193" s="1" t="n">
        <x:f>IF(K193&lt;&gt;"",1,0)</x:f>
        <x:v>0</x:v>
      </x:c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37"/>
      <x:c r="B194" s="31"/>
      <x:c r="C194" s="31"/>
      <x:c r="D194" s="31"/>
      <x:c r="E194" s="47"/>
      <x:c r="F194" s="31"/>
      <x:c r="G194" s="31"/>
      <x:c r="H194" s="37"/>
      <x:c r="I194" s="31"/>
      <x:c r="J194" s="31"/>
      <x:c r="K194" s="175" t="str">
        <x:f>IF(COUNTA(A194:J194)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inválidos",IF(OR(NOT(ISNUMBER(A194)),A194&lt;=0),"Data inválida",IF(OR(B194="",COUNTIFS(Veiculos!$A$5:$A$104,B194)&lt;&gt;1),"Veículo ausente ou duplicado",IF(IFERROR(INDEX(Veiculos!$AG$5:$AG$104,MATCH(B194,Veiculos!$A$5:$A$104,0)),0)&lt;&gt;1,"Cadastro do veículo pendente",IF(OR(NOT(ISNUMBER(E194)),E194&lt;0),"Valor inválido",IF(AND(G194&lt;&gt;"Sim",G194&lt;&gt;"Não"),"Pagamento inválido",IF(OR(NOT(ISNUMBER(H194)),H194&lt;=0),"Vencimento inválido",""))))))))</x:f>
      </x:c>
      <x:c r="L194" s="175" t="n">
        <x:f>IF(AND(A194&lt;&gt;"",K194=""),1,0)</x:f>
        <x:v>0</x:v>
      </x:c>
      <x:c r="M194" s="175" t="n">
        <x:f>IF(AND(ISNUMBER(A194),A194&gt;=Listas!B13,A194&lt;Listas!B14+1),1,0)</x:f>
        <x:v>0</x:v>
      </x:c>
      <x:c r="N194" s="175" t="n">
        <x:f>IF(COUNTA(A194:J194)=0,0,IF(COUNTIFS(Veiculos!$A$5:$A$104,B194)=1,IFERROR(INDEX(Veiculos!$X$5:$X$104,MATCH(B194,Veiculos!$A$5:$A$104,0)),0),IF(Listas!B15="Todos",1,0)))</x:f>
        <x:v>0</x:v>
      </x:c>
      <x:c r="O194" s="1" t="n">
        <x:f>IF(K194&lt;&gt;"",1,0)</x:f>
        <x:v>0</x:v>
      </x:c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37"/>
      <x:c r="B195" s="31"/>
      <x:c r="C195" s="31"/>
      <x:c r="D195" s="31"/>
      <x:c r="E195" s="47"/>
      <x:c r="F195" s="31"/>
      <x:c r="G195" s="31"/>
      <x:c r="H195" s="37"/>
      <x:c r="I195" s="31"/>
      <x:c r="J195" s="31"/>
      <x:c r="K195" s="175" t="str">
        <x:f>IF(COUNTA(A195:J195)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inválidos",IF(OR(NOT(ISNUMBER(A195)),A195&lt;=0),"Data inválida",IF(OR(B195="",COUNTIFS(Veiculos!$A$5:$A$104,B195)&lt;&gt;1),"Veículo ausente ou duplicado",IF(IFERROR(INDEX(Veiculos!$AG$5:$AG$104,MATCH(B195,Veiculos!$A$5:$A$104,0)),0)&lt;&gt;1,"Cadastro do veículo pendente",IF(OR(NOT(ISNUMBER(E195)),E195&lt;0),"Valor inválido",IF(AND(G195&lt;&gt;"Sim",G195&lt;&gt;"Não"),"Pagamento inválido",IF(OR(NOT(ISNUMBER(H195)),H195&lt;=0),"Vencimento inválido",""))))))))</x:f>
      </x:c>
      <x:c r="L195" s="175" t="n">
        <x:f>IF(AND(A195&lt;&gt;"",K195=""),1,0)</x:f>
        <x:v>0</x:v>
      </x:c>
      <x:c r="M195" s="175" t="n">
        <x:f>IF(AND(ISNUMBER(A195),A195&gt;=Listas!B13,A195&lt;Listas!B14+1),1,0)</x:f>
        <x:v>0</x:v>
      </x:c>
      <x:c r="N195" s="175" t="n">
        <x:f>IF(COUNTA(A195:J195)=0,0,IF(COUNTIFS(Veiculos!$A$5:$A$104,B195)=1,IFERROR(INDEX(Veiculos!$X$5:$X$104,MATCH(B195,Veiculos!$A$5:$A$104,0)),0),IF(Listas!B15="Todos",1,0)))</x:f>
        <x:v>0</x:v>
      </x:c>
      <x:c r="O195" s="1" t="n">
        <x:f>IF(K195&lt;&gt;"",1,0)</x:f>
        <x:v>0</x:v>
      </x:c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37"/>
      <x:c r="B196" s="31"/>
      <x:c r="C196" s="31"/>
      <x:c r="D196" s="31"/>
      <x:c r="E196" s="47"/>
      <x:c r="F196" s="31"/>
      <x:c r="G196" s="31"/>
      <x:c r="H196" s="37"/>
      <x:c r="I196" s="31"/>
      <x:c r="J196" s="31"/>
      <x:c r="K196" s="175" t="str">
        <x:f>IF(COUNTA(A196:J196)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inválidos",IF(OR(NOT(ISNUMBER(A196)),A196&lt;=0),"Data inválida",IF(OR(B196="",COUNTIFS(Veiculos!$A$5:$A$104,B196)&lt;&gt;1),"Veículo ausente ou duplicado",IF(IFERROR(INDEX(Veiculos!$AG$5:$AG$104,MATCH(B196,Veiculos!$A$5:$A$104,0)),0)&lt;&gt;1,"Cadastro do veículo pendente",IF(OR(NOT(ISNUMBER(E196)),E196&lt;0),"Valor inválido",IF(AND(G196&lt;&gt;"Sim",G196&lt;&gt;"Não"),"Pagamento inválido",IF(OR(NOT(ISNUMBER(H196)),H196&lt;=0),"Vencimento inválido",""))))))))</x:f>
      </x:c>
      <x:c r="L196" s="175" t="n">
        <x:f>IF(AND(A196&lt;&gt;"",K196=""),1,0)</x:f>
        <x:v>0</x:v>
      </x:c>
      <x:c r="M196" s="175" t="n">
        <x:f>IF(AND(ISNUMBER(A196),A196&gt;=Listas!B13,A196&lt;Listas!B14+1),1,0)</x:f>
        <x:v>0</x:v>
      </x:c>
      <x:c r="N196" s="175" t="n">
        <x:f>IF(COUNTA(A196:J196)=0,0,IF(COUNTIFS(Veiculos!$A$5:$A$104,B196)=1,IFERROR(INDEX(Veiculos!$X$5:$X$104,MATCH(B196,Veiculos!$A$5:$A$104,0)),0),IF(Listas!B15="Todos",1,0)))</x:f>
        <x:v>0</x:v>
      </x:c>
      <x:c r="O196" s="1" t="n">
        <x:f>IF(K196&lt;&gt;"",1,0)</x:f>
        <x:v>0</x:v>
      </x:c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37"/>
      <x:c r="B197" s="31"/>
      <x:c r="C197" s="31"/>
      <x:c r="D197" s="31"/>
      <x:c r="E197" s="47"/>
      <x:c r="F197" s="31"/>
      <x:c r="G197" s="31"/>
      <x:c r="H197" s="37"/>
      <x:c r="I197" s="31"/>
      <x:c r="J197" s="31"/>
      <x:c r="K197" s="175" t="str">
        <x:f>IF(COUNTA(A197:J197)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inválidos",IF(OR(NOT(ISNUMBER(A197)),A197&lt;=0),"Data inválida",IF(OR(B197="",COUNTIFS(Veiculos!$A$5:$A$104,B197)&lt;&gt;1),"Veículo ausente ou duplicado",IF(IFERROR(INDEX(Veiculos!$AG$5:$AG$104,MATCH(B197,Veiculos!$A$5:$A$104,0)),0)&lt;&gt;1,"Cadastro do veículo pendente",IF(OR(NOT(ISNUMBER(E197)),E197&lt;0),"Valor inválido",IF(AND(G197&lt;&gt;"Sim",G197&lt;&gt;"Não"),"Pagamento inválido",IF(OR(NOT(ISNUMBER(H197)),H197&lt;=0),"Vencimento inválido",""))))))))</x:f>
      </x:c>
      <x:c r="L197" s="175" t="n">
        <x:f>IF(AND(A197&lt;&gt;"",K197=""),1,0)</x:f>
        <x:v>0</x:v>
      </x:c>
      <x:c r="M197" s="175" t="n">
        <x:f>IF(AND(ISNUMBER(A197),A197&gt;=Listas!B13,A197&lt;Listas!B14+1),1,0)</x:f>
        <x:v>0</x:v>
      </x:c>
      <x:c r="N197" s="175" t="n">
        <x:f>IF(COUNTA(A197:J197)=0,0,IF(COUNTIFS(Veiculos!$A$5:$A$104,B197)=1,IFERROR(INDEX(Veiculos!$X$5:$X$104,MATCH(B197,Veiculos!$A$5:$A$104,0)),0),IF(Listas!B15="Todos",1,0)))</x:f>
        <x:v>0</x:v>
      </x:c>
      <x:c r="O197" s="1" t="n">
        <x:f>IF(K197&lt;&gt;"",1,0)</x:f>
        <x:v>0</x:v>
      </x:c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37"/>
      <x:c r="B198" s="31"/>
      <x:c r="C198" s="31"/>
      <x:c r="D198" s="31"/>
      <x:c r="E198" s="47"/>
      <x:c r="F198" s="31"/>
      <x:c r="G198" s="31"/>
      <x:c r="H198" s="37"/>
      <x:c r="I198" s="31"/>
      <x:c r="J198" s="31"/>
      <x:c r="K198" s="175" t="str">
        <x:f>IF(COUNTA(A198:J198)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inválidos",IF(OR(NOT(ISNUMBER(A198)),A198&lt;=0),"Data inválida",IF(OR(B198="",COUNTIFS(Veiculos!$A$5:$A$104,B198)&lt;&gt;1),"Veículo ausente ou duplicado",IF(IFERROR(INDEX(Veiculos!$AG$5:$AG$104,MATCH(B198,Veiculos!$A$5:$A$104,0)),0)&lt;&gt;1,"Cadastro do veículo pendente",IF(OR(NOT(ISNUMBER(E198)),E198&lt;0),"Valor inválido",IF(AND(G198&lt;&gt;"Sim",G198&lt;&gt;"Não"),"Pagamento inválido",IF(OR(NOT(ISNUMBER(H198)),H198&lt;=0),"Vencimento inválido",""))))))))</x:f>
      </x:c>
      <x:c r="L198" s="175" t="n">
        <x:f>IF(AND(A198&lt;&gt;"",K198=""),1,0)</x:f>
        <x:v>0</x:v>
      </x:c>
      <x:c r="M198" s="175" t="n">
        <x:f>IF(AND(ISNUMBER(A198),A198&gt;=Listas!B13,A198&lt;Listas!B14+1),1,0)</x:f>
        <x:v>0</x:v>
      </x:c>
      <x:c r="N198" s="175" t="n">
        <x:f>IF(COUNTA(A198:J198)=0,0,IF(COUNTIFS(Veiculos!$A$5:$A$104,B198)=1,IFERROR(INDEX(Veiculos!$X$5:$X$104,MATCH(B198,Veiculos!$A$5:$A$104,0)),0),IF(Listas!B15="Todos",1,0)))</x:f>
        <x:v>0</x:v>
      </x:c>
      <x:c r="O198" s="1" t="n">
        <x:f>IF(K198&lt;&gt;"",1,0)</x:f>
        <x:v>0</x:v>
      </x:c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37"/>
      <x:c r="B199" s="31"/>
      <x:c r="C199" s="31"/>
      <x:c r="D199" s="31"/>
      <x:c r="E199" s="47"/>
      <x:c r="F199" s="31"/>
      <x:c r="G199" s="31"/>
      <x:c r="H199" s="37"/>
      <x:c r="I199" s="31"/>
      <x:c r="J199" s="31"/>
      <x:c r="K199" s="175" t="str">
        <x:f>IF(COUNTA(A199:J199)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inválidos",IF(OR(NOT(ISNUMBER(A199)),A199&lt;=0),"Data inválida",IF(OR(B199="",COUNTIFS(Veiculos!$A$5:$A$104,B199)&lt;&gt;1),"Veículo ausente ou duplicado",IF(IFERROR(INDEX(Veiculos!$AG$5:$AG$104,MATCH(B199,Veiculos!$A$5:$A$104,0)),0)&lt;&gt;1,"Cadastro do veículo pendente",IF(OR(NOT(ISNUMBER(E199)),E199&lt;0),"Valor inválido",IF(AND(G199&lt;&gt;"Sim",G199&lt;&gt;"Não"),"Pagamento inválido",IF(OR(NOT(ISNUMBER(H199)),H199&lt;=0),"Vencimento inválido",""))))))))</x:f>
      </x:c>
      <x:c r="L199" s="175" t="n">
        <x:f>IF(AND(A199&lt;&gt;"",K199=""),1,0)</x:f>
        <x:v>0</x:v>
      </x:c>
      <x:c r="M199" s="175" t="n">
        <x:f>IF(AND(ISNUMBER(A199),A199&gt;=Listas!B13,A199&lt;Listas!B14+1),1,0)</x:f>
        <x:v>0</x:v>
      </x:c>
      <x:c r="N199" s="175" t="n">
        <x:f>IF(COUNTA(A199:J199)=0,0,IF(COUNTIFS(Veiculos!$A$5:$A$104,B199)=1,IFERROR(INDEX(Veiculos!$X$5:$X$104,MATCH(B199,Veiculos!$A$5:$A$104,0)),0),IF(Listas!B15="Todos",1,0)))</x:f>
        <x:v>0</x:v>
      </x:c>
      <x:c r="O199" s="1" t="n">
        <x:f>IF(K199&lt;&gt;"",1,0)</x:f>
        <x:v>0</x:v>
      </x:c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37"/>
      <x:c r="B200" s="31"/>
      <x:c r="C200" s="31"/>
      <x:c r="D200" s="31"/>
      <x:c r="E200" s="47"/>
      <x:c r="F200" s="31"/>
      <x:c r="G200" s="31"/>
      <x:c r="H200" s="37"/>
      <x:c r="I200" s="31"/>
      <x:c r="J200" s="31"/>
      <x:c r="K200" s="175" t="str">
        <x:f>IF(COUNTA(A200:J200)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inválidos",IF(OR(NOT(ISNUMBER(A200)),A200&lt;=0),"Data inválida",IF(OR(B200="",COUNTIFS(Veiculos!$A$5:$A$104,B200)&lt;&gt;1),"Veículo ausente ou duplicado",IF(IFERROR(INDEX(Veiculos!$AG$5:$AG$104,MATCH(B200,Veiculos!$A$5:$A$104,0)),0)&lt;&gt;1,"Cadastro do veículo pendente",IF(OR(NOT(ISNUMBER(E200)),E200&lt;0),"Valor inválido",IF(AND(G200&lt;&gt;"Sim",G200&lt;&gt;"Não"),"Pagamento inválido",IF(OR(NOT(ISNUMBER(H200)),H200&lt;=0),"Vencimento inválido",""))))))))</x:f>
      </x:c>
      <x:c r="L200" s="175" t="n">
        <x:f>IF(AND(A200&lt;&gt;"",K200=""),1,0)</x:f>
        <x:v>0</x:v>
      </x:c>
      <x:c r="M200" s="175" t="n">
        <x:f>IF(AND(ISNUMBER(A200),A200&gt;=Listas!B13,A200&lt;Listas!B14+1),1,0)</x:f>
        <x:v>0</x:v>
      </x:c>
      <x:c r="N200" s="175" t="n">
        <x:f>IF(COUNTA(A200:J200)=0,0,IF(COUNTIFS(Veiculos!$A$5:$A$104,B200)=1,IFERROR(INDEX(Veiculos!$X$5:$X$104,MATCH(B200,Veiculos!$A$5:$A$104,0)),0),IF(Listas!B15="Todos",1,0)))</x:f>
        <x:v>0</x:v>
      </x:c>
      <x:c r="O200" s="1" t="n">
        <x:f>IF(K200&lt;&gt;"",1,0)</x:f>
        <x:v>0</x:v>
      </x:c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37"/>
      <x:c r="B201" s="31"/>
      <x:c r="C201" s="31"/>
      <x:c r="D201" s="31"/>
      <x:c r="E201" s="47"/>
      <x:c r="F201" s="31"/>
      <x:c r="G201" s="31"/>
      <x:c r="H201" s="37"/>
      <x:c r="I201" s="31"/>
      <x:c r="J201" s="31"/>
      <x:c r="K201" s="175" t="str">
        <x:f>IF(COUNTA(A201:J201)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inválidos",IF(OR(NOT(ISNUMBER(A201)),A201&lt;=0),"Data inválida",IF(OR(B201="",COUNTIFS(Veiculos!$A$5:$A$104,B201)&lt;&gt;1),"Veículo ausente ou duplicado",IF(IFERROR(INDEX(Veiculos!$AG$5:$AG$104,MATCH(B201,Veiculos!$A$5:$A$104,0)),0)&lt;&gt;1,"Cadastro do veículo pendente",IF(OR(NOT(ISNUMBER(E201)),E201&lt;0),"Valor inválido",IF(AND(G201&lt;&gt;"Sim",G201&lt;&gt;"Não"),"Pagamento inválido",IF(OR(NOT(ISNUMBER(H201)),H201&lt;=0),"Vencimento inválido",""))))))))</x:f>
      </x:c>
      <x:c r="L201" s="175" t="n">
        <x:f>IF(AND(A201&lt;&gt;"",K201=""),1,0)</x:f>
        <x:v>0</x:v>
      </x:c>
      <x:c r="M201" s="175" t="n">
        <x:f>IF(AND(ISNUMBER(A201),A201&gt;=Listas!B13,A201&lt;Listas!B14+1),1,0)</x:f>
        <x:v>0</x:v>
      </x:c>
      <x:c r="N201" s="175" t="n">
        <x:f>IF(COUNTA(A201:J201)=0,0,IF(COUNTIFS(Veiculos!$A$5:$A$104,B201)=1,IFERROR(INDEX(Veiculos!$X$5:$X$104,MATCH(B201,Veiculos!$A$5:$A$104,0)),0),IF(Listas!B15="Todos",1,0)))</x:f>
        <x:v>0</x:v>
      </x:c>
      <x:c r="O201" s="1" t="n">
        <x:f>IF(K201&lt;&gt;"",1,0)</x:f>
        <x:v>0</x:v>
      </x:c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37"/>
      <x:c r="B202" s="31"/>
      <x:c r="C202" s="31"/>
      <x:c r="D202" s="31"/>
      <x:c r="E202" s="47"/>
      <x:c r="F202" s="31"/>
      <x:c r="G202" s="31"/>
      <x:c r="H202" s="37"/>
      <x:c r="I202" s="31"/>
      <x:c r="J202" s="31"/>
      <x:c r="K202" s="175" t="str">
        <x:f>IF(COUNTA(A202:J202)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inválidos",IF(OR(NOT(ISNUMBER(A202)),A202&lt;=0),"Data inválida",IF(OR(B202="",COUNTIFS(Veiculos!$A$5:$A$104,B202)&lt;&gt;1),"Veículo ausente ou duplicado",IF(IFERROR(INDEX(Veiculos!$AG$5:$AG$104,MATCH(B202,Veiculos!$A$5:$A$104,0)),0)&lt;&gt;1,"Cadastro do veículo pendente",IF(OR(NOT(ISNUMBER(E202)),E202&lt;0),"Valor inválido",IF(AND(G202&lt;&gt;"Sim",G202&lt;&gt;"Não"),"Pagamento inválido",IF(OR(NOT(ISNUMBER(H202)),H202&lt;=0),"Vencimento inválido",""))))))))</x:f>
      </x:c>
      <x:c r="L202" s="175" t="n">
        <x:f>IF(AND(A202&lt;&gt;"",K202=""),1,0)</x:f>
        <x:v>0</x:v>
      </x:c>
      <x:c r="M202" s="175" t="n">
        <x:f>IF(AND(ISNUMBER(A202),A202&gt;=Listas!B13,A202&lt;Listas!B14+1),1,0)</x:f>
        <x:v>0</x:v>
      </x:c>
      <x:c r="N202" s="175" t="n">
        <x:f>IF(COUNTA(A202:J202)=0,0,IF(COUNTIFS(Veiculos!$A$5:$A$104,B202)=1,IFERROR(INDEX(Veiculos!$X$5:$X$104,MATCH(B202,Veiculos!$A$5:$A$104,0)),0),IF(Listas!B15="Todos",1,0)))</x:f>
        <x:v>0</x:v>
      </x:c>
      <x:c r="O202" s="1" t="n">
        <x:f>IF(K202&lt;&gt;"",1,0)</x:f>
        <x:v>0</x:v>
      </x:c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37"/>
      <x:c r="B203" s="31"/>
      <x:c r="C203" s="31"/>
      <x:c r="D203" s="31"/>
      <x:c r="E203" s="47"/>
      <x:c r="F203" s="31"/>
      <x:c r="G203" s="31"/>
      <x:c r="H203" s="37"/>
      <x:c r="I203" s="31"/>
      <x:c r="J203" s="31"/>
      <x:c r="K203" s="175" t="str">
        <x:f>IF(COUNTA(A203:J203)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inválidos",IF(OR(NOT(ISNUMBER(A203)),A203&lt;=0),"Data inválida",IF(OR(B203="",COUNTIFS(Veiculos!$A$5:$A$104,B203)&lt;&gt;1),"Veículo ausente ou duplicado",IF(IFERROR(INDEX(Veiculos!$AG$5:$AG$104,MATCH(B203,Veiculos!$A$5:$A$104,0)),0)&lt;&gt;1,"Cadastro do veículo pendente",IF(OR(NOT(ISNUMBER(E203)),E203&lt;0),"Valor inválido",IF(AND(G203&lt;&gt;"Sim",G203&lt;&gt;"Não"),"Pagamento inválido",IF(OR(NOT(ISNUMBER(H203)),H203&lt;=0),"Vencimento inválido",""))))))))</x:f>
      </x:c>
      <x:c r="L203" s="175" t="n">
        <x:f>IF(AND(A203&lt;&gt;"",K203=""),1,0)</x:f>
        <x:v>0</x:v>
      </x:c>
      <x:c r="M203" s="175" t="n">
        <x:f>IF(AND(ISNUMBER(A203),A203&gt;=Listas!B13,A203&lt;Listas!B14+1),1,0)</x:f>
        <x:v>0</x:v>
      </x:c>
      <x:c r="N203" s="175" t="n">
        <x:f>IF(COUNTA(A203:J203)=0,0,IF(COUNTIFS(Veiculos!$A$5:$A$104,B203)=1,IFERROR(INDEX(Veiculos!$X$5:$X$104,MATCH(B203,Veiculos!$A$5:$A$104,0)),0),IF(Listas!B15="Todos",1,0)))</x:f>
        <x:v>0</x:v>
      </x:c>
      <x:c r="O203" s="1" t="n">
        <x:f>IF(K203&lt;&gt;"",1,0)</x:f>
        <x:v>0</x:v>
      </x:c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37"/>
      <x:c r="B204" s="31"/>
      <x:c r="C204" s="31"/>
      <x:c r="D204" s="31"/>
      <x:c r="E204" s="47"/>
      <x:c r="F204" s="31"/>
      <x:c r="G204" s="31"/>
      <x:c r="H204" s="37"/>
      <x:c r="I204" s="31"/>
      <x:c r="J204" s="31"/>
      <x:c r="K204" s="175" t="str">
        <x:f>IF(COUNTA(A204:J204)=0,"",IF(OR(NOT(ISNUMBER(Listas!B9)),Listas!B9&lt;=0,NOT(ISNUMBER(Listas!B13)),Listas!B13&lt;=0,NOT(ISNUMBER(Listas!B14)),Listas!B14&lt;Listas!B13,NOT(ISNUMBER(Listas!B6)),Listas!B6&lt;=0,NOT(ISNUMBER(Listas!B7)),Listas!B7&lt;=0,NOT(ISNUMBER(Listas!B8)),Listas!B8&lt;0),"Parâmetros inválidos",IF(OR(NOT(ISNUMBER(A204)),A204&lt;=0),"Data inválida",IF(OR(B204="",COUNTIFS(Veiculos!$A$5:$A$104,B204)&lt;&gt;1),"Veículo ausente ou duplicado",IF(IFERROR(INDEX(Veiculos!$AG$5:$AG$104,MATCH(B204,Veiculos!$A$5:$A$104,0)),0)&lt;&gt;1,"Cadastro do veículo pendente",IF(OR(NOT(ISNUMBER(E204)),E204&lt;0),"Valor inválido",IF(AND(G204&lt;&gt;"Sim",G204&lt;&gt;"Não"),"Pagamento inválido",IF(OR(NOT(ISNUMBER(H204)),H204&lt;=0),"Vencimento inválido",""))))))))</x:f>
      </x:c>
      <x:c r="L204" s="175" t="n">
        <x:f>IF(AND(A204&lt;&gt;"",K204=""),1,0)</x:f>
        <x:v>0</x:v>
      </x:c>
      <x:c r="M204" s="175" t="n">
        <x:f>IF(AND(ISNUMBER(A204),A204&gt;=Listas!B13,A204&lt;Listas!B14+1),1,0)</x:f>
        <x:v>0</x:v>
      </x:c>
      <x:c r="N204" s="175" t="n">
        <x:f>IF(COUNTA(A204:J204)=0,0,IF(COUNTIFS(Veiculos!$A$5:$A$104,B204)=1,IFERROR(INDEX(Veiculos!$X$5:$X$104,MATCH(B204,Veiculos!$A$5:$A$104,0)),0),IF(Listas!B15="Todos",1,0)))</x:f>
        <x:v>0</x:v>
      </x:c>
      <x:c r="O204" s="1" t="n">
        <x:f>IF(K204&lt;&gt;"",1,0)</x:f>
        <x:v>0</x:v>
      </x:c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J1"/>
    <x:mergeCell ref="A2:J2"/>
  </x:mergeCells>
  <x:conditionalFormatting sqref="G5:G204">
    <x:cfRule type="containsText" dxfId="3" priority="1" operator="containsText" text="Não"/>
  </x:conditionalFormatting>
  <x:conditionalFormatting sqref="K5:K204">
    <x:cfRule type="expression" dxfId="6" priority="2">
      <x:formula>K5&lt;&gt;""</x:formula>
    </x:cfRule>
  </x:conditionalFormatting>
  <x:dataValidations count="4">
    <x:dataValidation type="list" sqref="B5:B204">
      <x:formula1>Veiculos!$A$5:$A$104</x:formula1>
    </x:dataValidation>
    <x:dataValidation type="list" sqref="C5:C204">
      <x:formula1>Listas!$H$6:$H$13</x:formula1>
    </x:dataValidation>
    <x:dataValidation type="list" sqref="G5:G204">
      <x:formula1>Listas!$J$6:$J$7</x:formula1>
    </x:dataValidation>
    <x:dataValidation type="decimal" operator="greaterThanOrEqual" sqref="E5:E204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da824e05ecf47e5"/>
  </x:tableParts>
</x:worksheet>
</file>

<file path=xl/worksheets/sheet6.xml><?xml version="1.0" encoding="utf-8"?>
<x:worksheet xmlns:x="http://schemas.openxmlformats.org/spreadsheetml/2006/main">
  <x:sheetPr>
    <x:tabColor rgb="FF6AA97A"/>
  </x:sheetPr>
  <x:sheetViews>
    <x:sheetView showGridLines="0" workbookViewId="0"/>
  </x:sheetViews>
  <x:sheetFormatPr defaultRowHeight="15"/>
  <x:cols>
    <x:col min="1" max="1" width="34" hidden="0" customWidth="1"/>
    <x:col min="2" max="2" width="28" hidden="0" customWidth="1"/>
    <x:col min="3" max="3" width="45" hidden="0" customWidth="1"/>
    <x:col min="4" max="4" width="3" hidden="0" customWidth="1"/>
    <x:col min="5" max="5" width="22" hidden="0" customWidth="1"/>
    <x:col min="6" max="6" width="20" hidden="0" customWidth="1"/>
    <x:col min="7" max="7" width="18" hidden="0" customWidth="1"/>
    <x:col min="8" max="8" width="25" hidden="0" customWidth="1"/>
    <x:col min="9" max="9" width="24" hidden="0" customWidth="1"/>
    <x:col min="10" max="10" width="14" hidden="0" customWidth="1"/>
  </x:cols>
  <x:sheetData>
    <x:row r="1" ht="34" customHeight="1">
      <x:c r="A1" s="4" t="str">
        <x:v>LISTAS E PARÂMETROS DA FROTA</x:v>
      </x:c>
      <x:c r="B1" s="4" t="str">
        <x:v>LISTAS E PARÂMETROS DA FROTA</x:v>
      </x:c>
      <x:c r="C1" s="4" t="str">
        <x:v>LISTAS E PARÂMETROS DA FROTA</x:v>
      </x:c>
      <x:c r="D1" s="4" t="str">
        <x:v>LISTAS E PARÂMETROS DA FROTA</x:v>
      </x:c>
      <x:c r="E1" s="4" t="str">
        <x:v>LISTAS E PARÂMETROS DA FROTA</x:v>
      </x:c>
      <x:c r="F1" s="4" t="str">
        <x:v>LISTAS E PARÂMETROS DA FROTA</x:v>
      </x:c>
      <x:c r="G1" s="4" t="str">
        <x:v>LISTAS E PARÂMETROS DA FROTA</x:v>
      </x:c>
      <x:c r="H1" s="4" t="str">
        <x:v>LISTAS E PARÂMETROS DA FROTA</x:v>
      </x:c>
      <x:c r="I1" s="4" t="str">
        <x:v>LISTAS E PARÂMETROS DA FROTA</x:v>
      </x:c>
      <x:c r="J1" s="4" t="str">
        <x:v>LISTAS E PARÂMETROS DA FROTA</x:v>
      </x:c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8" customHeight="1">
      <x:c r="A2" s="8" t="str">
        <x:v>Edite os limites conforme a operação. As análises usam a data de referência abaixo.</x:v>
      </x:c>
      <x:c r="B2" s="8" t="str">
        <x:v>Edite os limites conforme a operação. As análises usam a data de referência abaixo.</x:v>
      </x:c>
      <x:c r="C2" s="8" t="str">
        <x:v>Edite os limites conforme a operação. As análises usam a data de referência abaixo.</x:v>
      </x:c>
      <x:c r="D2" s="8" t="str">
        <x:v>Edite os limites conforme a operação. As análises usam a data de referência abaixo.</x:v>
      </x:c>
      <x:c r="E2" s="8" t="str">
        <x:v>Edite os limites conforme a operação. As análises usam a data de referência abaixo.</x:v>
      </x:c>
      <x:c r="F2" s="8" t="str">
        <x:v>Edite os limites conforme a operação. As análises usam a data de referência abaixo.</x:v>
      </x:c>
      <x:c r="G2" s="8" t="str">
        <x:v>Edite os limites conforme a operação. As análises usam a data de referência abaixo.</x:v>
      </x:c>
      <x:c r="H2" s="8" t="str">
        <x:v>Edite os limites conforme a operação. As análises usam a data de referência abaixo.</x:v>
      </x:c>
      <x:c r="I2" s="8" t="str">
        <x:v>Edite os limites conforme a operação. As análises usam a data de referência abaixo.</x:v>
      </x:c>
      <x:c r="J2" s="8" t="str">
        <x:v>Edite os limites conforme a operação. As análises usam a data de referência abaixo.</x:v>
      </x:c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 t="str">
        <x:v>Responsáveis</x:v>
      </x:c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4" customHeight="1">
      <x:c r="A4" s="10" t="str">
        <x:v>PARÂMETROS DE DECISÃO</x:v>
      </x:c>
      <x:c r="B4" s="10" t="str">
        <x:v>PARÂMETROS DE DECISÃO</x:v>
      </x:c>
      <x:c r="C4" s="10" t="str">
        <x:v>PARÂMETROS DE DECISÃO</x:v>
      </x:c>
      <x:c r="D4" s="1"/>
      <x:c r="E4" s="10" t="str">
        <x:v>LISTAS DE PREENCHIMENTO</x:v>
      </x:c>
      <x:c r="F4" s="10" t="str">
        <x:v>LISTAS DE PREENCHIMENTO</x:v>
      </x:c>
      <x:c r="G4" s="10" t="str">
        <x:v>LISTAS DE PREENCHIMENTO</x:v>
      </x:c>
      <x:c r="H4" s="10" t="str">
        <x:v>LISTAS DE PREENCHIMENTO</x:v>
      </x:c>
      <x:c r="I4" s="10" t="str">
        <x:v>LISTAS DE PREENCHIMENTO</x:v>
      </x:c>
      <x:c r="J4" s="10" t="str">
        <x:v>LISTAS DE PREENCHIMENTO</x:v>
      </x:c>
      <x:c r="K4" s="1"/>
      <x:c r="L4" s="1"/>
      <x:c r="M4" s="1" t="str">
        <x:v>Todos</x:v>
      </x:c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36" customHeight="1">
      <x:c r="A5" s="22" t="str">
        <x:v>Parâmetro</x:v>
      </x:c>
      <x:c r="B5" s="23" t="str">
        <x:v>Valor</x:v>
      </x:c>
      <x:c r="C5" s="24" t="str">
        <x:v>Uso</x:v>
      </x:c>
      <x:c r="D5" s="1"/>
      <x:c r="E5" s="22" t="str">
        <x:v>Status veículo</x:v>
      </x:c>
      <x:c r="F5" s="23" t="str">
        <x:v>Tipo</x:v>
      </x:c>
      <x:c r="G5" s="23" t="str">
        <x:v>Combustível</x:v>
      </x:c>
      <x:c r="H5" s="23" t="str">
        <x:v>Categoria despesa</x:v>
      </x:c>
      <x:c r="I5" s="23" t="str">
        <x:v>Status manutenção</x:v>
      </x:c>
      <x:c r="J5" s="24" t="str">
        <x:v>Pago?</x:v>
      </x:c>
      <x:c r="K5" s="1"/>
      <x:c r="L5" s="1"/>
      <x:c r="M5" s="1" t="str">
        <x:f>IF(Veiculos!F5="","",Veiculos!F5)</x:f>
        <x:v>Ana Lima</x:v>
      </x:c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1" t="str">
        <x:v>Consumo mínimo (km/l)</x:v>
      </x:c>
      <x:c r="B6" s="27" t="n">
        <x:v>8</x:v>
      </x:c>
      <x:c r="C6" s="1" t="str">
        <x:v>Alerta de eficiência</x:v>
      </x:c>
      <x:c r="D6" s="1"/>
      <x:c r="E6" s="1" t="str">
        <x:v>Ativo</x:v>
      </x:c>
      <x:c r="F6" s="1" t="str">
        <x:v>Utilitário</x:v>
      </x:c>
      <x:c r="G6" s="1" t="str">
        <x:v>Gasolina</x:v>
      </x:c>
      <x:c r="H6" s="1" t="str">
        <x:v>Licenciamento</x:v>
      </x:c>
      <x:c r="I6" s="1" t="str">
        <x:v>Programada</x:v>
      </x:c>
      <x:c r="J6" s="1" t="str">
        <x:v>Sim</x:v>
      </x:c>
      <x:c r="K6" s="1"/>
      <x:c r="L6" s="1"/>
      <x:c r="M6" s="1" t="str">
        <x:f>IF(Veiculos!F6="","",Veiculos!F6)</x:f>
        <x:v>Bruno Reis</x:v>
      </x:c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1" t="str">
        <x:v>Custo máximo por km</x:v>
      </x:c>
      <x:c r="B7" s="28" t="n">
        <x:v>1.8</x:v>
      </x:c>
      <x:c r="C7" s="1" t="str">
        <x:v>Alerta de custo</x:v>
      </x:c>
      <x:c r="D7" s="1"/>
      <x:c r="E7" s="1" t="str">
        <x:v>Em manutenção</x:v>
      </x:c>
      <x:c r="F7" s="1" t="str">
        <x:v>Van</x:v>
      </x:c>
      <x:c r="G7" s="1" t="str">
        <x:v>Etanol</x:v>
      </x:c>
      <x:c r="H7" s="1" t="str">
        <x:v>Seguro</x:v>
      </x:c>
      <x:c r="I7" s="1" t="str">
        <x:v>Em andamento</x:v>
      </x:c>
      <x:c r="J7" s="1" t="str">
        <x:v>Não</x:v>
      </x:c>
      <x:c r="K7" s="1"/>
      <x:c r="L7" s="1"/>
      <x:c r="M7" s="1" t="str">
        <x:f>IF(Veiculos!F7="","",Veiculos!F7)</x:f>
        <x:v>Carla Souza</x:v>
      </x:c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" t="str">
        <x:v>Aviso de vencimento (dias)</x:v>
      </x:c>
      <x:c r="B8" s="29" t="n">
        <x:v>30</x:v>
      </x:c>
      <x:c r="C8" s="1" t="str">
        <x:v>Licenciamento e seguro</x:v>
      </x:c>
      <x:c r="D8" s="1"/>
      <x:c r="E8" s="1" t="str">
        <x:v>Inativo</x:v>
      </x:c>
      <x:c r="F8" s="1" t="str">
        <x:v>Sedan</x:v>
      </x:c>
      <x:c r="G8" s="1" t="str">
        <x:v>Diesel</x:v>
      </x:c>
      <x:c r="H8" s="1" t="str">
        <x:v>Pedágio</x:v>
      </x:c>
      <x:c r="I8" s="1" t="str">
        <x:v>Concluída</x:v>
      </x:c>
      <x:c r="J8" s="1"/>
      <x:c r="K8" s="1"/>
      <x:c r="L8" s="1"/>
      <x:c r="M8" s="1" t="str">
        <x:f>IF(Veiculos!F8="","",Veiculos!F8)</x:f>
        <x:v>Diego Martins</x:v>
      </x:c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1" t="str">
        <x:v>Data/hora da análise</x:v>
      </x:c>
      <x:c r="B9" s="42" t="n">
        <x:v>46307</x:v>
      </x:c>
      <x:c r="C9" s="1" t="str">
        <x:v>Atualize antes da revisão</x:v>
      </x:c>
      <x:c r="D9" s="1"/>
      <x:c r="E9" s="1"/>
      <x:c r="F9" s="1" t="str">
        <x:v>Hatch</x:v>
      </x:c>
      <x:c r="G9" s="1" t="str">
        <x:v>Flex</x:v>
      </x:c>
      <x:c r="H9" s="1" t="str">
        <x:v>Multa</x:v>
      </x:c>
      <x:c r="I9" s="1" t="str">
        <x:v>Cancelada</x:v>
      </x:c>
      <x:c r="J9" s="1"/>
      <x:c r="K9" s="1"/>
      <x:c r="L9" s="1"/>
      <x:c r="M9" s="1" t="str">
        <x:f>IF(Veiculos!F9="","",Veiculos!F9)</x:f>
        <x:v>Elisa Prado</x:v>
      </x:c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1" t="str">
        <x:v>Moeda</x:v>
      </x:c>
      <x:c r="B10" s="26" t="str">
        <x:v>BRL</x:v>
      </x:c>
      <x:c r="C10" s="1" t="str">
        <x:v>Custos em reais</x:v>
      </x:c>
      <x:c r="D10" s="1"/>
      <x:c r="E10" s="1"/>
      <x:c r="F10" s="1" t="str">
        <x:v>Caminhão</x:v>
      </x:c>
      <x:c r="G10" s="1" t="str">
        <x:v>GNV</x:v>
      </x:c>
      <x:c r="H10" s="1" t="str">
        <x:v>Estacionamento</x:v>
      </x:c>
      <x:c r="I10" s="1"/>
      <x:c r="J10" s="1"/>
      <x:c r="K10" s="1"/>
      <x:c r="L10" s="1"/>
      <x:c r="M10" s="1" t="str">
        <x:f>IF(Veiculos!F10="","",Veiculos!F10)</x:f>
        <x:v>Fábio Nunes</x:v>
      </x:c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"/>
      <x:c r="B11" s="1"/>
      <x:c r="C11" s="1"/>
      <x:c r="D11" s="1"/>
      <x:c r="E11" s="1"/>
      <x:c r="F11" s="1" t="str">
        <x:v>Moto</x:v>
      </x:c>
      <x:c r="G11" s="1"/>
      <x:c r="H11" s="1" t="str">
        <x:v>Rastreamento</x:v>
      </x:c>
      <x:c r="I11" s="1"/>
      <x:c r="J11" s="1"/>
      <x:c r="K11" s="1"/>
      <x:c r="L11" s="1"/>
      <x:c r="M11" s="1" t="str">
        <x:f>IF(Veiculos!F11="","",Veiculos!F11)</x:f>
      </x:c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1" t="str">
        <x:v>Período e contexto</x:v>
      </x:c>
      <x:c r="B12" s="1" t="str">
        <x:v>Entrada</x:v>
      </x:c>
      <x:c r="C12" s="1" t="str">
        <x:v>Aplicação</x:v>
      </x:c>
      <x:c r="D12" s="1"/>
      <x:c r="E12" s="1"/>
      <x:c r="F12" s="1" t="str">
        <x:v>Pickup</x:v>
      </x:c>
      <x:c r="G12" s="1"/>
      <x:c r="H12" s="1" t="str">
        <x:v>Lavagem</x:v>
      </x:c>
      <x:c r="I12" s="1"/>
      <x:c r="J12" s="1"/>
      <x:c r="K12" s="1"/>
      <x:c r="L12" s="1"/>
      <x:c r="M12" s="1" t="str">
        <x:f>IF(Veiculos!F12="","",Veiculos!F12)</x:f>
      </x:c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1" t="str">
        <x:v>Início do período</x:v>
      </x:c>
      <x:c r="B13" s="170" t="n">
        <x:v>46266</x:v>
      </x:c>
      <x:c r="C13" s="1" t="str">
        <x:v>Data dos registros</x:v>
      </x:c>
      <x:c r="D13" s="1"/>
      <x:c r="E13" s="1"/>
      <x:c r="F13" s="1" t="str">
        <x:v>Outro</x:v>
      </x:c>
      <x:c r="G13" s="1"/>
      <x:c r="H13" s="1" t="str">
        <x:v>Outros</x:v>
      </x:c>
      <x:c r="I13" s="1"/>
      <x:c r="J13" s="1"/>
      <x:c r="K13" s="1"/>
      <x:c r="L13" s="1"/>
      <x:c r="M13" s="1" t="str">
        <x:f>IF(Veiculos!F13="","",Veiculos!F13)</x:f>
      </x:c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1" t="str">
        <x:v>Fim do período</x:v>
      </x:c>
      <x:c r="B14" s="170" t="n">
        <x:v>46295</x:v>
      </x:c>
      <x:c r="C14" s="1" t="str">
        <x:v>Data dos registros, inclusive</x:v>
      </x:c>
      <x:c r="D14" s="1"/>
      <x:c r="E14" s="1"/>
      <x:c r="F14" s="1"/>
      <x:c r="G14" s="1"/>
      <x:c r="H14" s="1"/>
      <x:c r="I14" s="1"/>
      <x:c r="J14" s="1"/>
      <x:c r="K14" s="1"/>
      <x:c r="L14" s="1"/>
      <x:c r="M14" s="1" t="str">
        <x:f>IF(Veiculos!F14="","",Veiculos!F14)</x:f>
      </x:c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 t="str">
        <x:v>Responsável do veículo</x:v>
      </x:c>
      <x:c r="B15" s="171" t="str">
        <x:v>Todos</x:v>
      </x:c>
      <x:c r="C15" s="1" t="str">
        <x:v>Aplicado a custos, gráfico e alertas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 t="str">
        <x:f>IF(Veiculos!F15="","",Veiculos!F15)</x:f>
      </x:c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 t="str">
        <x:f>IF(Veiculos!F16="","",Veiculos!F16)</x:f>
      </x:c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 t="str">
        <x:v>Versão</x:v>
      </x:c>
      <x:c r="B17" s="1" t="str">
        <x:v>2.0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 t="str">
        <x:f>IF(Veiculos!F17="","",Veiculos!F17)</x:f>
      </x:c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 t="str">
        <x:f>IF(Veiculos!F18="","",Veiculos!F18)</x:f>
      </x:c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 t="str">
        <x:f>IF(Veiculos!F19="","",Veiculos!F19)</x:f>
      </x:c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 t="str">
        <x:f>IF(Veiculos!F20="","",Veiculos!F20)</x:f>
      </x:c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 t="str">
        <x:f>IF(Veiculos!F21="","",Veiculos!F21)</x:f>
      </x:c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 t="str">
        <x:f>IF(Veiculos!F22="","",Veiculos!F22)</x:f>
      </x:c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 t="str">
        <x:f>IF(Veiculos!F23="","",Veiculos!F23)</x:f>
      </x:c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 t="str">
        <x:f>IF(Veiculos!F24="","",Veiculos!F24)</x:f>
      </x:c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 t="str">
        <x:f>IF(Veiculos!F25="","",Veiculos!F25)</x:f>
      </x:c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 t="str">
        <x:f>IF(Veiculos!F26="","",Veiculos!F26)</x:f>
      </x:c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 t="str">
        <x:f>IF(Veiculos!F27="","",Veiculos!F27)</x:f>
      </x:c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 t="str">
        <x:f>IF(Veiculos!F28="","",Veiculos!F28)</x:f>
      </x:c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 t="str">
        <x:f>IF(Veiculos!F29="","",Veiculos!F29)</x:f>
      </x:c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 t="str">
        <x:f>IF(Veiculos!F30="","",Veiculos!F30)</x:f>
      </x:c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 t="str">
        <x:f>IF(Veiculos!F31="","",Veiculos!F31)</x:f>
      </x:c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 t="str">
        <x:f>IF(Veiculos!F32="","",Veiculos!F32)</x:f>
      </x:c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 t="str">
        <x:f>IF(Veiculos!F33="","",Veiculos!F33)</x:f>
      </x:c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 t="str">
        <x:f>IF(Veiculos!F34="","",Veiculos!F34)</x:f>
      </x:c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 t="str">
        <x:f>IF(Veiculos!F35="","",Veiculos!F35)</x:f>
      </x:c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 t="str">
        <x:f>IF(Veiculos!F36="","",Veiculos!F36)</x:f>
      </x:c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 t="str">
        <x:f>IF(Veiculos!F37="","",Veiculos!F37)</x:f>
      </x:c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 t="str">
        <x:f>IF(Veiculos!F38="","",Veiculos!F38)</x:f>
      </x:c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 t="str">
        <x:f>IF(Veiculos!F39="","",Veiculos!F39)</x:f>
      </x:c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 t="str">
        <x:f>IF(Veiculos!F40="","",Veiculos!F40)</x:f>
      </x:c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 t="str">
        <x:f>IF(Veiculos!F41="","",Veiculos!F41)</x:f>
      </x:c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 t="str">
        <x:f>IF(Veiculos!F42="","",Veiculos!F42)</x:f>
      </x:c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 t="str">
        <x:f>IF(Veiculos!F43="","",Veiculos!F43)</x:f>
      </x:c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 t="str">
        <x:f>IF(Veiculos!F44="","",Veiculos!F44)</x:f>
      </x:c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 t="str">
        <x:f>IF(Veiculos!F45="","",Veiculos!F45)</x:f>
      </x:c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 t="str">
        <x:f>IF(Veiculos!F46="","",Veiculos!F46)</x:f>
      </x:c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 t="str">
        <x:f>IF(Veiculos!F47="","",Veiculos!F47)</x:f>
      </x:c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 t="str">
        <x:f>IF(Veiculos!F48="","",Veiculos!F48)</x:f>
      </x:c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 t="str">
        <x:f>IF(Veiculos!F49="","",Veiculos!F49)</x:f>
      </x:c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 t="str">
        <x:f>IF(Veiculos!F50="","",Veiculos!F50)</x:f>
      </x:c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 t="str">
        <x:f>IF(Veiculos!F51="","",Veiculos!F51)</x:f>
      </x:c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 t="str">
        <x:f>IF(Veiculos!F52="","",Veiculos!F52)</x:f>
      </x:c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 t="str">
        <x:f>IF(Veiculos!F53="","",Veiculos!F53)</x:f>
      </x:c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 t="str">
        <x:f>IF(Veiculos!F54="","",Veiculos!F54)</x:f>
      </x:c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 t="str">
        <x:f>IF(Veiculos!F55="","",Veiculos!F55)</x:f>
      </x:c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 t="str">
        <x:f>IF(Veiculos!F56="","",Veiculos!F56)</x:f>
      </x:c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 t="str">
        <x:f>IF(Veiculos!F57="","",Veiculos!F57)</x:f>
      </x:c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 t="str">
        <x:f>IF(Veiculos!F58="","",Veiculos!F58)</x:f>
      </x:c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 t="str">
        <x:f>IF(Veiculos!F59="","",Veiculos!F59)</x:f>
      </x:c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 t="str">
        <x:f>IF(Veiculos!F60="","",Veiculos!F60)</x:f>
      </x:c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 t="str">
        <x:f>IF(Veiculos!F61="","",Veiculos!F61)</x:f>
      </x:c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 t="str">
        <x:f>IF(Veiculos!F62="","",Veiculos!F62)</x:f>
      </x:c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 t="str">
        <x:f>IF(Veiculos!F63="","",Veiculos!F63)</x:f>
      </x:c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 t="str">
        <x:f>IF(Veiculos!F64="","",Veiculos!F64)</x:f>
      </x:c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 t="str">
        <x:f>IF(Veiculos!F65="","",Veiculos!F65)</x:f>
      </x:c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 t="str">
        <x:f>IF(Veiculos!F66="","",Veiculos!F66)</x:f>
      </x:c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 t="str">
        <x:f>IF(Veiculos!F67="","",Veiculos!F67)</x:f>
      </x:c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 t="str">
        <x:f>IF(Veiculos!F68="","",Veiculos!F68)</x:f>
      </x:c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 t="str">
        <x:f>IF(Veiculos!F69="","",Veiculos!F69)</x:f>
      </x:c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 t="str">
        <x:f>IF(Veiculos!F70="","",Veiculos!F70)</x:f>
      </x:c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 t="str">
        <x:f>IF(Veiculos!F71="","",Veiculos!F71)</x:f>
      </x:c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 t="str">
        <x:f>IF(Veiculos!F72="","",Veiculos!F72)</x:f>
      </x:c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 t="str">
        <x:f>IF(Veiculos!F73="","",Veiculos!F73)</x:f>
      </x:c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 t="str">
        <x:f>IF(Veiculos!F74="","",Veiculos!F74)</x:f>
      </x:c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 t="str">
        <x:f>IF(Veiculos!F75="","",Veiculos!F75)</x:f>
      </x:c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 t="str">
        <x:f>IF(Veiculos!F76="","",Veiculos!F76)</x:f>
      </x:c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 t="str">
        <x:f>IF(Veiculos!F77="","",Veiculos!F77)</x:f>
      </x:c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 t="str">
        <x:f>IF(Veiculos!F78="","",Veiculos!F78)</x:f>
      </x:c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 t="str">
        <x:f>IF(Veiculos!F79="","",Veiculos!F79)</x:f>
      </x:c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 t="str">
        <x:f>IF(Veiculos!F80="","",Veiculos!F80)</x:f>
      </x:c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 t="str">
        <x:f>IF(Veiculos!F81="","",Veiculos!F81)</x:f>
      </x:c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 t="str">
        <x:f>IF(Veiculos!F82="","",Veiculos!F82)</x:f>
      </x:c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 t="str">
        <x:f>IF(Veiculos!F83="","",Veiculos!F83)</x:f>
      </x:c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 t="str">
        <x:f>IF(Veiculos!F84="","",Veiculos!F84)</x:f>
      </x:c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 t="str">
        <x:f>IF(Veiculos!F85="","",Veiculos!F85)</x:f>
      </x:c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 t="str">
        <x:f>IF(Veiculos!F86="","",Veiculos!F86)</x:f>
      </x:c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 t="str">
        <x:f>IF(Veiculos!F87="","",Veiculos!F87)</x:f>
      </x:c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 t="str">
        <x:f>IF(Veiculos!F88="","",Veiculos!F88)</x:f>
      </x:c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 t="str">
        <x:f>IF(Veiculos!F89="","",Veiculos!F89)</x:f>
      </x:c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 t="str">
        <x:f>IF(Veiculos!F90="","",Veiculos!F90)</x:f>
      </x:c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 t="str">
        <x:f>IF(Veiculos!F91="","",Veiculos!F91)</x:f>
      </x:c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 t="str">
        <x:f>IF(Veiculos!F92="","",Veiculos!F92)</x:f>
      </x:c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 t="str">
        <x:f>IF(Veiculos!F93="","",Veiculos!F93)</x:f>
      </x:c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 t="str">
        <x:f>IF(Veiculos!F94="","",Veiculos!F94)</x:f>
      </x:c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 t="str">
        <x:f>IF(Veiculos!F95="","",Veiculos!F95)</x:f>
      </x:c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 t="str">
        <x:f>IF(Veiculos!F96="","",Veiculos!F96)</x:f>
      </x:c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 t="str">
        <x:f>IF(Veiculos!F97="","",Veiculos!F97)</x:f>
      </x:c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 t="str">
        <x:f>IF(Veiculos!F98="","",Veiculos!F98)</x:f>
      </x:c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 t="str">
        <x:f>IF(Veiculos!F99="","",Veiculos!F99)</x:f>
      </x:c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 t="str">
        <x:f>IF(Veiculos!F100="","",Veiculos!F100)</x:f>
      </x:c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 t="str">
        <x:f>IF(Veiculos!F101="","",Veiculos!F101)</x:f>
      </x:c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 t="str">
        <x:f>IF(Veiculos!F102="","",Veiculos!F102)</x:f>
      </x:c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 t="str">
        <x:f>IF(Veiculos!F103="","",Veiculos!F103)</x:f>
      </x:c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 t="str">
        <x:f>IF(Veiculos!F104="","",Veiculos!F104)</x:f>
      </x:c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J1"/>
    <x:mergeCell ref="A2:J2"/>
    <x:mergeCell ref="A4:C4"/>
    <x:mergeCell ref="E4:J4"/>
  </x:mergeCells>
  <x:dataValidations count="1">
    <x:dataValidation type="list" sqref="B15">
      <x:formula1>Listas!$M$4:$M$104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8B9490"/>
  </x:sheetPr>
  <x:sheetViews>
    <x:sheetView showGridLines="0" workbookViewId="0"/>
  </x:sheetViews>
  <x:sheetFormatPr defaultRowHeight="15"/>
  <x:cols>
    <x:col min="1" max="1" width="25" hidden="0" customWidth="1"/>
    <x:col min="2" max="2" width="1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4" t="str">
        <x:v>COMO USAR A PLANILHA</x:v>
      </x:c>
      <x:c r="B1" s="4" t="str">
        <x:v>COMO USAR A PLANILHA</x:v>
      </x:c>
      <x:c r="C1" s="4" t="str">
        <x:v>COMO USAR A PLANILHA</x:v>
      </x:c>
      <x:c r="D1" s="4" t="str">
        <x:v>COMO USAR A PLANILHA</x:v>
      </x:c>
      <x:c r="E1" s="4" t="str">
        <x:v>COMO USAR A PLANILHA</x:v>
      </x:c>
      <x:c r="F1" s="4" t="str">
        <x:v>COMO USAR A PLANILHA</x:v>
      </x:c>
      <x:c r="G1" s="4" t="str">
        <x:v>COMO USAR A PLANILHA</x:v>
      </x:c>
      <x:c r="H1" s="4" t="str">
        <x:v>COMO USAR A PLANILHA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8" customHeight="1">
      <x:c r="A2" s="8" t="str">
        <x:v>Fluxo recomendado para manter os indicadores confiáveis e agir antes de custos e vencimentos saírem do controle.</x:v>
      </x:c>
      <x:c r="B2" s="8" t="str">
        <x:v>Fluxo recomendado para manter os indicadores confiáveis e agir antes de custos e vencimentos saírem do controle.</x:v>
      </x:c>
      <x:c r="C2" s="8" t="str">
        <x:v>Fluxo recomendado para manter os indicadores confiáveis e agir antes de custos e vencimentos saírem do controle.</x:v>
      </x:c>
      <x:c r="D2" s="8" t="str">
        <x:v>Fluxo recomendado para manter os indicadores confiáveis e agir antes de custos e vencimentos saírem do controle.</x:v>
      </x:c>
      <x:c r="E2" s="8" t="str">
        <x:v>Fluxo recomendado para manter os indicadores confiáveis e agir antes de custos e vencimentos saírem do controle.</x:v>
      </x:c>
      <x:c r="F2" s="8" t="str">
        <x:v>Fluxo recomendado para manter os indicadores confiáveis e agir antes de custos e vencimentos saírem do controle.</x:v>
      </x:c>
      <x:c r="G2" s="8" t="str">
        <x:v>Fluxo recomendado para manter os indicadores confiáveis e agir antes de custos e vencimentos saírem do controle.</x:v>
      </x:c>
      <x:c r="H2" s="8" t="str">
        <x:v>Fluxo recomendado para manter os indicadores confiáveis e agir antes de custos e vencimentos saírem do controle.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4" customHeight="1">
      <x:c r="A4" s="10" t="str">
        <x:v>PASSO A PASSO</x:v>
      </x:c>
      <x:c r="B4" s="10" t="str">
        <x:v>PASSO A PASSO</x:v>
      </x:c>
      <x:c r="C4" s="10" t="str">
        <x:v>PASSO A PASSO</x:v>
      </x:c>
      <x:c r="D4" s="10" t="str">
        <x:v>PASSO A PASSO</x:v>
      </x:c>
      <x:c r="E4" s="10" t="str">
        <x:v>PASSO A PASSO</x:v>
      </x:c>
      <x:c r="F4" s="10" t="str">
        <x:v>PASSO A PASSO</x:v>
      </x:c>
      <x:c r="G4" s="10" t="str">
        <x:v>PASSO A PASSO</x:v>
      </x:c>
      <x:c r="H4" s="10" t="str">
        <x:v>PASSO A PASSO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48" customHeight="1">
      <x:c r="A5" s="135" t="str">
        <x:v>1. Revise os parâmetros</x:v>
      </x:c>
      <x:c r="B5" s="139" t="str">
        <x:v>Ajuste consumo mínimo, custo máximo por km, prazo de alerta e data da análise.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8" customHeight="1">
      <x:c r="A6" s="135" t="str">
        <x:v>2. Cadastre os veículos</x:v>
      </x:c>
      <x:c r="B6" s="140" t="str">
        <x:v>Informe identificação, responsável, quilometragem atual, status e vencimentos.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48" customHeight="1">
      <x:c r="A7" s="135" t="str">
        <x:v>3. Registre abastecimentos</x:v>
      </x:c>
      <x:c r="B7" s="140" t="str">
        <x:v>Preencha quilômetros rodados, litros e valor total; preço, consumo e custo por km são automáticos.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 ht="48" customHeight="1">
      <x:c r="A8" s="135" t="str">
        <x:v>4. Lance manutenções</x:v>
      </x:c>
      <x:c r="B8" s="140" t="str">
        <x:v>Registre OS, serviço, custo, status e a próxima quilometragem preventiva.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 ht="48" customHeight="1">
      <x:c r="A9" s="135" t="str">
        <x:v>5. Lance outras despesas</x:v>
      </x:c>
      <x:c r="B9" s="140" t="str">
        <x:v>Inclua documentos, seguro, pedágio, rastreamento e demais custos.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 ht="48" customHeight="1">
      <x:c r="A10" s="135" t="str">
        <x:v>6. Atualize a quilometragem</x:v>
      </x:c>
      <x:c r="B10" s="140" t="str">
        <x:v>Mantenha o km atual dos veículos coerente com o último hodômetro.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 ht="48" customHeight="1">
      <x:c r="A11" s="135" t="str">
        <x:v>7. Leia os alertas</x:v>
      </x:c>
      <x:c r="B11" s="140" t="str">
        <x:v>Priorize documento vencido, manutenção vencida e renovações próximas.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 ht="48" customHeight="1">
      <x:c r="A12" s="135" t="str">
        <x:v>8. Investigue eficiência</x:v>
      </x:c>
      <x:c r="B12" s="140" t="str">
        <x:v>Consumo abaixo da meta pode indicar rota, condução, carga, pneus ou falha mecânica.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 ht="48" customHeight="1">
      <x:c r="A13" s="135" t="str">
        <x:v>9. Compare custo por km</x:v>
      </x:c>
      <x:c r="B13" s="140" t="str">
        <x:v>Use o indicador para identificar veículos caros e apoiar substituição ou redistribuição.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 ht="48" customHeight="1">
      <x:c r="A14" s="135" t="str">
        <x:v>10. Preserve as fórmulas</x:v>
      </x:c>
      <x:c r="B14" s="141" t="str">
        <x:v>Preencha apenas as células amarelas e copie uma linha estruturada ao expandir a base.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60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B16" s="161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C16" s="161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D16" s="161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E16" s="161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F16" s="161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G16" s="161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H16" s="162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63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B17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C17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D17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E17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F17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G17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H17" s="165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63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B18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C18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D18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E18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F18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G18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H18" s="165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63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B19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C19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D19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E19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F19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G19" s="164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H19" s="165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66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B20" s="167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C20" s="167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D20" s="167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E20" s="167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F20" s="167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G20" s="167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H20" s="168" t="str">
        <x:v>Importante: custo por km depende de registros completos no mesmo período. Multas, depreciação, impostos e custos de capital podem ser incluídos em Outras Despesas conforme o objetivo da análise. Decisões de substituição também devem considerar condição, segurança, disponibilidade e valor de mercado.</x:v>
      </x:c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 ht="58" customHeight="1">
      <x:c r="A25" s="1" t="str">
        <x:v>Versão2.0</x:v>
      </x:c>
      <x:c r="B25" s="200" t="str">
        <x:v>v2.0. Exemplos fictícios preservados. Cenários centrais testados em cópia importada no Google Planilhas em12/10/2026.</x:v>
      </x:c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 ht="58" customHeight="1">
      <x:c r="A26" s="1" t="str">
        <x:v>Entradas</x:v>
      </x:c>
      <x:c r="B26" s="200" t="str">
        <x:v>Amarelo é entrada; azul claro é cálculo. Use IDs únicos. Abastecimentos D é km rodados manual; não se calcula subtraindo hodômetros.</x:v>
      </x:c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 ht="58" customHeight="1">
      <x:c r="A27" s="1" t="str">
        <x:v>Período</x:v>
      </x:c>
      <x:c r="B27" s="200" t="str">
        <x:v>Listas B13/B14 selecionam datas dos registros; B15 seleciona responsável do veículo. Data da análise B9 avalia documentos atuais.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 ht="58" customHeight="1">
      <x:c r="A28" s="1" t="str">
        <x:v>Custos incluídos</x:v>
      </x:c>
      <x:c r="B28" s="200" t="str">
        <x:v>Combustível válido, manutenção concluída e despesas pagas. Todos pela data do registro. Não representa regime contábil nem pagamento por data de baixa. Não duplique pneus em manutenção e despesas.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 ht="58" customHeight="1">
      <x:c r="A29" s="1" t="str">
        <x:v>Consumo</x:v>
      </x:c>
      <x:c r="B29" s="200" t="str">
        <x:v>Soma dos km válidos / soma dos litros válidos. Mesma população e período. Com pendências, índices ficam n.a. Para medir tanque a tanque, informe km e litros do mesmo intervalo.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 ht="58" customHeight="1">
      <x:c r="A30" s="1" t="str">
        <x:v>Alertas</x:v>
      </x:c>
      <x:c r="B30" s="200" t="str">
        <x:v>Documento/seguro, manutenção por km, aviso de vencimento, consumo e custo são independentes. Metas globais em Listas; adapte à operação antes de comparar veículos.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 ht="58" customHeight="1">
      <x:c r="A31" s="1" t="str">
        <x:v>Manutenção</x:v>
      </x:c>
      <x:c r="B31" s="200" t="str">
        <x:v>Limite de km em Veiculos I é a referência ativa, atualizado manualmente. Datas de próxima manutenção no histórico não alteram esse limite nem geram aviso por data.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 ht="58" customHeight="1">
      <x:c r="A32" s="1" t="str">
        <x:v>Prioridades</x:v>
      </x:c>
      <x:c r="B32" s="200" t="str">
        <x:v>Dez veículos com dados pendentes, documento vencido, manutenção e demais alertas. Motivos acumulados; próxima ação AJ e prazo AK são entradas. Empates seguem cadastro.</x:v>
      </x:c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 ht="58" customHeight="1">
      <x:c r="A33" s="1" t="str">
        <x:v>Limites</x:v>
      </x:c>
      <x:c r="B33" s="200" t="str">
        <x:v>100 veículos nas linhas5:104;200 registros de abastecimentos,manutenções e despesas nas linhas5:204. Última linha deve chegar aos cartões e gráfico.</x:v>
      </x:c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 ht="58" customHeight="1">
      <x:c r="A34" s="1" t="str">
        <x:v>Expansão</x:v>
      </x:c>
      <x:c r="B34" s="200" t="str">
        <x:v>Além do limite, ampliar fórmulas, tabelas, validações, referências e lista de responsáveis. Retestar antes de usar.</x:v>
      </x:c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 ht="58" customHeight="1">
      <x:c r="A35" s="1" t="str">
        <x:v>Compatibilidade</x:v>
      </x:c>
      <x:c r="B35" s="200" t="str">
        <x:v>Importação testada no Google Planilhas. Excel nativo não testado. Sem macros ou integração Power BI. Histórico não reconstitui estado anterior do cadastro.</x:v>
      </x:c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H1"/>
    <x:mergeCell ref="A2:H2"/>
    <x:mergeCell ref="A4:H4"/>
    <x:mergeCell ref="A16:H20"/>
  </x:mergeCells>
  <x:pageMargins left="0.7" right="0.7" top="0.75" bottom="0.75" header="0.3" footer="0.3"/>
</x:worksheet>
</file>