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2126b2047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f2b933dc0da943a5"/>
    <x:sheet xmlns:r="http://schemas.openxmlformats.org/officeDocument/2006/relationships" name="Ordens_Producao" sheetId="2" r:id="R9d1cad29173e4672"/>
    <x:sheet xmlns:r="http://schemas.openxmlformats.org/officeDocument/2006/relationships" name="Apontamentos" sheetId="3" r:id="Ra0987681524d451d"/>
    <x:sheet xmlns:r="http://schemas.openxmlformats.org/officeDocument/2006/relationships" name="Produtos" sheetId="4" r:id="R61c9de1538f34699"/>
    <x:sheet xmlns:r="http://schemas.openxmlformats.org/officeDocument/2006/relationships" name="Listas" sheetId="5" r:id="Rcad4ee8bcd7143a0"/>
    <x:sheet xmlns:r="http://schemas.openxmlformats.org/officeDocument/2006/relationships" name="Instrucoes" sheetId="6" r:id="Rc89314e838dd46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0.0"/>
    <x:numFmt numFmtId="201" formatCode="0.0%"/>
    <x:numFmt numFmtId="202" formatCode="&quot;R$&quot; #,##0.00"/>
    <x:numFmt numFmtId="203" formatCode="dd/mm/yyyy"/>
    <x:numFmt numFmtId="204" formatCode="0.00"/>
    <x:numFmt numFmtId="205" formatCode="0"/>
    <x:numFmt numFmtId="206" formatCode="#,##0"/>
  </x:numFmts>
  <x:fonts count="11">
    <x:font>
      <x:sz val="11"/>
      <x:name val="Carlito"/>
    </x:font>
    <x:font>
      <x:b/>
      <x:sz val="18"/>
      <x:color rgb="FFFFFFFF"/>
      <x:name val="Carlito"/>
    </x:font>
    <x:font>
      <x:i/>
      <x:sz val="11"/>
      <x:color rgb="FF245B91"/>
      <x:name val="Carlito"/>
    </x:font>
    <x:font>
      <x:b/>
      <x:sz val="11"/>
      <x:color rgb="FFFFFFFF"/>
      <x:name val="Carlito"/>
    </x:font>
    <x:font>
      <x:i/>
      <x:sz val="11"/>
      <x:color rgb="FF5D6B63"/>
      <x:name val="Carlito"/>
    </x:font>
    <x:font>
      <x:b/>
      <x:sz val="11"/>
      <x:color rgb="FF25352C"/>
      <x:name val="Carlito"/>
    </x:font>
    <x:font>
      <x:b/>
      <x:sz val="15"/>
      <x:color rgb="FF173D2B"/>
      <x:name val="Carlito"/>
    </x:font>
    <x:font>
      <x:sz val="11"/>
      <x:color rgb="FF245B91"/>
      <x:name val="Carlito"/>
    </x:font>
    <x:font>
      <x:b/>
      <x:sz val="11"/>
      <x:color rgb="FF173D2B"/>
      <x:name val="Carlito"/>
    </x:font>
    <x:font>
      <x:sz val="11"/>
      <x:color rgb="FF25352C"/>
      <x:name val="Carlito"/>
    </x:font>
    <x:font>
      <x:b/>
      <x:sz val="11"/>
      <x:color rgb="FF6F520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3D2B"/>
      </x:patternFill>
    </x:fill>
    <x:fill>
      <x:patternFill patternType="solid">
        <x:fgColor rgb="FFE7F0FA"/>
      </x:patternFill>
    </x:fill>
    <x:fill>
      <x:patternFill patternType="solid">
        <x:fgColor rgb="FF2F7D4A"/>
      </x:patternFill>
    </x:fill>
    <x:fill>
      <x:patternFill patternType="solid">
        <x:fgColor rgb="FFFFF4CC"/>
      </x:patternFill>
    </x:fill>
    <x:fill>
      <x:patternFill patternType="solid">
        <x:fgColor rgb="FFF4F7F5"/>
      </x:patternFill>
    </x:fill>
    <x:fill>
      <x:patternFill patternType="solid">
        <x:fgColor rgb="FFDFF2E5"/>
      </x:patternFill>
    </x:fill>
  </x:fills>
  <x:borders count="13">
    <x:border/>
    <x:border>
      <x:left style="thin">
        <x:color rgb="FFCFD9D2"/>
      </x:left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  <x:top style="thin">
        <x:color rgb="FFCFD9D2"/>
      </x:top>
    </x:border>
    <x:border>
      <x:right style="thin">
        <x:color rgb="FFCFD9D2"/>
      </x:right>
      <x:top style="thin">
        <x:color rgb="FFCFD9D2"/>
      </x:top>
    </x:border>
    <x:border>
      <x:left style="thin">
        <x:color rgb="FFCFD9D2"/>
      </x:left>
      <x:bottom style="thin">
        <x:color rgb="FFCFD9D2"/>
      </x:bottom>
    </x:border>
    <x:border>
      <x:right style="thin">
        <x:color rgb="FFCFD9D2"/>
      </x:right>
      <x:bottom style="thin">
        <x:color rgb="FFCFD9D2"/>
      </x:bottom>
    </x:border>
    <x:border>
      <x:top style="thin">
        <x:color rgb="FFCFD9D2"/>
      </x:top>
    </x:border>
    <x:border>
      <x:bottom style="thin">
        <x:color rgb="FFCFD9D2"/>
      </x:bottom>
    </x:border>
    <x:border>
      <x:left style="thin">
        <x:color rgb="FFCFD9D2"/>
      </x:left>
      <x:top style="thin">
        <x:color rgb="FFCFD9D2"/>
      </x:top>
      <x:bottom style="thin">
        <x:color rgb="FFCFD9D2"/>
      </x:bottom>
    </x:border>
    <x:border>
      <x:top style="thin">
        <x:color rgb="FFCFD9D2"/>
      </x:top>
      <x:bottom style="thin">
        <x:color rgb="FFCFD9D2"/>
      </x:bottom>
    </x:border>
    <x:border>
      <x:right style="thin">
        <x:color rgb="FFCFD9D2"/>
      </x:right>
      <x:top style="thin">
        <x:color rgb="FFCFD9D2"/>
      </x:top>
      <x:bottom style="thin">
        <x:color rgb="FFCFD9D2"/>
      </x:bottom>
    </x:border>
    <x:border>
      <x:left style="thin">
        <x:color rgb="FFCFD9D2"/>
      </x:left>
    </x:border>
    <x:border>
      <x:right style="thin">
        <x:color rgb="FFCFD9D2"/>
      </x:right>
    </x:border>
  </x:borders>
  <x:cellStyleXfs count="1">
    <x:xf numFmtId="0" fontId="0" fillId="0" borderId="0"/>
  </x:cellStyleXfs>
  <x:cellXfs count="1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2" fontId="0" fillId="5" borderId="0" xfId="0" applyNumberFormat="1" applyFont="1" applyFill="1" applyBorder="1"/>
    <x:xf numFmtId="203" fontId="0" fillId="5" borderId="0" xfId="0" applyNumberFormat="1" applyFont="1" applyFill="1" applyBorder="1"/>
    <x:xf numFmtId="204" fontId="0" fillId="5" borderId="0" xfId="0" applyNumberFormat="1" applyFont="1" applyFill="1" applyBorder="1"/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204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203" fontId="0" fillId="0" borderId="0" xfId="0" applyNumberFormat="1" applyFont="1" applyFill="1" applyBorder="1"/>
    <x:xf numFmtId="0" fontId="5" fillId="5" borderId="0" xfId="0" applyNumberFormat="1" applyFont="1" applyFill="1" applyBorder="1"/>
    <x:xf numFmtId="203" fontId="5" fillId="5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2" xfId="0" applyNumberFormat="1" applyFont="1" applyFill="1" applyBorder="1"/>
    <x:xf numFmtId="0" fontId="6" fillId="7" borderId="3" xfId="0" applyNumberFormat="1" applyFont="1" applyFill="1" applyBorder="1"/>
    <x:xf numFmtId="0" fontId="6" fillId="7" borderId="4" xfId="0" applyNumberFormat="1" applyFont="1" applyFill="1" applyBorder="1"/>
    <x:xf numFmtId="0" fontId="6" fillId="7" borderId="5" xfId="0" applyNumberFormat="1" applyFont="1" applyFill="1" applyBorder="1"/>
    <x:xf numFmtId="0" fontId="6" fillId="7" borderId="2" xfId="0" applyNumberFormat="1" applyFont="1" applyFill="1" applyBorder="1" applyAlignment="1">
      <x:alignment horizontal="center"/>
    </x:xf>
    <x:xf numFmtId="0" fontId="6" fillId="7" borderId="3" xfId="0" applyNumberFormat="1" applyFont="1" applyFill="1" applyBorder="1" applyAlignment="1">
      <x:alignment horizontal="center"/>
    </x:xf>
    <x:xf numFmtId="0" fontId="6" fillId="7" borderId="4" xfId="0" applyNumberFormat="1" applyFont="1" applyFill="1" applyBorder="1" applyAlignment="1">
      <x:alignment horizontal="center"/>
    </x:xf>
    <x:xf numFmtId="0" fontId="6" fillId="7" borderId="5" xfId="0" applyNumberFormat="1" applyFont="1" applyFill="1" applyBorder="1" applyAlignment="1">
      <x:alignment horizontal="center"/>
    </x:xf>
    <x:xf numFmtId="0" fontId="6" fillId="7" borderId="2" xfId="0" applyNumberFormat="1" applyFont="1" applyFill="1" applyBorder="1" applyAlignment="1">
      <x:alignment horizontal="center" vertical="center"/>
    </x:xf>
    <x:xf numFmtId="0" fontId="6" fillId="7" borderId="3" xfId="0" applyNumberFormat="1" applyFont="1" applyFill="1" applyBorder="1" applyAlignment="1">
      <x:alignment horizontal="center" vertical="center"/>
    </x:xf>
    <x:xf numFmtId="0" fontId="6" fillId="7" borderId="4" xfId="0" applyNumberFormat="1" applyFont="1" applyFill="1" applyBorder="1" applyAlignment="1">
      <x:alignment horizontal="center" vertical="center"/>
    </x:xf>
    <x:xf numFmtId="0" fontId="6" fillId="7" borderId="5" xfId="0" applyNumberFormat="1" applyFont="1" applyFill="1" applyBorder="1" applyAlignment="1">
      <x:alignment horizontal="center" vertical="center"/>
    </x:xf>
    <x:xf numFmtId="205" fontId="6" fillId="7" borderId="2" xfId="0" applyNumberFormat="1" applyFont="1" applyFill="1" applyBorder="1" applyAlignment="1">
      <x:alignment horizontal="center" vertical="center"/>
    </x:xf>
    <x:xf numFmtId="205" fontId="6" fillId="7" borderId="3" xfId="0" applyNumberFormat="1" applyFont="1" applyFill="1" applyBorder="1" applyAlignment="1">
      <x:alignment horizontal="center" vertical="center"/>
    </x:xf>
    <x:xf numFmtId="205" fontId="6" fillId="7" borderId="4" xfId="0" applyNumberFormat="1" applyFont="1" applyFill="1" applyBorder="1" applyAlignment="1">
      <x:alignment horizontal="center" vertical="center"/>
    </x:xf>
    <x:xf numFmtId="205" fontId="6" fillId="7" borderId="5" xfId="0" applyNumberFormat="1" applyFont="1" applyFill="1" applyBorder="1" applyAlignment="1">
      <x:alignment horizontal="center" vertical="center"/>
    </x:xf>
    <x:xf numFmtId="206" fontId="6" fillId="7" borderId="2" xfId="0" applyNumberFormat="1" applyFont="1" applyFill="1" applyBorder="1" applyAlignment="1">
      <x:alignment horizontal="center" vertical="center"/>
    </x:xf>
    <x:xf numFmtId="206" fontId="6" fillId="7" borderId="3" xfId="0" applyNumberFormat="1" applyFont="1" applyFill="1" applyBorder="1" applyAlignment="1">
      <x:alignment horizontal="center" vertical="center"/>
    </x:xf>
    <x:xf numFmtId="206" fontId="6" fillId="7" borderId="4" xfId="0" applyNumberFormat="1" applyFont="1" applyFill="1" applyBorder="1" applyAlignment="1">
      <x:alignment horizontal="center" vertical="center"/>
    </x:xf>
    <x:xf numFmtId="206" fontId="6" fillId="7" borderId="5" xfId="0" applyNumberFormat="1" applyFont="1" applyFill="1" applyBorder="1" applyAlignment="1">
      <x:alignment horizontal="center" vertical="center"/>
    </x:xf>
    <x:xf numFmtId="201" fontId="6" fillId="7" borderId="2" xfId="0" applyNumberFormat="1" applyFont="1" applyFill="1" applyBorder="1" applyAlignment="1">
      <x:alignment horizontal="center" vertical="center"/>
    </x:xf>
    <x:xf numFmtId="201" fontId="6" fillId="7" borderId="3" xfId="0" applyNumberFormat="1" applyFont="1" applyFill="1" applyBorder="1" applyAlignment="1">
      <x:alignment horizontal="center" vertical="center"/>
    </x:xf>
    <x:xf numFmtId="201" fontId="6" fillId="7" borderId="4" xfId="0" applyNumberFormat="1" applyFont="1" applyFill="1" applyBorder="1" applyAlignment="1">
      <x:alignment horizontal="center" vertical="center"/>
    </x:xf>
    <x:xf numFmtId="201" fontId="6" fillId="7" borderId="5" xfId="0" applyNumberFormat="1" applyFont="1" applyFill="1" applyBorder="1" applyAlignment="1">
      <x:alignment horizontal="center" vertical="center"/>
    </x:xf>
    <x:xf numFmtId="0" fontId="6" fillId="7" borderId="6" xfId="0" applyNumberFormat="1" applyFont="1" applyFill="1" applyBorder="1"/>
    <x:xf numFmtId="0" fontId="6" fillId="7" borderId="7" xfId="0" applyNumberFormat="1" applyFont="1" applyFill="1" applyBorder="1"/>
    <x:xf numFmtId="0" fontId="6" fillId="7" borderId="6" xfId="0" applyNumberFormat="1" applyFont="1" applyFill="1" applyBorder="1" applyAlignment="1">
      <x:alignment horizontal="center"/>
    </x:xf>
    <x:xf numFmtId="0" fontId="6" fillId="7" borderId="7" xfId="0" applyNumberFormat="1" applyFont="1" applyFill="1" applyBorder="1" applyAlignment="1">
      <x:alignment horizontal="center"/>
    </x:xf>
    <x:xf numFmtId="0" fontId="6" fillId="7" borderId="6" xfId="0" applyNumberFormat="1" applyFont="1" applyFill="1" applyBorder="1" applyAlignment="1">
      <x:alignment horizontal="center" vertical="center"/>
    </x:xf>
    <x:xf numFmtId="0" fontId="6" fillId="7" borderId="7" xfId="0" applyNumberFormat="1" applyFont="1" applyFill="1" applyBorder="1" applyAlignment="1">
      <x:alignment horizontal="center" vertical="center"/>
    </x:xf>
    <x:xf numFmtId="202" fontId="6" fillId="7" borderId="2" xfId="0" applyNumberFormat="1" applyFont="1" applyFill="1" applyBorder="1" applyAlignment="1">
      <x:alignment horizontal="center" vertical="center"/>
    </x:xf>
    <x:xf numFmtId="202" fontId="6" fillId="7" borderId="6" xfId="0" applyNumberFormat="1" applyFont="1" applyFill="1" applyBorder="1" applyAlignment="1">
      <x:alignment horizontal="center" vertical="center"/>
    </x:xf>
    <x:xf numFmtId="202" fontId="6" fillId="7" borderId="3" xfId="0" applyNumberFormat="1" applyFont="1" applyFill="1" applyBorder="1" applyAlignment="1">
      <x:alignment horizontal="center" vertical="center"/>
    </x:xf>
    <x:xf numFmtId="202" fontId="6" fillId="7" borderId="4" xfId="0" applyNumberFormat="1" applyFont="1" applyFill="1" applyBorder="1" applyAlignment="1">
      <x:alignment horizontal="center" vertical="center"/>
    </x:xf>
    <x:xf numFmtId="202" fontId="6" fillId="7" borderId="7" xfId="0" applyNumberFormat="1" applyFont="1" applyFill="1" applyBorder="1" applyAlignment="1">
      <x:alignment horizontal="center" vertical="center"/>
    </x:xf>
    <x:xf numFmtId="202" fontId="6" fillId="7" borderId="5" xfId="0" applyNumberFormat="1" applyFont="1" applyFill="1" applyBorder="1" applyAlignment="1">
      <x:alignment horizontal="center" vertical="center"/>
    </x:xf>
    <x:xf numFmtId="205" fontId="6" fillId="7" borderId="6" xfId="0" applyNumberFormat="1" applyFont="1" applyFill="1" applyBorder="1" applyAlignment="1">
      <x:alignment horizontal="center" vertical="center"/>
    </x:xf>
    <x:xf numFmtId="205" fontId="6" fillId="7" borderId="7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203" fontId="0" fillId="0" borderId="9" xfId="0" applyNumberFormat="1" applyFont="1" applyFill="1" applyBorder="1"/>
    <x:xf numFmtId="201" fontId="0" fillId="0" borderId="9" xfId="0" applyNumberFormat="1" applyFont="1" applyFill="1" applyBorder="1"/>
    <x:xf numFmtId="0" fontId="0" fillId="0" borderId="10" xfId="0" applyNumberFormat="1" applyFont="1" applyFill="1" applyBorder="1"/>
    <x:xf numFmtId="204" fontId="0" fillId="0" borderId="9" xfId="0" applyNumberFormat="1" applyFont="1" applyFill="1" applyBorder="1"/>
    <x:xf numFmtId="202" fontId="0" fillId="0" borderId="9" xfId="0" applyNumberFormat="1" applyFont="1" applyFill="1" applyBorder="1"/>
    <x:xf numFmtId="202" fontId="0" fillId="0" borderId="10" xfId="0" applyNumberFormat="1" applyFont="1" applyFill="1" applyBorder="1"/>
    <x:xf numFmtId="0" fontId="7" fillId="3" borderId="0" xfId="0" applyNumberFormat="1" applyFont="1" applyFill="1" applyBorder="1"/>
    <x:xf numFmtId="0" fontId="7" fillId="3" borderId="2" xfId="0" applyNumberFormat="1" applyFont="1" applyFill="1" applyBorder="1"/>
    <x:xf numFmtId="0" fontId="7" fillId="3" borderId="6" xfId="0" applyNumberFormat="1" applyFont="1" applyFill="1" applyBorder="1"/>
    <x:xf numFmtId="0" fontId="7" fillId="3" borderId="3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7" fillId="3" borderId="4" xfId="0" applyNumberFormat="1" applyFont="1" applyFill="1" applyBorder="1"/>
    <x:xf numFmtId="0" fontId="7" fillId="3" borderId="7" xfId="0" applyNumberFormat="1" applyFont="1" applyFill="1" applyBorder="1"/>
    <x:xf numFmtId="0" fontId="7" fillId="3" borderId="5" xfId="0" applyNumberFormat="1" applyFont="1" applyFill="1" applyBorder="1"/>
    <x:xf numFmtId="0" fontId="7" fillId="3" borderId="2" xfId="0" applyNumberFormat="1" applyFont="1" applyFill="1" applyBorder="1" applyAlignment="1">
      <x:alignment wrapText="1"/>
    </x:xf>
    <x:xf numFmtId="0" fontId="7" fillId="3" borderId="6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5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vertical="center" wrapText="1"/>
    </x:xf>
    <x:xf numFmtId="0" fontId="7" fillId="3" borderId="6" xfId="0" applyNumberFormat="1" applyFont="1" applyFill="1" applyBorder="1" applyAlignment="1">
      <x:alignment vertical="center" wrapText="1"/>
    </x:xf>
    <x:xf numFmtId="0" fontId="7" fillId="3" borderId="3" xfId="0" applyNumberFormat="1" applyFont="1" applyFill="1" applyBorder="1" applyAlignment="1">
      <x:alignment vertical="center" wrapText="1"/>
    </x:xf>
    <x:xf numFmtId="0" fontId="7" fillId="3" borderId="1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2" xfId="0" applyNumberFormat="1" applyFont="1" applyFill="1" applyBorder="1" applyAlignment="1">
      <x:alignment vertical="center" wrapText="1"/>
    </x:xf>
    <x:xf numFmtId="0" fontId="7" fillId="3" borderId="4" xfId="0" applyNumberFormat="1" applyFont="1" applyFill="1" applyBorder="1" applyAlignment="1">
      <x:alignment vertical="center" wrapText="1"/>
    </x:xf>
    <x:xf numFmtId="0" fontId="7" fillId="3" borderId="7" xfId="0" applyNumberFormat="1" applyFont="1" applyFill="1" applyBorder="1" applyAlignment="1">
      <x:alignment vertical="center" wrapText="1"/>
    </x:xf>
    <x:xf numFmtId="0" fontId="7" fillId="3" borderId="5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2" xfId="0" applyNumberFormat="1" applyFont="1" applyFill="1" applyBorder="1"/>
    <x:xf numFmtId="0" fontId="10" fillId="5" borderId="6" xfId="0" applyNumberFormat="1" applyFont="1" applyFill="1" applyBorder="1"/>
    <x:xf numFmtId="0" fontId="10" fillId="5" borderId="3" xfId="0" applyNumberFormat="1" applyFont="1" applyFill="1" applyBorder="1"/>
    <x:xf numFmtId="0" fontId="10" fillId="5" borderId="11" xfId="0" applyNumberFormat="1" applyFont="1" applyFill="1" applyBorder="1"/>
    <x:xf numFmtId="0" fontId="10" fillId="5" borderId="12" xfId="0" applyNumberFormat="1" applyFont="1" applyFill="1" applyBorder="1"/>
    <x:xf numFmtId="0" fontId="10" fillId="5" borderId="4" xfId="0" applyNumberFormat="1" applyFont="1" applyFill="1" applyBorder="1"/>
    <x:xf numFmtId="0" fontId="10" fillId="5" borderId="7" xfId="0" applyNumberFormat="1" applyFont="1" applyFill="1" applyBorder="1"/>
    <x:xf numFmtId="0" fontId="10" fillId="5" borderId="5" xfId="0" applyNumberFormat="1" applyFont="1" applyFill="1" applyBorder="1"/>
    <x:xf numFmtId="0" fontId="10" fillId="5" borderId="2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wrapText="1"/>
    </x:xf>
    <x:xf numFmtId="0" fontId="10" fillId="5" borderId="11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12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2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3" xfId="0" applyNumberFormat="1" applyFont="1" applyFill="1" applyBorder="1" applyAlignment="1">
      <x:alignment vertical="center" wrapText="1"/>
    </x:xf>
    <x:xf numFmtId="0" fontId="10" fillId="5" borderId="1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2" xfId="0" applyNumberFormat="1" applyFont="1" applyFill="1" applyBorder="1" applyAlignment="1">
      <x:alignment vertical="center"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1"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7A5700"/>
      </x:font>
      <x:fill>
        <x:patternFill>
          <x:bgColor rgb="FFFFF4CC"/>
        </x:patternFill>
      </x:fill>
    </x:dxf>
    <x:dxf>
      <x:font>
        <x:b/>
        <x:color rgb="FF2F7D4A"/>
      </x:font>
      <x:fill>
        <x:patternFill>
          <x:bgColor rgb="FFDFF2E5"/>
        </x:patternFill>
      </x:fill>
    </x:dxf>
    <x:dxf>
      <x:font>
        <x:b/>
        <x:color rgb="FF245B91"/>
      </x:font>
      <x:fill>
        <x:patternFill>
          <x:bgColor rgb="FFE7F0FA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9A4F00"/>
      </x:font>
      <x:fill>
        <x:patternFill>
          <x:bgColor rgb="FFFCE9D8"/>
        </x:patternFill>
      </x:fill>
    </x:dxf>
    <x:dxf>
      <x:font>
        <x:b/>
        <x:color rgb="FF7A5700"/>
      </x:font>
      <x:fill>
        <x:patternFill>
          <x:bgColor rgb="FFFFF4CC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A12828"/>
      </x:font>
      <x:fill>
        <x:patternFill>
          <x:bgColor rgb="FFFCE4E4"/>
        </x:patternFill>
      </x:fill>
    </x:dxf>
    <x:dxf>
      <x:font>
        <x:b/>
        <x:color rgb="FF7A5700"/>
      </x:font>
      <x:fill>
        <x:patternFill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3400693a8491d" /><Relationship Type="http://schemas.openxmlformats.org/officeDocument/2006/relationships/theme" Target="/xl/theme/theme1.xml" Id="R5a6789daaf67470f" /><Relationship Type="http://schemas.openxmlformats.org/officeDocument/2006/relationships/sharedStrings" Target="/xl/sharedStrings.xml" Id="R10e337c666e140c0" /><Relationship Type="http://schemas.openxmlformats.org/officeDocument/2006/relationships/worksheet" Target="/xl/worksheets/sheet1.xml" Id="Rf2b933dc0da943a5" /><Relationship Type="http://schemas.openxmlformats.org/officeDocument/2006/relationships/worksheet" Target="/xl/worksheets/sheet2.xml" Id="R9d1cad29173e4672" /><Relationship Type="http://schemas.openxmlformats.org/officeDocument/2006/relationships/worksheet" Target="/xl/worksheets/sheet3.xml" Id="Ra0987681524d451d" /><Relationship Type="http://schemas.openxmlformats.org/officeDocument/2006/relationships/worksheet" Target="/xl/worksheets/sheet4.xml" Id="R61c9de1538f34699" /><Relationship Type="http://schemas.openxmlformats.org/officeDocument/2006/relationships/worksheet" Target="/xl/worksheets/sheet5.xml" Id="Rcad4ee8bcd7143a0" /><Relationship Type="http://schemas.openxmlformats.org/officeDocument/2006/relationships/worksheet" Target="/xl/worksheets/sheet6.xml" Id="Rc89314e838dd46b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52a0c934c794e8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Planejado x aprovado por OP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Planejado</c:v>
          </c:tx>
          <c:cat>
            <c:strRef>
              <c:f>'Dashboard'!$J$10:$J$15</c:f>
              <c:strCache>
                <c:ptCount val="0"/>
              </c:strCache>
            </c:strRef>
          </c:cat>
          <c:val>
            <c:numRef>
              <c:f>'Dashboard'!$K$10:$K$15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Aprovado</c:v>
          </c:tx>
          <c:cat>
            <c:strRef>
              <c:f>'Dashboard'!$J$10:$J$15</c:f>
              <c:strCache>
                <c:ptCount val="0"/>
              </c:strCache>
            </c:strRef>
          </c:cat>
          <c:val>
            <c:numRef>
              <c:f>'Dashboard'!$L$10:$L$15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8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52a0c934c794e8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3" name="TabelaOrdens" displayName="TabelaOrdens" ref="A4:U104" headerRowCount="1" totalsRowCount="0" totalsRowShown="0">
  <x:tableColumns count="21">
    <x:tableColumn id="1" name="OP"/>
    <x:tableColumn id="2" name="Código produto"/>
    <x:tableColumn id="3" name="Produto"/>
    <x:tableColumn id="4" name="Início planejado"/>
    <x:tableColumn id="5" name="Prazo"/>
    <x:tableColumn id="6" name="Qtde planejada"/>
    <x:tableColumn id="7" name="Prioridade"/>
    <x:tableColumn id="8" name="Status"/>
    <x:tableColumn id="9" name="Qtde produzida"/>
    <x:tableColumn id="10" name="Qtde aprovada"/>
    <x:tableColumn id="11" name="Refugo"/>
    <x:tableColumn id="12" name="Rendimento"/>
    <x:tableColumn id="13" name="Progresso"/>
    <x:tableColumn id="14" name="Horas apontadas"/>
    <x:tableColumn id="15" name="Horas parada"/>
    <x:tableColumn id="16" name="Custo total"/>
    <x:tableColumn id="17" name="Custo unitário"/>
    <x:tableColumn id="18" name="Custo padrão"/>
    <x:tableColumn id="19" name="Desvio custo"/>
    <x:tableColumn id="20" name="Situação prazo"/>
    <x:tableColumn id="21" name="Ação recomendada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TabelaApontamentos" displayName="TabelaApontamentos" ref="A4:N304" headerRowCount="1" totalsRowCount="0" totalsRowShown="0">
  <x:tableColumns count="14">
    <x:tableColumn id="1" name="ID"/>
    <x:tableColumn id="2" name="Data"/>
    <x:tableColumn id="3" name="OP"/>
    <x:tableColumn id="4" name="Turno"/>
    <x:tableColumn id="5" name="Linha / máquina"/>
    <x:tableColumn id="6" name="Quantidade boa"/>
    <x:tableColumn id="7" name="Refugo"/>
    <x:tableColumn id="8" name="Horas totais"/>
    <x:tableColumn id="9" name="Setup (h)"/>
    <x:tableColumn id="10" name="Parada (h)"/>
    <x:tableColumn id="11" name="Custo mão de obra"/>
    <x:tableColumn id="12" name="Custo material"/>
    <x:tableColumn id="13" name="Custo total"/>
    <x:tableColumn id="14" name="Observações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1" name="TabelaProdutos" displayName="TabelaProdutos" ref="A4:G104" headerRowCount="1" totalsRowCount="0" totalsRowShown="0">
  <x:tableColumns count="7">
    <x:tableColumn id="1" name="Código"/>
    <x:tableColumn id="2" name="Produto"/>
    <x:tableColumn id="3" name="Unidade"/>
    <x:tableColumn id="4" name="Ciclo padrão (min/un)"/>
    <x:tableColumn id="5" name="Rendimento alvo"/>
    <x:tableColumn id="6" name="Custo padrão unitário"/>
    <x:tableColumn id="7" name="Ativo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a9fc8f4af0b44e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69ea52097a444f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cb4e5dc049324a2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3facc76780541a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17" hidden="0" customWidth="1"/>
    <x:col min="4" max="4" width="18" hidden="0" customWidth="1"/>
    <x:col min="5" max="5" width="16" hidden="0" customWidth="1"/>
    <x:col min="6" max="6" width="17" hidden="0" customWidth="1"/>
    <x:col min="7" max="7" width="20" hidden="0" customWidth="1"/>
    <x:col min="8" max="8" width="25" hidden="0" customWidth="1"/>
    <x:col min="9" max="9" width="3" hidden="0" customWidth="1"/>
    <x:col min="10" max="10" width="15" hidden="0" customWidth="1"/>
    <x:col min="11" max="11" width="17" hidden="0" customWidth="1"/>
    <x:col min="12" max="12" width="17" hidden="0" customWidth="1"/>
    <x:col min="13" max="13" width="14" hidden="0" customWidth="1"/>
    <x:col min="14" max="14" width="14" hidden="0" customWidth="1"/>
  </x:cols>
  <x:sheetData>
    <x:row r="1" ht="34" customHeight="1">
      <x:c r="A1" s="3" t="str">
        <x:v>DASHBOARD DE PRODUÇÃO E ORDENS</x:v>
      </x:c>
      <x:c r="B1" s="3" t="str">
        <x:v>DASHBOARD DE PRODUÇÃO E ORDENS</x:v>
      </x:c>
      <x:c r="C1" s="3" t="str">
        <x:v>DASHBOARD DE PRODUÇÃO E ORDENS</x:v>
      </x:c>
      <x:c r="D1" s="3" t="str">
        <x:v>DASHBOARD DE PRODUÇÃO E ORDENS</x:v>
      </x:c>
      <x:c r="E1" s="3" t="str">
        <x:v>DASHBOARD DE PRODUÇÃO E ORDENS</x:v>
      </x:c>
      <x:c r="F1" s="3" t="str">
        <x:v>DASHBOARD DE PRODUÇÃO E ORDENS</x:v>
      </x:c>
      <x:c r="G1" s="3" t="str">
        <x:v>DASHBOARD DE PRODUÇÃO E ORDENS</x:v>
      </x:c>
      <x:c r="H1" s="3" t="str">
        <x:v>DASHBOARD DE PRODUÇÃO E ORDENS</x:v>
      </x:c>
      <x:c r="I1" s="3" t="str">
        <x:v>DASHBOARD DE PRODUÇÃO E ORDENS</x:v>
      </x:c>
      <x:c r="J1" s="3" t="str">
        <x:v>DASHBOARD DE PRODUÇÃO E ORDENS</x:v>
      </x:c>
      <x:c r="K1" s="3" t="str">
        <x:v>DASHBOARD DE PRODUÇÃO E ORDENS</x:v>
      </x:c>
      <x:c r="L1" s="3" t="str">
        <x:v>DASHBOARD DE PRODUÇÃO E ORDENS</x:v>
      </x:c>
      <x:c r="M1" s="3" t="str">
        <x:v>DASHBOARD DE PRODUÇÃO E ORDENS</x:v>
      </x:c>
      <x:c r="N1" s="3" t="str">
        <x:v>DASHBOARD DE PRODUÇÃO E ORDENS</x:v>
      </x:c>
    </x:row>
    <x:row r="2">
      <x:c r="A2" s="23" t="str">
        <x:v>Priorize ordens atrasadas ou bloqueadas, acompanhe rendimento e compare o custo unitário real com o padrão.</x:v>
      </x:c>
      <x:c r="B2" s="23" t="str">
        <x:v>Priorize ordens atrasadas ou bloqueadas, acompanhe rendimento e compare o custo unitário real com o padrão.</x:v>
      </x:c>
      <x:c r="C2" s="23" t="str">
        <x:v>Priorize ordens atrasadas ou bloqueadas, acompanhe rendimento e compare o custo unitário real com o padrão.</x:v>
      </x:c>
      <x:c r="D2" s="23" t="str">
        <x:v>Priorize ordens atrasadas ou bloqueadas, acompanhe rendimento e compare o custo unitário real com o padrão.</x:v>
      </x:c>
      <x:c r="E2" s="23" t="str">
        <x:v>Priorize ordens atrasadas ou bloqueadas, acompanhe rendimento e compare o custo unitário real com o padrão.</x:v>
      </x:c>
      <x:c r="F2" s="23" t="str">
        <x:v>Priorize ordens atrasadas ou bloqueadas, acompanhe rendimento e compare o custo unitário real com o padrão.</x:v>
      </x:c>
      <x:c r="G2" s="23" t="str">
        <x:v>Priorize ordens atrasadas ou bloqueadas, acompanhe rendimento e compare o custo unitário real com o padrão.</x:v>
      </x:c>
      <x:c r="H2" s="23" t="str">
        <x:v>Priorize ordens atrasadas ou bloqueadas, acompanhe rendimento e compare o custo unitário real com o padrão.</x:v>
      </x:c>
      <x:c r="I2" s="23" t="str">
        <x:v>Priorize ordens atrasadas ou bloqueadas, acompanhe rendimento e compare o custo unitário real com o padrão.</x:v>
      </x:c>
      <x:c r="J2" s="23" t="str">
        <x:v>Priorize ordens atrasadas ou bloqueadas, acompanhe rendimento e compare o custo unitário real com o padrão.</x:v>
      </x:c>
      <x:c r="K2" s="23" t="str">
        <x:v>Priorize ordens atrasadas ou bloqueadas, acompanhe rendimento e compare o custo unitário real com o padrão.</x:v>
      </x:c>
      <x:c r="L2" s="23" t="str">
        <x:v>Priorize ordens atrasadas ou bloqueadas, acompanhe rendimento e compare o custo unitário real com o padrão.</x:v>
      </x:c>
      <x:c r="M2" s="23" t="str">
        <x:v>Priorize ordens atrasadas ou bloqueadas, acompanhe rendimento e compare o custo unitário real com o padrão.</x:v>
      </x:c>
      <x:c r="N2" s="23" t="str">
        <x:v>Priorize ordens atrasadas ou bloqueadas, acompanhe rendimento e compare o custo unitário real com o padrão.</x:v>
      </x:c>
    </x:row>
    <x:row r="3">
      <x:c r="A3" s="25" t="str">
        <x:v>Data da análise</x:v>
      </x:c>
      <x:c r="B3" s="26" t="n">
        <x:f>TODAY()</x:f>
        <x:v>46306</x:v>
      </x:c>
    </x:row>
    <x:row r="5">
      <x:c r="A5" s="28" t="str">
        <x:v>OPS ATIVAS</x:v>
      </x:c>
      <x:c r="B5" s="28" t="str">
        <x:v>OPS ATIVAS</x:v>
      </x:c>
      <x:c r="C5" s="28" t="str">
        <x:v>QTDE PLANEJADA (MISTA)</x:v>
      </x:c>
      <x:c r="D5" s="28" t="str">
        <x:v>QTDE PLANEJADA</x:v>
      </x:c>
      <x:c r="E5" s="28" t="str">
        <x:v>QTDE APROVADA (MISTA)</x:v>
      </x:c>
      <x:c r="F5" s="28" t="str">
        <x:v>QTDE APROVADA</x:v>
      </x:c>
      <x:c r="G5" s="28" t="str">
        <x:v>RENDIMENTO</x:v>
      </x:c>
      <x:c r="H5" s="28" t="str">
        <x:v>RENDIMENTO</x:v>
      </x:c>
      <x:c r="I5" s="28" t="str">
        <x:v>CUSTO APONTADO</x:v>
      </x:c>
      <x:c r="J5" s="28" t="str">
        <x:v>CUSTO APONTADO</x:v>
      </x:c>
      <x:c r="K5" s="28" t="str">
        <x:v>CUSTO APONTADO</x:v>
      </x:c>
      <x:c r="L5" s="28" t="str">
        <x:v>OPS CRÍTICAS</x:v>
      </x:c>
      <x:c r="M5" s="28" t="str">
        <x:v>OPS CRÍTICAS</x:v>
      </x:c>
      <x:c r="N5" s="28" t="str">
        <x:v>OPS CRÍTICAS</x:v>
      </x:c>
    </x:row>
    <x:row r="6">
      <x:c r="A6" s="43" t="n">
        <x:f>COUNTIFS(Ordens_Producao!$A$5:$A$104,"&lt;&gt;",Ordens_Producao!$H$5:$H$104,"&lt;&gt;Concluída",Ordens_Producao!$H$5:$H$104,"&lt;&gt;Cancelada")</x:f>
        <x:v>5</x:v>
      </x:c>
      <x:c r="B6" s="44"/>
      <x:c r="C6" s="47" t="n">
        <x:f>SUM(Ordens_Producao!$F$5:$F$104)</x:f>
        <x:v>6750</x:v>
      </x:c>
      <x:c r="D6" s="48"/>
      <x:c r="E6" s="47" t="n">
        <x:f>SUM(Ordens_Producao!$J$5:$J$104)</x:f>
        <x:v>3600</x:v>
      </x:c>
      <x:c r="F6" s="48"/>
      <x:c r="G6" s="51" t="n">
        <x:f>IF(SUM(Ordens_Producao!$I$5:$I$104)=0,0,SUM(Ordens_Producao!$J$5:$J$104)/SUM(Ordens_Producao!$I$5:$I$104))</x:f>
        <x:v>0.977464023893565</x:v>
      </x:c>
      <x:c r="H6" s="52"/>
      <x:c r="I6" s="61" t="n">
        <x:f>SUM(Ordens_Producao!$P$5:$P$104)</x:f>
        <x:v>41870</x:v>
      </x:c>
      <x:c r="J6" s="62"/>
      <x:c r="K6" s="63"/>
      <x:c r="L6" s="43" t="n">
        <x:f>COUNTIF(Ordens_Producao!$U$5:$U$104,"1 - AGIR AGORA")</x:f>
        <x:v>5</x:v>
      </x:c>
      <x:c r="M6" s="67"/>
      <x:c r="N6" s="44"/>
    </x:row>
    <x:row r="7">
      <x:c r="A7" s="45"/>
      <x:c r="B7" s="46"/>
      <x:c r="C7" s="49"/>
      <x:c r="D7" s="50"/>
      <x:c r="E7" s="49"/>
      <x:c r="F7" s="50"/>
      <x:c r="G7" s="53"/>
      <x:c r="H7" s="54"/>
      <x:c r="I7" s="64"/>
      <x:c r="J7" s="65"/>
      <x:c r="K7" s="66"/>
      <x:c r="L7" s="45"/>
      <x:c r="M7" s="68"/>
      <x:c r="N7" s="46"/>
    </x:row>
    <x:row r="8" ht="32" customHeight="1">
      <x:c r="A8" s="140" t="str">
        <x:f>"APONTAMENTOS A REVISAR: "&amp;COUNTIF(Apontamentos!$O$5:$O$304,"REVISAR DADOS")&amp;". Apenas OK entra nos totais. Corrija a coluna O antes de interpretar."</x:f>
        <x:v>APONTAMENTOS A REVISAR: 0. Apenas OK entra nos totais. Corrija a coluna O antes de interpretar.</x:v>
      </x:c>
      <x:c r="B8" s="140"/>
      <x:c r="C8" s="140"/>
      <x:c r="D8" s="140"/>
      <x:c r="E8" s="140"/>
      <x:c r="F8" s="140"/>
      <x:c r="G8" s="140"/>
      <x:c r="H8" s="140"/>
      <x:c r="I8" s="140"/>
      <x:c r="J8" s="140"/>
      <x:c r="K8" s="140"/>
      <x:c r="L8" s="140"/>
      <x:c r="M8" s="140"/>
      <x:c r="N8" s="140"/>
    </x:row>
    <x:row r="9" ht="42" customHeight="1">
      <x:c r="A9" s="69" t="str">
        <x:v>PRIMEIRAS 6 ORDENS — SEM ORDENAÇÃO AUTOMÁTICA</x:v>
      </x:c>
      <x:c r="B9" s="69" t="str">
        <x:v>PRIORIDADES OPERACIONAIS</x:v>
      </x:c>
      <x:c r="C9" s="69" t="str">
        <x:v>PRIORIDADES OPERACIONAIS</x:v>
      </x:c>
      <x:c r="D9" s="69" t="str">
        <x:v>PRIORIDADES OPERACIONAIS</x:v>
      </x:c>
      <x:c r="E9" s="69" t="str">
        <x:v>PRIORIDADES OPERACIONAIS</x:v>
      </x:c>
      <x:c r="F9" s="69" t="str">
        <x:v>PRIORIDADES OPERACIONAIS</x:v>
      </x:c>
      <x:c r="G9" s="69" t="str">
        <x:v>PRIORIDADES OPERACIONAIS</x:v>
      </x:c>
      <x:c r="H9" s="69" t="str">
        <x:v>PRIORIDADES OPERACIONAIS</x:v>
      </x:c>
      <x:c r="J9" s="12" t="str">
        <x:v>OP</x:v>
      </x:c>
      <x:c r="K9" s="12" t="str">
        <x:v>Planejado</x:v>
      </x:c>
      <x:c r="L9" s="12" t="str">
        <x:v>Aprovado</x:v>
      </x:c>
    </x:row>
    <x:row r="10" ht="42" customHeight="1">
      <x:c r="A10" s="12" t="str">
        <x:v>OP</x:v>
      </x:c>
      <x:c r="B10" s="12" t="str">
        <x:v>Produto</x:v>
      </x:c>
      <x:c r="C10" s="12" t="str">
        <x:v>Prazo</x:v>
      </x:c>
      <x:c r="D10" s="12" t="str">
        <x:v>Status</x:v>
      </x:c>
      <x:c r="E10" s="12" t="str">
        <x:v>Progresso</x:v>
      </x:c>
      <x:c r="F10" s="12" t="str">
        <x:v>Rendimento</x:v>
      </x:c>
      <x:c r="G10" s="12" t="str">
        <x:v>Situação</x:v>
      </x:c>
      <x:c r="H10" s="12" t="str">
        <x:v>Ação</x:v>
      </x:c>
      <x:c r="J10" t="str">
        <x:f>Ordens_Producao!A5</x:f>
        <x:v>OP-1001</x:v>
      </x:c>
      <x:c r="K10" t="n">
        <x:f>Ordens_Producao!F5</x:f>
        <x:v>1200</x:v>
      </x:c>
      <x:c r="L10" t="n">
        <x:f>Ordens_Producao!J5</x:f>
        <x:v>700</x:v>
      </x:c>
    </x:row>
    <x:row r="11">
      <x:c r="A11" s="70" t="str">
        <x:f>Ordens_Producao!A5</x:f>
        <x:v>OP-1001</x:v>
      </x:c>
      <x:c r="B11" s="71" t="str">
        <x:f>Ordens_Producao!C5</x:f>
        <x:v>Detergente 5 L</x:v>
      </x:c>
      <x:c r="C11" s="72" t="n">
        <x:f>Ordens_Producao!E5</x:f>
        <x:v>46289</x:v>
      </x:c>
      <x:c r="D11" s="71" t="str">
        <x:f>Ordens_Producao!H5</x:f>
        <x:v>Em produção</x:v>
      </x:c>
      <x:c r="E11" s="73" t="n">
        <x:f>Ordens_Producao!M5</x:f>
        <x:v>0.5833333333333334</x:v>
      </x:c>
      <x:c r="F11" s="73" t="n">
        <x:f>Ordens_Producao!L5</x:f>
        <x:v>0.958904109589041</x:v>
      </x:c>
      <x:c r="G11" s="71" t="str">
        <x:f>Ordens_Producao!T5</x:f>
        <x:v>ATRASADA</x:v>
      </x:c>
      <x:c r="H11" s="74" t="str">
        <x:f>Ordens_Producao!U5</x:f>
        <x:v>1 - AGIR AGORA</x:v>
      </x:c>
      <x:c r="J11" t="str">
        <x:f>Ordens_Producao!A6</x:f>
        <x:v>OP-1002</x:v>
      </x:c>
      <x:c r="K11" t="n">
        <x:f>Ordens_Producao!F6</x:f>
        <x:v>3000</x:v>
      </x:c>
      <x:c r="L11" t="n">
        <x:f>Ordens_Producao!J6</x:f>
        <x:v>2100</x:v>
      </x:c>
    </x:row>
    <x:row r="12">
      <x:c r="A12" s="70" t="str">
        <x:f>Ordens_Producao!A6</x:f>
        <x:v>OP-1002</x:v>
      </x:c>
      <x:c r="B12" s="71" t="str">
        <x:f>Ordens_Producao!C6</x:f>
        <x:v>Colorau 500 g</x:v>
      </x:c>
      <x:c r="C12" s="72" t="n">
        <x:f>Ordens_Producao!E6</x:f>
        <x:v>46291</x:v>
      </x:c>
      <x:c r="D12" s="71" t="str">
        <x:f>Ordens_Producao!H6</x:f>
        <x:v>Em produção</x:v>
      </x:c>
      <x:c r="E12" s="73" t="n">
        <x:f>Ordens_Producao!M6</x:f>
        <x:v>0.7</x:v>
      </x:c>
      <x:c r="F12" s="73" t="n">
        <x:f>Ordens_Producao!L6</x:f>
        <x:v>0.9790209790209791</x:v>
      </x:c>
      <x:c r="G12" s="71" t="str">
        <x:f>Ordens_Producao!T6</x:f>
        <x:v>ATRASADA</x:v>
      </x:c>
      <x:c r="H12" s="74" t="str">
        <x:f>Ordens_Producao!U6</x:f>
        <x:v>1 - AGIR AGORA</x:v>
      </x:c>
      <x:c r="J12" t="str">
        <x:f>Ordens_Producao!A7</x:f>
        <x:v>OP-1003</x:v>
      </x:c>
      <x:c r="K12" t="n">
        <x:f>Ordens_Producao!F7</x:f>
        <x:v>800</x:v>
      </x:c>
      <x:c r="L12" t="n">
        <x:f>Ordens_Producao!J7</x:f>
        <x:v>800</x:v>
      </x:c>
    </x:row>
    <x:row r="13">
      <x:c r="A13" s="70" t="str">
        <x:f>Ordens_Producao!A7</x:f>
        <x:v>OP-1003</x:v>
      </x:c>
      <x:c r="B13" s="71" t="str">
        <x:f>Ordens_Producao!C7</x:f>
        <x:v>Colágeno 1 kg</x:v>
      </x:c>
      <x:c r="C13" s="72" t="n">
        <x:f>Ordens_Producao!E7</x:f>
        <x:v>46290</x:v>
      </x:c>
      <x:c r="D13" s="71" t="str">
        <x:f>Ordens_Producao!H7</x:f>
        <x:v>Concluída</x:v>
      </x:c>
      <x:c r="E13" s="73" t="n">
        <x:f>Ordens_Producao!M7</x:f>
        <x:v>1</x:v>
      </x:c>
      <x:c r="F13" s="73" t="n">
        <x:f>Ordens_Producao!L7</x:f>
        <x:v>0.9900990099009901</x:v>
      </x:c>
      <x:c r="G13" s="71" t="str">
        <x:f>Ordens_Producao!T7</x:f>
        <x:v>CONCLUÍDA</x:v>
      </x:c>
      <x:c r="H13" s="74" t="str">
        <x:f>Ordens_Producao!U7</x:f>
        <x:v>ENCERRADA</x:v>
      </x:c>
      <x:c r="J13" t="str">
        <x:f>Ordens_Producao!A8</x:f>
        <x:v>OP-1004</x:v>
      </x:c>
      <x:c r="K13" t="n">
        <x:f>Ordens_Producao!F8</x:f>
        <x:v>600</x:v>
      </x:c>
      <x:c r="L13" t="n">
        <x:f>Ordens_Producao!J8</x:f>
        <x:v>0</x:v>
      </x:c>
    </x:row>
    <x:row r="14">
      <x:c r="A14" s="70" t="str">
        <x:f>Ordens_Producao!A8</x:f>
        <x:v>OP-1004</x:v>
      </x:c>
      <x:c r="B14" s="71" t="str">
        <x:f>Ordens_Producao!C8</x:f>
        <x:v>Kit de temperos</x:v>
      </x:c>
      <x:c r="C14" s="72" t="n">
        <x:f>Ordens_Producao!E8</x:f>
        <x:v>46294</x:v>
      </x:c>
      <x:c r="D14" s="71" t="str">
        <x:f>Ordens_Producao!H8</x:f>
        <x:v>Planejada</x:v>
      </x:c>
      <x:c r="E14" s="73" t="n">
        <x:f>Ordens_Producao!M8</x:f>
        <x:v>0</x:v>
      </x:c>
      <x:c r="F14" s="73" t="n">
        <x:f>Ordens_Producao!L8</x:f>
        <x:v>0</x:v>
      </x:c>
      <x:c r="G14" s="71" t="str">
        <x:f>Ordens_Producao!T8</x:f>
        <x:v>ATRASADA</x:v>
      </x:c>
      <x:c r="H14" s="74" t="str">
        <x:f>Ordens_Producao!U8</x:f>
        <x:v>1 - AGIR AGORA</x:v>
      </x:c>
      <x:c r="J14" t="str">
        <x:f>Ordens_Producao!A9</x:f>
        <x:v>OP-1005</x:v>
      </x:c>
      <x:c r="K14" t="n">
        <x:f>Ordens_Producao!F9</x:f>
        <x:v>150</x:v>
      </x:c>
      <x:c r="L14" t="n">
        <x:f>Ordens_Producao!J9</x:f>
        <x:v>0</x:v>
      </x:c>
    </x:row>
    <x:row r="15">
      <x:c r="A15" s="70" t="str">
        <x:f>Ordens_Producao!A9</x:f>
        <x:v>OP-1005</x:v>
      </x:c>
      <x:c r="B15" s="71" t="str">
        <x:f>Ordens_Producao!C9</x:f>
        <x:v>Blend A 25 kg</x:v>
      </x:c>
      <x:c r="C15" s="72" t="n">
        <x:f>Ordens_Producao!E9</x:f>
        <x:v>46295</x:v>
      </x:c>
      <x:c r="D15" s="71" t="str">
        <x:f>Ordens_Producao!H9</x:f>
        <x:v>Planejada</x:v>
      </x:c>
      <x:c r="E15" s="73" t="n">
        <x:f>Ordens_Producao!M9</x:f>
        <x:v>0</x:v>
      </x:c>
      <x:c r="F15" s="73" t="n">
        <x:f>Ordens_Producao!L9</x:f>
        <x:v>0</x:v>
      </x:c>
      <x:c r="G15" s="71" t="str">
        <x:f>Ordens_Producao!T9</x:f>
        <x:v>ATRASADA</x:v>
      </x:c>
      <x:c r="H15" s="74" t="str">
        <x:f>Ordens_Producao!U9</x:f>
        <x:v>1 - AGIR AGORA</x:v>
      </x:c>
      <x:c r="J15" t="str">
        <x:f>Ordens_Producao!A10</x:f>
        <x:v>OP-1006</x:v>
      </x:c>
      <x:c r="K15" t="n">
        <x:f>Ordens_Producao!F10</x:f>
        <x:v>1000</x:v>
      </x:c>
      <x:c r="L15" t="n">
        <x:f>Ordens_Producao!J10</x:f>
        <x:v>0</x:v>
      </x:c>
    </x:row>
    <x:row r="16">
      <x:c r="A16" s="70" t="str">
        <x:f>Ordens_Producao!A10</x:f>
        <x:v>OP-1006</x:v>
      </x:c>
      <x:c r="B16" s="71" t="str">
        <x:f>Ordens_Producao!C10</x:f>
        <x:v>Detergente 5 L</x:v>
      </x:c>
      <x:c r="C16" s="72" t="n">
        <x:f>Ordens_Producao!E10</x:f>
        <x:v>46297</x:v>
      </x:c>
      <x:c r="D16" s="71" t="str">
        <x:f>Ordens_Producao!H10</x:f>
        <x:v>Bloqueada</x:v>
      </x:c>
      <x:c r="E16" s="73" t="n">
        <x:f>Ordens_Producao!M10</x:f>
        <x:v>0</x:v>
      </x:c>
      <x:c r="F16" s="73" t="n">
        <x:f>Ordens_Producao!L10</x:f>
        <x:v>0</x:v>
      </x:c>
      <x:c r="G16" s="71" t="str">
        <x:f>Ordens_Producao!T10</x:f>
        <x:v>BLOQUEADA</x:v>
      </x:c>
      <x:c r="H16" s="74" t="str">
        <x:f>Ordens_Producao!U10</x:f>
        <x:v>1 - AGIR AGORA</x:v>
      </x:c>
    </x:row>
    <x:row r="19">
      <x:c r="A19" s="69" t="str">
        <x:v>CUSTO E PERDAS POR ORDEM</x:v>
      </x:c>
      <x:c r="B19" s="69" t="str">
        <x:v>CUSTO E PERDAS POR ORDEM</x:v>
      </x:c>
      <x:c r="C19" s="69" t="str">
        <x:v>CUSTO E PERDAS POR ORDEM</x:v>
      </x:c>
      <x:c r="D19" s="69" t="str">
        <x:v>CUSTO E PERDAS POR ORDEM</x:v>
      </x:c>
      <x:c r="E19" s="69" t="str">
        <x:v>CUSTO E PERDAS POR ORDEM</x:v>
      </x:c>
      <x:c r="F19" s="69" t="str">
        <x:v>CUSTO E PERDAS POR ORDEM</x:v>
      </x:c>
      <x:c r="G19" s="69" t="str">
        <x:v>CUSTO E PERDAS POR ORDEM</x:v>
      </x:c>
      <x:c r="H19" s="69" t="str">
        <x:v>CUSTO E PERDAS POR ORDEM</x:v>
      </x:c>
    </x:row>
    <x:row r="20" ht="42" customHeight="1">
      <x:c r="A20" s="12" t="str">
        <x:v>OP</x:v>
      </x:c>
      <x:c r="B20" s="12" t="str">
        <x:v>Produto</x:v>
      </x:c>
      <x:c r="C20" s="12" t="str">
        <x:v>Produzido</x:v>
      </x:c>
      <x:c r="D20" s="12" t="str">
        <x:v>Refugo</x:v>
      </x:c>
      <x:c r="E20" s="12" t="str">
        <x:v>Horas parada</x:v>
      </x:c>
      <x:c r="F20" s="12" t="str">
        <x:v>Custo total</x:v>
      </x:c>
      <x:c r="G20" s="12" t="str">
        <x:v>Custo unitário</x:v>
      </x:c>
      <x:c r="H20" s="12" t="str">
        <x:v>Desvio padrão</x:v>
      </x:c>
    </x:row>
    <x:row r="21">
      <x:c r="A21" s="70" t="str">
        <x:f>Ordens_Producao!A5</x:f>
        <x:v>OP-1001</x:v>
      </x:c>
      <x:c r="B21" s="71" t="str">
        <x:f>Ordens_Producao!C5</x:f>
        <x:v>Detergente 5 L</x:v>
      </x:c>
      <x:c r="C21" s="71" t="n">
        <x:f>Ordens_Producao!I5</x:f>
        <x:v>730</x:v>
      </x:c>
      <x:c r="D21" s="71" t="n">
        <x:f>Ordens_Producao!K5</x:f>
        <x:v>30</x:v>
      </x:c>
      <x:c r="E21" s="75" t="n">
        <x:f>Ordens_Producao!O5</x:f>
        <x:v>3.9000000000000004</x:v>
      </x:c>
      <x:c r="F21" s="76" t="n">
        <x:f>Ordens_Producao!P5</x:f>
        <x:v>16460</x:v>
      </x:c>
      <x:c r="G21" s="76" t="n">
        <x:f>Ordens_Producao!Q5</x:f>
        <x:v>23.514285714285716</x:v>
      </x:c>
      <x:c r="H21" s="77" t="n">
        <x:f>Ordens_Producao!S5</x:f>
        <x:v>5.014285714285716</x:v>
      </x:c>
      <x:c r="J21" s="96" t="str">
        <x:v>B3 controla os alertas. Total de quantidades/rendimento mistura unidades do exemplo; compare por OP e produto. Totais incluem histórico de concluídas/canceladas. Tabelas e gráfico mostram primeiras6 ordens. Corrija REVISAR DADOS antes de interpretar.</x:v>
      </x:c>
      <x:c r="K21" s="97" t="str">
        <x:v>Decisão recomendada: trate primeiro as OPs atrasadas ou bloqueadas; depois investigue rendimento abaixo do alvo e custo unitário acima do padrão. Use os apontamentos para separar parada, setup, mão de obra e material.</x:v>
      </x:c>
      <x:c r="L21" s="97" t="str">
        <x:v>Decisão recomendada: trate primeiro as OPs atrasadas ou bloqueadas; depois investigue rendimento abaixo do alvo e custo unitário acima do padrão. Use os apontamentos para separar parada, setup, mão de obra e material.</x:v>
      </x:c>
      <x:c r="M21" s="97" t="str">
        <x:v>Decisão recomendada: trate primeiro as OPs atrasadas ou bloqueadas; depois investigue rendimento abaixo do alvo e custo unitário acima do padrão. Use os apontamentos para separar parada, setup, mão de obra e material.</x:v>
      </x:c>
      <x:c r="N21" s="98" t="str">
        <x:v>Decisão recomendada: trate primeiro as OPs atrasadas ou bloqueadas; depois investigue rendimento abaixo do alvo e custo unitário acima do padrão. Use os apontamentos para separar parada, setup, mão de obra e material.</x:v>
      </x:c>
    </x:row>
    <x:row r="22">
      <x:c r="A22" s="70" t="str">
        <x:f>Ordens_Producao!A6</x:f>
        <x:v>OP-1002</x:v>
      </x:c>
      <x:c r="B22" s="71" t="str">
        <x:f>Ordens_Producao!C6</x:f>
        <x:v>Colorau 500 g</x:v>
      </x:c>
      <x:c r="C22" s="71" t="n">
        <x:f>Ordens_Producao!I6</x:f>
        <x:v>2145</x:v>
      </x:c>
      <x:c r="D22" s="71" t="n">
        <x:f>Ordens_Producao!K6</x:f>
        <x:v>45</x:v>
      </x:c>
      <x:c r="E22" s="75" t="n">
        <x:f>Ordens_Producao!O6</x:f>
        <x:v>2.1</x:v>
      </x:c>
      <x:c r="F22" s="76" t="n">
        <x:f>Ordens_Producao!P6</x:f>
        <x:v>10350</x:v>
      </x:c>
      <x:c r="G22" s="76" t="n">
        <x:f>Ordens_Producao!Q6</x:f>
        <x:v>4.928571428571429</x:v>
      </x:c>
      <x:c r="H22" s="77" t="n">
        <x:f>Ordens_Producao!S6</x:f>
        <x:v>0.7285714285714286</x:v>
      </x:c>
      <x:c r="J22" s="99" t="str">
        <x:v>Decisão recomendada: trate primeiro as OPs atrasadas ou bloqueadas; depois investigue rendimento abaixo do alvo e custo unitário acima do padrão. Use os apontamentos para separar parada, setup, mão de obra e material.</x:v>
      </x:c>
      <x:c r="K22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L22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M22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N22" s="101" t="str">
        <x:v>Decisão recomendada: trate primeiro as OPs atrasadas ou bloqueadas; depois investigue rendimento abaixo do alvo e custo unitário acima do padrão. Use os apontamentos para separar parada, setup, mão de obra e material.</x:v>
      </x:c>
    </x:row>
    <x:row r="23">
      <x:c r="A23" s="70" t="str">
        <x:f>Ordens_Producao!A7</x:f>
        <x:v>OP-1003</x:v>
      </x:c>
      <x:c r="B23" s="71" t="str">
        <x:f>Ordens_Producao!C7</x:f>
        <x:v>Colágeno 1 kg</x:v>
      </x:c>
      <x:c r="C23" s="71" t="n">
        <x:f>Ordens_Producao!I7</x:f>
        <x:v>808</x:v>
      </x:c>
      <x:c r="D23" s="71" t="n">
        <x:f>Ordens_Producao!K7</x:f>
        <x:v>8</x:v>
      </x:c>
      <x:c r="E23" s="75" t="n">
        <x:f>Ordens_Producao!O7</x:f>
        <x:v>0.30000000000000004</x:v>
      </x:c>
      <x:c r="F23" s="76" t="n">
        <x:f>Ordens_Producao!P7</x:f>
        <x:v>14560</x:v>
      </x:c>
      <x:c r="G23" s="76" t="n">
        <x:f>Ordens_Producao!Q7</x:f>
        <x:v>18.2</x:v>
      </x:c>
      <x:c r="H23" s="77" t="n">
        <x:f>Ordens_Producao!S7</x:f>
        <x:v>2.1999999999999993</x:v>
      </x:c>
      <x:c r="J23" s="99" t="str">
        <x:v>Decisão recomendada: trate primeiro as OPs atrasadas ou bloqueadas; depois investigue rendimento abaixo do alvo e custo unitário acima do padrão. Use os apontamentos para separar parada, setup, mão de obra e material.</x:v>
      </x:c>
      <x:c r="K23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L23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M23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N23" s="101" t="str">
        <x:v>Decisão recomendada: trate primeiro as OPs atrasadas ou bloqueadas; depois investigue rendimento abaixo do alvo e custo unitário acima do padrão. Use os apontamentos para separar parada, setup, mão de obra e material.</x:v>
      </x:c>
    </x:row>
    <x:row r="24">
      <x:c r="A24" s="70" t="str">
        <x:f>Ordens_Producao!A8</x:f>
        <x:v>OP-1004</x:v>
      </x:c>
      <x:c r="B24" s="71" t="str">
        <x:f>Ordens_Producao!C8</x:f>
        <x:v>Kit de temperos</x:v>
      </x:c>
      <x:c r="C24" s="71" t="n">
        <x:f>Ordens_Producao!I8</x:f>
        <x:v>0</x:v>
      </x:c>
      <x:c r="D24" s="71" t="n">
        <x:f>Ordens_Producao!K8</x:f>
        <x:v>0</x:v>
      </x:c>
      <x:c r="E24" s="75" t="n">
        <x:f>Ordens_Producao!O8</x:f>
        <x:v>0</x:v>
      </x:c>
      <x:c r="F24" s="76" t="n">
        <x:f>Ordens_Producao!P8</x:f>
        <x:v>280</x:v>
      </x:c>
      <x:c r="G24" s="76" t="n">
        <x:f>Ordens_Producao!Q8</x:f>
        <x:v>0</x:v>
      </x:c>
      <x:c r="H24" s="77" t="str">
        <x:f>Ordens_Producao!S8</x:f>
      </x:c>
      <x:c r="J24" s="99" t="str">
        <x:v>Decisão recomendada: trate primeiro as OPs atrasadas ou bloqueadas; depois investigue rendimento abaixo do alvo e custo unitário acima do padrão. Use os apontamentos para separar parada, setup, mão de obra e material.</x:v>
      </x:c>
      <x:c r="K24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L24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M24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N24" s="101" t="str">
        <x:v>Decisão recomendada: trate primeiro as OPs atrasadas ou bloqueadas; depois investigue rendimento abaixo do alvo e custo unitário acima do padrão. Use os apontamentos para separar parada, setup, mão de obra e material.</x:v>
      </x:c>
    </x:row>
    <x:row r="25">
      <x:c r="A25" s="70" t="str">
        <x:f>Ordens_Producao!A9</x:f>
        <x:v>OP-1005</x:v>
      </x:c>
      <x:c r="B25" s="71" t="str">
        <x:f>Ordens_Producao!C9</x:f>
        <x:v>Blend A 25 kg</x:v>
      </x:c>
      <x:c r="C25" s="71" t="n">
        <x:f>Ordens_Producao!I9</x:f>
        <x:v>0</x:v>
      </x:c>
      <x:c r="D25" s="71" t="n">
        <x:f>Ordens_Producao!K9</x:f>
        <x:v>0</x:v>
      </x:c>
      <x:c r="E25" s="75" t="n">
        <x:f>Ordens_Producao!O9</x:f>
        <x:v>0.6</x:v>
      </x:c>
      <x:c r="F25" s="76" t="n">
        <x:f>Ordens_Producao!P9</x:f>
        <x:v>220</x:v>
      </x:c>
      <x:c r="G25" s="76" t="n">
        <x:f>Ordens_Producao!Q9</x:f>
        <x:v>0</x:v>
      </x:c>
      <x:c r="H25" s="77" t="str">
        <x:f>Ordens_Producao!S9</x:f>
      </x:c>
      <x:c r="J25" s="99" t="str">
        <x:v>Decisão recomendada: trate primeiro as OPs atrasadas ou bloqueadas; depois investigue rendimento abaixo do alvo e custo unitário acima do padrão. Use os apontamentos para separar parada, setup, mão de obra e material.</x:v>
      </x:c>
      <x:c r="K25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L25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M25" s="100" t="str">
        <x:v>Decisão recomendada: trate primeiro as OPs atrasadas ou bloqueadas; depois investigue rendimento abaixo do alvo e custo unitário acima do padrão. Use os apontamentos para separar parada, setup, mão de obra e material.</x:v>
      </x:c>
      <x:c r="N25" s="101" t="str">
        <x:v>Decisão recomendada: trate primeiro as OPs atrasadas ou bloqueadas; depois investigue rendimento abaixo do alvo e custo unitário acima do padrão. Use os apontamentos para separar parada, setup, mão de obra e material.</x:v>
      </x:c>
    </x:row>
    <x:row r="26">
      <x:c r="A26" s="70" t="str">
        <x:f>Ordens_Producao!A10</x:f>
        <x:v>OP-1006</x:v>
      </x:c>
      <x:c r="B26" s="71" t="str">
        <x:f>Ordens_Producao!C10</x:f>
        <x:v>Detergente 5 L</x:v>
      </x:c>
      <x:c r="C26" s="71" t="n">
        <x:f>Ordens_Producao!I10</x:f>
        <x:v>0</x:v>
      </x:c>
      <x:c r="D26" s="71" t="n">
        <x:f>Ordens_Producao!K10</x:f>
        <x:v>0</x:v>
      </x:c>
      <x:c r="E26" s="75" t="n">
        <x:f>Ordens_Producao!O10</x:f>
        <x:v>0</x:v>
      </x:c>
      <x:c r="F26" s="76" t="n">
        <x:f>Ordens_Producao!P10</x:f>
        <x:v>0</x:v>
      </x:c>
      <x:c r="G26" s="76" t="n">
        <x:f>Ordens_Producao!Q10</x:f>
        <x:v>0</x:v>
      </x:c>
      <x:c r="H26" s="77" t="str">
        <x:f>Ordens_Producao!S10</x:f>
      </x:c>
      <x:c r="J26" s="102" t="str">
        <x:v>Decisão recomendada: trate primeiro as OPs atrasadas ou bloqueadas; depois investigue rendimento abaixo do alvo e custo unitário acima do padrão. Use os apontamentos para separar parada, setup, mão de obra e material.</x:v>
      </x:c>
      <x:c r="K26" s="103" t="str">
        <x:v>Decisão recomendada: trate primeiro as OPs atrasadas ou bloqueadas; depois investigue rendimento abaixo do alvo e custo unitário acima do padrão. Use os apontamentos para separar parada, setup, mão de obra e material.</x:v>
      </x:c>
      <x:c r="L26" s="103" t="str">
        <x:v>Decisão recomendada: trate primeiro as OPs atrasadas ou bloqueadas; depois investigue rendimento abaixo do alvo e custo unitário acima do padrão. Use os apontamentos para separar parada, setup, mão de obra e material.</x:v>
      </x:c>
      <x:c r="M26" s="103" t="str">
        <x:v>Decisão recomendada: trate primeiro as OPs atrasadas ou bloqueadas; depois investigue rendimento abaixo do alvo e custo unitário acima do padrão. Use os apontamentos para separar parada, setup, mão de obra e material.</x:v>
      </x:c>
      <x:c r="N26" s="104" t="str">
        <x:v>Decisão recomendada: trate primeiro as OPs atrasadas ou bloqueadas; depois investigue rendimento abaixo do alvo e custo unitário acima do padrão. Use os apontamentos para separar parada, setup, mão de obra e material.</x:v>
      </x:c>
    </x:row>
  </x:sheetData>
  <x:mergeCells>
    <x:mergeCell ref="A1:N1"/>
    <x:mergeCell ref="A2:N2"/>
    <x:mergeCell ref="A5:B5"/>
    <x:mergeCell ref="A6:B7"/>
    <x:mergeCell ref="C5:D5"/>
    <x:mergeCell ref="C6:D7"/>
    <x:mergeCell ref="E5:F5"/>
    <x:mergeCell ref="E6:F7"/>
    <x:mergeCell ref="G5:H5"/>
    <x:mergeCell ref="G6:H7"/>
    <x:mergeCell ref="I5:K5"/>
    <x:mergeCell ref="I6:K7"/>
    <x:mergeCell ref="L5:N5"/>
    <x:mergeCell ref="L6:N7"/>
    <x:mergeCell ref="A9:H9"/>
    <x:mergeCell ref="A19:H19"/>
    <x:mergeCell ref="J21:N26"/>
    <x:mergeCell ref="A8:N8"/>
  </x:mergeCells>
  <x:conditionalFormatting sqref="G11:G16">
    <x:cfRule type="containsText" dxfId="8" priority="1" operator="containsText" text="ATRASADA"/>
    <x:cfRule type="containsText" dxfId="9" priority="2" operator="containsText" text="BLOQUEADA"/>
  </x:conditionalFormatting>
  <x:conditionalFormatting sqref="H21:H26">
    <x:cfRule type="cellIs" dxfId="10" priority="3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aa9fc8f4af0b44eb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5" hidden="0" customWidth="1"/>
    <x:col min="2" max="2" width="18" hidden="0" customWidth="1"/>
    <x:col min="3" max="3" width="25" hidden="0" customWidth="1"/>
    <x:col min="4" max="4" width="18" hidden="0" customWidth="1"/>
    <x:col min="5" max="5" width="16" hidden="0" customWidth="1"/>
    <x:col min="6" max="6" width="18" hidden="0" customWidth="1"/>
    <x:col min="7" max="7" width="14" hidden="0" customWidth="1"/>
    <x:col min="8" max="8" width="18" hidden="0" customWidth="1"/>
    <x:col min="9" max="9" width="18" hidden="0" customWidth="1"/>
    <x:col min="10" max="10" width="18" hidden="0" customWidth="1"/>
    <x:col min="11" max="11" width="14" hidden="0" customWidth="1"/>
    <x:col min="12" max="12" width="16" hidden="0" customWidth="1"/>
    <x:col min="13" max="13" width="15" hidden="0" customWidth="1"/>
    <x:col min="14" max="14" width="18" hidden="0" customWidth="1"/>
    <x:col min="15" max="15" width="16" hidden="0" customWidth="1"/>
    <x:col min="16" max="16" width="19" hidden="0" customWidth="1"/>
    <x:col min="17" max="17" width="19" hidden="0" customWidth="1"/>
    <x:col min="18" max="18" width="18" hidden="0" customWidth="1"/>
    <x:col min="19" max="19" width="18" hidden="0" customWidth="1"/>
    <x:col min="20" max="20" width="18" hidden="0" customWidth="1"/>
    <x:col min="21" max="21" width="25" hidden="0" customWidth="1"/>
  </x:cols>
  <x:sheetData>
    <x:row r="1" ht="34" customHeight="1">
      <x:c r="A1" s="3" t="str">
        <x:v>ORDENS DE PRODUÇÃO E CONTROLE DE RESULTADOS</x:v>
      </x:c>
      <x:c r="B1" s="3" t="str">
        <x:v>ORDENS DE PRODUÇÃO E CONTROLE DE RESULTADOS</x:v>
      </x:c>
      <x:c r="C1" s="3" t="str">
        <x:v>ORDENS DE PRODUÇÃO E CONTROLE DE RESULTADOS</x:v>
      </x:c>
      <x:c r="D1" s="3" t="str">
        <x:v>ORDENS DE PRODUÇÃO E CONTROLE DE RESULTADOS</x:v>
      </x:c>
      <x:c r="E1" s="3" t="str">
        <x:v>ORDENS DE PRODUÇÃO E CONTROLE DE RESULTADOS</x:v>
      </x:c>
      <x:c r="F1" s="3" t="str">
        <x:v>ORDENS DE PRODUÇÃO E CONTROLE DE RESULTADOS</x:v>
      </x:c>
      <x:c r="G1" s="3" t="str">
        <x:v>ORDENS DE PRODUÇÃO E CONTROLE DE RESULTADOS</x:v>
      </x:c>
      <x:c r="H1" s="3" t="str">
        <x:v>ORDENS DE PRODUÇÃO E CONTROLE DE RESULTADOS</x:v>
      </x:c>
      <x:c r="I1" s="3" t="str">
        <x:v>ORDENS DE PRODUÇÃO E CONTROLE DE RESULTADOS</x:v>
      </x:c>
      <x:c r="J1" s="3" t="str">
        <x:v>ORDENS DE PRODUÇÃO E CONTROLE DE RESULTADOS</x:v>
      </x:c>
      <x:c r="K1" s="3" t="str">
        <x:v>ORDENS DE PRODUÇÃO E CONTROLE DE RESULTADOS</x:v>
      </x:c>
      <x:c r="L1" s="3" t="str">
        <x:v>ORDENS DE PRODUÇÃO E CONTROLE DE RESULTADOS</x:v>
      </x:c>
      <x:c r="M1" s="3" t="str">
        <x:v>ORDENS DE PRODUÇÃO E CONTROLE DE RESULTADOS</x:v>
      </x:c>
      <x:c r="N1" s="3" t="str">
        <x:v>ORDENS DE PRODUÇÃO E CONTROLE DE RESULTADOS</x:v>
      </x:c>
      <x:c r="O1" s="3" t="str">
        <x:v>ORDENS DE PRODUÇÃO E CONTROLE DE RESULTADOS</x:v>
      </x:c>
      <x:c r="P1" s="3" t="str">
        <x:v>ORDENS DE PRODUÇÃO E CONTROLE DE RESULTADOS</x:v>
      </x:c>
      <x:c r="Q1" s="3" t="str">
        <x:v>ORDENS DE PRODUÇÃO E CONTROLE DE RESULTADOS</x:v>
      </x:c>
      <x:c r="R1" s="3" t="str">
        <x:v>ORDENS DE PRODUÇÃO E CONTROLE DE RESULTADOS</x:v>
      </x:c>
      <x:c r="S1" s="3" t="str">
        <x:v>ORDENS DE PRODUÇÃO E CONTROLE DE RESULTADOS</x:v>
      </x:c>
      <x:c r="T1" s="3" t="str">
        <x:v>ORDENS DE PRODUÇÃO E CONTROLE DE RESULTADOS</x:v>
      </x:c>
      <x:c r="U1" s="3" t="str">
        <x:v>ORDENS DE PRODUÇÃO E CONTROLE DE RESULTADOS</x:v>
      </x:c>
    </x:row>
    <x:row r="2">
      <x:c r="A2" s="6" t="str">
        <x:v>Preencha os campos amarelos. Quantidades, rendimento, progresso, horas, custos, prazos e ações são calculados pelos apontamentos.</x:v>
      </x:c>
      <x:c r="B2" s="6" t="str">
        <x:v>Preencha os campos amarelos. Quantidades, rendimento, progresso, horas, custos, prazos e ações são calculados pelos apontamentos.</x:v>
      </x:c>
      <x:c r="C2" s="6" t="str">
        <x:v>Preencha os campos amarelos. Quantidades, rendimento, progresso, horas, custos, prazos e ações são calculados pelos apontamentos.</x:v>
      </x:c>
      <x:c r="D2" s="6" t="str">
        <x:v>Preencha os campos amarelos. Quantidades, rendimento, progresso, horas, custos, prazos e ações são calculados pelos apontamentos.</x:v>
      </x:c>
      <x:c r="E2" s="6" t="str">
        <x:v>Preencha os campos amarelos. Quantidades, rendimento, progresso, horas, custos, prazos e ações são calculados pelos apontamentos.</x:v>
      </x:c>
      <x:c r="F2" s="6" t="str">
        <x:v>Preencha os campos amarelos. Quantidades, rendimento, progresso, horas, custos, prazos e ações são calculados pelos apontamentos.</x:v>
      </x:c>
      <x:c r="G2" s="6" t="str">
        <x:v>Preencha os campos amarelos. Quantidades, rendimento, progresso, horas, custos, prazos e ações são calculados pelos apontamentos.</x:v>
      </x:c>
      <x:c r="H2" s="6" t="str">
        <x:v>Preencha os campos amarelos. Quantidades, rendimento, progresso, horas, custos, prazos e ações são calculados pelos apontamentos.</x:v>
      </x:c>
      <x:c r="I2" s="6" t="str">
        <x:v>Preencha os campos amarelos. Quantidades, rendimento, progresso, horas, custos, prazos e ações são calculados pelos apontamentos.</x:v>
      </x:c>
      <x:c r="J2" s="6" t="str">
        <x:v>Preencha os campos amarelos. Quantidades, rendimento, progresso, horas, custos, prazos e ações são calculados pelos apontamentos.</x:v>
      </x:c>
      <x:c r="K2" s="6" t="str">
        <x:v>Preencha os campos amarelos. Quantidades, rendimento, progresso, horas, custos, prazos e ações são calculados pelos apontamentos.</x:v>
      </x:c>
      <x:c r="L2" s="6" t="str">
        <x:v>Preencha os campos amarelos. Quantidades, rendimento, progresso, horas, custos, prazos e ações são calculados pelos apontamentos.</x:v>
      </x:c>
      <x:c r="M2" s="6" t="str">
        <x:v>Preencha os campos amarelos. Quantidades, rendimento, progresso, horas, custos, prazos e ações são calculados pelos apontamentos.</x:v>
      </x:c>
      <x:c r="N2" s="6" t="str">
        <x:v>Preencha os campos amarelos. Quantidades, rendimento, progresso, horas, custos, prazos e ações são calculados pelos apontamentos.</x:v>
      </x:c>
      <x:c r="O2" s="6" t="str">
        <x:v>Preencha os campos amarelos. Quantidades, rendimento, progresso, horas, custos, prazos e ações são calculados pelos apontamentos.</x:v>
      </x:c>
      <x:c r="P2" s="6" t="str">
        <x:v>Preencha os campos amarelos. Quantidades, rendimento, progresso, horas, custos, prazos e ações são calculados pelos apontamentos.</x:v>
      </x:c>
      <x:c r="Q2" s="6" t="str">
        <x:v>Preencha os campos amarelos. Quantidades, rendimento, progresso, horas, custos, prazos e ações são calculados pelos apontamentos.</x:v>
      </x:c>
      <x:c r="R2" s="6" t="str">
        <x:v>Preencha os campos amarelos. Quantidades, rendimento, progresso, horas, custos, prazos e ações são calculados pelos apontamentos.</x:v>
      </x:c>
      <x:c r="S2" s="6" t="str">
        <x:v>Preencha os campos amarelos. Quantidades, rendimento, progresso, horas, custos, prazos e ações são calculados pelos apontamentos.</x:v>
      </x:c>
      <x:c r="T2" s="6" t="str">
        <x:v>Preencha os campos amarelos. Quantidades, rendimento, progresso, horas, custos, prazos e ações são calculados pelos apontamentos.</x:v>
      </x:c>
      <x:c r="U2" s="6" t="str">
        <x:v>Preencha os campos amarelos. Quantidades, rendimento, progresso, horas, custos, prazos e ações são calculados pelos apontamentos.</x:v>
      </x:c>
    </x:row>
    <x:row r="4" ht="42" customHeight="1">
      <x:c r="A4" s="12" t="str">
        <x:v>OP</x:v>
      </x:c>
      <x:c r="B4" s="12" t="str">
        <x:v>Código produto</x:v>
      </x:c>
      <x:c r="C4" s="12" t="str">
        <x:v>Produto</x:v>
      </x:c>
      <x:c r="D4" s="12" t="str">
        <x:v>Início planejado</x:v>
      </x:c>
      <x:c r="E4" s="12" t="str">
        <x:v>Prazo</x:v>
      </x:c>
      <x:c r="F4" s="12" t="str">
        <x:v>Qtde planejada</x:v>
      </x:c>
      <x:c r="G4" s="12" t="str">
        <x:v>Prioridade</x:v>
      </x:c>
      <x:c r="H4" s="12" t="str">
        <x:v>Status</x:v>
      </x:c>
      <x:c r="I4" s="12" t="str">
        <x:v>Qtde produzida</x:v>
      </x:c>
      <x:c r="J4" s="12" t="str">
        <x:v>Qtde aprovada</x:v>
      </x:c>
      <x:c r="K4" s="12" t="str">
        <x:v>Refugo</x:v>
      </x:c>
      <x:c r="L4" s="12" t="str">
        <x:v>Rendimento</x:v>
      </x:c>
      <x:c r="M4" s="12" t="str">
        <x:v>Progresso</x:v>
      </x:c>
      <x:c r="N4" s="12" t="str">
        <x:v>Horas apontadas</x:v>
      </x:c>
      <x:c r="O4" s="12" t="str">
        <x:v>Horas parada</x:v>
      </x:c>
      <x:c r="P4" s="12" t="str">
        <x:v>Custo total</x:v>
      </x:c>
      <x:c r="Q4" s="12" t="str">
        <x:v>Custo unitário</x:v>
      </x:c>
      <x:c r="R4" s="12" t="str">
        <x:v>Custo padrão</x:v>
      </x:c>
      <x:c r="S4" s="12" t="str">
        <x:v>Desvio custo</x:v>
      </x:c>
      <x:c r="T4" s="12" t="str">
        <x:v>Situação prazo</x:v>
      </x:c>
      <x:c r="U4" s="12" t="str">
        <x:v>Ação recomendada</x:v>
      </x:c>
    </x:row>
    <x:row r="5">
      <x:c r="A5" s="13" t="str">
        <x:v>OP-1001</x:v>
      </x:c>
      <x:c r="B5" s="13" t="str">
        <x:v>P-001</x:v>
      </x:c>
      <x:c r="C5" t="str">
        <x:f>IF(B5="","",IFERROR(VLOOKUP(B5,Produtos!$A$5:$F$104,2,FALSE),"NÃO CADASTRADO"))</x:f>
        <x:v>Detergente 5 L</x:v>
      </x:c>
      <x:c r="D5" s="17" t="n">
        <x:v>46287</x:v>
      </x:c>
      <x:c r="E5" s="17" t="n">
        <x:v>46289</x:v>
      </x:c>
      <x:c r="F5" s="13" t="n">
        <x:v>1200</x:v>
      </x:c>
      <x:c r="G5" s="13" t="str">
        <x:v>Alta</x:v>
      </x:c>
      <x:c r="H5" s="13" t="str">
        <x:v>Em produção</x:v>
      </x:c>
      <x:c r="I5" t="n">
        <x:f>IF(A5="","",J5+K5)</x:f>
        <x:v>730</x:v>
      </x:c>
      <x:c r="J5" t="n">
        <x:f>IF(A5="","",IF(COUNTIF($A$5:$A$104,A5)&lt;&gt;1,0,SUMIFS(Apontamentos!$F$5:$F$304,Apontamentos!$C$5:$C$304,A5,Apontamentos!$O$5:$O$304,"OK")))</x:f>
        <x:v>700</x:v>
      </x:c>
      <x:c r="K5" t="n">
        <x:f>IF(A5="","",IF(COUNTIF($A$5:$A$104,A5)&lt;&gt;1,0,SUMIFS(Apontamentos!$G$5:$G$304,Apontamentos!$C$5:$C$304,A5,Apontamentos!$O$5:$O$304,"OK")))</x:f>
        <x:v>30</x:v>
      </x:c>
      <x:c r="L5" s="20" t="n">
        <x:f>IF(I5=0,0,J5/I5)</x:f>
        <x:v>0.958904109589041</x:v>
      </x:c>
      <x:c r="M5" s="20" t="n">
        <x:f>IF(F5=0,0,J5/F5)</x:f>
        <x:v>0.5833333333333334</x:v>
      </x:c>
      <x:c r="N5" s="21" t="n">
        <x:f>IF(A5="","",IF(COUNTIF($A$5:$A$104,A5)&lt;&gt;1,0,SUMIFS(Apontamentos!$H$5:$H$304,Apontamentos!$C$5:$C$304,A5,Apontamentos!$O$5:$O$304,"OK")))</x:f>
        <x:v>17.5</x:v>
      </x:c>
      <x:c r="O5" s="21" t="n">
        <x:f>IF(A5="","",IF(COUNTIF($A$5:$A$104,A5)&lt;&gt;1,0,SUMIFS(Apontamentos!$J$5:$J$304,Apontamentos!$C$5:$C$304,A5,Apontamentos!$O$5:$O$304,"OK")))</x:f>
        <x:v>3.9000000000000004</x:v>
      </x:c>
      <x:c r="P5" s="19" t="n">
        <x:f>IF(A5="","",IF(COUNTIF($A$5:$A$104,A5)&lt;&gt;1,0,SUMIFS(Apontamentos!$M$5:$M$304,Apontamentos!$C$5:$C$304,A5,Apontamentos!$O$5:$O$304,"OK")))</x:f>
        <x:v>16460</x:v>
      </x:c>
      <x:c r="Q5" s="19" t="n">
        <x:f>IF(J5=0,0,P5/J5)</x:f>
        <x:v>23.514285714285716</x:v>
      </x:c>
      <x:c r="R5" s="19" t="n">
        <x:f>IF(B5="",0,IFERROR(VLOOKUP(B5,Produtos!$A$5:$F$104,6,FALSE),0))</x:f>
        <x:v>18.5</x:v>
      </x:c>
      <x:c r="S5" s="19" t="n">
        <x:f>IF(A5="","",IF(J5=0,"",Q5-R5))</x:f>
        <x:v>5.014285714285716</x:v>
      </x:c>
      <x:c r="T5" t="str">
        <x:f>IF(A5="","",IF(H5="Cancelada","CANCELADA",IF(H5="Concluída","CONCLUÍDA",IF(OR(COUNTIF($A$5:$A$104,A5)&lt;&gt;1,NOT(ISNUMBER(D5)),NOT(ISNUMBER(E5)),E5&lt;D5,NOT(ISNUMBER(Dashboard!$B$3)),NOT(ISNUMBER(F5)),F5&lt;=0,COUNTIF(Produtos!$A$5:$A$104,B5)&lt;&gt;1,AND(H5&lt;&gt;"Planejada",H5&lt;&gt;"Liberada",H5&lt;&gt;"Em produção",H5&lt;&gt;"Bloqueada")),"REVISAR DADOS",IF(H5="Bloqueada","BLOQUEADA",IF(Dashboard!$B$3&gt;E5,"ATRASADA",IF(AND(H5="Planejada",I5=0,Dashboard!$B$3&gt;D5),"INÍCIO ATRASADO",IF(E5-Dashboard!$B$3&lt;=2,"ATENÇÃO","NO PRAZO"))))))))</x:f>
        <x:v>ATRASADA</x:v>
      </x:c>
      <x:c r="U5" t="str">
        <x:f>IF(A5="","",IF(T5="CANCELADA","CANCELADA",IF(T5="CONCLUÍDA","ENCERRADA",IF(T5="REVISAR DADOS","REVISAR DADOS",IF(OR(T5="ATRASADA",T5="BLOQUEADA",T5="INÍCIO ATRASADO"),"1 - AGIR AGORA",IF(AND(I5&gt;0,L5&lt;IFERROR(VLOOKUP(B5,Produtos!$A$5:$F$104,5,FALSE),0)),"2 - INVESTIGAR PERDA",IF(AND(J5&gt;0,S5&gt;0),"2 - REVISAR CUSTO","3 - ACOMPANHAR")))))))</x:f>
        <x:v>1 - AGIR AGORA</x:v>
      </x:c>
    </x:row>
    <x:row r="6">
      <x:c r="A6" s="13" t="str">
        <x:v>OP-1002</x:v>
      </x:c>
      <x:c r="B6" s="13" t="str">
        <x:v>P-002</x:v>
      </x:c>
      <x:c r="C6" t="str">
        <x:f>IF(B6="","",IFERROR(VLOOKUP(B6,Produtos!$A$5:$F$104,2,FALSE),"NÃO CADASTRADO"))</x:f>
        <x:v>Colorau 500 g</x:v>
      </x:c>
      <x:c r="D6" s="17" t="n">
        <x:v>46288</x:v>
      </x:c>
      <x:c r="E6" s="17" t="n">
        <x:v>46291</x:v>
      </x:c>
      <x:c r="F6" s="13" t="n">
        <x:v>3000</x:v>
      </x:c>
      <x:c r="G6" s="13" t="str">
        <x:v>Alta</x:v>
      </x:c>
      <x:c r="H6" s="13" t="str">
        <x:v>Em produção</x:v>
      </x:c>
      <x:c r="I6" t="n">
        <x:f>IF(A6="","",J6+K6)</x:f>
        <x:v>2145</x:v>
      </x:c>
      <x:c r="J6" t="n">
        <x:f>IF(A6="","",IF(COUNTIF($A$5:$A$104,A6)&lt;&gt;1,0,SUMIFS(Apontamentos!$F$5:$F$304,Apontamentos!$C$5:$C$304,A6,Apontamentos!$O$5:$O$304,"OK")))</x:f>
        <x:v>2100</x:v>
      </x:c>
      <x:c r="K6" t="n">
        <x:f>IF(A6="","",IF(COUNTIF($A$5:$A$104,A6)&lt;&gt;1,0,SUMIFS(Apontamentos!$G$5:$G$304,Apontamentos!$C$5:$C$304,A6,Apontamentos!$O$5:$O$304,"OK")))</x:f>
        <x:v>45</x:v>
      </x:c>
      <x:c r="L6" s="20" t="n">
        <x:f>IF(I6=0,0,J6/I6)</x:f>
        <x:v>0.9790209790209791</x:v>
      </x:c>
      <x:c r="M6" s="20" t="n">
        <x:f>IF(F6=0,0,J6/F6)</x:f>
        <x:v>0.7</x:v>
      </x:c>
      <x:c r="N6" s="21" t="n">
        <x:f>IF(A6="","",IF(COUNTIF($A$5:$A$104,A6)&lt;&gt;1,0,SUMIFS(Apontamentos!$H$5:$H$304,Apontamentos!$C$5:$C$304,A6,Apontamentos!$O$5:$O$304,"OK")))</x:f>
        <x:v>16.8</x:v>
      </x:c>
      <x:c r="O6" s="21" t="n">
        <x:f>IF(A6="","",IF(COUNTIF($A$5:$A$104,A6)&lt;&gt;1,0,SUMIFS(Apontamentos!$J$5:$J$304,Apontamentos!$C$5:$C$304,A6,Apontamentos!$O$5:$O$304,"OK")))</x:f>
        <x:v>2.1</x:v>
      </x:c>
      <x:c r="P6" s="19" t="n">
        <x:f>IF(A6="","",IF(COUNTIF($A$5:$A$104,A6)&lt;&gt;1,0,SUMIFS(Apontamentos!$M$5:$M$304,Apontamentos!$C$5:$C$304,A6,Apontamentos!$O$5:$O$304,"OK")))</x:f>
        <x:v>10350</x:v>
      </x:c>
      <x:c r="Q6" s="19" t="n">
        <x:f>IF(J6=0,0,P6/J6)</x:f>
        <x:v>4.928571428571429</x:v>
      </x:c>
      <x:c r="R6" s="19" t="n">
        <x:f>IF(B6="",0,IFERROR(VLOOKUP(B6,Produtos!$A$5:$F$104,6,FALSE),0))</x:f>
        <x:v>4.2</x:v>
      </x:c>
      <x:c r="S6" s="19" t="n">
        <x:f>IF(A6="","",IF(J6=0,"",Q6-R6))</x:f>
        <x:v>0.7285714285714286</x:v>
      </x:c>
      <x:c r="T6" t="str">
        <x:f>IF(A6="","",IF(H6="Cancelada","CANCELADA",IF(H6="Concluída","CONCLUÍDA",IF(OR(COUNTIF($A$5:$A$104,A6)&lt;&gt;1,NOT(ISNUMBER(D6)),NOT(ISNUMBER(E6)),E6&lt;D6,NOT(ISNUMBER(Dashboard!$B$3)),NOT(ISNUMBER(F6)),F6&lt;=0,COUNTIF(Produtos!$A$5:$A$104,B6)&lt;&gt;1,AND(H6&lt;&gt;"Planejada",H6&lt;&gt;"Liberada",H6&lt;&gt;"Em produção",H6&lt;&gt;"Bloqueada")),"REVISAR DADOS",IF(H6="Bloqueada","BLOQUEADA",IF(Dashboard!$B$3&gt;E6,"ATRASADA",IF(AND(H6="Planejada",I6=0,Dashboard!$B$3&gt;D6),"INÍCIO ATRASADO",IF(E6-Dashboard!$B$3&lt;=2,"ATENÇÃO","NO PRAZO"))))))))</x:f>
        <x:v>ATRASADA</x:v>
      </x:c>
      <x:c r="U6" t="str">
        <x:f>IF(A6="","",IF(T6="CANCELADA","CANCELADA",IF(T6="CONCLUÍDA","ENCERRADA",IF(T6="REVISAR DADOS","REVISAR DADOS",IF(OR(T6="ATRASADA",T6="BLOQUEADA",T6="INÍCIO ATRASADO"),"1 - AGIR AGORA",IF(AND(I6&gt;0,L6&lt;IFERROR(VLOOKUP(B6,Produtos!$A$5:$F$104,5,FALSE),0)),"2 - INVESTIGAR PERDA",IF(AND(J6&gt;0,S6&gt;0),"2 - REVISAR CUSTO","3 - ACOMPANHAR")))))))</x:f>
        <x:v>1 - AGIR AGORA</x:v>
      </x:c>
    </x:row>
    <x:row r="7">
      <x:c r="A7" s="13" t="str">
        <x:v>OP-1003</x:v>
      </x:c>
      <x:c r="B7" s="13" t="str">
        <x:v>P-003</x:v>
      </x:c>
      <x:c r="C7" t="str">
        <x:f>IF(B7="","",IFERROR(VLOOKUP(B7,Produtos!$A$5:$F$104,2,FALSE),"NÃO CADASTRADO"))</x:f>
        <x:v>Colágeno 1 kg</x:v>
      </x:c>
      <x:c r="D7" s="17" t="n">
        <x:v>46288</x:v>
      </x:c>
      <x:c r="E7" s="17" t="n">
        <x:v>46290</x:v>
      </x:c>
      <x:c r="F7" s="13" t="n">
        <x:v>800</x:v>
      </x:c>
      <x:c r="G7" s="13" t="str">
        <x:v>Média</x:v>
      </x:c>
      <x:c r="H7" s="13" t="str">
        <x:v>Concluída</x:v>
      </x:c>
      <x:c r="I7" t="n">
        <x:f>IF(A7="","",J7+K7)</x:f>
        <x:v>808</x:v>
      </x:c>
      <x:c r="J7" t="n">
        <x:f>IF(A7="","",IF(COUNTIF($A$5:$A$104,A7)&lt;&gt;1,0,SUMIFS(Apontamentos!$F$5:$F$304,Apontamentos!$C$5:$C$304,A7,Apontamentos!$O$5:$O$304,"OK")))</x:f>
        <x:v>800</x:v>
      </x:c>
      <x:c r="K7" t="n">
        <x:f>IF(A7="","",IF(COUNTIF($A$5:$A$104,A7)&lt;&gt;1,0,SUMIFS(Apontamentos!$G$5:$G$304,Apontamentos!$C$5:$C$304,A7,Apontamentos!$O$5:$O$304,"OK")))</x:f>
        <x:v>8</x:v>
      </x:c>
      <x:c r="L7" s="20" t="n">
        <x:f>IF(I7=0,0,J7/I7)</x:f>
        <x:v>0.9900990099009901</x:v>
      </x:c>
      <x:c r="M7" s="20" t="n">
        <x:f>IF(F7=0,0,J7/F7)</x:f>
        <x:v>1</x:v>
      </x:c>
      <x:c r="N7" s="21" t="n">
        <x:f>IF(A7="","",IF(COUNTIF($A$5:$A$104,A7)&lt;&gt;1,0,SUMIFS(Apontamentos!$H$5:$H$304,Apontamentos!$C$5:$C$304,A7,Apontamentos!$O$5:$O$304,"OK")))</x:f>
        <x:v>13.5</x:v>
      </x:c>
      <x:c r="O7" s="21" t="n">
        <x:f>IF(A7="","",IF(COUNTIF($A$5:$A$104,A7)&lt;&gt;1,0,SUMIFS(Apontamentos!$J$5:$J$304,Apontamentos!$C$5:$C$304,A7,Apontamentos!$O$5:$O$304,"OK")))</x:f>
        <x:v>0.30000000000000004</x:v>
      </x:c>
      <x:c r="P7" s="19" t="n">
        <x:f>IF(A7="","",IF(COUNTIF($A$5:$A$104,A7)&lt;&gt;1,0,SUMIFS(Apontamentos!$M$5:$M$304,Apontamentos!$C$5:$C$304,A7,Apontamentos!$O$5:$O$304,"OK")))</x:f>
        <x:v>14560</x:v>
      </x:c>
      <x:c r="Q7" s="19" t="n">
        <x:f>IF(J7=0,0,P7/J7)</x:f>
        <x:v>18.2</x:v>
      </x:c>
      <x:c r="R7" s="19" t="n">
        <x:f>IF(B7="",0,IFERROR(VLOOKUP(B7,Produtos!$A$5:$F$104,6,FALSE),0))</x:f>
        <x:v>16</x:v>
      </x:c>
      <x:c r="S7" s="19" t="n">
        <x:f>IF(A7="","",IF(J7=0,"",Q7-R7))</x:f>
        <x:v>2.1999999999999993</x:v>
      </x:c>
      <x:c r="T7" t="str">
        <x:f>IF(A7="","",IF(H7="Cancelada","CANCELADA",IF(H7="Concluída","CONCLUÍDA",IF(OR(COUNTIF($A$5:$A$104,A7)&lt;&gt;1,NOT(ISNUMBER(D7)),NOT(ISNUMBER(E7)),E7&lt;D7,NOT(ISNUMBER(Dashboard!$B$3)),NOT(ISNUMBER(F7)),F7&lt;=0,COUNTIF(Produtos!$A$5:$A$104,B7)&lt;&gt;1,AND(H7&lt;&gt;"Planejada",H7&lt;&gt;"Liberada",H7&lt;&gt;"Em produção",H7&lt;&gt;"Bloqueada")),"REVISAR DADOS",IF(H7="Bloqueada","BLOQUEADA",IF(Dashboard!$B$3&gt;E7,"ATRASADA",IF(AND(H7="Planejada",I7=0,Dashboard!$B$3&gt;D7),"INÍCIO ATRASADO",IF(E7-Dashboard!$B$3&lt;=2,"ATENÇÃO","NO PRAZO"))))))))</x:f>
        <x:v>CONCLUÍDA</x:v>
      </x:c>
      <x:c r="U7" t="str">
        <x:f>IF(A7="","",IF(T7="CANCELADA","CANCELADA",IF(T7="CONCLUÍDA","ENCERRADA",IF(T7="REVISAR DADOS","REVISAR DADOS",IF(OR(T7="ATRASADA",T7="BLOQUEADA",T7="INÍCIO ATRASADO"),"1 - AGIR AGORA",IF(AND(I7&gt;0,L7&lt;IFERROR(VLOOKUP(B7,Produtos!$A$5:$F$104,5,FALSE),0)),"2 - INVESTIGAR PERDA",IF(AND(J7&gt;0,S7&gt;0),"2 - REVISAR CUSTO","3 - ACOMPANHAR")))))))</x:f>
        <x:v>ENCERRADA</x:v>
      </x:c>
    </x:row>
    <x:row r="8">
      <x:c r="A8" s="13" t="str">
        <x:v>OP-1004</x:v>
      </x:c>
      <x:c r="B8" s="13" t="str">
        <x:v>P-004</x:v>
      </x:c>
      <x:c r="C8" t="str">
        <x:f>IF(B8="","",IFERROR(VLOOKUP(B8,Produtos!$A$5:$F$104,2,FALSE),"NÃO CADASTRADO"))</x:f>
        <x:v>Kit de temperos</x:v>
      </x:c>
      <x:c r="D8" s="17" t="n">
        <x:v>46290</x:v>
      </x:c>
      <x:c r="E8" s="17" t="n">
        <x:v>46294</x:v>
      </x:c>
      <x:c r="F8" s="13" t="n">
        <x:v>600</x:v>
      </x:c>
      <x:c r="G8" s="13" t="str">
        <x:v>Média</x:v>
      </x:c>
      <x:c r="H8" s="13" t="str">
        <x:v>Planejada</x:v>
      </x:c>
      <x:c r="I8" t="n">
        <x:f>IF(A8="","",J8+K8)</x:f>
        <x:v>0</x:v>
      </x:c>
      <x:c r="J8" t="n">
        <x:f>IF(A8="","",IF(COUNTIF($A$5:$A$104,A8)&lt;&gt;1,0,SUMIFS(Apontamentos!$F$5:$F$304,Apontamentos!$C$5:$C$304,A8,Apontamentos!$O$5:$O$304,"OK")))</x:f>
        <x:v>0</x:v>
      </x:c>
      <x:c r="K8" t="n">
        <x:f>IF(A8="","",IF(COUNTIF($A$5:$A$104,A8)&lt;&gt;1,0,SUMIFS(Apontamentos!$G$5:$G$304,Apontamentos!$C$5:$C$304,A8,Apontamentos!$O$5:$O$304,"OK")))</x:f>
        <x:v>0</x:v>
      </x:c>
      <x:c r="L8" s="20" t="n">
        <x:f>IF(I8=0,0,J8/I8)</x:f>
        <x:v>0</x:v>
      </x:c>
      <x:c r="M8" s="20" t="n">
        <x:f>IF(F8=0,0,J8/F8)</x:f>
        <x:v>0</x:v>
      </x:c>
      <x:c r="N8" s="21" t="n">
        <x:f>IF(A8="","",IF(COUNTIF($A$5:$A$104,A8)&lt;&gt;1,0,SUMIFS(Apontamentos!$H$5:$H$304,Apontamentos!$C$5:$C$304,A8,Apontamentos!$O$5:$O$304,"OK")))</x:f>
        <x:v>1.5</x:v>
      </x:c>
      <x:c r="O8" s="21" t="n">
        <x:f>IF(A8="","",IF(COUNTIF($A$5:$A$104,A8)&lt;&gt;1,0,SUMIFS(Apontamentos!$J$5:$J$304,Apontamentos!$C$5:$C$304,A8,Apontamentos!$O$5:$O$304,"OK")))</x:f>
        <x:v>0</x:v>
      </x:c>
      <x:c r="P8" s="19" t="n">
        <x:f>IF(A8="","",IF(COUNTIF($A$5:$A$104,A8)&lt;&gt;1,0,SUMIFS(Apontamentos!$M$5:$M$304,Apontamentos!$C$5:$C$304,A8,Apontamentos!$O$5:$O$304,"OK")))</x:f>
        <x:v>280</x:v>
      </x:c>
      <x:c r="Q8" s="19" t="n">
        <x:f>IF(J8=0,0,P8/J8)</x:f>
        <x:v>0</x:v>
      </x:c>
      <x:c r="R8" s="19" t="n">
        <x:f>IF(B8="",0,IFERROR(VLOOKUP(B8,Produtos!$A$5:$F$104,6,FALSE),0))</x:f>
        <x:v>9.8</x:v>
      </x:c>
      <x:c r="S8" s="19" t="str">
        <x:f>IF(A8="","",IF(J8=0,"",Q8-R8))</x:f>
      </x:c>
      <x:c r="T8" t="str">
        <x:f>IF(A8="","",IF(H8="Cancelada","CANCELADA",IF(H8="Concluída","CONCLUÍDA",IF(OR(COUNTIF($A$5:$A$104,A8)&lt;&gt;1,NOT(ISNUMBER(D8)),NOT(ISNUMBER(E8)),E8&lt;D8,NOT(ISNUMBER(Dashboard!$B$3)),NOT(ISNUMBER(F8)),F8&lt;=0,COUNTIF(Produtos!$A$5:$A$104,B8)&lt;&gt;1,AND(H8&lt;&gt;"Planejada",H8&lt;&gt;"Liberada",H8&lt;&gt;"Em produção",H8&lt;&gt;"Bloqueada")),"REVISAR DADOS",IF(H8="Bloqueada","BLOQUEADA",IF(Dashboard!$B$3&gt;E8,"ATRASADA",IF(AND(H8="Planejada",I8=0,Dashboard!$B$3&gt;D8),"INÍCIO ATRASADO",IF(E8-Dashboard!$B$3&lt;=2,"ATENÇÃO","NO PRAZO"))))))))</x:f>
        <x:v>ATRASADA</x:v>
      </x:c>
      <x:c r="U8" t="str">
        <x:f>IF(A8="","",IF(T8="CANCELADA","CANCELADA",IF(T8="CONCLUÍDA","ENCERRADA",IF(T8="REVISAR DADOS","REVISAR DADOS",IF(OR(T8="ATRASADA",T8="BLOQUEADA",T8="INÍCIO ATRASADO"),"1 - AGIR AGORA",IF(AND(I8&gt;0,L8&lt;IFERROR(VLOOKUP(B8,Produtos!$A$5:$F$104,5,FALSE),0)),"2 - INVESTIGAR PERDA",IF(AND(J8&gt;0,S8&gt;0),"2 - REVISAR CUSTO","3 - ACOMPANHAR")))))))</x:f>
        <x:v>1 - AGIR AGORA</x:v>
      </x:c>
    </x:row>
    <x:row r="9">
      <x:c r="A9" s="13" t="str">
        <x:v>OP-1005</x:v>
      </x:c>
      <x:c r="B9" s="13" t="str">
        <x:v>P-005</x:v>
      </x:c>
      <x:c r="C9" t="str">
        <x:f>IF(B9="","",IFERROR(VLOOKUP(B9,Produtos!$A$5:$F$104,2,FALSE),"NÃO CADASTRADO"))</x:f>
        <x:v>Blend A 25 kg</x:v>
      </x:c>
      <x:c r="D9" s="17" t="n">
        <x:v>46290</x:v>
      </x:c>
      <x:c r="E9" s="17" t="n">
        <x:v>46295</x:v>
      </x:c>
      <x:c r="F9" s="13" t="n">
        <x:v>150</x:v>
      </x:c>
      <x:c r="G9" s="13" t="str">
        <x:v>Baixa</x:v>
      </x:c>
      <x:c r="H9" s="13" t="str">
        <x:v>Planejada</x:v>
      </x:c>
      <x:c r="I9" t="n">
        <x:f>IF(A9="","",J9+K9)</x:f>
        <x:v>0</x:v>
      </x:c>
      <x:c r="J9" t="n">
        <x:f>IF(A9="","",IF(COUNTIF($A$5:$A$104,A9)&lt;&gt;1,0,SUMIFS(Apontamentos!$F$5:$F$304,Apontamentos!$C$5:$C$304,A9,Apontamentos!$O$5:$O$304,"OK")))</x:f>
        <x:v>0</x:v>
      </x:c>
      <x:c r="K9" t="n">
        <x:f>IF(A9="","",IF(COUNTIF($A$5:$A$104,A9)&lt;&gt;1,0,SUMIFS(Apontamentos!$G$5:$G$304,Apontamentos!$C$5:$C$304,A9,Apontamentos!$O$5:$O$304,"OK")))</x:f>
        <x:v>0</x:v>
      </x:c>
      <x:c r="L9" s="20" t="n">
        <x:f>IF(I9=0,0,J9/I9)</x:f>
        <x:v>0</x:v>
      </x:c>
      <x:c r="M9" s="20" t="n">
        <x:f>IF(F9=0,0,J9/F9)</x:f>
        <x:v>0</x:v>
      </x:c>
      <x:c r="N9" s="21" t="n">
        <x:f>IF(A9="","",IF(COUNTIF($A$5:$A$104,A9)&lt;&gt;1,0,SUMIFS(Apontamentos!$H$5:$H$304,Apontamentos!$C$5:$C$304,A9,Apontamentos!$O$5:$O$304,"OK")))</x:f>
        <x:v>1</x:v>
      </x:c>
      <x:c r="O9" s="21" t="n">
        <x:f>IF(A9="","",IF(COUNTIF($A$5:$A$104,A9)&lt;&gt;1,0,SUMIFS(Apontamentos!$J$5:$J$304,Apontamentos!$C$5:$C$304,A9,Apontamentos!$O$5:$O$304,"OK")))</x:f>
        <x:v>0.6</x:v>
      </x:c>
      <x:c r="P9" s="19" t="n">
        <x:f>IF(A9="","",IF(COUNTIF($A$5:$A$104,A9)&lt;&gt;1,0,SUMIFS(Apontamentos!$M$5:$M$304,Apontamentos!$C$5:$C$304,A9,Apontamentos!$O$5:$O$304,"OK")))</x:f>
        <x:v>220</x:v>
      </x:c>
      <x:c r="Q9" s="19" t="n">
        <x:f>IF(J9=0,0,P9/J9)</x:f>
        <x:v>0</x:v>
      </x:c>
      <x:c r="R9" s="19" t="n">
        <x:f>IF(B9="",0,IFERROR(VLOOKUP(B9,Produtos!$A$5:$F$104,6,FALSE),0))</x:f>
        <x:v>145</x:v>
      </x:c>
      <x:c r="S9" s="19" t="str">
        <x:f>IF(A9="","",IF(J9=0,"",Q9-R9))</x:f>
      </x:c>
      <x:c r="T9" t="str">
        <x:f>IF(A9="","",IF(H9="Cancelada","CANCELADA",IF(H9="Concluída","CONCLUÍDA",IF(OR(COUNTIF($A$5:$A$104,A9)&lt;&gt;1,NOT(ISNUMBER(D9)),NOT(ISNUMBER(E9)),E9&lt;D9,NOT(ISNUMBER(Dashboard!$B$3)),NOT(ISNUMBER(F9)),F9&lt;=0,COUNTIF(Produtos!$A$5:$A$104,B9)&lt;&gt;1,AND(H9&lt;&gt;"Planejada",H9&lt;&gt;"Liberada",H9&lt;&gt;"Em produção",H9&lt;&gt;"Bloqueada")),"REVISAR DADOS",IF(H9="Bloqueada","BLOQUEADA",IF(Dashboard!$B$3&gt;E9,"ATRASADA",IF(AND(H9="Planejada",I9=0,Dashboard!$B$3&gt;D9),"INÍCIO ATRASADO",IF(E9-Dashboard!$B$3&lt;=2,"ATENÇÃO","NO PRAZO"))))))))</x:f>
        <x:v>ATRASADA</x:v>
      </x:c>
      <x:c r="U9" t="str">
        <x:f>IF(A9="","",IF(T9="CANCELADA","CANCELADA",IF(T9="CONCLUÍDA","ENCERRADA",IF(T9="REVISAR DADOS","REVISAR DADOS",IF(OR(T9="ATRASADA",T9="BLOQUEADA",T9="INÍCIO ATRASADO"),"1 - AGIR AGORA",IF(AND(I9&gt;0,L9&lt;IFERROR(VLOOKUP(B9,Produtos!$A$5:$F$104,5,FALSE),0)),"2 - INVESTIGAR PERDA",IF(AND(J9&gt;0,S9&gt;0),"2 - REVISAR CUSTO","3 - ACOMPANHAR")))))))</x:f>
        <x:v>1 - AGIR AGORA</x:v>
      </x:c>
    </x:row>
    <x:row r="10">
      <x:c r="A10" s="13" t="str">
        <x:v>OP-1006</x:v>
      </x:c>
      <x:c r="B10" s="13" t="str">
        <x:v>P-001</x:v>
      </x:c>
      <x:c r="C10" t="str">
        <x:f>IF(B10="","",IFERROR(VLOOKUP(B10,Produtos!$A$5:$F$104,2,FALSE),"NÃO CADASTRADO"))</x:f>
        <x:v>Detergente 5 L</x:v>
      </x:c>
      <x:c r="D10" s="17" t="n">
        <x:v>46293</x:v>
      </x:c>
      <x:c r="E10" s="17" t="n">
        <x:v>46297</x:v>
      </x:c>
      <x:c r="F10" s="13" t="n">
        <x:v>1000</x:v>
      </x:c>
      <x:c r="G10" s="13" t="str">
        <x:v>Alta</x:v>
      </x:c>
      <x:c r="H10" s="13" t="str">
        <x:v>Bloqueada</x:v>
      </x:c>
      <x:c r="I10" t="n">
        <x:f>IF(A10="","",J10+K10)</x:f>
        <x:v>0</x:v>
      </x:c>
      <x:c r="J10" t="n">
        <x:f>IF(A10="","",IF(COUNTIF($A$5:$A$104,A10)&lt;&gt;1,0,SUMIFS(Apontamentos!$F$5:$F$304,Apontamentos!$C$5:$C$304,A10,Apontamentos!$O$5:$O$304,"OK")))</x:f>
        <x:v>0</x:v>
      </x:c>
      <x:c r="K10" t="n">
        <x:f>IF(A10="","",IF(COUNTIF($A$5:$A$104,A10)&lt;&gt;1,0,SUMIFS(Apontamentos!$G$5:$G$304,Apontamentos!$C$5:$C$304,A10,Apontamentos!$O$5:$O$304,"OK")))</x:f>
        <x:v>0</x:v>
      </x:c>
      <x:c r="L10" s="20" t="n">
        <x:f>IF(I10=0,0,J10/I10)</x:f>
        <x:v>0</x:v>
      </x:c>
      <x:c r="M10" s="20" t="n">
        <x:f>IF(F10=0,0,J10/F10)</x:f>
        <x:v>0</x:v>
      </x:c>
      <x:c r="N10" s="21" t="n">
        <x:f>IF(A10="","",IF(COUNTIF($A$5:$A$104,A10)&lt;&gt;1,0,SUMIFS(Apontamentos!$H$5:$H$304,Apontamentos!$C$5:$C$304,A10,Apontamentos!$O$5:$O$304,"OK")))</x:f>
        <x:v>0</x:v>
      </x:c>
      <x:c r="O10" s="21" t="n">
        <x:f>IF(A10="","",IF(COUNTIF($A$5:$A$104,A10)&lt;&gt;1,0,SUMIFS(Apontamentos!$J$5:$J$304,Apontamentos!$C$5:$C$304,A10,Apontamentos!$O$5:$O$304,"OK")))</x:f>
        <x:v>0</x:v>
      </x:c>
      <x:c r="P10" s="19" t="n">
        <x:f>IF(A10="","",IF(COUNTIF($A$5:$A$104,A10)&lt;&gt;1,0,SUMIFS(Apontamentos!$M$5:$M$304,Apontamentos!$C$5:$C$304,A10,Apontamentos!$O$5:$O$304,"OK")))</x:f>
        <x:v>0</x:v>
      </x:c>
      <x:c r="Q10" s="19" t="n">
        <x:f>IF(J10=0,0,P10/J10)</x:f>
        <x:v>0</x:v>
      </x:c>
      <x:c r="R10" s="19" t="n">
        <x:f>IF(B10="",0,IFERROR(VLOOKUP(B10,Produtos!$A$5:$F$104,6,FALSE),0))</x:f>
        <x:v>18.5</x:v>
      </x:c>
      <x:c r="S10" s="19" t="str">
        <x:f>IF(A10="","",IF(J10=0,"",Q10-R10))</x:f>
      </x:c>
      <x:c r="T10" t="str">
        <x:f>IF(A10="","",IF(H10="Cancelada","CANCELADA",IF(H10="Concluída","CONCLUÍDA",IF(OR(COUNTIF($A$5:$A$104,A10)&lt;&gt;1,NOT(ISNUMBER(D10)),NOT(ISNUMBER(E10)),E10&lt;D10,NOT(ISNUMBER(Dashboard!$B$3)),NOT(ISNUMBER(F10)),F10&lt;=0,COUNTIF(Produtos!$A$5:$A$104,B10)&lt;&gt;1,AND(H10&lt;&gt;"Planejada",H10&lt;&gt;"Liberada",H10&lt;&gt;"Em produção",H10&lt;&gt;"Bloqueada")),"REVISAR DADOS",IF(H10="Bloqueada","BLOQUEADA",IF(Dashboard!$B$3&gt;E10,"ATRASADA",IF(AND(H10="Planejada",I10=0,Dashboard!$B$3&gt;D10),"INÍCIO ATRASADO",IF(E10-Dashboard!$B$3&lt;=2,"ATENÇÃO","NO PRAZO"))))))))</x:f>
        <x:v>BLOQUEADA</x:v>
      </x:c>
      <x:c r="U10" t="str">
        <x:f>IF(A10="","",IF(T10="CANCELADA","CANCELADA",IF(T10="CONCLUÍDA","ENCERRADA",IF(T10="REVISAR DADOS","REVISAR DADOS",IF(OR(T10="ATRASADA",T10="BLOQUEADA",T10="INÍCIO ATRASADO"),"1 - AGIR AGORA",IF(AND(I10&gt;0,L10&lt;IFERROR(VLOOKUP(B10,Produtos!$A$5:$F$104,5,FALSE),0)),"2 - INVESTIGAR PERDA",IF(AND(J10&gt;0,S10&gt;0),"2 - REVISAR CUSTO","3 - ACOMPANHAR")))))))</x:f>
        <x:v>1 - AGIR AGORA</x:v>
      </x:c>
    </x:row>
    <x:row r="11">
      <x:c r="A11" s="13"/>
      <x:c r="B11" s="13"/>
      <x:c r="C11" t="str">
        <x:f>IF(B11="","",IFERROR(VLOOKUP(B11,Produtos!$A$5:$F$104,2,FALSE),"NÃO CADASTRADO"))</x:f>
      </x:c>
      <x:c r="D11" s="17"/>
      <x:c r="E11" s="17"/>
      <x:c r="F11" s="13"/>
      <x:c r="G11" s="13"/>
      <x:c r="H11" s="13"/>
      <x:c r="I11" t="str">
        <x:f>IF(A11="","",J11+K11)</x:f>
      </x:c>
      <x:c r="J11" t="str">
        <x:f>IF(A11="","",IF(COUNTIF($A$5:$A$104,A11)&lt;&gt;1,0,SUMIFS(Apontamentos!$F$5:$F$304,Apontamentos!$C$5:$C$304,A11,Apontamentos!$O$5:$O$304,"OK")))</x:f>
      </x:c>
      <x:c r="K11" t="str">
        <x:f>IF(A11="","",IF(COUNTIF($A$5:$A$104,A11)&lt;&gt;1,0,SUMIFS(Apontamentos!$G$5:$G$304,Apontamentos!$C$5:$C$304,A11,Apontamentos!$O$5:$O$304,"OK")))</x:f>
      </x:c>
      <x:c r="L11" s="20" t="n">
        <x:f>IF(I11=0,0,J11/I11)</x:f>
        <x:v>0</x:v>
      </x:c>
      <x:c r="M11" s="20" t="n">
        <x:f>IF(F11=0,0,J11/F11)</x:f>
        <x:v>0</x:v>
      </x:c>
      <x:c r="N11" s="21" t="str">
        <x:f>IF(A11="","",IF(COUNTIF($A$5:$A$104,A11)&lt;&gt;1,0,SUMIFS(Apontamentos!$H$5:$H$304,Apontamentos!$C$5:$C$304,A11,Apontamentos!$O$5:$O$304,"OK")))</x:f>
      </x:c>
      <x:c r="O11" s="21" t="str">
        <x:f>IF(A11="","",IF(COUNTIF($A$5:$A$104,A11)&lt;&gt;1,0,SUMIFS(Apontamentos!$J$5:$J$304,Apontamentos!$C$5:$C$304,A11,Apontamentos!$O$5:$O$304,"OK")))</x:f>
      </x:c>
      <x:c r="P11" s="19" t="str">
        <x:f>IF(A11="","",IF(COUNTIF($A$5:$A$104,A11)&lt;&gt;1,0,SUMIFS(Apontamentos!$M$5:$M$304,Apontamentos!$C$5:$C$304,A11,Apontamentos!$O$5:$O$304,"OK")))</x:f>
      </x:c>
      <x:c r="Q11" s="19" t="n">
        <x:f>IF(J11=0,0,P11/J11)</x:f>
        <x:v>0</x:v>
      </x:c>
      <x:c r="R11" s="19" t="n">
        <x:f>IF(B11="",0,IFERROR(VLOOKUP(B11,Produtos!$A$5:$F$104,6,FALSE),0))</x:f>
        <x:v>0</x:v>
      </x:c>
      <x:c r="S11" s="19" t="str">
        <x:f>IF(A11="","",IF(J11=0,"",Q11-R11))</x:f>
      </x:c>
      <x:c r="T11" t="str">
        <x:f>IF(A11="","",IF(H11="Cancelada","CANCELADA",IF(H11="Concluída","CONCLUÍDA",IF(OR(COUNTIF($A$5:$A$104,A11)&lt;&gt;1,NOT(ISNUMBER(D11)),NOT(ISNUMBER(E11)),E11&lt;D11,NOT(ISNUMBER(Dashboard!$B$3)),NOT(ISNUMBER(F11)),F11&lt;=0,COUNTIF(Produtos!$A$5:$A$104,B11)&lt;&gt;1,AND(H11&lt;&gt;"Planejada",H11&lt;&gt;"Liberada",H11&lt;&gt;"Em produção",H11&lt;&gt;"Bloqueada")),"REVISAR DADOS",IF(H11="Bloqueada","BLOQUEADA",IF(Dashboard!$B$3&gt;E11,"ATRASADA",IF(AND(H11="Planejada",I11=0,Dashboard!$B$3&gt;D11),"INÍCIO ATRASADO",IF(E11-Dashboard!$B$3&lt;=2,"ATENÇÃO","NO PRAZO"))))))))</x:f>
      </x:c>
      <x:c r="U11" t="str">
        <x:f>IF(A11="","",IF(T11="CANCELADA","CANCELADA",IF(T11="CONCLUÍDA","ENCERRADA",IF(T11="REVISAR DADOS","REVISAR DADOS",IF(OR(T11="ATRASADA",T11="BLOQUEADA",T11="INÍCIO ATRASADO"),"1 - AGIR AGORA",IF(AND(I11&gt;0,L11&lt;IFERROR(VLOOKUP(B11,Produtos!$A$5:$F$104,5,FALSE),0)),"2 - INVESTIGAR PERDA",IF(AND(J11&gt;0,S11&gt;0),"2 - REVISAR CUSTO","3 - ACOMPANHAR")))))))</x:f>
      </x:c>
    </x:row>
    <x:row r="12">
      <x:c r="A12" s="13"/>
      <x:c r="B12" s="13"/>
      <x:c r="C12" t="str">
        <x:f>IF(B12="","",IFERROR(VLOOKUP(B12,Produtos!$A$5:$F$104,2,FALSE),"NÃO CADASTRADO"))</x:f>
      </x:c>
      <x:c r="D12" s="17"/>
      <x:c r="E12" s="17"/>
      <x:c r="F12" s="13"/>
      <x:c r="G12" s="13"/>
      <x:c r="H12" s="13"/>
      <x:c r="I12" t="str">
        <x:f>IF(A12="","",J12+K12)</x:f>
      </x:c>
      <x:c r="J12" t="str">
        <x:f>IF(A12="","",IF(COUNTIF($A$5:$A$104,A12)&lt;&gt;1,0,SUMIFS(Apontamentos!$F$5:$F$304,Apontamentos!$C$5:$C$304,A12,Apontamentos!$O$5:$O$304,"OK")))</x:f>
      </x:c>
      <x:c r="K12" t="str">
        <x:f>IF(A12="","",IF(COUNTIF($A$5:$A$104,A12)&lt;&gt;1,0,SUMIFS(Apontamentos!$G$5:$G$304,Apontamentos!$C$5:$C$304,A12,Apontamentos!$O$5:$O$304,"OK")))</x:f>
      </x:c>
      <x:c r="L12" s="20" t="n">
        <x:f>IF(I12=0,0,J12/I12)</x:f>
        <x:v>0</x:v>
      </x:c>
      <x:c r="M12" s="20" t="n">
        <x:f>IF(F12=0,0,J12/F12)</x:f>
        <x:v>0</x:v>
      </x:c>
      <x:c r="N12" s="21" t="str">
        <x:f>IF(A12="","",IF(COUNTIF($A$5:$A$104,A12)&lt;&gt;1,0,SUMIFS(Apontamentos!$H$5:$H$304,Apontamentos!$C$5:$C$304,A12,Apontamentos!$O$5:$O$304,"OK")))</x:f>
      </x:c>
      <x:c r="O12" s="21" t="str">
        <x:f>IF(A12="","",IF(COUNTIF($A$5:$A$104,A12)&lt;&gt;1,0,SUMIFS(Apontamentos!$J$5:$J$304,Apontamentos!$C$5:$C$304,A12,Apontamentos!$O$5:$O$304,"OK")))</x:f>
      </x:c>
      <x:c r="P12" s="19" t="str">
        <x:f>IF(A12="","",IF(COUNTIF($A$5:$A$104,A12)&lt;&gt;1,0,SUMIFS(Apontamentos!$M$5:$M$304,Apontamentos!$C$5:$C$304,A12,Apontamentos!$O$5:$O$304,"OK")))</x:f>
      </x:c>
      <x:c r="Q12" s="19" t="n">
        <x:f>IF(J12=0,0,P12/J12)</x:f>
        <x:v>0</x:v>
      </x:c>
      <x:c r="R12" s="19" t="n">
        <x:f>IF(B12="",0,IFERROR(VLOOKUP(B12,Produtos!$A$5:$F$104,6,FALSE),0))</x:f>
        <x:v>0</x:v>
      </x:c>
      <x:c r="S12" s="19" t="str">
        <x:f>IF(A12="","",IF(J12=0,"",Q12-R12))</x:f>
      </x:c>
      <x:c r="T12" t="str">
        <x:f>IF(A12="","",IF(H12="Cancelada","CANCELADA",IF(H12="Concluída","CONCLUÍDA",IF(OR(COUNTIF($A$5:$A$104,A12)&lt;&gt;1,NOT(ISNUMBER(D12)),NOT(ISNUMBER(E12)),E12&lt;D12,NOT(ISNUMBER(Dashboard!$B$3)),NOT(ISNUMBER(F12)),F12&lt;=0,COUNTIF(Produtos!$A$5:$A$104,B12)&lt;&gt;1,AND(H12&lt;&gt;"Planejada",H12&lt;&gt;"Liberada",H12&lt;&gt;"Em produção",H12&lt;&gt;"Bloqueada")),"REVISAR DADOS",IF(H12="Bloqueada","BLOQUEADA",IF(Dashboard!$B$3&gt;E12,"ATRASADA",IF(AND(H12="Planejada",I12=0,Dashboard!$B$3&gt;D12),"INÍCIO ATRASADO",IF(E12-Dashboard!$B$3&lt;=2,"ATENÇÃO","NO PRAZO"))))))))</x:f>
      </x:c>
      <x:c r="U12" t="str">
        <x:f>IF(A12="","",IF(T12="CANCELADA","CANCELADA",IF(T12="CONCLUÍDA","ENCERRADA",IF(T12="REVISAR DADOS","REVISAR DADOS",IF(OR(T12="ATRASADA",T12="BLOQUEADA",T12="INÍCIO ATRASADO"),"1 - AGIR AGORA",IF(AND(I12&gt;0,L12&lt;IFERROR(VLOOKUP(B12,Produtos!$A$5:$F$104,5,FALSE),0)),"2 - INVESTIGAR PERDA",IF(AND(J12&gt;0,S12&gt;0),"2 - REVISAR CUSTO","3 - ACOMPANHAR")))))))</x:f>
      </x:c>
    </x:row>
    <x:row r="13">
      <x:c r="A13" s="13"/>
      <x:c r="B13" s="13"/>
      <x:c r="C13" t="str">
        <x:f>IF(B13="","",IFERROR(VLOOKUP(B13,Produtos!$A$5:$F$104,2,FALSE),"NÃO CADASTRADO"))</x:f>
      </x:c>
      <x:c r="D13" s="17"/>
      <x:c r="E13" s="17"/>
      <x:c r="F13" s="13"/>
      <x:c r="G13" s="13"/>
      <x:c r="H13" s="13"/>
      <x:c r="I13" t="str">
        <x:f>IF(A13="","",J13+K13)</x:f>
      </x:c>
      <x:c r="J13" t="str">
        <x:f>IF(A13="","",IF(COUNTIF($A$5:$A$104,A13)&lt;&gt;1,0,SUMIFS(Apontamentos!$F$5:$F$304,Apontamentos!$C$5:$C$304,A13,Apontamentos!$O$5:$O$304,"OK")))</x:f>
      </x:c>
      <x:c r="K13" t="str">
        <x:f>IF(A13="","",IF(COUNTIF($A$5:$A$104,A13)&lt;&gt;1,0,SUMIFS(Apontamentos!$G$5:$G$304,Apontamentos!$C$5:$C$304,A13,Apontamentos!$O$5:$O$304,"OK")))</x:f>
      </x:c>
      <x:c r="L13" s="20" t="n">
        <x:f>IF(I13=0,0,J13/I13)</x:f>
        <x:v>0</x:v>
      </x:c>
      <x:c r="M13" s="20" t="n">
        <x:f>IF(F13=0,0,J13/F13)</x:f>
        <x:v>0</x:v>
      </x:c>
      <x:c r="N13" s="21" t="str">
        <x:f>IF(A13="","",IF(COUNTIF($A$5:$A$104,A13)&lt;&gt;1,0,SUMIFS(Apontamentos!$H$5:$H$304,Apontamentos!$C$5:$C$304,A13,Apontamentos!$O$5:$O$304,"OK")))</x:f>
      </x:c>
      <x:c r="O13" s="21" t="str">
        <x:f>IF(A13="","",IF(COUNTIF($A$5:$A$104,A13)&lt;&gt;1,0,SUMIFS(Apontamentos!$J$5:$J$304,Apontamentos!$C$5:$C$304,A13,Apontamentos!$O$5:$O$304,"OK")))</x:f>
      </x:c>
      <x:c r="P13" s="19" t="str">
        <x:f>IF(A13="","",IF(COUNTIF($A$5:$A$104,A13)&lt;&gt;1,0,SUMIFS(Apontamentos!$M$5:$M$304,Apontamentos!$C$5:$C$304,A13,Apontamentos!$O$5:$O$304,"OK")))</x:f>
      </x:c>
      <x:c r="Q13" s="19" t="n">
        <x:f>IF(J13=0,0,P13/J13)</x:f>
        <x:v>0</x:v>
      </x:c>
      <x:c r="R13" s="19" t="n">
        <x:f>IF(B13="",0,IFERROR(VLOOKUP(B13,Produtos!$A$5:$F$104,6,FALSE),0))</x:f>
        <x:v>0</x:v>
      </x:c>
      <x:c r="S13" s="19" t="str">
        <x:f>IF(A13="","",IF(J13=0,"",Q13-R13))</x:f>
      </x:c>
      <x:c r="T13" t="str">
        <x:f>IF(A13="","",IF(H13="Cancelada","CANCELADA",IF(H13="Concluída","CONCLUÍDA",IF(OR(COUNTIF($A$5:$A$104,A13)&lt;&gt;1,NOT(ISNUMBER(D13)),NOT(ISNUMBER(E13)),E13&lt;D13,NOT(ISNUMBER(Dashboard!$B$3)),NOT(ISNUMBER(F13)),F13&lt;=0,COUNTIF(Produtos!$A$5:$A$104,B13)&lt;&gt;1,AND(H13&lt;&gt;"Planejada",H13&lt;&gt;"Liberada",H13&lt;&gt;"Em produção",H13&lt;&gt;"Bloqueada")),"REVISAR DADOS",IF(H13="Bloqueada","BLOQUEADA",IF(Dashboard!$B$3&gt;E13,"ATRASADA",IF(AND(H13="Planejada",I13=0,Dashboard!$B$3&gt;D13),"INÍCIO ATRASADO",IF(E13-Dashboard!$B$3&lt;=2,"ATENÇÃO","NO PRAZO"))))))))</x:f>
      </x:c>
      <x:c r="U13" t="str">
        <x:f>IF(A13="","",IF(T13="CANCELADA","CANCELADA",IF(T13="CONCLUÍDA","ENCERRADA",IF(T13="REVISAR DADOS","REVISAR DADOS",IF(OR(T13="ATRASADA",T13="BLOQUEADA",T13="INÍCIO ATRASADO"),"1 - AGIR AGORA",IF(AND(I13&gt;0,L13&lt;IFERROR(VLOOKUP(B13,Produtos!$A$5:$F$104,5,FALSE),0)),"2 - INVESTIGAR PERDA",IF(AND(J13&gt;0,S13&gt;0),"2 - REVISAR CUSTO","3 - ACOMPANHAR")))))))</x:f>
      </x:c>
    </x:row>
    <x:row r="14">
      <x:c r="A14" s="13"/>
      <x:c r="B14" s="13"/>
      <x:c r="C14" t="str">
        <x:f>IF(B14="","",IFERROR(VLOOKUP(B14,Produtos!$A$5:$F$104,2,FALSE),"NÃO CADASTRADO"))</x:f>
      </x:c>
      <x:c r="D14" s="17"/>
      <x:c r="E14" s="17"/>
      <x:c r="F14" s="13"/>
      <x:c r="G14" s="13"/>
      <x:c r="H14" s="13"/>
      <x:c r="I14" t="str">
        <x:f>IF(A14="","",J14+K14)</x:f>
      </x:c>
      <x:c r="J14" t="str">
        <x:f>IF(A14="","",IF(COUNTIF($A$5:$A$104,A14)&lt;&gt;1,0,SUMIFS(Apontamentos!$F$5:$F$304,Apontamentos!$C$5:$C$304,A14,Apontamentos!$O$5:$O$304,"OK")))</x:f>
      </x:c>
      <x:c r="K14" t="str">
        <x:f>IF(A14="","",IF(COUNTIF($A$5:$A$104,A14)&lt;&gt;1,0,SUMIFS(Apontamentos!$G$5:$G$304,Apontamentos!$C$5:$C$304,A14,Apontamentos!$O$5:$O$304,"OK")))</x:f>
      </x:c>
      <x:c r="L14" s="20" t="n">
        <x:f>IF(I14=0,0,J14/I14)</x:f>
        <x:v>0</x:v>
      </x:c>
      <x:c r="M14" s="20" t="n">
        <x:f>IF(F14=0,0,J14/F14)</x:f>
        <x:v>0</x:v>
      </x:c>
      <x:c r="N14" s="21" t="str">
        <x:f>IF(A14="","",IF(COUNTIF($A$5:$A$104,A14)&lt;&gt;1,0,SUMIFS(Apontamentos!$H$5:$H$304,Apontamentos!$C$5:$C$304,A14,Apontamentos!$O$5:$O$304,"OK")))</x:f>
      </x:c>
      <x:c r="O14" s="21" t="str">
        <x:f>IF(A14="","",IF(COUNTIF($A$5:$A$104,A14)&lt;&gt;1,0,SUMIFS(Apontamentos!$J$5:$J$304,Apontamentos!$C$5:$C$304,A14,Apontamentos!$O$5:$O$304,"OK")))</x:f>
      </x:c>
      <x:c r="P14" s="19" t="str">
        <x:f>IF(A14="","",IF(COUNTIF($A$5:$A$104,A14)&lt;&gt;1,0,SUMIFS(Apontamentos!$M$5:$M$304,Apontamentos!$C$5:$C$304,A14,Apontamentos!$O$5:$O$304,"OK")))</x:f>
      </x:c>
      <x:c r="Q14" s="19" t="n">
        <x:f>IF(J14=0,0,P14/J14)</x:f>
        <x:v>0</x:v>
      </x:c>
      <x:c r="R14" s="19" t="n">
        <x:f>IF(B14="",0,IFERROR(VLOOKUP(B14,Produtos!$A$5:$F$104,6,FALSE),0))</x:f>
        <x:v>0</x:v>
      </x:c>
      <x:c r="S14" s="19" t="str">
        <x:f>IF(A14="","",IF(J14=0,"",Q14-R14))</x:f>
      </x:c>
      <x:c r="T14" t="str">
        <x:f>IF(A14="","",IF(H14="Cancelada","CANCELADA",IF(H14="Concluída","CONCLUÍDA",IF(OR(COUNTIF($A$5:$A$104,A14)&lt;&gt;1,NOT(ISNUMBER(D14)),NOT(ISNUMBER(E14)),E14&lt;D14,NOT(ISNUMBER(Dashboard!$B$3)),NOT(ISNUMBER(F14)),F14&lt;=0,COUNTIF(Produtos!$A$5:$A$104,B14)&lt;&gt;1,AND(H14&lt;&gt;"Planejada",H14&lt;&gt;"Liberada",H14&lt;&gt;"Em produção",H14&lt;&gt;"Bloqueada")),"REVISAR DADOS",IF(H14="Bloqueada","BLOQUEADA",IF(Dashboard!$B$3&gt;E14,"ATRASADA",IF(AND(H14="Planejada",I14=0,Dashboard!$B$3&gt;D14),"INÍCIO ATRASADO",IF(E14-Dashboard!$B$3&lt;=2,"ATENÇÃO","NO PRAZO"))))))))</x:f>
      </x:c>
      <x:c r="U14" t="str">
        <x:f>IF(A14="","",IF(T14="CANCELADA","CANCELADA",IF(T14="CONCLUÍDA","ENCERRADA",IF(T14="REVISAR DADOS","REVISAR DADOS",IF(OR(T14="ATRASADA",T14="BLOQUEADA",T14="INÍCIO ATRASADO"),"1 - AGIR AGORA",IF(AND(I14&gt;0,L14&lt;IFERROR(VLOOKUP(B14,Produtos!$A$5:$F$104,5,FALSE),0)),"2 - INVESTIGAR PERDA",IF(AND(J14&gt;0,S14&gt;0),"2 - REVISAR CUSTO","3 - ACOMPANHAR")))))))</x:f>
      </x:c>
    </x:row>
    <x:row r="15">
      <x:c r="A15" s="13"/>
      <x:c r="B15" s="13"/>
      <x:c r="C15" t="str">
        <x:f>IF(B15="","",IFERROR(VLOOKUP(B15,Produtos!$A$5:$F$104,2,FALSE),"NÃO CADASTRADO"))</x:f>
      </x:c>
      <x:c r="D15" s="17"/>
      <x:c r="E15" s="17"/>
      <x:c r="F15" s="13"/>
      <x:c r="G15" s="13"/>
      <x:c r="H15" s="13"/>
      <x:c r="I15" t="str">
        <x:f>IF(A15="","",J15+K15)</x:f>
      </x:c>
      <x:c r="J15" t="str">
        <x:f>IF(A15="","",IF(COUNTIF($A$5:$A$104,A15)&lt;&gt;1,0,SUMIFS(Apontamentos!$F$5:$F$304,Apontamentos!$C$5:$C$304,A15,Apontamentos!$O$5:$O$304,"OK")))</x:f>
      </x:c>
      <x:c r="K15" t="str">
        <x:f>IF(A15="","",IF(COUNTIF($A$5:$A$104,A15)&lt;&gt;1,0,SUMIFS(Apontamentos!$G$5:$G$304,Apontamentos!$C$5:$C$304,A15,Apontamentos!$O$5:$O$304,"OK")))</x:f>
      </x:c>
      <x:c r="L15" s="20" t="n">
        <x:f>IF(I15=0,0,J15/I15)</x:f>
        <x:v>0</x:v>
      </x:c>
      <x:c r="M15" s="20" t="n">
        <x:f>IF(F15=0,0,J15/F15)</x:f>
        <x:v>0</x:v>
      </x:c>
      <x:c r="N15" s="21" t="str">
        <x:f>IF(A15="","",IF(COUNTIF($A$5:$A$104,A15)&lt;&gt;1,0,SUMIFS(Apontamentos!$H$5:$H$304,Apontamentos!$C$5:$C$304,A15,Apontamentos!$O$5:$O$304,"OK")))</x:f>
      </x:c>
      <x:c r="O15" s="21" t="str">
        <x:f>IF(A15="","",IF(COUNTIF($A$5:$A$104,A15)&lt;&gt;1,0,SUMIFS(Apontamentos!$J$5:$J$304,Apontamentos!$C$5:$C$304,A15,Apontamentos!$O$5:$O$304,"OK")))</x:f>
      </x:c>
      <x:c r="P15" s="19" t="str">
        <x:f>IF(A15="","",IF(COUNTIF($A$5:$A$104,A15)&lt;&gt;1,0,SUMIFS(Apontamentos!$M$5:$M$304,Apontamentos!$C$5:$C$304,A15,Apontamentos!$O$5:$O$304,"OK")))</x:f>
      </x:c>
      <x:c r="Q15" s="19" t="n">
        <x:f>IF(J15=0,0,P15/J15)</x:f>
        <x:v>0</x:v>
      </x:c>
      <x:c r="R15" s="19" t="n">
        <x:f>IF(B15="",0,IFERROR(VLOOKUP(B15,Produtos!$A$5:$F$104,6,FALSE),0))</x:f>
        <x:v>0</x:v>
      </x:c>
      <x:c r="S15" s="19" t="str">
        <x:f>IF(A15="","",IF(J15=0,"",Q15-R15))</x:f>
      </x:c>
      <x:c r="T15" t="str">
        <x:f>IF(A15="","",IF(H15="Cancelada","CANCELADA",IF(H15="Concluída","CONCLUÍDA",IF(OR(COUNTIF($A$5:$A$104,A15)&lt;&gt;1,NOT(ISNUMBER(D15)),NOT(ISNUMBER(E15)),E15&lt;D15,NOT(ISNUMBER(Dashboard!$B$3)),NOT(ISNUMBER(F15)),F15&lt;=0,COUNTIF(Produtos!$A$5:$A$104,B15)&lt;&gt;1,AND(H15&lt;&gt;"Planejada",H15&lt;&gt;"Liberada",H15&lt;&gt;"Em produção",H15&lt;&gt;"Bloqueada")),"REVISAR DADOS",IF(H15="Bloqueada","BLOQUEADA",IF(Dashboard!$B$3&gt;E15,"ATRASADA",IF(AND(H15="Planejada",I15=0,Dashboard!$B$3&gt;D15),"INÍCIO ATRASADO",IF(E15-Dashboard!$B$3&lt;=2,"ATENÇÃO","NO PRAZO"))))))))</x:f>
      </x:c>
      <x:c r="U15" t="str">
        <x:f>IF(A15="","",IF(T15="CANCELADA","CANCELADA",IF(T15="CONCLUÍDA","ENCERRADA",IF(T15="REVISAR DADOS","REVISAR DADOS",IF(OR(T15="ATRASADA",T15="BLOQUEADA",T15="INÍCIO ATRASADO"),"1 - AGIR AGORA",IF(AND(I15&gt;0,L15&lt;IFERROR(VLOOKUP(B15,Produtos!$A$5:$F$104,5,FALSE),0)),"2 - INVESTIGAR PERDA",IF(AND(J15&gt;0,S15&gt;0),"2 - REVISAR CUSTO","3 - ACOMPANHAR")))))))</x:f>
      </x:c>
    </x:row>
    <x:row r="16">
      <x:c r="A16" s="13"/>
      <x:c r="B16" s="13"/>
      <x:c r="C16" t="str">
        <x:f>IF(B16="","",IFERROR(VLOOKUP(B16,Produtos!$A$5:$F$104,2,FALSE),"NÃO CADASTRADO"))</x:f>
      </x:c>
      <x:c r="D16" s="17"/>
      <x:c r="E16" s="17"/>
      <x:c r="F16" s="13"/>
      <x:c r="G16" s="13"/>
      <x:c r="H16" s="13"/>
      <x:c r="I16" t="str">
        <x:f>IF(A16="","",J16+K16)</x:f>
      </x:c>
      <x:c r="J16" t="str">
        <x:f>IF(A16="","",IF(COUNTIF($A$5:$A$104,A16)&lt;&gt;1,0,SUMIFS(Apontamentos!$F$5:$F$304,Apontamentos!$C$5:$C$304,A16,Apontamentos!$O$5:$O$304,"OK")))</x:f>
      </x:c>
      <x:c r="K16" t="str">
        <x:f>IF(A16="","",IF(COUNTIF($A$5:$A$104,A16)&lt;&gt;1,0,SUMIFS(Apontamentos!$G$5:$G$304,Apontamentos!$C$5:$C$304,A16,Apontamentos!$O$5:$O$304,"OK")))</x:f>
      </x:c>
      <x:c r="L16" s="20" t="n">
        <x:f>IF(I16=0,0,J16/I16)</x:f>
        <x:v>0</x:v>
      </x:c>
      <x:c r="M16" s="20" t="n">
        <x:f>IF(F16=0,0,J16/F16)</x:f>
        <x:v>0</x:v>
      </x:c>
      <x:c r="N16" s="21" t="str">
        <x:f>IF(A16="","",IF(COUNTIF($A$5:$A$104,A16)&lt;&gt;1,0,SUMIFS(Apontamentos!$H$5:$H$304,Apontamentos!$C$5:$C$304,A16,Apontamentos!$O$5:$O$304,"OK")))</x:f>
      </x:c>
      <x:c r="O16" s="21" t="str">
        <x:f>IF(A16="","",IF(COUNTIF($A$5:$A$104,A16)&lt;&gt;1,0,SUMIFS(Apontamentos!$J$5:$J$304,Apontamentos!$C$5:$C$304,A16,Apontamentos!$O$5:$O$304,"OK")))</x:f>
      </x:c>
      <x:c r="P16" s="19" t="str">
        <x:f>IF(A16="","",IF(COUNTIF($A$5:$A$104,A16)&lt;&gt;1,0,SUMIFS(Apontamentos!$M$5:$M$304,Apontamentos!$C$5:$C$304,A16,Apontamentos!$O$5:$O$304,"OK")))</x:f>
      </x:c>
      <x:c r="Q16" s="19" t="n">
        <x:f>IF(J16=0,0,P16/J16)</x:f>
        <x:v>0</x:v>
      </x:c>
      <x:c r="R16" s="19" t="n">
        <x:f>IF(B16="",0,IFERROR(VLOOKUP(B16,Produtos!$A$5:$F$104,6,FALSE),0))</x:f>
        <x:v>0</x:v>
      </x:c>
      <x:c r="S16" s="19" t="str">
        <x:f>IF(A16="","",IF(J16=0,"",Q16-R16))</x:f>
      </x:c>
      <x:c r="T16" t="str">
        <x:f>IF(A16="","",IF(H16="Cancelada","CANCELADA",IF(H16="Concluída","CONCLUÍDA",IF(OR(COUNTIF($A$5:$A$104,A16)&lt;&gt;1,NOT(ISNUMBER(D16)),NOT(ISNUMBER(E16)),E16&lt;D16,NOT(ISNUMBER(Dashboard!$B$3)),NOT(ISNUMBER(F16)),F16&lt;=0,COUNTIF(Produtos!$A$5:$A$104,B16)&lt;&gt;1,AND(H16&lt;&gt;"Planejada",H16&lt;&gt;"Liberada",H16&lt;&gt;"Em produção",H16&lt;&gt;"Bloqueada")),"REVISAR DADOS",IF(H16="Bloqueada","BLOQUEADA",IF(Dashboard!$B$3&gt;E16,"ATRASADA",IF(AND(H16="Planejada",I16=0,Dashboard!$B$3&gt;D16),"INÍCIO ATRASADO",IF(E16-Dashboard!$B$3&lt;=2,"ATENÇÃO","NO PRAZO"))))))))</x:f>
      </x:c>
      <x:c r="U16" t="str">
        <x:f>IF(A16="","",IF(T16="CANCELADA","CANCELADA",IF(T16="CONCLUÍDA","ENCERRADA",IF(T16="REVISAR DADOS","REVISAR DADOS",IF(OR(T16="ATRASADA",T16="BLOQUEADA",T16="INÍCIO ATRASADO"),"1 - AGIR AGORA",IF(AND(I16&gt;0,L16&lt;IFERROR(VLOOKUP(B16,Produtos!$A$5:$F$104,5,FALSE),0)),"2 - INVESTIGAR PERDA",IF(AND(J16&gt;0,S16&gt;0),"2 - REVISAR CUSTO","3 - ACOMPANHAR")))))))</x:f>
      </x:c>
    </x:row>
    <x:row r="17">
      <x:c r="A17" s="13"/>
      <x:c r="B17" s="13"/>
      <x:c r="C17" t="str">
        <x:f>IF(B17="","",IFERROR(VLOOKUP(B17,Produtos!$A$5:$F$104,2,FALSE),"NÃO CADASTRADO"))</x:f>
      </x:c>
      <x:c r="D17" s="17"/>
      <x:c r="E17" s="17"/>
      <x:c r="F17" s="13"/>
      <x:c r="G17" s="13"/>
      <x:c r="H17" s="13"/>
      <x:c r="I17" t="str">
        <x:f>IF(A17="","",J17+K17)</x:f>
      </x:c>
      <x:c r="J17" t="str">
        <x:f>IF(A17="","",IF(COUNTIF($A$5:$A$104,A17)&lt;&gt;1,0,SUMIFS(Apontamentos!$F$5:$F$304,Apontamentos!$C$5:$C$304,A17,Apontamentos!$O$5:$O$304,"OK")))</x:f>
      </x:c>
      <x:c r="K17" t="str">
        <x:f>IF(A17="","",IF(COUNTIF($A$5:$A$104,A17)&lt;&gt;1,0,SUMIFS(Apontamentos!$G$5:$G$304,Apontamentos!$C$5:$C$304,A17,Apontamentos!$O$5:$O$304,"OK")))</x:f>
      </x:c>
      <x:c r="L17" s="20" t="n">
        <x:f>IF(I17=0,0,J17/I17)</x:f>
        <x:v>0</x:v>
      </x:c>
      <x:c r="M17" s="20" t="n">
        <x:f>IF(F17=0,0,J17/F17)</x:f>
        <x:v>0</x:v>
      </x:c>
      <x:c r="N17" s="21" t="str">
        <x:f>IF(A17="","",IF(COUNTIF($A$5:$A$104,A17)&lt;&gt;1,0,SUMIFS(Apontamentos!$H$5:$H$304,Apontamentos!$C$5:$C$304,A17,Apontamentos!$O$5:$O$304,"OK")))</x:f>
      </x:c>
      <x:c r="O17" s="21" t="str">
        <x:f>IF(A17="","",IF(COUNTIF($A$5:$A$104,A17)&lt;&gt;1,0,SUMIFS(Apontamentos!$J$5:$J$304,Apontamentos!$C$5:$C$304,A17,Apontamentos!$O$5:$O$304,"OK")))</x:f>
      </x:c>
      <x:c r="P17" s="19" t="str">
        <x:f>IF(A17="","",IF(COUNTIF($A$5:$A$104,A17)&lt;&gt;1,0,SUMIFS(Apontamentos!$M$5:$M$304,Apontamentos!$C$5:$C$304,A17,Apontamentos!$O$5:$O$304,"OK")))</x:f>
      </x:c>
      <x:c r="Q17" s="19" t="n">
        <x:f>IF(J17=0,0,P17/J17)</x:f>
        <x:v>0</x:v>
      </x:c>
      <x:c r="R17" s="19" t="n">
        <x:f>IF(B17="",0,IFERROR(VLOOKUP(B17,Produtos!$A$5:$F$104,6,FALSE),0))</x:f>
        <x:v>0</x:v>
      </x:c>
      <x:c r="S17" s="19" t="str">
        <x:f>IF(A17="","",IF(J17=0,"",Q17-R17))</x:f>
      </x:c>
      <x:c r="T17" t="str">
        <x:f>IF(A17="","",IF(H17="Cancelada","CANCELADA",IF(H17="Concluída","CONCLUÍDA",IF(OR(COUNTIF($A$5:$A$104,A17)&lt;&gt;1,NOT(ISNUMBER(D17)),NOT(ISNUMBER(E17)),E17&lt;D17,NOT(ISNUMBER(Dashboard!$B$3)),NOT(ISNUMBER(F17)),F17&lt;=0,COUNTIF(Produtos!$A$5:$A$104,B17)&lt;&gt;1,AND(H17&lt;&gt;"Planejada",H17&lt;&gt;"Liberada",H17&lt;&gt;"Em produção",H17&lt;&gt;"Bloqueada")),"REVISAR DADOS",IF(H17="Bloqueada","BLOQUEADA",IF(Dashboard!$B$3&gt;E17,"ATRASADA",IF(AND(H17="Planejada",I17=0,Dashboard!$B$3&gt;D17),"INÍCIO ATRASADO",IF(E17-Dashboard!$B$3&lt;=2,"ATENÇÃO","NO PRAZO"))))))))</x:f>
      </x:c>
      <x:c r="U17" t="str">
        <x:f>IF(A17="","",IF(T17="CANCELADA","CANCELADA",IF(T17="CONCLUÍDA","ENCERRADA",IF(T17="REVISAR DADOS","REVISAR DADOS",IF(OR(T17="ATRASADA",T17="BLOQUEADA",T17="INÍCIO ATRASADO"),"1 - AGIR AGORA",IF(AND(I17&gt;0,L17&lt;IFERROR(VLOOKUP(B17,Produtos!$A$5:$F$104,5,FALSE),0)),"2 - INVESTIGAR PERDA",IF(AND(J17&gt;0,S17&gt;0),"2 - REVISAR CUSTO","3 - ACOMPANHAR")))))))</x:f>
      </x:c>
    </x:row>
    <x:row r="18">
      <x:c r="A18" s="13"/>
      <x:c r="B18" s="13"/>
      <x:c r="C18" t="str">
        <x:f>IF(B18="","",IFERROR(VLOOKUP(B18,Produtos!$A$5:$F$104,2,FALSE),"NÃO CADASTRADO"))</x:f>
      </x:c>
      <x:c r="D18" s="17"/>
      <x:c r="E18" s="17"/>
      <x:c r="F18" s="13"/>
      <x:c r="G18" s="13"/>
      <x:c r="H18" s="13"/>
      <x:c r="I18" t="str">
        <x:f>IF(A18="","",J18+K18)</x:f>
      </x:c>
      <x:c r="J18" t="str">
        <x:f>IF(A18="","",IF(COUNTIF($A$5:$A$104,A18)&lt;&gt;1,0,SUMIFS(Apontamentos!$F$5:$F$304,Apontamentos!$C$5:$C$304,A18,Apontamentos!$O$5:$O$304,"OK")))</x:f>
      </x:c>
      <x:c r="K18" t="str">
        <x:f>IF(A18="","",IF(COUNTIF($A$5:$A$104,A18)&lt;&gt;1,0,SUMIFS(Apontamentos!$G$5:$G$304,Apontamentos!$C$5:$C$304,A18,Apontamentos!$O$5:$O$304,"OK")))</x:f>
      </x:c>
      <x:c r="L18" s="20" t="n">
        <x:f>IF(I18=0,0,J18/I18)</x:f>
        <x:v>0</x:v>
      </x:c>
      <x:c r="M18" s="20" t="n">
        <x:f>IF(F18=0,0,J18/F18)</x:f>
        <x:v>0</x:v>
      </x:c>
      <x:c r="N18" s="21" t="str">
        <x:f>IF(A18="","",IF(COUNTIF($A$5:$A$104,A18)&lt;&gt;1,0,SUMIFS(Apontamentos!$H$5:$H$304,Apontamentos!$C$5:$C$304,A18,Apontamentos!$O$5:$O$304,"OK")))</x:f>
      </x:c>
      <x:c r="O18" s="21" t="str">
        <x:f>IF(A18="","",IF(COUNTIF($A$5:$A$104,A18)&lt;&gt;1,0,SUMIFS(Apontamentos!$J$5:$J$304,Apontamentos!$C$5:$C$304,A18,Apontamentos!$O$5:$O$304,"OK")))</x:f>
      </x:c>
      <x:c r="P18" s="19" t="str">
        <x:f>IF(A18="","",IF(COUNTIF($A$5:$A$104,A18)&lt;&gt;1,0,SUMIFS(Apontamentos!$M$5:$M$304,Apontamentos!$C$5:$C$304,A18,Apontamentos!$O$5:$O$304,"OK")))</x:f>
      </x:c>
      <x:c r="Q18" s="19" t="n">
        <x:f>IF(J18=0,0,P18/J18)</x:f>
        <x:v>0</x:v>
      </x:c>
      <x:c r="R18" s="19" t="n">
        <x:f>IF(B18="",0,IFERROR(VLOOKUP(B18,Produtos!$A$5:$F$104,6,FALSE),0))</x:f>
        <x:v>0</x:v>
      </x:c>
      <x:c r="S18" s="19" t="str">
        <x:f>IF(A18="","",IF(J18=0,"",Q18-R18))</x:f>
      </x:c>
      <x:c r="T18" t="str">
        <x:f>IF(A18="","",IF(H18="Cancelada","CANCELADA",IF(H18="Concluída","CONCLUÍDA",IF(OR(COUNTIF($A$5:$A$104,A18)&lt;&gt;1,NOT(ISNUMBER(D18)),NOT(ISNUMBER(E18)),E18&lt;D18,NOT(ISNUMBER(Dashboard!$B$3)),NOT(ISNUMBER(F18)),F18&lt;=0,COUNTIF(Produtos!$A$5:$A$104,B18)&lt;&gt;1,AND(H18&lt;&gt;"Planejada",H18&lt;&gt;"Liberada",H18&lt;&gt;"Em produção",H18&lt;&gt;"Bloqueada")),"REVISAR DADOS",IF(H18="Bloqueada","BLOQUEADA",IF(Dashboard!$B$3&gt;E18,"ATRASADA",IF(AND(H18="Planejada",I18=0,Dashboard!$B$3&gt;D18),"INÍCIO ATRASADO",IF(E18-Dashboard!$B$3&lt;=2,"ATENÇÃO","NO PRAZO"))))))))</x:f>
      </x:c>
      <x:c r="U18" t="str">
        <x:f>IF(A18="","",IF(T18="CANCELADA","CANCELADA",IF(T18="CONCLUÍDA","ENCERRADA",IF(T18="REVISAR DADOS","REVISAR DADOS",IF(OR(T18="ATRASADA",T18="BLOQUEADA",T18="INÍCIO ATRASADO"),"1 - AGIR AGORA",IF(AND(I18&gt;0,L18&lt;IFERROR(VLOOKUP(B18,Produtos!$A$5:$F$104,5,FALSE),0)),"2 - INVESTIGAR PERDA",IF(AND(J18&gt;0,S18&gt;0),"2 - REVISAR CUSTO","3 - ACOMPANHAR")))))))</x:f>
      </x:c>
    </x:row>
    <x:row r="19">
      <x:c r="A19" s="13"/>
      <x:c r="B19" s="13"/>
      <x:c r="C19" t="str">
        <x:f>IF(B19="","",IFERROR(VLOOKUP(B19,Produtos!$A$5:$F$104,2,FALSE),"NÃO CADASTRADO"))</x:f>
      </x:c>
      <x:c r="D19" s="17"/>
      <x:c r="E19" s="17"/>
      <x:c r="F19" s="13"/>
      <x:c r="G19" s="13"/>
      <x:c r="H19" s="13"/>
      <x:c r="I19" t="str">
        <x:f>IF(A19="","",J19+K19)</x:f>
      </x:c>
      <x:c r="J19" t="str">
        <x:f>IF(A19="","",IF(COUNTIF($A$5:$A$104,A19)&lt;&gt;1,0,SUMIFS(Apontamentos!$F$5:$F$304,Apontamentos!$C$5:$C$304,A19,Apontamentos!$O$5:$O$304,"OK")))</x:f>
      </x:c>
      <x:c r="K19" t="str">
        <x:f>IF(A19="","",IF(COUNTIF($A$5:$A$104,A19)&lt;&gt;1,0,SUMIFS(Apontamentos!$G$5:$G$304,Apontamentos!$C$5:$C$304,A19,Apontamentos!$O$5:$O$304,"OK")))</x:f>
      </x:c>
      <x:c r="L19" s="20" t="n">
        <x:f>IF(I19=0,0,J19/I19)</x:f>
        <x:v>0</x:v>
      </x:c>
      <x:c r="M19" s="20" t="n">
        <x:f>IF(F19=0,0,J19/F19)</x:f>
        <x:v>0</x:v>
      </x:c>
      <x:c r="N19" s="21" t="str">
        <x:f>IF(A19="","",IF(COUNTIF($A$5:$A$104,A19)&lt;&gt;1,0,SUMIFS(Apontamentos!$H$5:$H$304,Apontamentos!$C$5:$C$304,A19,Apontamentos!$O$5:$O$304,"OK")))</x:f>
      </x:c>
      <x:c r="O19" s="21" t="str">
        <x:f>IF(A19="","",IF(COUNTIF($A$5:$A$104,A19)&lt;&gt;1,0,SUMIFS(Apontamentos!$J$5:$J$304,Apontamentos!$C$5:$C$304,A19,Apontamentos!$O$5:$O$304,"OK")))</x:f>
      </x:c>
      <x:c r="P19" s="19" t="str">
        <x:f>IF(A19="","",IF(COUNTIF($A$5:$A$104,A19)&lt;&gt;1,0,SUMIFS(Apontamentos!$M$5:$M$304,Apontamentos!$C$5:$C$304,A19,Apontamentos!$O$5:$O$304,"OK")))</x:f>
      </x:c>
      <x:c r="Q19" s="19" t="n">
        <x:f>IF(J19=0,0,P19/J19)</x:f>
        <x:v>0</x:v>
      </x:c>
      <x:c r="R19" s="19" t="n">
        <x:f>IF(B19="",0,IFERROR(VLOOKUP(B19,Produtos!$A$5:$F$104,6,FALSE),0))</x:f>
        <x:v>0</x:v>
      </x:c>
      <x:c r="S19" s="19" t="str">
        <x:f>IF(A19="","",IF(J19=0,"",Q19-R19))</x:f>
      </x:c>
      <x:c r="T19" t="str">
        <x:f>IF(A19="","",IF(H19="Cancelada","CANCELADA",IF(H19="Concluída","CONCLUÍDA",IF(OR(COUNTIF($A$5:$A$104,A19)&lt;&gt;1,NOT(ISNUMBER(D19)),NOT(ISNUMBER(E19)),E19&lt;D19,NOT(ISNUMBER(Dashboard!$B$3)),NOT(ISNUMBER(F19)),F19&lt;=0,COUNTIF(Produtos!$A$5:$A$104,B19)&lt;&gt;1,AND(H19&lt;&gt;"Planejada",H19&lt;&gt;"Liberada",H19&lt;&gt;"Em produção",H19&lt;&gt;"Bloqueada")),"REVISAR DADOS",IF(H19="Bloqueada","BLOQUEADA",IF(Dashboard!$B$3&gt;E19,"ATRASADA",IF(AND(H19="Planejada",I19=0,Dashboard!$B$3&gt;D19),"INÍCIO ATRASADO",IF(E19-Dashboard!$B$3&lt;=2,"ATENÇÃO","NO PRAZO"))))))))</x:f>
      </x:c>
      <x:c r="U19" t="str">
        <x:f>IF(A19="","",IF(T19="CANCELADA","CANCELADA",IF(T19="CONCLUÍDA","ENCERRADA",IF(T19="REVISAR DADOS","REVISAR DADOS",IF(OR(T19="ATRASADA",T19="BLOQUEADA",T19="INÍCIO ATRASADO"),"1 - AGIR AGORA",IF(AND(I19&gt;0,L19&lt;IFERROR(VLOOKUP(B19,Produtos!$A$5:$F$104,5,FALSE),0)),"2 - INVESTIGAR PERDA",IF(AND(J19&gt;0,S19&gt;0),"2 - REVISAR CUSTO","3 - ACOMPANHAR")))))))</x:f>
      </x:c>
    </x:row>
    <x:row r="20">
      <x:c r="A20" s="13"/>
      <x:c r="B20" s="13"/>
      <x:c r="C20" t="str">
        <x:f>IF(B20="","",IFERROR(VLOOKUP(B20,Produtos!$A$5:$F$104,2,FALSE),"NÃO CADASTRADO"))</x:f>
      </x:c>
      <x:c r="D20" s="17"/>
      <x:c r="E20" s="17"/>
      <x:c r="F20" s="13"/>
      <x:c r="G20" s="13"/>
      <x:c r="H20" s="13"/>
      <x:c r="I20" t="str">
        <x:f>IF(A20="","",J20+K20)</x:f>
      </x:c>
      <x:c r="J20" t="str">
        <x:f>IF(A20="","",IF(COUNTIF($A$5:$A$104,A20)&lt;&gt;1,0,SUMIFS(Apontamentos!$F$5:$F$304,Apontamentos!$C$5:$C$304,A20,Apontamentos!$O$5:$O$304,"OK")))</x:f>
      </x:c>
      <x:c r="K20" t="str">
        <x:f>IF(A20="","",IF(COUNTIF($A$5:$A$104,A20)&lt;&gt;1,0,SUMIFS(Apontamentos!$G$5:$G$304,Apontamentos!$C$5:$C$304,A20,Apontamentos!$O$5:$O$304,"OK")))</x:f>
      </x:c>
      <x:c r="L20" s="20" t="n">
        <x:f>IF(I20=0,0,J20/I20)</x:f>
        <x:v>0</x:v>
      </x:c>
      <x:c r="M20" s="20" t="n">
        <x:f>IF(F20=0,0,J20/F20)</x:f>
        <x:v>0</x:v>
      </x:c>
      <x:c r="N20" s="21" t="str">
        <x:f>IF(A20="","",IF(COUNTIF($A$5:$A$104,A20)&lt;&gt;1,0,SUMIFS(Apontamentos!$H$5:$H$304,Apontamentos!$C$5:$C$304,A20,Apontamentos!$O$5:$O$304,"OK")))</x:f>
      </x:c>
      <x:c r="O20" s="21" t="str">
        <x:f>IF(A20="","",IF(COUNTIF($A$5:$A$104,A20)&lt;&gt;1,0,SUMIFS(Apontamentos!$J$5:$J$304,Apontamentos!$C$5:$C$304,A20,Apontamentos!$O$5:$O$304,"OK")))</x:f>
      </x:c>
      <x:c r="P20" s="19" t="str">
        <x:f>IF(A20="","",IF(COUNTIF($A$5:$A$104,A20)&lt;&gt;1,0,SUMIFS(Apontamentos!$M$5:$M$304,Apontamentos!$C$5:$C$304,A20,Apontamentos!$O$5:$O$304,"OK")))</x:f>
      </x:c>
      <x:c r="Q20" s="19" t="n">
        <x:f>IF(J20=0,0,P20/J20)</x:f>
        <x:v>0</x:v>
      </x:c>
      <x:c r="R20" s="19" t="n">
        <x:f>IF(B20="",0,IFERROR(VLOOKUP(B20,Produtos!$A$5:$F$104,6,FALSE),0))</x:f>
        <x:v>0</x:v>
      </x:c>
      <x:c r="S20" s="19" t="str">
        <x:f>IF(A20="","",IF(J20=0,"",Q20-R20))</x:f>
      </x:c>
      <x:c r="T20" t="str">
        <x:f>IF(A20="","",IF(H20="Cancelada","CANCELADA",IF(H20="Concluída","CONCLUÍDA",IF(OR(COUNTIF($A$5:$A$104,A20)&lt;&gt;1,NOT(ISNUMBER(D20)),NOT(ISNUMBER(E20)),E20&lt;D20,NOT(ISNUMBER(Dashboard!$B$3)),NOT(ISNUMBER(F20)),F20&lt;=0,COUNTIF(Produtos!$A$5:$A$104,B20)&lt;&gt;1,AND(H20&lt;&gt;"Planejada",H20&lt;&gt;"Liberada",H20&lt;&gt;"Em produção",H20&lt;&gt;"Bloqueada")),"REVISAR DADOS",IF(H20="Bloqueada","BLOQUEADA",IF(Dashboard!$B$3&gt;E20,"ATRASADA",IF(AND(H20="Planejada",I20=0,Dashboard!$B$3&gt;D20),"INÍCIO ATRASADO",IF(E20-Dashboard!$B$3&lt;=2,"ATENÇÃO","NO PRAZO"))))))))</x:f>
      </x:c>
      <x:c r="U20" t="str">
        <x:f>IF(A20="","",IF(T20="CANCELADA","CANCELADA",IF(T20="CONCLUÍDA","ENCERRADA",IF(T20="REVISAR DADOS","REVISAR DADOS",IF(OR(T20="ATRASADA",T20="BLOQUEADA",T20="INÍCIO ATRASADO"),"1 - AGIR AGORA",IF(AND(I20&gt;0,L20&lt;IFERROR(VLOOKUP(B20,Produtos!$A$5:$F$104,5,FALSE),0)),"2 - INVESTIGAR PERDA",IF(AND(J20&gt;0,S20&gt;0),"2 - REVISAR CUSTO","3 - ACOMPANHAR")))))))</x:f>
      </x:c>
    </x:row>
    <x:row r="21">
      <x:c r="A21" s="13"/>
      <x:c r="B21" s="13"/>
      <x:c r="C21" t="str">
        <x:f>IF(B21="","",IFERROR(VLOOKUP(B21,Produtos!$A$5:$F$104,2,FALSE),"NÃO CADASTRADO"))</x:f>
      </x:c>
      <x:c r="D21" s="17"/>
      <x:c r="E21" s="17"/>
      <x:c r="F21" s="13"/>
      <x:c r="G21" s="13"/>
      <x:c r="H21" s="13"/>
      <x:c r="I21" t="str">
        <x:f>IF(A21="","",J21+K21)</x:f>
      </x:c>
      <x:c r="J21" t="str">
        <x:f>IF(A21="","",IF(COUNTIF($A$5:$A$104,A21)&lt;&gt;1,0,SUMIFS(Apontamentos!$F$5:$F$304,Apontamentos!$C$5:$C$304,A21,Apontamentos!$O$5:$O$304,"OK")))</x:f>
      </x:c>
      <x:c r="K21" t="str">
        <x:f>IF(A21="","",IF(COUNTIF($A$5:$A$104,A21)&lt;&gt;1,0,SUMIFS(Apontamentos!$G$5:$G$304,Apontamentos!$C$5:$C$304,A21,Apontamentos!$O$5:$O$304,"OK")))</x:f>
      </x:c>
      <x:c r="L21" s="20" t="n">
        <x:f>IF(I21=0,0,J21/I21)</x:f>
        <x:v>0</x:v>
      </x:c>
      <x:c r="M21" s="20" t="n">
        <x:f>IF(F21=0,0,J21/F21)</x:f>
        <x:v>0</x:v>
      </x:c>
      <x:c r="N21" s="21" t="str">
        <x:f>IF(A21="","",IF(COUNTIF($A$5:$A$104,A21)&lt;&gt;1,0,SUMIFS(Apontamentos!$H$5:$H$304,Apontamentos!$C$5:$C$304,A21,Apontamentos!$O$5:$O$304,"OK")))</x:f>
      </x:c>
      <x:c r="O21" s="21" t="str">
        <x:f>IF(A21="","",IF(COUNTIF($A$5:$A$104,A21)&lt;&gt;1,0,SUMIFS(Apontamentos!$J$5:$J$304,Apontamentos!$C$5:$C$304,A21,Apontamentos!$O$5:$O$304,"OK")))</x:f>
      </x:c>
      <x:c r="P21" s="19" t="str">
        <x:f>IF(A21="","",IF(COUNTIF($A$5:$A$104,A21)&lt;&gt;1,0,SUMIFS(Apontamentos!$M$5:$M$304,Apontamentos!$C$5:$C$304,A21,Apontamentos!$O$5:$O$304,"OK")))</x:f>
      </x:c>
      <x:c r="Q21" s="19" t="n">
        <x:f>IF(J21=0,0,P21/J21)</x:f>
        <x:v>0</x:v>
      </x:c>
      <x:c r="R21" s="19" t="n">
        <x:f>IF(B21="",0,IFERROR(VLOOKUP(B21,Produtos!$A$5:$F$104,6,FALSE),0))</x:f>
        <x:v>0</x:v>
      </x:c>
      <x:c r="S21" s="19" t="str">
        <x:f>IF(A21="","",IF(J21=0,"",Q21-R21))</x:f>
      </x:c>
      <x:c r="T21" t="str">
        <x:f>IF(A21="","",IF(H21="Cancelada","CANCELADA",IF(H21="Concluída","CONCLUÍDA",IF(OR(COUNTIF($A$5:$A$104,A21)&lt;&gt;1,NOT(ISNUMBER(D21)),NOT(ISNUMBER(E21)),E21&lt;D21,NOT(ISNUMBER(Dashboard!$B$3)),NOT(ISNUMBER(F21)),F21&lt;=0,COUNTIF(Produtos!$A$5:$A$104,B21)&lt;&gt;1,AND(H21&lt;&gt;"Planejada",H21&lt;&gt;"Liberada",H21&lt;&gt;"Em produção",H21&lt;&gt;"Bloqueada")),"REVISAR DADOS",IF(H21="Bloqueada","BLOQUEADA",IF(Dashboard!$B$3&gt;E21,"ATRASADA",IF(AND(H21="Planejada",I21=0,Dashboard!$B$3&gt;D21),"INÍCIO ATRASADO",IF(E21-Dashboard!$B$3&lt;=2,"ATENÇÃO","NO PRAZO"))))))))</x:f>
      </x:c>
      <x:c r="U21" t="str">
        <x:f>IF(A21="","",IF(T21="CANCELADA","CANCELADA",IF(T21="CONCLUÍDA","ENCERRADA",IF(T21="REVISAR DADOS","REVISAR DADOS",IF(OR(T21="ATRASADA",T21="BLOQUEADA",T21="INÍCIO ATRASADO"),"1 - AGIR AGORA",IF(AND(I21&gt;0,L21&lt;IFERROR(VLOOKUP(B21,Produtos!$A$5:$F$104,5,FALSE),0)),"2 - INVESTIGAR PERDA",IF(AND(J21&gt;0,S21&gt;0),"2 - REVISAR CUSTO","3 - ACOMPANHAR")))))))</x:f>
      </x:c>
    </x:row>
    <x:row r="22">
      <x:c r="A22" s="13"/>
      <x:c r="B22" s="13"/>
      <x:c r="C22" t="str">
        <x:f>IF(B22="","",IFERROR(VLOOKUP(B22,Produtos!$A$5:$F$104,2,FALSE),"NÃO CADASTRADO"))</x:f>
      </x:c>
      <x:c r="D22" s="17"/>
      <x:c r="E22" s="17"/>
      <x:c r="F22" s="13"/>
      <x:c r="G22" s="13"/>
      <x:c r="H22" s="13"/>
      <x:c r="I22" t="str">
        <x:f>IF(A22="","",J22+K22)</x:f>
      </x:c>
      <x:c r="J22" t="str">
        <x:f>IF(A22="","",IF(COUNTIF($A$5:$A$104,A22)&lt;&gt;1,0,SUMIFS(Apontamentos!$F$5:$F$304,Apontamentos!$C$5:$C$304,A22,Apontamentos!$O$5:$O$304,"OK")))</x:f>
      </x:c>
      <x:c r="K22" t="str">
        <x:f>IF(A22="","",IF(COUNTIF($A$5:$A$104,A22)&lt;&gt;1,0,SUMIFS(Apontamentos!$G$5:$G$304,Apontamentos!$C$5:$C$304,A22,Apontamentos!$O$5:$O$304,"OK")))</x:f>
      </x:c>
      <x:c r="L22" s="20" t="n">
        <x:f>IF(I22=0,0,J22/I22)</x:f>
        <x:v>0</x:v>
      </x:c>
      <x:c r="M22" s="20" t="n">
        <x:f>IF(F22=0,0,J22/F22)</x:f>
        <x:v>0</x:v>
      </x:c>
      <x:c r="N22" s="21" t="str">
        <x:f>IF(A22="","",IF(COUNTIF($A$5:$A$104,A22)&lt;&gt;1,0,SUMIFS(Apontamentos!$H$5:$H$304,Apontamentos!$C$5:$C$304,A22,Apontamentos!$O$5:$O$304,"OK")))</x:f>
      </x:c>
      <x:c r="O22" s="21" t="str">
        <x:f>IF(A22="","",IF(COUNTIF($A$5:$A$104,A22)&lt;&gt;1,0,SUMIFS(Apontamentos!$J$5:$J$304,Apontamentos!$C$5:$C$304,A22,Apontamentos!$O$5:$O$304,"OK")))</x:f>
      </x:c>
      <x:c r="P22" s="19" t="str">
        <x:f>IF(A22="","",IF(COUNTIF($A$5:$A$104,A22)&lt;&gt;1,0,SUMIFS(Apontamentos!$M$5:$M$304,Apontamentos!$C$5:$C$304,A22,Apontamentos!$O$5:$O$304,"OK")))</x:f>
      </x:c>
      <x:c r="Q22" s="19" t="n">
        <x:f>IF(J22=0,0,P22/J22)</x:f>
        <x:v>0</x:v>
      </x:c>
      <x:c r="R22" s="19" t="n">
        <x:f>IF(B22="",0,IFERROR(VLOOKUP(B22,Produtos!$A$5:$F$104,6,FALSE),0))</x:f>
        <x:v>0</x:v>
      </x:c>
      <x:c r="S22" s="19" t="str">
        <x:f>IF(A22="","",IF(J22=0,"",Q22-R22))</x:f>
      </x:c>
      <x:c r="T22" t="str">
        <x:f>IF(A22="","",IF(H22="Cancelada","CANCELADA",IF(H22="Concluída","CONCLUÍDA",IF(OR(COUNTIF($A$5:$A$104,A22)&lt;&gt;1,NOT(ISNUMBER(D22)),NOT(ISNUMBER(E22)),E22&lt;D22,NOT(ISNUMBER(Dashboard!$B$3)),NOT(ISNUMBER(F22)),F22&lt;=0,COUNTIF(Produtos!$A$5:$A$104,B22)&lt;&gt;1,AND(H22&lt;&gt;"Planejada",H22&lt;&gt;"Liberada",H22&lt;&gt;"Em produção",H22&lt;&gt;"Bloqueada")),"REVISAR DADOS",IF(H22="Bloqueada","BLOQUEADA",IF(Dashboard!$B$3&gt;E22,"ATRASADA",IF(AND(H22="Planejada",I22=0,Dashboard!$B$3&gt;D22),"INÍCIO ATRASADO",IF(E22-Dashboard!$B$3&lt;=2,"ATENÇÃO","NO PRAZO"))))))))</x:f>
      </x:c>
      <x:c r="U22" t="str">
        <x:f>IF(A22="","",IF(T22="CANCELADA","CANCELADA",IF(T22="CONCLUÍDA","ENCERRADA",IF(T22="REVISAR DADOS","REVISAR DADOS",IF(OR(T22="ATRASADA",T22="BLOQUEADA",T22="INÍCIO ATRASADO"),"1 - AGIR AGORA",IF(AND(I22&gt;0,L22&lt;IFERROR(VLOOKUP(B22,Produtos!$A$5:$F$104,5,FALSE),0)),"2 - INVESTIGAR PERDA",IF(AND(J22&gt;0,S22&gt;0),"2 - REVISAR CUSTO","3 - ACOMPANHAR")))))))</x:f>
      </x:c>
    </x:row>
    <x:row r="23">
      <x:c r="A23" s="13"/>
      <x:c r="B23" s="13"/>
      <x:c r="C23" t="str">
        <x:f>IF(B23="","",IFERROR(VLOOKUP(B23,Produtos!$A$5:$F$104,2,FALSE),"NÃO CADASTRADO"))</x:f>
      </x:c>
      <x:c r="D23" s="17"/>
      <x:c r="E23" s="17"/>
      <x:c r="F23" s="13"/>
      <x:c r="G23" s="13"/>
      <x:c r="H23" s="13"/>
      <x:c r="I23" t="str">
        <x:f>IF(A23="","",J23+K23)</x:f>
      </x:c>
      <x:c r="J23" t="str">
        <x:f>IF(A23="","",IF(COUNTIF($A$5:$A$104,A23)&lt;&gt;1,0,SUMIFS(Apontamentos!$F$5:$F$304,Apontamentos!$C$5:$C$304,A23,Apontamentos!$O$5:$O$304,"OK")))</x:f>
      </x:c>
      <x:c r="K23" t="str">
        <x:f>IF(A23="","",IF(COUNTIF($A$5:$A$104,A23)&lt;&gt;1,0,SUMIFS(Apontamentos!$G$5:$G$304,Apontamentos!$C$5:$C$304,A23,Apontamentos!$O$5:$O$304,"OK")))</x:f>
      </x:c>
      <x:c r="L23" s="20" t="n">
        <x:f>IF(I23=0,0,J23/I23)</x:f>
        <x:v>0</x:v>
      </x:c>
      <x:c r="M23" s="20" t="n">
        <x:f>IF(F23=0,0,J23/F23)</x:f>
        <x:v>0</x:v>
      </x:c>
      <x:c r="N23" s="21" t="str">
        <x:f>IF(A23="","",IF(COUNTIF($A$5:$A$104,A23)&lt;&gt;1,0,SUMIFS(Apontamentos!$H$5:$H$304,Apontamentos!$C$5:$C$304,A23,Apontamentos!$O$5:$O$304,"OK")))</x:f>
      </x:c>
      <x:c r="O23" s="21" t="str">
        <x:f>IF(A23="","",IF(COUNTIF($A$5:$A$104,A23)&lt;&gt;1,0,SUMIFS(Apontamentos!$J$5:$J$304,Apontamentos!$C$5:$C$304,A23,Apontamentos!$O$5:$O$304,"OK")))</x:f>
      </x:c>
      <x:c r="P23" s="19" t="str">
        <x:f>IF(A23="","",IF(COUNTIF($A$5:$A$104,A23)&lt;&gt;1,0,SUMIFS(Apontamentos!$M$5:$M$304,Apontamentos!$C$5:$C$304,A23,Apontamentos!$O$5:$O$304,"OK")))</x:f>
      </x:c>
      <x:c r="Q23" s="19" t="n">
        <x:f>IF(J23=0,0,P23/J23)</x:f>
        <x:v>0</x:v>
      </x:c>
      <x:c r="R23" s="19" t="n">
        <x:f>IF(B23="",0,IFERROR(VLOOKUP(B23,Produtos!$A$5:$F$104,6,FALSE),0))</x:f>
        <x:v>0</x:v>
      </x:c>
      <x:c r="S23" s="19" t="str">
        <x:f>IF(A23="","",IF(J23=0,"",Q23-R23))</x:f>
      </x:c>
      <x:c r="T23" t="str">
        <x:f>IF(A23="","",IF(H23="Cancelada","CANCELADA",IF(H23="Concluída","CONCLUÍDA",IF(OR(COUNTIF($A$5:$A$104,A23)&lt;&gt;1,NOT(ISNUMBER(D23)),NOT(ISNUMBER(E23)),E23&lt;D23,NOT(ISNUMBER(Dashboard!$B$3)),NOT(ISNUMBER(F23)),F23&lt;=0,COUNTIF(Produtos!$A$5:$A$104,B23)&lt;&gt;1,AND(H23&lt;&gt;"Planejada",H23&lt;&gt;"Liberada",H23&lt;&gt;"Em produção",H23&lt;&gt;"Bloqueada")),"REVISAR DADOS",IF(H23="Bloqueada","BLOQUEADA",IF(Dashboard!$B$3&gt;E23,"ATRASADA",IF(AND(H23="Planejada",I23=0,Dashboard!$B$3&gt;D23),"INÍCIO ATRASADO",IF(E23-Dashboard!$B$3&lt;=2,"ATENÇÃO","NO PRAZO"))))))))</x:f>
      </x:c>
      <x:c r="U23" t="str">
        <x:f>IF(A23="","",IF(T23="CANCELADA","CANCELADA",IF(T23="CONCLUÍDA","ENCERRADA",IF(T23="REVISAR DADOS","REVISAR DADOS",IF(OR(T23="ATRASADA",T23="BLOQUEADA",T23="INÍCIO ATRASADO"),"1 - AGIR AGORA",IF(AND(I23&gt;0,L23&lt;IFERROR(VLOOKUP(B23,Produtos!$A$5:$F$104,5,FALSE),0)),"2 - INVESTIGAR PERDA",IF(AND(J23&gt;0,S23&gt;0),"2 - REVISAR CUSTO","3 - ACOMPANHAR")))))))</x:f>
      </x:c>
    </x:row>
    <x:row r="24">
      <x:c r="A24" s="13"/>
      <x:c r="B24" s="13"/>
      <x:c r="C24" t="str">
        <x:f>IF(B24="","",IFERROR(VLOOKUP(B24,Produtos!$A$5:$F$104,2,FALSE),"NÃO CADASTRADO"))</x:f>
      </x:c>
      <x:c r="D24" s="17"/>
      <x:c r="E24" s="17"/>
      <x:c r="F24" s="13"/>
      <x:c r="G24" s="13"/>
      <x:c r="H24" s="13"/>
      <x:c r="I24" t="str">
        <x:f>IF(A24="","",J24+K24)</x:f>
      </x:c>
      <x:c r="J24" t="str">
        <x:f>IF(A24="","",IF(COUNTIF($A$5:$A$104,A24)&lt;&gt;1,0,SUMIFS(Apontamentos!$F$5:$F$304,Apontamentos!$C$5:$C$304,A24,Apontamentos!$O$5:$O$304,"OK")))</x:f>
      </x:c>
      <x:c r="K24" t="str">
        <x:f>IF(A24="","",IF(COUNTIF($A$5:$A$104,A24)&lt;&gt;1,0,SUMIFS(Apontamentos!$G$5:$G$304,Apontamentos!$C$5:$C$304,A24,Apontamentos!$O$5:$O$304,"OK")))</x:f>
      </x:c>
      <x:c r="L24" s="20" t="n">
        <x:f>IF(I24=0,0,J24/I24)</x:f>
        <x:v>0</x:v>
      </x:c>
      <x:c r="M24" s="20" t="n">
        <x:f>IF(F24=0,0,J24/F24)</x:f>
        <x:v>0</x:v>
      </x:c>
      <x:c r="N24" s="21" t="str">
        <x:f>IF(A24="","",IF(COUNTIF($A$5:$A$104,A24)&lt;&gt;1,0,SUMIFS(Apontamentos!$H$5:$H$304,Apontamentos!$C$5:$C$304,A24,Apontamentos!$O$5:$O$304,"OK")))</x:f>
      </x:c>
      <x:c r="O24" s="21" t="str">
        <x:f>IF(A24="","",IF(COUNTIF($A$5:$A$104,A24)&lt;&gt;1,0,SUMIFS(Apontamentos!$J$5:$J$304,Apontamentos!$C$5:$C$304,A24,Apontamentos!$O$5:$O$304,"OK")))</x:f>
      </x:c>
      <x:c r="P24" s="19" t="str">
        <x:f>IF(A24="","",IF(COUNTIF($A$5:$A$104,A24)&lt;&gt;1,0,SUMIFS(Apontamentos!$M$5:$M$304,Apontamentos!$C$5:$C$304,A24,Apontamentos!$O$5:$O$304,"OK")))</x:f>
      </x:c>
      <x:c r="Q24" s="19" t="n">
        <x:f>IF(J24=0,0,P24/J24)</x:f>
        <x:v>0</x:v>
      </x:c>
      <x:c r="R24" s="19" t="n">
        <x:f>IF(B24="",0,IFERROR(VLOOKUP(B24,Produtos!$A$5:$F$104,6,FALSE),0))</x:f>
        <x:v>0</x:v>
      </x:c>
      <x:c r="S24" s="19" t="str">
        <x:f>IF(A24="","",IF(J24=0,"",Q24-R24))</x:f>
      </x:c>
      <x:c r="T24" t="str">
        <x:f>IF(A24="","",IF(H24="Cancelada","CANCELADA",IF(H24="Concluída","CONCLUÍDA",IF(OR(COUNTIF($A$5:$A$104,A24)&lt;&gt;1,NOT(ISNUMBER(D24)),NOT(ISNUMBER(E24)),E24&lt;D24,NOT(ISNUMBER(Dashboard!$B$3)),NOT(ISNUMBER(F24)),F24&lt;=0,COUNTIF(Produtos!$A$5:$A$104,B24)&lt;&gt;1,AND(H24&lt;&gt;"Planejada",H24&lt;&gt;"Liberada",H24&lt;&gt;"Em produção",H24&lt;&gt;"Bloqueada")),"REVISAR DADOS",IF(H24="Bloqueada","BLOQUEADA",IF(Dashboard!$B$3&gt;E24,"ATRASADA",IF(AND(H24="Planejada",I24=0,Dashboard!$B$3&gt;D24),"INÍCIO ATRASADO",IF(E24-Dashboard!$B$3&lt;=2,"ATENÇÃO","NO PRAZO"))))))))</x:f>
      </x:c>
      <x:c r="U24" t="str">
        <x:f>IF(A24="","",IF(T24="CANCELADA","CANCELADA",IF(T24="CONCLUÍDA","ENCERRADA",IF(T24="REVISAR DADOS","REVISAR DADOS",IF(OR(T24="ATRASADA",T24="BLOQUEADA",T24="INÍCIO ATRASADO"),"1 - AGIR AGORA",IF(AND(I24&gt;0,L24&lt;IFERROR(VLOOKUP(B24,Produtos!$A$5:$F$104,5,FALSE),0)),"2 - INVESTIGAR PERDA",IF(AND(J24&gt;0,S24&gt;0),"2 - REVISAR CUSTO","3 - ACOMPANHAR")))))))</x:f>
      </x:c>
    </x:row>
    <x:row r="25">
      <x:c r="A25" s="13"/>
      <x:c r="B25" s="13"/>
      <x:c r="C25" t="str">
        <x:f>IF(B25="","",IFERROR(VLOOKUP(B25,Produtos!$A$5:$F$104,2,FALSE),"NÃO CADASTRADO"))</x:f>
      </x:c>
      <x:c r="D25" s="17"/>
      <x:c r="E25" s="17"/>
      <x:c r="F25" s="13"/>
      <x:c r="G25" s="13"/>
      <x:c r="H25" s="13"/>
      <x:c r="I25" t="str">
        <x:f>IF(A25="","",J25+K25)</x:f>
      </x:c>
      <x:c r="J25" t="str">
        <x:f>IF(A25="","",IF(COUNTIF($A$5:$A$104,A25)&lt;&gt;1,0,SUMIFS(Apontamentos!$F$5:$F$304,Apontamentos!$C$5:$C$304,A25,Apontamentos!$O$5:$O$304,"OK")))</x:f>
      </x:c>
      <x:c r="K25" t="str">
        <x:f>IF(A25="","",IF(COUNTIF($A$5:$A$104,A25)&lt;&gt;1,0,SUMIFS(Apontamentos!$G$5:$G$304,Apontamentos!$C$5:$C$304,A25,Apontamentos!$O$5:$O$304,"OK")))</x:f>
      </x:c>
      <x:c r="L25" s="20" t="n">
        <x:f>IF(I25=0,0,J25/I25)</x:f>
        <x:v>0</x:v>
      </x:c>
      <x:c r="M25" s="20" t="n">
        <x:f>IF(F25=0,0,J25/F25)</x:f>
        <x:v>0</x:v>
      </x:c>
      <x:c r="N25" s="21" t="str">
        <x:f>IF(A25="","",IF(COUNTIF($A$5:$A$104,A25)&lt;&gt;1,0,SUMIFS(Apontamentos!$H$5:$H$304,Apontamentos!$C$5:$C$304,A25,Apontamentos!$O$5:$O$304,"OK")))</x:f>
      </x:c>
      <x:c r="O25" s="21" t="str">
        <x:f>IF(A25="","",IF(COUNTIF($A$5:$A$104,A25)&lt;&gt;1,0,SUMIFS(Apontamentos!$J$5:$J$304,Apontamentos!$C$5:$C$304,A25,Apontamentos!$O$5:$O$304,"OK")))</x:f>
      </x:c>
      <x:c r="P25" s="19" t="str">
        <x:f>IF(A25="","",IF(COUNTIF($A$5:$A$104,A25)&lt;&gt;1,0,SUMIFS(Apontamentos!$M$5:$M$304,Apontamentos!$C$5:$C$304,A25,Apontamentos!$O$5:$O$304,"OK")))</x:f>
      </x:c>
      <x:c r="Q25" s="19" t="n">
        <x:f>IF(J25=0,0,P25/J25)</x:f>
        <x:v>0</x:v>
      </x:c>
      <x:c r="R25" s="19" t="n">
        <x:f>IF(B25="",0,IFERROR(VLOOKUP(B25,Produtos!$A$5:$F$104,6,FALSE),0))</x:f>
        <x:v>0</x:v>
      </x:c>
      <x:c r="S25" s="19" t="str">
        <x:f>IF(A25="","",IF(J25=0,"",Q25-R25))</x:f>
      </x:c>
      <x:c r="T25" t="str">
        <x:f>IF(A25="","",IF(H25="Cancelada","CANCELADA",IF(H25="Concluída","CONCLUÍDA",IF(OR(COUNTIF($A$5:$A$104,A25)&lt;&gt;1,NOT(ISNUMBER(D25)),NOT(ISNUMBER(E25)),E25&lt;D25,NOT(ISNUMBER(Dashboard!$B$3)),NOT(ISNUMBER(F25)),F25&lt;=0,COUNTIF(Produtos!$A$5:$A$104,B25)&lt;&gt;1,AND(H25&lt;&gt;"Planejada",H25&lt;&gt;"Liberada",H25&lt;&gt;"Em produção",H25&lt;&gt;"Bloqueada")),"REVISAR DADOS",IF(H25="Bloqueada","BLOQUEADA",IF(Dashboard!$B$3&gt;E25,"ATRASADA",IF(AND(H25="Planejada",I25=0,Dashboard!$B$3&gt;D25),"INÍCIO ATRASADO",IF(E25-Dashboard!$B$3&lt;=2,"ATENÇÃO","NO PRAZO"))))))))</x:f>
      </x:c>
      <x:c r="U25" t="str">
        <x:f>IF(A25="","",IF(T25="CANCELADA","CANCELADA",IF(T25="CONCLUÍDA","ENCERRADA",IF(T25="REVISAR DADOS","REVISAR DADOS",IF(OR(T25="ATRASADA",T25="BLOQUEADA",T25="INÍCIO ATRASADO"),"1 - AGIR AGORA",IF(AND(I25&gt;0,L25&lt;IFERROR(VLOOKUP(B25,Produtos!$A$5:$F$104,5,FALSE),0)),"2 - INVESTIGAR PERDA",IF(AND(J25&gt;0,S25&gt;0),"2 - REVISAR CUSTO","3 - ACOMPANHAR")))))))</x:f>
      </x:c>
    </x:row>
    <x:row r="26">
      <x:c r="A26" s="13"/>
      <x:c r="B26" s="13"/>
      <x:c r="C26" t="str">
        <x:f>IF(B26="","",IFERROR(VLOOKUP(B26,Produtos!$A$5:$F$104,2,FALSE),"NÃO CADASTRADO"))</x:f>
      </x:c>
      <x:c r="D26" s="17"/>
      <x:c r="E26" s="17"/>
      <x:c r="F26" s="13"/>
      <x:c r="G26" s="13"/>
      <x:c r="H26" s="13"/>
      <x:c r="I26" t="str">
        <x:f>IF(A26="","",J26+K26)</x:f>
      </x:c>
      <x:c r="J26" t="str">
        <x:f>IF(A26="","",IF(COUNTIF($A$5:$A$104,A26)&lt;&gt;1,0,SUMIFS(Apontamentos!$F$5:$F$304,Apontamentos!$C$5:$C$304,A26,Apontamentos!$O$5:$O$304,"OK")))</x:f>
      </x:c>
      <x:c r="K26" t="str">
        <x:f>IF(A26="","",IF(COUNTIF($A$5:$A$104,A26)&lt;&gt;1,0,SUMIFS(Apontamentos!$G$5:$G$304,Apontamentos!$C$5:$C$304,A26,Apontamentos!$O$5:$O$304,"OK")))</x:f>
      </x:c>
      <x:c r="L26" s="20" t="n">
        <x:f>IF(I26=0,0,J26/I26)</x:f>
        <x:v>0</x:v>
      </x:c>
      <x:c r="M26" s="20" t="n">
        <x:f>IF(F26=0,0,J26/F26)</x:f>
        <x:v>0</x:v>
      </x:c>
      <x:c r="N26" s="21" t="str">
        <x:f>IF(A26="","",IF(COUNTIF($A$5:$A$104,A26)&lt;&gt;1,0,SUMIFS(Apontamentos!$H$5:$H$304,Apontamentos!$C$5:$C$304,A26,Apontamentos!$O$5:$O$304,"OK")))</x:f>
      </x:c>
      <x:c r="O26" s="21" t="str">
        <x:f>IF(A26="","",IF(COUNTIF($A$5:$A$104,A26)&lt;&gt;1,0,SUMIFS(Apontamentos!$J$5:$J$304,Apontamentos!$C$5:$C$304,A26,Apontamentos!$O$5:$O$304,"OK")))</x:f>
      </x:c>
      <x:c r="P26" s="19" t="str">
        <x:f>IF(A26="","",IF(COUNTIF($A$5:$A$104,A26)&lt;&gt;1,0,SUMIFS(Apontamentos!$M$5:$M$304,Apontamentos!$C$5:$C$304,A26,Apontamentos!$O$5:$O$304,"OK")))</x:f>
      </x:c>
      <x:c r="Q26" s="19" t="n">
        <x:f>IF(J26=0,0,P26/J26)</x:f>
        <x:v>0</x:v>
      </x:c>
      <x:c r="R26" s="19" t="n">
        <x:f>IF(B26="",0,IFERROR(VLOOKUP(B26,Produtos!$A$5:$F$104,6,FALSE),0))</x:f>
        <x:v>0</x:v>
      </x:c>
      <x:c r="S26" s="19" t="str">
        <x:f>IF(A26="","",IF(J26=0,"",Q26-R26))</x:f>
      </x:c>
      <x:c r="T26" t="str">
        <x:f>IF(A26="","",IF(H26="Cancelada","CANCELADA",IF(H26="Concluída","CONCLUÍDA",IF(OR(COUNTIF($A$5:$A$104,A26)&lt;&gt;1,NOT(ISNUMBER(D26)),NOT(ISNUMBER(E26)),E26&lt;D26,NOT(ISNUMBER(Dashboard!$B$3)),NOT(ISNUMBER(F26)),F26&lt;=0,COUNTIF(Produtos!$A$5:$A$104,B26)&lt;&gt;1,AND(H26&lt;&gt;"Planejada",H26&lt;&gt;"Liberada",H26&lt;&gt;"Em produção",H26&lt;&gt;"Bloqueada")),"REVISAR DADOS",IF(H26="Bloqueada","BLOQUEADA",IF(Dashboard!$B$3&gt;E26,"ATRASADA",IF(AND(H26="Planejada",I26=0,Dashboard!$B$3&gt;D26),"INÍCIO ATRASADO",IF(E26-Dashboard!$B$3&lt;=2,"ATENÇÃO","NO PRAZO"))))))))</x:f>
      </x:c>
      <x:c r="U26" t="str">
        <x:f>IF(A26="","",IF(T26="CANCELADA","CANCELADA",IF(T26="CONCLUÍDA","ENCERRADA",IF(T26="REVISAR DADOS","REVISAR DADOS",IF(OR(T26="ATRASADA",T26="BLOQUEADA",T26="INÍCIO ATRASADO"),"1 - AGIR AGORA",IF(AND(I26&gt;0,L26&lt;IFERROR(VLOOKUP(B26,Produtos!$A$5:$F$104,5,FALSE),0)),"2 - INVESTIGAR PERDA",IF(AND(J26&gt;0,S26&gt;0),"2 - REVISAR CUSTO","3 - ACOMPANHAR")))))))</x:f>
      </x:c>
    </x:row>
    <x:row r="27">
      <x:c r="A27" s="13"/>
      <x:c r="B27" s="13"/>
      <x:c r="C27" t="str">
        <x:f>IF(B27="","",IFERROR(VLOOKUP(B27,Produtos!$A$5:$F$104,2,FALSE),"NÃO CADASTRADO"))</x:f>
      </x:c>
      <x:c r="D27" s="17"/>
      <x:c r="E27" s="17"/>
      <x:c r="F27" s="13"/>
      <x:c r="G27" s="13"/>
      <x:c r="H27" s="13"/>
      <x:c r="I27" t="str">
        <x:f>IF(A27="","",J27+K27)</x:f>
      </x:c>
      <x:c r="J27" t="str">
        <x:f>IF(A27="","",IF(COUNTIF($A$5:$A$104,A27)&lt;&gt;1,0,SUMIFS(Apontamentos!$F$5:$F$304,Apontamentos!$C$5:$C$304,A27,Apontamentos!$O$5:$O$304,"OK")))</x:f>
      </x:c>
      <x:c r="K27" t="str">
        <x:f>IF(A27="","",IF(COUNTIF($A$5:$A$104,A27)&lt;&gt;1,0,SUMIFS(Apontamentos!$G$5:$G$304,Apontamentos!$C$5:$C$304,A27,Apontamentos!$O$5:$O$304,"OK")))</x:f>
      </x:c>
      <x:c r="L27" s="20" t="n">
        <x:f>IF(I27=0,0,J27/I27)</x:f>
        <x:v>0</x:v>
      </x:c>
      <x:c r="M27" s="20" t="n">
        <x:f>IF(F27=0,0,J27/F27)</x:f>
        <x:v>0</x:v>
      </x:c>
      <x:c r="N27" s="21" t="str">
        <x:f>IF(A27="","",IF(COUNTIF($A$5:$A$104,A27)&lt;&gt;1,0,SUMIFS(Apontamentos!$H$5:$H$304,Apontamentos!$C$5:$C$304,A27,Apontamentos!$O$5:$O$304,"OK")))</x:f>
      </x:c>
      <x:c r="O27" s="21" t="str">
        <x:f>IF(A27="","",IF(COUNTIF($A$5:$A$104,A27)&lt;&gt;1,0,SUMIFS(Apontamentos!$J$5:$J$304,Apontamentos!$C$5:$C$304,A27,Apontamentos!$O$5:$O$304,"OK")))</x:f>
      </x:c>
      <x:c r="P27" s="19" t="str">
        <x:f>IF(A27="","",IF(COUNTIF($A$5:$A$104,A27)&lt;&gt;1,0,SUMIFS(Apontamentos!$M$5:$M$304,Apontamentos!$C$5:$C$304,A27,Apontamentos!$O$5:$O$304,"OK")))</x:f>
      </x:c>
      <x:c r="Q27" s="19" t="n">
        <x:f>IF(J27=0,0,P27/J27)</x:f>
        <x:v>0</x:v>
      </x:c>
      <x:c r="R27" s="19" t="n">
        <x:f>IF(B27="",0,IFERROR(VLOOKUP(B27,Produtos!$A$5:$F$104,6,FALSE),0))</x:f>
        <x:v>0</x:v>
      </x:c>
      <x:c r="S27" s="19" t="str">
        <x:f>IF(A27="","",IF(J27=0,"",Q27-R27))</x:f>
      </x:c>
      <x:c r="T27" t="str">
        <x:f>IF(A27="","",IF(H27="Cancelada","CANCELADA",IF(H27="Concluída","CONCLUÍDA",IF(OR(COUNTIF($A$5:$A$104,A27)&lt;&gt;1,NOT(ISNUMBER(D27)),NOT(ISNUMBER(E27)),E27&lt;D27,NOT(ISNUMBER(Dashboard!$B$3)),NOT(ISNUMBER(F27)),F27&lt;=0,COUNTIF(Produtos!$A$5:$A$104,B27)&lt;&gt;1,AND(H27&lt;&gt;"Planejada",H27&lt;&gt;"Liberada",H27&lt;&gt;"Em produção",H27&lt;&gt;"Bloqueada")),"REVISAR DADOS",IF(H27="Bloqueada","BLOQUEADA",IF(Dashboard!$B$3&gt;E27,"ATRASADA",IF(AND(H27="Planejada",I27=0,Dashboard!$B$3&gt;D27),"INÍCIO ATRASADO",IF(E27-Dashboard!$B$3&lt;=2,"ATENÇÃO","NO PRAZO"))))))))</x:f>
      </x:c>
      <x:c r="U27" t="str">
        <x:f>IF(A27="","",IF(T27="CANCELADA","CANCELADA",IF(T27="CONCLUÍDA","ENCERRADA",IF(T27="REVISAR DADOS","REVISAR DADOS",IF(OR(T27="ATRASADA",T27="BLOQUEADA",T27="INÍCIO ATRASADO"),"1 - AGIR AGORA",IF(AND(I27&gt;0,L27&lt;IFERROR(VLOOKUP(B27,Produtos!$A$5:$F$104,5,FALSE),0)),"2 - INVESTIGAR PERDA",IF(AND(J27&gt;0,S27&gt;0),"2 - REVISAR CUSTO","3 - ACOMPANHAR")))))))</x:f>
      </x:c>
    </x:row>
    <x:row r="28">
      <x:c r="A28" s="13"/>
      <x:c r="B28" s="13"/>
      <x:c r="C28" t="str">
        <x:f>IF(B28="","",IFERROR(VLOOKUP(B28,Produtos!$A$5:$F$104,2,FALSE),"NÃO CADASTRADO"))</x:f>
      </x:c>
      <x:c r="D28" s="17"/>
      <x:c r="E28" s="17"/>
      <x:c r="F28" s="13"/>
      <x:c r="G28" s="13"/>
      <x:c r="H28" s="13"/>
      <x:c r="I28" t="str">
        <x:f>IF(A28="","",J28+K28)</x:f>
      </x:c>
      <x:c r="J28" t="str">
        <x:f>IF(A28="","",IF(COUNTIF($A$5:$A$104,A28)&lt;&gt;1,0,SUMIFS(Apontamentos!$F$5:$F$304,Apontamentos!$C$5:$C$304,A28,Apontamentos!$O$5:$O$304,"OK")))</x:f>
      </x:c>
      <x:c r="K28" t="str">
        <x:f>IF(A28="","",IF(COUNTIF($A$5:$A$104,A28)&lt;&gt;1,0,SUMIFS(Apontamentos!$G$5:$G$304,Apontamentos!$C$5:$C$304,A28,Apontamentos!$O$5:$O$304,"OK")))</x:f>
      </x:c>
      <x:c r="L28" s="20" t="n">
        <x:f>IF(I28=0,0,J28/I28)</x:f>
        <x:v>0</x:v>
      </x:c>
      <x:c r="M28" s="20" t="n">
        <x:f>IF(F28=0,0,J28/F28)</x:f>
        <x:v>0</x:v>
      </x:c>
      <x:c r="N28" s="21" t="str">
        <x:f>IF(A28="","",IF(COUNTIF($A$5:$A$104,A28)&lt;&gt;1,0,SUMIFS(Apontamentos!$H$5:$H$304,Apontamentos!$C$5:$C$304,A28,Apontamentos!$O$5:$O$304,"OK")))</x:f>
      </x:c>
      <x:c r="O28" s="21" t="str">
        <x:f>IF(A28="","",IF(COUNTIF($A$5:$A$104,A28)&lt;&gt;1,0,SUMIFS(Apontamentos!$J$5:$J$304,Apontamentos!$C$5:$C$304,A28,Apontamentos!$O$5:$O$304,"OK")))</x:f>
      </x:c>
      <x:c r="P28" s="19" t="str">
        <x:f>IF(A28="","",IF(COUNTIF($A$5:$A$104,A28)&lt;&gt;1,0,SUMIFS(Apontamentos!$M$5:$M$304,Apontamentos!$C$5:$C$304,A28,Apontamentos!$O$5:$O$304,"OK")))</x:f>
      </x:c>
      <x:c r="Q28" s="19" t="n">
        <x:f>IF(J28=0,0,P28/J28)</x:f>
        <x:v>0</x:v>
      </x:c>
      <x:c r="R28" s="19" t="n">
        <x:f>IF(B28="",0,IFERROR(VLOOKUP(B28,Produtos!$A$5:$F$104,6,FALSE),0))</x:f>
        <x:v>0</x:v>
      </x:c>
      <x:c r="S28" s="19" t="str">
        <x:f>IF(A28="","",IF(J28=0,"",Q28-R28))</x:f>
      </x:c>
      <x:c r="T28" t="str">
        <x:f>IF(A28="","",IF(H28="Cancelada","CANCELADA",IF(H28="Concluída","CONCLUÍDA",IF(OR(COUNTIF($A$5:$A$104,A28)&lt;&gt;1,NOT(ISNUMBER(D28)),NOT(ISNUMBER(E28)),E28&lt;D28,NOT(ISNUMBER(Dashboard!$B$3)),NOT(ISNUMBER(F28)),F28&lt;=0,COUNTIF(Produtos!$A$5:$A$104,B28)&lt;&gt;1,AND(H28&lt;&gt;"Planejada",H28&lt;&gt;"Liberada",H28&lt;&gt;"Em produção",H28&lt;&gt;"Bloqueada")),"REVISAR DADOS",IF(H28="Bloqueada","BLOQUEADA",IF(Dashboard!$B$3&gt;E28,"ATRASADA",IF(AND(H28="Planejada",I28=0,Dashboard!$B$3&gt;D28),"INÍCIO ATRASADO",IF(E28-Dashboard!$B$3&lt;=2,"ATENÇÃO","NO PRAZO"))))))))</x:f>
      </x:c>
      <x:c r="U28" t="str">
        <x:f>IF(A28="","",IF(T28="CANCELADA","CANCELADA",IF(T28="CONCLUÍDA","ENCERRADA",IF(T28="REVISAR DADOS","REVISAR DADOS",IF(OR(T28="ATRASADA",T28="BLOQUEADA",T28="INÍCIO ATRASADO"),"1 - AGIR AGORA",IF(AND(I28&gt;0,L28&lt;IFERROR(VLOOKUP(B28,Produtos!$A$5:$F$104,5,FALSE),0)),"2 - INVESTIGAR PERDA",IF(AND(J28&gt;0,S28&gt;0),"2 - REVISAR CUSTO","3 - ACOMPANHAR")))))))</x:f>
      </x:c>
    </x:row>
    <x:row r="29">
      <x:c r="A29" s="13"/>
      <x:c r="B29" s="13"/>
      <x:c r="C29" t="str">
        <x:f>IF(B29="","",IFERROR(VLOOKUP(B29,Produtos!$A$5:$F$104,2,FALSE),"NÃO CADASTRADO"))</x:f>
      </x:c>
      <x:c r="D29" s="17"/>
      <x:c r="E29" s="17"/>
      <x:c r="F29" s="13"/>
      <x:c r="G29" s="13"/>
      <x:c r="H29" s="13"/>
      <x:c r="I29" t="str">
        <x:f>IF(A29="","",J29+K29)</x:f>
      </x:c>
      <x:c r="J29" t="str">
        <x:f>IF(A29="","",IF(COUNTIF($A$5:$A$104,A29)&lt;&gt;1,0,SUMIFS(Apontamentos!$F$5:$F$304,Apontamentos!$C$5:$C$304,A29,Apontamentos!$O$5:$O$304,"OK")))</x:f>
      </x:c>
      <x:c r="K29" t="str">
        <x:f>IF(A29="","",IF(COUNTIF($A$5:$A$104,A29)&lt;&gt;1,0,SUMIFS(Apontamentos!$G$5:$G$304,Apontamentos!$C$5:$C$304,A29,Apontamentos!$O$5:$O$304,"OK")))</x:f>
      </x:c>
      <x:c r="L29" s="20" t="n">
        <x:f>IF(I29=0,0,J29/I29)</x:f>
        <x:v>0</x:v>
      </x:c>
      <x:c r="M29" s="20" t="n">
        <x:f>IF(F29=0,0,J29/F29)</x:f>
        <x:v>0</x:v>
      </x:c>
      <x:c r="N29" s="21" t="str">
        <x:f>IF(A29="","",IF(COUNTIF($A$5:$A$104,A29)&lt;&gt;1,0,SUMIFS(Apontamentos!$H$5:$H$304,Apontamentos!$C$5:$C$304,A29,Apontamentos!$O$5:$O$304,"OK")))</x:f>
      </x:c>
      <x:c r="O29" s="21" t="str">
        <x:f>IF(A29="","",IF(COUNTIF($A$5:$A$104,A29)&lt;&gt;1,0,SUMIFS(Apontamentos!$J$5:$J$304,Apontamentos!$C$5:$C$304,A29,Apontamentos!$O$5:$O$304,"OK")))</x:f>
      </x:c>
      <x:c r="P29" s="19" t="str">
        <x:f>IF(A29="","",IF(COUNTIF($A$5:$A$104,A29)&lt;&gt;1,0,SUMIFS(Apontamentos!$M$5:$M$304,Apontamentos!$C$5:$C$304,A29,Apontamentos!$O$5:$O$304,"OK")))</x:f>
      </x:c>
      <x:c r="Q29" s="19" t="n">
        <x:f>IF(J29=0,0,P29/J29)</x:f>
        <x:v>0</x:v>
      </x:c>
      <x:c r="R29" s="19" t="n">
        <x:f>IF(B29="",0,IFERROR(VLOOKUP(B29,Produtos!$A$5:$F$104,6,FALSE),0))</x:f>
        <x:v>0</x:v>
      </x:c>
      <x:c r="S29" s="19" t="str">
        <x:f>IF(A29="","",IF(J29=0,"",Q29-R29))</x:f>
      </x:c>
      <x:c r="T29" t="str">
        <x:f>IF(A29="","",IF(H29="Cancelada","CANCELADA",IF(H29="Concluída","CONCLUÍDA",IF(OR(COUNTIF($A$5:$A$104,A29)&lt;&gt;1,NOT(ISNUMBER(D29)),NOT(ISNUMBER(E29)),E29&lt;D29,NOT(ISNUMBER(Dashboard!$B$3)),NOT(ISNUMBER(F29)),F29&lt;=0,COUNTIF(Produtos!$A$5:$A$104,B29)&lt;&gt;1,AND(H29&lt;&gt;"Planejada",H29&lt;&gt;"Liberada",H29&lt;&gt;"Em produção",H29&lt;&gt;"Bloqueada")),"REVISAR DADOS",IF(H29="Bloqueada","BLOQUEADA",IF(Dashboard!$B$3&gt;E29,"ATRASADA",IF(AND(H29="Planejada",I29=0,Dashboard!$B$3&gt;D29),"INÍCIO ATRASADO",IF(E29-Dashboard!$B$3&lt;=2,"ATENÇÃO","NO PRAZO"))))))))</x:f>
      </x:c>
      <x:c r="U29" t="str">
        <x:f>IF(A29="","",IF(T29="CANCELADA","CANCELADA",IF(T29="CONCLUÍDA","ENCERRADA",IF(T29="REVISAR DADOS","REVISAR DADOS",IF(OR(T29="ATRASADA",T29="BLOQUEADA",T29="INÍCIO ATRASADO"),"1 - AGIR AGORA",IF(AND(I29&gt;0,L29&lt;IFERROR(VLOOKUP(B29,Produtos!$A$5:$F$104,5,FALSE),0)),"2 - INVESTIGAR PERDA",IF(AND(J29&gt;0,S29&gt;0),"2 - REVISAR CUSTO","3 - ACOMPANHAR")))))))</x:f>
      </x:c>
    </x:row>
    <x:row r="30">
      <x:c r="A30" s="13"/>
      <x:c r="B30" s="13"/>
      <x:c r="C30" t="str">
        <x:f>IF(B30="","",IFERROR(VLOOKUP(B30,Produtos!$A$5:$F$104,2,FALSE),"NÃO CADASTRADO"))</x:f>
      </x:c>
      <x:c r="D30" s="17"/>
      <x:c r="E30" s="17"/>
      <x:c r="F30" s="13"/>
      <x:c r="G30" s="13"/>
      <x:c r="H30" s="13"/>
      <x:c r="I30" t="str">
        <x:f>IF(A30="","",J30+K30)</x:f>
      </x:c>
      <x:c r="J30" t="str">
        <x:f>IF(A30="","",IF(COUNTIF($A$5:$A$104,A30)&lt;&gt;1,0,SUMIFS(Apontamentos!$F$5:$F$304,Apontamentos!$C$5:$C$304,A30,Apontamentos!$O$5:$O$304,"OK")))</x:f>
      </x:c>
      <x:c r="K30" t="str">
        <x:f>IF(A30="","",IF(COUNTIF($A$5:$A$104,A30)&lt;&gt;1,0,SUMIFS(Apontamentos!$G$5:$G$304,Apontamentos!$C$5:$C$304,A30,Apontamentos!$O$5:$O$304,"OK")))</x:f>
      </x:c>
      <x:c r="L30" s="20" t="n">
        <x:f>IF(I30=0,0,J30/I30)</x:f>
        <x:v>0</x:v>
      </x:c>
      <x:c r="M30" s="20" t="n">
        <x:f>IF(F30=0,0,J30/F30)</x:f>
        <x:v>0</x:v>
      </x:c>
      <x:c r="N30" s="21" t="str">
        <x:f>IF(A30="","",IF(COUNTIF($A$5:$A$104,A30)&lt;&gt;1,0,SUMIFS(Apontamentos!$H$5:$H$304,Apontamentos!$C$5:$C$304,A30,Apontamentos!$O$5:$O$304,"OK")))</x:f>
      </x:c>
      <x:c r="O30" s="21" t="str">
        <x:f>IF(A30="","",IF(COUNTIF($A$5:$A$104,A30)&lt;&gt;1,0,SUMIFS(Apontamentos!$J$5:$J$304,Apontamentos!$C$5:$C$304,A30,Apontamentos!$O$5:$O$304,"OK")))</x:f>
      </x:c>
      <x:c r="P30" s="19" t="str">
        <x:f>IF(A30="","",IF(COUNTIF($A$5:$A$104,A30)&lt;&gt;1,0,SUMIFS(Apontamentos!$M$5:$M$304,Apontamentos!$C$5:$C$304,A30,Apontamentos!$O$5:$O$304,"OK")))</x:f>
      </x:c>
      <x:c r="Q30" s="19" t="n">
        <x:f>IF(J30=0,0,P30/J30)</x:f>
        <x:v>0</x:v>
      </x:c>
      <x:c r="R30" s="19" t="n">
        <x:f>IF(B30="",0,IFERROR(VLOOKUP(B30,Produtos!$A$5:$F$104,6,FALSE),0))</x:f>
        <x:v>0</x:v>
      </x:c>
      <x:c r="S30" s="19" t="str">
        <x:f>IF(A30="","",IF(J30=0,"",Q30-R30))</x:f>
      </x:c>
      <x:c r="T30" t="str">
        <x:f>IF(A30="","",IF(H30="Cancelada","CANCELADA",IF(H30="Concluída","CONCLUÍDA",IF(OR(COUNTIF($A$5:$A$104,A30)&lt;&gt;1,NOT(ISNUMBER(D30)),NOT(ISNUMBER(E30)),E30&lt;D30,NOT(ISNUMBER(Dashboard!$B$3)),NOT(ISNUMBER(F30)),F30&lt;=0,COUNTIF(Produtos!$A$5:$A$104,B30)&lt;&gt;1,AND(H30&lt;&gt;"Planejada",H30&lt;&gt;"Liberada",H30&lt;&gt;"Em produção",H30&lt;&gt;"Bloqueada")),"REVISAR DADOS",IF(H30="Bloqueada","BLOQUEADA",IF(Dashboard!$B$3&gt;E30,"ATRASADA",IF(AND(H30="Planejada",I30=0,Dashboard!$B$3&gt;D30),"INÍCIO ATRASADO",IF(E30-Dashboard!$B$3&lt;=2,"ATENÇÃO","NO PRAZO"))))))))</x:f>
      </x:c>
      <x:c r="U30" t="str">
        <x:f>IF(A30="","",IF(T30="CANCELADA","CANCELADA",IF(T30="CONCLUÍDA","ENCERRADA",IF(T30="REVISAR DADOS","REVISAR DADOS",IF(OR(T30="ATRASADA",T30="BLOQUEADA",T30="INÍCIO ATRASADO"),"1 - AGIR AGORA",IF(AND(I30&gt;0,L30&lt;IFERROR(VLOOKUP(B30,Produtos!$A$5:$F$104,5,FALSE),0)),"2 - INVESTIGAR PERDA",IF(AND(J30&gt;0,S30&gt;0),"2 - REVISAR CUSTO","3 - ACOMPANHAR")))))))</x:f>
      </x:c>
    </x:row>
    <x:row r="31">
      <x:c r="A31" s="13"/>
      <x:c r="B31" s="13"/>
      <x:c r="C31" t="str">
        <x:f>IF(B31="","",IFERROR(VLOOKUP(B31,Produtos!$A$5:$F$104,2,FALSE),"NÃO CADASTRADO"))</x:f>
      </x:c>
      <x:c r="D31" s="17"/>
      <x:c r="E31" s="17"/>
      <x:c r="F31" s="13"/>
      <x:c r="G31" s="13"/>
      <x:c r="H31" s="13"/>
      <x:c r="I31" t="str">
        <x:f>IF(A31="","",J31+K31)</x:f>
      </x:c>
      <x:c r="J31" t="str">
        <x:f>IF(A31="","",IF(COUNTIF($A$5:$A$104,A31)&lt;&gt;1,0,SUMIFS(Apontamentos!$F$5:$F$304,Apontamentos!$C$5:$C$304,A31,Apontamentos!$O$5:$O$304,"OK")))</x:f>
      </x:c>
      <x:c r="K31" t="str">
        <x:f>IF(A31="","",IF(COUNTIF($A$5:$A$104,A31)&lt;&gt;1,0,SUMIFS(Apontamentos!$G$5:$G$304,Apontamentos!$C$5:$C$304,A31,Apontamentos!$O$5:$O$304,"OK")))</x:f>
      </x:c>
      <x:c r="L31" s="20" t="n">
        <x:f>IF(I31=0,0,J31/I31)</x:f>
        <x:v>0</x:v>
      </x:c>
      <x:c r="M31" s="20" t="n">
        <x:f>IF(F31=0,0,J31/F31)</x:f>
        <x:v>0</x:v>
      </x:c>
      <x:c r="N31" s="21" t="str">
        <x:f>IF(A31="","",IF(COUNTIF($A$5:$A$104,A31)&lt;&gt;1,0,SUMIFS(Apontamentos!$H$5:$H$304,Apontamentos!$C$5:$C$304,A31,Apontamentos!$O$5:$O$304,"OK")))</x:f>
      </x:c>
      <x:c r="O31" s="21" t="str">
        <x:f>IF(A31="","",IF(COUNTIF($A$5:$A$104,A31)&lt;&gt;1,0,SUMIFS(Apontamentos!$J$5:$J$304,Apontamentos!$C$5:$C$304,A31,Apontamentos!$O$5:$O$304,"OK")))</x:f>
      </x:c>
      <x:c r="P31" s="19" t="str">
        <x:f>IF(A31="","",IF(COUNTIF($A$5:$A$104,A31)&lt;&gt;1,0,SUMIFS(Apontamentos!$M$5:$M$304,Apontamentos!$C$5:$C$304,A31,Apontamentos!$O$5:$O$304,"OK")))</x:f>
      </x:c>
      <x:c r="Q31" s="19" t="n">
        <x:f>IF(J31=0,0,P31/J31)</x:f>
        <x:v>0</x:v>
      </x:c>
      <x:c r="R31" s="19" t="n">
        <x:f>IF(B31="",0,IFERROR(VLOOKUP(B31,Produtos!$A$5:$F$104,6,FALSE),0))</x:f>
        <x:v>0</x:v>
      </x:c>
      <x:c r="S31" s="19" t="str">
        <x:f>IF(A31="","",IF(J31=0,"",Q31-R31))</x:f>
      </x:c>
      <x:c r="T31" t="str">
        <x:f>IF(A31="","",IF(H31="Cancelada","CANCELADA",IF(H31="Concluída","CONCLUÍDA",IF(OR(COUNTIF($A$5:$A$104,A31)&lt;&gt;1,NOT(ISNUMBER(D31)),NOT(ISNUMBER(E31)),E31&lt;D31,NOT(ISNUMBER(Dashboard!$B$3)),NOT(ISNUMBER(F31)),F31&lt;=0,COUNTIF(Produtos!$A$5:$A$104,B31)&lt;&gt;1,AND(H31&lt;&gt;"Planejada",H31&lt;&gt;"Liberada",H31&lt;&gt;"Em produção",H31&lt;&gt;"Bloqueada")),"REVISAR DADOS",IF(H31="Bloqueada","BLOQUEADA",IF(Dashboard!$B$3&gt;E31,"ATRASADA",IF(AND(H31="Planejada",I31=0,Dashboard!$B$3&gt;D31),"INÍCIO ATRASADO",IF(E31-Dashboard!$B$3&lt;=2,"ATENÇÃO","NO PRAZO"))))))))</x:f>
      </x:c>
      <x:c r="U31" t="str">
        <x:f>IF(A31="","",IF(T31="CANCELADA","CANCELADA",IF(T31="CONCLUÍDA","ENCERRADA",IF(T31="REVISAR DADOS","REVISAR DADOS",IF(OR(T31="ATRASADA",T31="BLOQUEADA",T31="INÍCIO ATRASADO"),"1 - AGIR AGORA",IF(AND(I31&gt;0,L31&lt;IFERROR(VLOOKUP(B31,Produtos!$A$5:$F$104,5,FALSE),0)),"2 - INVESTIGAR PERDA",IF(AND(J31&gt;0,S31&gt;0),"2 - REVISAR CUSTO","3 - ACOMPANHAR")))))))</x:f>
      </x:c>
    </x:row>
    <x:row r="32">
      <x:c r="A32" s="13"/>
      <x:c r="B32" s="13"/>
      <x:c r="C32" t="str">
        <x:f>IF(B32="","",IFERROR(VLOOKUP(B32,Produtos!$A$5:$F$104,2,FALSE),"NÃO CADASTRADO"))</x:f>
      </x:c>
      <x:c r="D32" s="17"/>
      <x:c r="E32" s="17"/>
      <x:c r="F32" s="13"/>
      <x:c r="G32" s="13"/>
      <x:c r="H32" s="13"/>
      <x:c r="I32" t="str">
        <x:f>IF(A32="","",J32+K32)</x:f>
      </x:c>
      <x:c r="J32" t="str">
        <x:f>IF(A32="","",IF(COUNTIF($A$5:$A$104,A32)&lt;&gt;1,0,SUMIFS(Apontamentos!$F$5:$F$304,Apontamentos!$C$5:$C$304,A32,Apontamentos!$O$5:$O$304,"OK")))</x:f>
      </x:c>
      <x:c r="K32" t="str">
        <x:f>IF(A32="","",IF(COUNTIF($A$5:$A$104,A32)&lt;&gt;1,0,SUMIFS(Apontamentos!$G$5:$G$304,Apontamentos!$C$5:$C$304,A32,Apontamentos!$O$5:$O$304,"OK")))</x:f>
      </x:c>
      <x:c r="L32" s="20" t="n">
        <x:f>IF(I32=0,0,J32/I32)</x:f>
        <x:v>0</x:v>
      </x:c>
      <x:c r="M32" s="20" t="n">
        <x:f>IF(F32=0,0,J32/F32)</x:f>
        <x:v>0</x:v>
      </x:c>
      <x:c r="N32" s="21" t="str">
        <x:f>IF(A32="","",IF(COUNTIF($A$5:$A$104,A32)&lt;&gt;1,0,SUMIFS(Apontamentos!$H$5:$H$304,Apontamentos!$C$5:$C$304,A32,Apontamentos!$O$5:$O$304,"OK")))</x:f>
      </x:c>
      <x:c r="O32" s="21" t="str">
        <x:f>IF(A32="","",IF(COUNTIF($A$5:$A$104,A32)&lt;&gt;1,0,SUMIFS(Apontamentos!$J$5:$J$304,Apontamentos!$C$5:$C$304,A32,Apontamentos!$O$5:$O$304,"OK")))</x:f>
      </x:c>
      <x:c r="P32" s="19" t="str">
        <x:f>IF(A32="","",IF(COUNTIF($A$5:$A$104,A32)&lt;&gt;1,0,SUMIFS(Apontamentos!$M$5:$M$304,Apontamentos!$C$5:$C$304,A32,Apontamentos!$O$5:$O$304,"OK")))</x:f>
      </x:c>
      <x:c r="Q32" s="19" t="n">
        <x:f>IF(J32=0,0,P32/J32)</x:f>
        <x:v>0</x:v>
      </x:c>
      <x:c r="R32" s="19" t="n">
        <x:f>IF(B32="",0,IFERROR(VLOOKUP(B32,Produtos!$A$5:$F$104,6,FALSE),0))</x:f>
        <x:v>0</x:v>
      </x:c>
      <x:c r="S32" s="19" t="str">
        <x:f>IF(A32="","",IF(J32=0,"",Q32-R32))</x:f>
      </x:c>
      <x:c r="T32" t="str">
        <x:f>IF(A32="","",IF(H32="Cancelada","CANCELADA",IF(H32="Concluída","CONCLUÍDA",IF(OR(COUNTIF($A$5:$A$104,A32)&lt;&gt;1,NOT(ISNUMBER(D32)),NOT(ISNUMBER(E32)),E32&lt;D32,NOT(ISNUMBER(Dashboard!$B$3)),NOT(ISNUMBER(F32)),F32&lt;=0,COUNTIF(Produtos!$A$5:$A$104,B32)&lt;&gt;1,AND(H32&lt;&gt;"Planejada",H32&lt;&gt;"Liberada",H32&lt;&gt;"Em produção",H32&lt;&gt;"Bloqueada")),"REVISAR DADOS",IF(H32="Bloqueada","BLOQUEADA",IF(Dashboard!$B$3&gt;E32,"ATRASADA",IF(AND(H32="Planejada",I32=0,Dashboard!$B$3&gt;D32),"INÍCIO ATRASADO",IF(E32-Dashboard!$B$3&lt;=2,"ATENÇÃO","NO PRAZO"))))))))</x:f>
      </x:c>
      <x:c r="U32" t="str">
        <x:f>IF(A32="","",IF(T32="CANCELADA","CANCELADA",IF(T32="CONCLUÍDA","ENCERRADA",IF(T32="REVISAR DADOS","REVISAR DADOS",IF(OR(T32="ATRASADA",T32="BLOQUEADA",T32="INÍCIO ATRASADO"),"1 - AGIR AGORA",IF(AND(I32&gt;0,L32&lt;IFERROR(VLOOKUP(B32,Produtos!$A$5:$F$104,5,FALSE),0)),"2 - INVESTIGAR PERDA",IF(AND(J32&gt;0,S32&gt;0),"2 - REVISAR CUSTO","3 - ACOMPANHAR")))))))</x:f>
      </x:c>
    </x:row>
    <x:row r="33">
      <x:c r="A33" s="13"/>
      <x:c r="B33" s="13"/>
      <x:c r="C33" t="str">
        <x:f>IF(B33="","",IFERROR(VLOOKUP(B33,Produtos!$A$5:$F$104,2,FALSE),"NÃO CADASTRADO"))</x:f>
      </x:c>
      <x:c r="D33" s="17"/>
      <x:c r="E33" s="17"/>
      <x:c r="F33" s="13"/>
      <x:c r="G33" s="13"/>
      <x:c r="H33" s="13"/>
      <x:c r="I33" t="str">
        <x:f>IF(A33="","",J33+K33)</x:f>
      </x:c>
      <x:c r="J33" t="str">
        <x:f>IF(A33="","",IF(COUNTIF($A$5:$A$104,A33)&lt;&gt;1,0,SUMIFS(Apontamentos!$F$5:$F$304,Apontamentos!$C$5:$C$304,A33,Apontamentos!$O$5:$O$304,"OK")))</x:f>
      </x:c>
      <x:c r="K33" t="str">
        <x:f>IF(A33="","",IF(COUNTIF($A$5:$A$104,A33)&lt;&gt;1,0,SUMIFS(Apontamentos!$G$5:$G$304,Apontamentos!$C$5:$C$304,A33,Apontamentos!$O$5:$O$304,"OK")))</x:f>
      </x:c>
      <x:c r="L33" s="20" t="n">
        <x:f>IF(I33=0,0,J33/I33)</x:f>
        <x:v>0</x:v>
      </x:c>
      <x:c r="M33" s="20" t="n">
        <x:f>IF(F33=0,0,J33/F33)</x:f>
        <x:v>0</x:v>
      </x:c>
      <x:c r="N33" s="21" t="str">
        <x:f>IF(A33="","",IF(COUNTIF($A$5:$A$104,A33)&lt;&gt;1,0,SUMIFS(Apontamentos!$H$5:$H$304,Apontamentos!$C$5:$C$304,A33,Apontamentos!$O$5:$O$304,"OK")))</x:f>
      </x:c>
      <x:c r="O33" s="21" t="str">
        <x:f>IF(A33="","",IF(COUNTIF($A$5:$A$104,A33)&lt;&gt;1,0,SUMIFS(Apontamentos!$J$5:$J$304,Apontamentos!$C$5:$C$304,A33,Apontamentos!$O$5:$O$304,"OK")))</x:f>
      </x:c>
      <x:c r="P33" s="19" t="str">
        <x:f>IF(A33="","",IF(COUNTIF($A$5:$A$104,A33)&lt;&gt;1,0,SUMIFS(Apontamentos!$M$5:$M$304,Apontamentos!$C$5:$C$304,A33,Apontamentos!$O$5:$O$304,"OK")))</x:f>
      </x:c>
      <x:c r="Q33" s="19" t="n">
        <x:f>IF(J33=0,0,P33/J33)</x:f>
        <x:v>0</x:v>
      </x:c>
      <x:c r="R33" s="19" t="n">
        <x:f>IF(B33="",0,IFERROR(VLOOKUP(B33,Produtos!$A$5:$F$104,6,FALSE),0))</x:f>
        <x:v>0</x:v>
      </x:c>
      <x:c r="S33" s="19" t="str">
        <x:f>IF(A33="","",IF(J33=0,"",Q33-R33))</x:f>
      </x:c>
      <x:c r="T33" t="str">
        <x:f>IF(A33="","",IF(H33="Cancelada","CANCELADA",IF(H33="Concluída","CONCLUÍDA",IF(OR(COUNTIF($A$5:$A$104,A33)&lt;&gt;1,NOT(ISNUMBER(D33)),NOT(ISNUMBER(E33)),E33&lt;D33,NOT(ISNUMBER(Dashboard!$B$3)),NOT(ISNUMBER(F33)),F33&lt;=0,COUNTIF(Produtos!$A$5:$A$104,B33)&lt;&gt;1,AND(H33&lt;&gt;"Planejada",H33&lt;&gt;"Liberada",H33&lt;&gt;"Em produção",H33&lt;&gt;"Bloqueada")),"REVISAR DADOS",IF(H33="Bloqueada","BLOQUEADA",IF(Dashboard!$B$3&gt;E33,"ATRASADA",IF(AND(H33="Planejada",I33=0,Dashboard!$B$3&gt;D33),"INÍCIO ATRASADO",IF(E33-Dashboard!$B$3&lt;=2,"ATENÇÃO","NO PRAZO"))))))))</x:f>
      </x:c>
      <x:c r="U33" t="str">
        <x:f>IF(A33="","",IF(T33="CANCELADA","CANCELADA",IF(T33="CONCLUÍDA","ENCERRADA",IF(T33="REVISAR DADOS","REVISAR DADOS",IF(OR(T33="ATRASADA",T33="BLOQUEADA",T33="INÍCIO ATRASADO"),"1 - AGIR AGORA",IF(AND(I33&gt;0,L33&lt;IFERROR(VLOOKUP(B33,Produtos!$A$5:$F$104,5,FALSE),0)),"2 - INVESTIGAR PERDA",IF(AND(J33&gt;0,S33&gt;0),"2 - REVISAR CUSTO","3 - ACOMPANHAR")))))))</x:f>
      </x:c>
    </x:row>
    <x:row r="34">
      <x:c r="A34" s="13"/>
      <x:c r="B34" s="13"/>
      <x:c r="C34" t="str">
        <x:f>IF(B34="","",IFERROR(VLOOKUP(B34,Produtos!$A$5:$F$104,2,FALSE),"NÃO CADASTRADO"))</x:f>
      </x:c>
      <x:c r="D34" s="17"/>
      <x:c r="E34" s="17"/>
      <x:c r="F34" s="13"/>
      <x:c r="G34" s="13"/>
      <x:c r="H34" s="13"/>
      <x:c r="I34" t="str">
        <x:f>IF(A34="","",J34+K34)</x:f>
      </x:c>
      <x:c r="J34" t="str">
        <x:f>IF(A34="","",IF(COUNTIF($A$5:$A$104,A34)&lt;&gt;1,0,SUMIFS(Apontamentos!$F$5:$F$304,Apontamentos!$C$5:$C$304,A34,Apontamentos!$O$5:$O$304,"OK")))</x:f>
      </x:c>
      <x:c r="K34" t="str">
        <x:f>IF(A34="","",IF(COUNTIF($A$5:$A$104,A34)&lt;&gt;1,0,SUMIFS(Apontamentos!$G$5:$G$304,Apontamentos!$C$5:$C$304,A34,Apontamentos!$O$5:$O$304,"OK")))</x:f>
      </x:c>
      <x:c r="L34" s="20" t="n">
        <x:f>IF(I34=0,0,J34/I34)</x:f>
        <x:v>0</x:v>
      </x:c>
      <x:c r="M34" s="20" t="n">
        <x:f>IF(F34=0,0,J34/F34)</x:f>
        <x:v>0</x:v>
      </x:c>
      <x:c r="N34" s="21" t="str">
        <x:f>IF(A34="","",IF(COUNTIF($A$5:$A$104,A34)&lt;&gt;1,0,SUMIFS(Apontamentos!$H$5:$H$304,Apontamentos!$C$5:$C$304,A34,Apontamentos!$O$5:$O$304,"OK")))</x:f>
      </x:c>
      <x:c r="O34" s="21" t="str">
        <x:f>IF(A34="","",IF(COUNTIF($A$5:$A$104,A34)&lt;&gt;1,0,SUMIFS(Apontamentos!$J$5:$J$304,Apontamentos!$C$5:$C$304,A34,Apontamentos!$O$5:$O$304,"OK")))</x:f>
      </x:c>
      <x:c r="P34" s="19" t="str">
        <x:f>IF(A34="","",IF(COUNTIF($A$5:$A$104,A34)&lt;&gt;1,0,SUMIFS(Apontamentos!$M$5:$M$304,Apontamentos!$C$5:$C$304,A34,Apontamentos!$O$5:$O$304,"OK")))</x:f>
      </x:c>
      <x:c r="Q34" s="19" t="n">
        <x:f>IF(J34=0,0,P34/J34)</x:f>
        <x:v>0</x:v>
      </x:c>
      <x:c r="R34" s="19" t="n">
        <x:f>IF(B34="",0,IFERROR(VLOOKUP(B34,Produtos!$A$5:$F$104,6,FALSE),0))</x:f>
        <x:v>0</x:v>
      </x:c>
      <x:c r="S34" s="19" t="str">
        <x:f>IF(A34="","",IF(J34=0,"",Q34-R34))</x:f>
      </x:c>
      <x:c r="T34" t="str">
        <x:f>IF(A34="","",IF(H34="Cancelada","CANCELADA",IF(H34="Concluída","CONCLUÍDA",IF(OR(COUNTIF($A$5:$A$104,A34)&lt;&gt;1,NOT(ISNUMBER(D34)),NOT(ISNUMBER(E34)),E34&lt;D34,NOT(ISNUMBER(Dashboard!$B$3)),NOT(ISNUMBER(F34)),F34&lt;=0,COUNTIF(Produtos!$A$5:$A$104,B34)&lt;&gt;1,AND(H34&lt;&gt;"Planejada",H34&lt;&gt;"Liberada",H34&lt;&gt;"Em produção",H34&lt;&gt;"Bloqueada")),"REVISAR DADOS",IF(H34="Bloqueada","BLOQUEADA",IF(Dashboard!$B$3&gt;E34,"ATRASADA",IF(AND(H34="Planejada",I34=0,Dashboard!$B$3&gt;D34),"INÍCIO ATRASADO",IF(E34-Dashboard!$B$3&lt;=2,"ATENÇÃO","NO PRAZO"))))))))</x:f>
      </x:c>
      <x:c r="U34" t="str">
        <x:f>IF(A34="","",IF(T34="CANCELADA","CANCELADA",IF(T34="CONCLUÍDA","ENCERRADA",IF(T34="REVISAR DADOS","REVISAR DADOS",IF(OR(T34="ATRASADA",T34="BLOQUEADA",T34="INÍCIO ATRASADO"),"1 - AGIR AGORA",IF(AND(I34&gt;0,L34&lt;IFERROR(VLOOKUP(B34,Produtos!$A$5:$F$104,5,FALSE),0)),"2 - INVESTIGAR PERDA",IF(AND(J34&gt;0,S34&gt;0),"2 - REVISAR CUSTO","3 - ACOMPANHAR")))))))</x:f>
      </x:c>
    </x:row>
    <x:row r="35">
      <x:c r="A35" s="13"/>
      <x:c r="B35" s="13"/>
      <x:c r="C35" t="str">
        <x:f>IF(B35="","",IFERROR(VLOOKUP(B35,Produtos!$A$5:$F$104,2,FALSE),"NÃO CADASTRADO"))</x:f>
      </x:c>
      <x:c r="D35" s="17"/>
      <x:c r="E35" s="17"/>
      <x:c r="F35" s="13"/>
      <x:c r="G35" s="13"/>
      <x:c r="H35" s="13"/>
      <x:c r="I35" t="str">
        <x:f>IF(A35="","",J35+K35)</x:f>
      </x:c>
      <x:c r="J35" t="str">
        <x:f>IF(A35="","",IF(COUNTIF($A$5:$A$104,A35)&lt;&gt;1,0,SUMIFS(Apontamentos!$F$5:$F$304,Apontamentos!$C$5:$C$304,A35,Apontamentos!$O$5:$O$304,"OK")))</x:f>
      </x:c>
      <x:c r="K35" t="str">
        <x:f>IF(A35="","",IF(COUNTIF($A$5:$A$104,A35)&lt;&gt;1,0,SUMIFS(Apontamentos!$G$5:$G$304,Apontamentos!$C$5:$C$304,A35,Apontamentos!$O$5:$O$304,"OK")))</x:f>
      </x:c>
      <x:c r="L35" s="20" t="n">
        <x:f>IF(I35=0,0,J35/I35)</x:f>
        <x:v>0</x:v>
      </x:c>
      <x:c r="M35" s="20" t="n">
        <x:f>IF(F35=0,0,J35/F35)</x:f>
        <x:v>0</x:v>
      </x:c>
      <x:c r="N35" s="21" t="str">
        <x:f>IF(A35="","",IF(COUNTIF($A$5:$A$104,A35)&lt;&gt;1,0,SUMIFS(Apontamentos!$H$5:$H$304,Apontamentos!$C$5:$C$304,A35,Apontamentos!$O$5:$O$304,"OK")))</x:f>
      </x:c>
      <x:c r="O35" s="21" t="str">
        <x:f>IF(A35="","",IF(COUNTIF($A$5:$A$104,A35)&lt;&gt;1,0,SUMIFS(Apontamentos!$J$5:$J$304,Apontamentos!$C$5:$C$304,A35,Apontamentos!$O$5:$O$304,"OK")))</x:f>
      </x:c>
      <x:c r="P35" s="19" t="str">
        <x:f>IF(A35="","",IF(COUNTIF($A$5:$A$104,A35)&lt;&gt;1,0,SUMIFS(Apontamentos!$M$5:$M$304,Apontamentos!$C$5:$C$304,A35,Apontamentos!$O$5:$O$304,"OK")))</x:f>
      </x:c>
      <x:c r="Q35" s="19" t="n">
        <x:f>IF(J35=0,0,P35/J35)</x:f>
        <x:v>0</x:v>
      </x:c>
      <x:c r="R35" s="19" t="n">
        <x:f>IF(B35="",0,IFERROR(VLOOKUP(B35,Produtos!$A$5:$F$104,6,FALSE),0))</x:f>
        <x:v>0</x:v>
      </x:c>
      <x:c r="S35" s="19" t="str">
        <x:f>IF(A35="","",IF(J35=0,"",Q35-R35))</x:f>
      </x:c>
      <x:c r="T35" t="str">
        <x:f>IF(A35="","",IF(H35="Cancelada","CANCELADA",IF(H35="Concluída","CONCLUÍDA",IF(OR(COUNTIF($A$5:$A$104,A35)&lt;&gt;1,NOT(ISNUMBER(D35)),NOT(ISNUMBER(E35)),E35&lt;D35,NOT(ISNUMBER(Dashboard!$B$3)),NOT(ISNUMBER(F35)),F35&lt;=0,COUNTIF(Produtos!$A$5:$A$104,B35)&lt;&gt;1,AND(H35&lt;&gt;"Planejada",H35&lt;&gt;"Liberada",H35&lt;&gt;"Em produção",H35&lt;&gt;"Bloqueada")),"REVISAR DADOS",IF(H35="Bloqueada","BLOQUEADA",IF(Dashboard!$B$3&gt;E35,"ATRASADA",IF(AND(H35="Planejada",I35=0,Dashboard!$B$3&gt;D35),"INÍCIO ATRASADO",IF(E35-Dashboard!$B$3&lt;=2,"ATENÇÃO","NO PRAZO"))))))))</x:f>
      </x:c>
      <x:c r="U35" t="str">
        <x:f>IF(A35="","",IF(T35="CANCELADA","CANCELADA",IF(T35="CONCLUÍDA","ENCERRADA",IF(T35="REVISAR DADOS","REVISAR DADOS",IF(OR(T35="ATRASADA",T35="BLOQUEADA",T35="INÍCIO ATRASADO"),"1 - AGIR AGORA",IF(AND(I35&gt;0,L35&lt;IFERROR(VLOOKUP(B35,Produtos!$A$5:$F$104,5,FALSE),0)),"2 - INVESTIGAR PERDA",IF(AND(J35&gt;0,S35&gt;0),"2 - REVISAR CUSTO","3 - ACOMPANHAR")))))))</x:f>
      </x:c>
    </x:row>
    <x:row r="36">
      <x:c r="A36" s="13"/>
      <x:c r="B36" s="13"/>
      <x:c r="C36" t="str">
        <x:f>IF(B36="","",IFERROR(VLOOKUP(B36,Produtos!$A$5:$F$104,2,FALSE),"NÃO CADASTRADO"))</x:f>
      </x:c>
      <x:c r="D36" s="17"/>
      <x:c r="E36" s="17"/>
      <x:c r="F36" s="13"/>
      <x:c r="G36" s="13"/>
      <x:c r="H36" s="13"/>
      <x:c r="I36" t="str">
        <x:f>IF(A36="","",J36+K36)</x:f>
      </x:c>
      <x:c r="J36" t="str">
        <x:f>IF(A36="","",IF(COUNTIF($A$5:$A$104,A36)&lt;&gt;1,0,SUMIFS(Apontamentos!$F$5:$F$304,Apontamentos!$C$5:$C$304,A36,Apontamentos!$O$5:$O$304,"OK")))</x:f>
      </x:c>
      <x:c r="K36" t="str">
        <x:f>IF(A36="","",IF(COUNTIF($A$5:$A$104,A36)&lt;&gt;1,0,SUMIFS(Apontamentos!$G$5:$G$304,Apontamentos!$C$5:$C$304,A36,Apontamentos!$O$5:$O$304,"OK")))</x:f>
      </x:c>
      <x:c r="L36" s="20" t="n">
        <x:f>IF(I36=0,0,J36/I36)</x:f>
        <x:v>0</x:v>
      </x:c>
      <x:c r="M36" s="20" t="n">
        <x:f>IF(F36=0,0,J36/F36)</x:f>
        <x:v>0</x:v>
      </x:c>
      <x:c r="N36" s="21" t="str">
        <x:f>IF(A36="","",IF(COUNTIF($A$5:$A$104,A36)&lt;&gt;1,0,SUMIFS(Apontamentos!$H$5:$H$304,Apontamentos!$C$5:$C$304,A36,Apontamentos!$O$5:$O$304,"OK")))</x:f>
      </x:c>
      <x:c r="O36" s="21" t="str">
        <x:f>IF(A36="","",IF(COUNTIF($A$5:$A$104,A36)&lt;&gt;1,0,SUMIFS(Apontamentos!$J$5:$J$304,Apontamentos!$C$5:$C$304,A36,Apontamentos!$O$5:$O$304,"OK")))</x:f>
      </x:c>
      <x:c r="P36" s="19" t="str">
        <x:f>IF(A36="","",IF(COUNTIF($A$5:$A$104,A36)&lt;&gt;1,0,SUMIFS(Apontamentos!$M$5:$M$304,Apontamentos!$C$5:$C$304,A36,Apontamentos!$O$5:$O$304,"OK")))</x:f>
      </x:c>
      <x:c r="Q36" s="19" t="n">
        <x:f>IF(J36=0,0,P36/J36)</x:f>
        <x:v>0</x:v>
      </x:c>
      <x:c r="R36" s="19" t="n">
        <x:f>IF(B36="",0,IFERROR(VLOOKUP(B36,Produtos!$A$5:$F$104,6,FALSE),0))</x:f>
        <x:v>0</x:v>
      </x:c>
      <x:c r="S36" s="19" t="str">
        <x:f>IF(A36="","",IF(J36=0,"",Q36-R36))</x:f>
      </x:c>
      <x:c r="T36" t="str">
        <x:f>IF(A36="","",IF(H36="Cancelada","CANCELADA",IF(H36="Concluída","CONCLUÍDA",IF(OR(COUNTIF($A$5:$A$104,A36)&lt;&gt;1,NOT(ISNUMBER(D36)),NOT(ISNUMBER(E36)),E36&lt;D36,NOT(ISNUMBER(Dashboard!$B$3)),NOT(ISNUMBER(F36)),F36&lt;=0,COUNTIF(Produtos!$A$5:$A$104,B36)&lt;&gt;1,AND(H36&lt;&gt;"Planejada",H36&lt;&gt;"Liberada",H36&lt;&gt;"Em produção",H36&lt;&gt;"Bloqueada")),"REVISAR DADOS",IF(H36="Bloqueada","BLOQUEADA",IF(Dashboard!$B$3&gt;E36,"ATRASADA",IF(AND(H36="Planejada",I36=0,Dashboard!$B$3&gt;D36),"INÍCIO ATRASADO",IF(E36-Dashboard!$B$3&lt;=2,"ATENÇÃO","NO PRAZO"))))))))</x:f>
      </x:c>
      <x:c r="U36" t="str">
        <x:f>IF(A36="","",IF(T36="CANCELADA","CANCELADA",IF(T36="CONCLUÍDA","ENCERRADA",IF(T36="REVISAR DADOS","REVISAR DADOS",IF(OR(T36="ATRASADA",T36="BLOQUEADA",T36="INÍCIO ATRASADO"),"1 - AGIR AGORA",IF(AND(I36&gt;0,L36&lt;IFERROR(VLOOKUP(B36,Produtos!$A$5:$F$104,5,FALSE),0)),"2 - INVESTIGAR PERDA",IF(AND(J36&gt;0,S36&gt;0),"2 - REVISAR CUSTO","3 - ACOMPANHAR")))))))</x:f>
      </x:c>
    </x:row>
    <x:row r="37">
      <x:c r="A37" s="13"/>
      <x:c r="B37" s="13"/>
      <x:c r="C37" t="str">
        <x:f>IF(B37="","",IFERROR(VLOOKUP(B37,Produtos!$A$5:$F$104,2,FALSE),"NÃO CADASTRADO"))</x:f>
      </x:c>
      <x:c r="D37" s="17"/>
      <x:c r="E37" s="17"/>
      <x:c r="F37" s="13"/>
      <x:c r="G37" s="13"/>
      <x:c r="H37" s="13"/>
      <x:c r="I37" t="str">
        <x:f>IF(A37="","",J37+K37)</x:f>
      </x:c>
      <x:c r="J37" t="str">
        <x:f>IF(A37="","",IF(COUNTIF($A$5:$A$104,A37)&lt;&gt;1,0,SUMIFS(Apontamentos!$F$5:$F$304,Apontamentos!$C$5:$C$304,A37,Apontamentos!$O$5:$O$304,"OK")))</x:f>
      </x:c>
      <x:c r="K37" t="str">
        <x:f>IF(A37="","",IF(COUNTIF($A$5:$A$104,A37)&lt;&gt;1,0,SUMIFS(Apontamentos!$G$5:$G$304,Apontamentos!$C$5:$C$304,A37,Apontamentos!$O$5:$O$304,"OK")))</x:f>
      </x:c>
      <x:c r="L37" s="20" t="n">
        <x:f>IF(I37=0,0,J37/I37)</x:f>
        <x:v>0</x:v>
      </x:c>
      <x:c r="M37" s="20" t="n">
        <x:f>IF(F37=0,0,J37/F37)</x:f>
        <x:v>0</x:v>
      </x:c>
      <x:c r="N37" s="21" t="str">
        <x:f>IF(A37="","",IF(COUNTIF($A$5:$A$104,A37)&lt;&gt;1,0,SUMIFS(Apontamentos!$H$5:$H$304,Apontamentos!$C$5:$C$304,A37,Apontamentos!$O$5:$O$304,"OK")))</x:f>
      </x:c>
      <x:c r="O37" s="21" t="str">
        <x:f>IF(A37="","",IF(COUNTIF($A$5:$A$104,A37)&lt;&gt;1,0,SUMIFS(Apontamentos!$J$5:$J$304,Apontamentos!$C$5:$C$304,A37,Apontamentos!$O$5:$O$304,"OK")))</x:f>
      </x:c>
      <x:c r="P37" s="19" t="str">
        <x:f>IF(A37="","",IF(COUNTIF($A$5:$A$104,A37)&lt;&gt;1,0,SUMIFS(Apontamentos!$M$5:$M$304,Apontamentos!$C$5:$C$304,A37,Apontamentos!$O$5:$O$304,"OK")))</x:f>
      </x:c>
      <x:c r="Q37" s="19" t="n">
        <x:f>IF(J37=0,0,P37/J37)</x:f>
        <x:v>0</x:v>
      </x:c>
      <x:c r="R37" s="19" t="n">
        <x:f>IF(B37="",0,IFERROR(VLOOKUP(B37,Produtos!$A$5:$F$104,6,FALSE),0))</x:f>
        <x:v>0</x:v>
      </x:c>
      <x:c r="S37" s="19" t="str">
        <x:f>IF(A37="","",IF(J37=0,"",Q37-R37))</x:f>
      </x:c>
      <x:c r="T37" t="str">
        <x:f>IF(A37="","",IF(H37="Cancelada","CANCELADA",IF(H37="Concluída","CONCLUÍDA",IF(OR(COUNTIF($A$5:$A$104,A37)&lt;&gt;1,NOT(ISNUMBER(D37)),NOT(ISNUMBER(E37)),E37&lt;D37,NOT(ISNUMBER(Dashboard!$B$3)),NOT(ISNUMBER(F37)),F37&lt;=0,COUNTIF(Produtos!$A$5:$A$104,B37)&lt;&gt;1,AND(H37&lt;&gt;"Planejada",H37&lt;&gt;"Liberada",H37&lt;&gt;"Em produção",H37&lt;&gt;"Bloqueada")),"REVISAR DADOS",IF(H37="Bloqueada","BLOQUEADA",IF(Dashboard!$B$3&gt;E37,"ATRASADA",IF(AND(H37="Planejada",I37=0,Dashboard!$B$3&gt;D37),"INÍCIO ATRASADO",IF(E37-Dashboard!$B$3&lt;=2,"ATENÇÃO","NO PRAZO"))))))))</x:f>
      </x:c>
      <x:c r="U37" t="str">
        <x:f>IF(A37="","",IF(T37="CANCELADA","CANCELADA",IF(T37="CONCLUÍDA","ENCERRADA",IF(T37="REVISAR DADOS","REVISAR DADOS",IF(OR(T37="ATRASADA",T37="BLOQUEADA",T37="INÍCIO ATRASADO"),"1 - AGIR AGORA",IF(AND(I37&gt;0,L37&lt;IFERROR(VLOOKUP(B37,Produtos!$A$5:$F$104,5,FALSE),0)),"2 - INVESTIGAR PERDA",IF(AND(J37&gt;0,S37&gt;0),"2 - REVISAR CUSTO","3 - ACOMPANHAR")))))))</x:f>
      </x:c>
    </x:row>
    <x:row r="38">
      <x:c r="A38" s="13"/>
      <x:c r="B38" s="13"/>
      <x:c r="C38" t="str">
        <x:f>IF(B38="","",IFERROR(VLOOKUP(B38,Produtos!$A$5:$F$104,2,FALSE),"NÃO CADASTRADO"))</x:f>
      </x:c>
      <x:c r="D38" s="17"/>
      <x:c r="E38" s="17"/>
      <x:c r="F38" s="13"/>
      <x:c r="G38" s="13"/>
      <x:c r="H38" s="13"/>
      <x:c r="I38" t="str">
        <x:f>IF(A38="","",J38+K38)</x:f>
      </x:c>
      <x:c r="J38" t="str">
        <x:f>IF(A38="","",IF(COUNTIF($A$5:$A$104,A38)&lt;&gt;1,0,SUMIFS(Apontamentos!$F$5:$F$304,Apontamentos!$C$5:$C$304,A38,Apontamentos!$O$5:$O$304,"OK")))</x:f>
      </x:c>
      <x:c r="K38" t="str">
        <x:f>IF(A38="","",IF(COUNTIF($A$5:$A$104,A38)&lt;&gt;1,0,SUMIFS(Apontamentos!$G$5:$G$304,Apontamentos!$C$5:$C$304,A38,Apontamentos!$O$5:$O$304,"OK")))</x:f>
      </x:c>
      <x:c r="L38" s="20" t="n">
        <x:f>IF(I38=0,0,J38/I38)</x:f>
        <x:v>0</x:v>
      </x:c>
      <x:c r="M38" s="20" t="n">
        <x:f>IF(F38=0,0,J38/F38)</x:f>
        <x:v>0</x:v>
      </x:c>
      <x:c r="N38" s="21" t="str">
        <x:f>IF(A38="","",IF(COUNTIF($A$5:$A$104,A38)&lt;&gt;1,0,SUMIFS(Apontamentos!$H$5:$H$304,Apontamentos!$C$5:$C$304,A38,Apontamentos!$O$5:$O$304,"OK")))</x:f>
      </x:c>
      <x:c r="O38" s="21" t="str">
        <x:f>IF(A38="","",IF(COUNTIF($A$5:$A$104,A38)&lt;&gt;1,0,SUMIFS(Apontamentos!$J$5:$J$304,Apontamentos!$C$5:$C$304,A38,Apontamentos!$O$5:$O$304,"OK")))</x:f>
      </x:c>
      <x:c r="P38" s="19" t="str">
        <x:f>IF(A38="","",IF(COUNTIF($A$5:$A$104,A38)&lt;&gt;1,0,SUMIFS(Apontamentos!$M$5:$M$304,Apontamentos!$C$5:$C$304,A38,Apontamentos!$O$5:$O$304,"OK")))</x:f>
      </x:c>
      <x:c r="Q38" s="19" t="n">
        <x:f>IF(J38=0,0,P38/J38)</x:f>
        <x:v>0</x:v>
      </x:c>
      <x:c r="R38" s="19" t="n">
        <x:f>IF(B38="",0,IFERROR(VLOOKUP(B38,Produtos!$A$5:$F$104,6,FALSE),0))</x:f>
        <x:v>0</x:v>
      </x:c>
      <x:c r="S38" s="19" t="str">
        <x:f>IF(A38="","",IF(J38=0,"",Q38-R38))</x:f>
      </x:c>
      <x:c r="T38" t="str">
        <x:f>IF(A38="","",IF(H38="Cancelada","CANCELADA",IF(H38="Concluída","CONCLUÍDA",IF(OR(COUNTIF($A$5:$A$104,A38)&lt;&gt;1,NOT(ISNUMBER(D38)),NOT(ISNUMBER(E38)),E38&lt;D38,NOT(ISNUMBER(Dashboard!$B$3)),NOT(ISNUMBER(F38)),F38&lt;=0,COUNTIF(Produtos!$A$5:$A$104,B38)&lt;&gt;1,AND(H38&lt;&gt;"Planejada",H38&lt;&gt;"Liberada",H38&lt;&gt;"Em produção",H38&lt;&gt;"Bloqueada")),"REVISAR DADOS",IF(H38="Bloqueada","BLOQUEADA",IF(Dashboard!$B$3&gt;E38,"ATRASADA",IF(AND(H38="Planejada",I38=0,Dashboard!$B$3&gt;D38),"INÍCIO ATRASADO",IF(E38-Dashboard!$B$3&lt;=2,"ATENÇÃO","NO PRAZO"))))))))</x:f>
      </x:c>
      <x:c r="U38" t="str">
        <x:f>IF(A38="","",IF(T38="CANCELADA","CANCELADA",IF(T38="CONCLUÍDA","ENCERRADA",IF(T38="REVISAR DADOS","REVISAR DADOS",IF(OR(T38="ATRASADA",T38="BLOQUEADA",T38="INÍCIO ATRASADO"),"1 - AGIR AGORA",IF(AND(I38&gt;0,L38&lt;IFERROR(VLOOKUP(B38,Produtos!$A$5:$F$104,5,FALSE),0)),"2 - INVESTIGAR PERDA",IF(AND(J38&gt;0,S38&gt;0),"2 - REVISAR CUSTO","3 - ACOMPANHAR")))))))</x:f>
      </x:c>
    </x:row>
    <x:row r="39">
      <x:c r="A39" s="13"/>
      <x:c r="B39" s="13"/>
      <x:c r="C39" t="str">
        <x:f>IF(B39="","",IFERROR(VLOOKUP(B39,Produtos!$A$5:$F$104,2,FALSE),"NÃO CADASTRADO"))</x:f>
      </x:c>
      <x:c r="D39" s="17"/>
      <x:c r="E39" s="17"/>
      <x:c r="F39" s="13"/>
      <x:c r="G39" s="13"/>
      <x:c r="H39" s="13"/>
      <x:c r="I39" t="str">
        <x:f>IF(A39="","",J39+K39)</x:f>
      </x:c>
      <x:c r="J39" t="str">
        <x:f>IF(A39="","",IF(COUNTIF($A$5:$A$104,A39)&lt;&gt;1,0,SUMIFS(Apontamentos!$F$5:$F$304,Apontamentos!$C$5:$C$304,A39,Apontamentos!$O$5:$O$304,"OK")))</x:f>
      </x:c>
      <x:c r="K39" t="str">
        <x:f>IF(A39="","",IF(COUNTIF($A$5:$A$104,A39)&lt;&gt;1,0,SUMIFS(Apontamentos!$G$5:$G$304,Apontamentos!$C$5:$C$304,A39,Apontamentos!$O$5:$O$304,"OK")))</x:f>
      </x:c>
      <x:c r="L39" s="20" t="n">
        <x:f>IF(I39=0,0,J39/I39)</x:f>
        <x:v>0</x:v>
      </x:c>
      <x:c r="M39" s="20" t="n">
        <x:f>IF(F39=0,0,J39/F39)</x:f>
        <x:v>0</x:v>
      </x:c>
      <x:c r="N39" s="21" t="str">
        <x:f>IF(A39="","",IF(COUNTIF($A$5:$A$104,A39)&lt;&gt;1,0,SUMIFS(Apontamentos!$H$5:$H$304,Apontamentos!$C$5:$C$304,A39,Apontamentos!$O$5:$O$304,"OK")))</x:f>
      </x:c>
      <x:c r="O39" s="21" t="str">
        <x:f>IF(A39="","",IF(COUNTIF($A$5:$A$104,A39)&lt;&gt;1,0,SUMIFS(Apontamentos!$J$5:$J$304,Apontamentos!$C$5:$C$304,A39,Apontamentos!$O$5:$O$304,"OK")))</x:f>
      </x:c>
      <x:c r="P39" s="19" t="str">
        <x:f>IF(A39="","",IF(COUNTIF($A$5:$A$104,A39)&lt;&gt;1,0,SUMIFS(Apontamentos!$M$5:$M$304,Apontamentos!$C$5:$C$304,A39,Apontamentos!$O$5:$O$304,"OK")))</x:f>
      </x:c>
      <x:c r="Q39" s="19" t="n">
        <x:f>IF(J39=0,0,P39/J39)</x:f>
        <x:v>0</x:v>
      </x:c>
      <x:c r="R39" s="19" t="n">
        <x:f>IF(B39="",0,IFERROR(VLOOKUP(B39,Produtos!$A$5:$F$104,6,FALSE),0))</x:f>
        <x:v>0</x:v>
      </x:c>
      <x:c r="S39" s="19" t="str">
        <x:f>IF(A39="","",IF(J39=0,"",Q39-R39))</x:f>
      </x:c>
      <x:c r="T39" t="str">
        <x:f>IF(A39="","",IF(H39="Cancelada","CANCELADA",IF(H39="Concluída","CONCLUÍDA",IF(OR(COUNTIF($A$5:$A$104,A39)&lt;&gt;1,NOT(ISNUMBER(D39)),NOT(ISNUMBER(E39)),E39&lt;D39,NOT(ISNUMBER(Dashboard!$B$3)),NOT(ISNUMBER(F39)),F39&lt;=0,COUNTIF(Produtos!$A$5:$A$104,B39)&lt;&gt;1,AND(H39&lt;&gt;"Planejada",H39&lt;&gt;"Liberada",H39&lt;&gt;"Em produção",H39&lt;&gt;"Bloqueada")),"REVISAR DADOS",IF(H39="Bloqueada","BLOQUEADA",IF(Dashboard!$B$3&gt;E39,"ATRASADA",IF(AND(H39="Planejada",I39=0,Dashboard!$B$3&gt;D39),"INÍCIO ATRASADO",IF(E39-Dashboard!$B$3&lt;=2,"ATENÇÃO","NO PRAZO"))))))))</x:f>
      </x:c>
      <x:c r="U39" t="str">
        <x:f>IF(A39="","",IF(T39="CANCELADA","CANCELADA",IF(T39="CONCLUÍDA","ENCERRADA",IF(T39="REVISAR DADOS","REVISAR DADOS",IF(OR(T39="ATRASADA",T39="BLOQUEADA",T39="INÍCIO ATRASADO"),"1 - AGIR AGORA",IF(AND(I39&gt;0,L39&lt;IFERROR(VLOOKUP(B39,Produtos!$A$5:$F$104,5,FALSE),0)),"2 - INVESTIGAR PERDA",IF(AND(J39&gt;0,S39&gt;0),"2 - REVISAR CUSTO","3 - ACOMPANHAR")))))))</x:f>
      </x:c>
    </x:row>
    <x:row r="40">
      <x:c r="A40" s="13"/>
      <x:c r="B40" s="13"/>
      <x:c r="C40" t="str">
        <x:f>IF(B40="","",IFERROR(VLOOKUP(B40,Produtos!$A$5:$F$104,2,FALSE),"NÃO CADASTRADO"))</x:f>
      </x:c>
      <x:c r="D40" s="17"/>
      <x:c r="E40" s="17"/>
      <x:c r="F40" s="13"/>
      <x:c r="G40" s="13"/>
      <x:c r="H40" s="13"/>
      <x:c r="I40" t="str">
        <x:f>IF(A40="","",J40+K40)</x:f>
      </x:c>
      <x:c r="J40" t="str">
        <x:f>IF(A40="","",IF(COUNTIF($A$5:$A$104,A40)&lt;&gt;1,0,SUMIFS(Apontamentos!$F$5:$F$304,Apontamentos!$C$5:$C$304,A40,Apontamentos!$O$5:$O$304,"OK")))</x:f>
      </x:c>
      <x:c r="K40" t="str">
        <x:f>IF(A40="","",IF(COUNTIF($A$5:$A$104,A40)&lt;&gt;1,0,SUMIFS(Apontamentos!$G$5:$G$304,Apontamentos!$C$5:$C$304,A40,Apontamentos!$O$5:$O$304,"OK")))</x:f>
      </x:c>
      <x:c r="L40" s="20" t="n">
        <x:f>IF(I40=0,0,J40/I40)</x:f>
        <x:v>0</x:v>
      </x:c>
      <x:c r="M40" s="20" t="n">
        <x:f>IF(F40=0,0,J40/F40)</x:f>
        <x:v>0</x:v>
      </x:c>
      <x:c r="N40" s="21" t="str">
        <x:f>IF(A40="","",IF(COUNTIF($A$5:$A$104,A40)&lt;&gt;1,0,SUMIFS(Apontamentos!$H$5:$H$304,Apontamentos!$C$5:$C$304,A40,Apontamentos!$O$5:$O$304,"OK")))</x:f>
      </x:c>
      <x:c r="O40" s="21" t="str">
        <x:f>IF(A40="","",IF(COUNTIF($A$5:$A$104,A40)&lt;&gt;1,0,SUMIFS(Apontamentos!$J$5:$J$304,Apontamentos!$C$5:$C$304,A40,Apontamentos!$O$5:$O$304,"OK")))</x:f>
      </x:c>
      <x:c r="P40" s="19" t="str">
        <x:f>IF(A40="","",IF(COUNTIF($A$5:$A$104,A40)&lt;&gt;1,0,SUMIFS(Apontamentos!$M$5:$M$304,Apontamentos!$C$5:$C$304,A40,Apontamentos!$O$5:$O$304,"OK")))</x:f>
      </x:c>
      <x:c r="Q40" s="19" t="n">
        <x:f>IF(J40=0,0,P40/J40)</x:f>
        <x:v>0</x:v>
      </x:c>
      <x:c r="R40" s="19" t="n">
        <x:f>IF(B40="",0,IFERROR(VLOOKUP(B40,Produtos!$A$5:$F$104,6,FALSE),0))</x:f>
        <x:v>0</x:v>
      </x:c>
      <x:c r="S40" s="19" t="str">
        <x:f>IF(A40="","",IF(J40=0,"",Q40-R40))</x:f>
      </x:c>
      <x:c r="T40" t="str">
        <x:f>IF(A40="","",IF(H40="Cancelada","CANCELADA",IF(H40="Concluída","CONCLUÍDA",IF(OR(COUNTIF($A$5:$A$104,A40)&lt;&gt;1,NOT(ISNUMBER(D40)),NOT(ISNUMBER(E40)),E40&lt;D40,NOT(ISNUMBER(Dashboard!$B$3)),NOT(ISNUMBER(F40)),F40&lt;=0,COUNTIF(Produtos!$A$5:$A$104,B40)&lt;&gt;1,AND(H40&lt;&gt;"Planejada",H40&lt;&gt;"Liberada",H40&lt;&gt;"Em produção",H40&lt;&gt;"Bloqueada")),"REVISAR DADOS",IF(H40="Bloqueada","BLOQUEADA",IF(Dashboard!$B$3&gt;E40,"ATRASADA",IF(AND(H40="Planejada",I40=0,Dashboard!$B$3&gt;D40),"INÍCIO ATRASADO",IF(E40-Dashboard!$B$3&lt;=2,"ATENÇÃO","NO PRAZO"))))))))</x:f>
      </x:c>
      <x:c r="U40" t="str">
        <x:f>IF(A40="","",IF(T40="CANCELADA","CANCELADA",IF(T40="CONCLUÍDA","ENCERRADA",IF(T40="REVISAR DADOS","REVISAR DADOS",IF(OR(T40="ATRASADA",T40="BLOQUEADA",T40="INÍCIO ATRASADO"),"1 - AGIR AGORA",IF(AND(I40&gt;0,L40&lt;IFERROR(VLOOKUP(B40,Produtos!$A$5:$F$104,5,FALSE),0)),"2 - INVESTIGAR PERDA",IF(AND(J40&gt;0,S40&gt;0),"2 - REVISAR CUSTO","3 - ACOMPANHAR")))))))</x:f>
      </x:c>
    </x:row>
    <x:row r="41">
      <x:c r="A41" s="13"/>
      <x:c r="B41" s="13"/>
      <x:c r="C41" t="str">
        <x:f>IF(B41="","",IFERROR(VLOOKUP(B41,Produtos!$A$5:$F$104,2,FALSE),"NÃO CADASTRADO"))</x:f>
      </x:c>
      <x:c r="D41" s="17"/>
      <x:c r="E41" s="17"/>
      <x:c r="F41" s="13"/>
      <x:c r="G41" s="13"/>
      <x:c r="H41" s="13"/>
      <x:c r="I41" t="str">
        <x:f>IF(A41="","",J41+K41)</x:f>
      </x:c>
      <x:c r="J41" t="str">
        <x:f>IF(A41="","",IF(COUNTIF($A$5:$A$104,A41)&lt;&gt;1,0,SUMIFS(Apontamentos!$F$5:$F$304,Apontamentos!$C$5:$C$304,A41,Apontamentos!$O$5:$O$304,"OK")))</x:f>
      </x:c>
      <x:c r="K41" t="str">
        <x:f>IF(A41="","",IF(COUNTIF($A$5:$A$104,A41)&lt;&gt;1,0,SUMIFS(Apontamentos!$G$5:$G$304,Apontamentos!$C$5:$C$304,A41,Apontamentos!$O$5:$O$304,"OK")))</x:f>
      </x:c>
      <x:c r="L41" s="20" t="n">
        <x:f>IF(I41=0,0,J41/I41)</x:f>
        <x:v>0</x:v>
      </x:c>
      <x:c r="M41" s="20" t="n">
        <x:f>IF(F41=0,0,J41/F41)</x:f>
        <x:v>0</x:v>
      </x:c>
      <x:c r="N41" s="21" t="str">
        <x:f>IF(A41="","",IF(COUNTIF($A$5:$A$104,A41)&lt;&gt;1,0,SUMIFS(Apontamentos!$H$5:$H$304,Apontamentos!$C$5:$C$304,A41,Apontamentos!$O$5:$O$304,"OK")))</x:f>
      </x:c>
      <x:c r="O41" s="21" t="str">
        <x:f>IF(A41="","",IF(COUNTIF($A$5:$A$104,A41)&lt;&gt;1,0,SUMIFS(Apontamentos!$J$5:$J$304,Apontamentos!$C$5:$C$304,A41,Apontamentos!$O$5:$O$304,"OK")))</x:f>
      </x:c>
      <x:c r="P41" s="19" t="str">
        <x:f>IF(A41="","",IF(COUNTIF($A$5:$A$104,A41)&lt;&gt;1,0,SUMIFS(Apontamentos!$M$5:$M$304,Apontamentos!$C$5:$C$304,A41,Apontamentos!$O$5:$O$304,"OK")))</x:f>
      </x:c>
      <x:c r="Q41" s="19" t="n">
        <x:f>IF(J41=0,0,P41/J41)</x:f>
        <x:v>0</x:v>
      </x:c>
      <x:c r="R41" s="19" t="n">
        <x:f>IF(B41="",0,IFERROR(VLOOKUP(B41,Produtos!$A$5:$F$104,6,FALSE),0))</x:f>
        <x:v>0</x:v>
      </x:c>
      <x:c r="S41" s="19" t="str">
        <x:f>IF(A41="","",IF(J41=0,"",Q41-R41))</x:f>
      </x:c>
      <x:c r="T41" t="str">
        <x:f>IF(A41="","",IF(H41="Cancelada","CANCELADA",IF(H41="Concluída","CONCLUÍDA",IF(OR(COUNTIF($A$5:$A$104,A41)&lt;&gt;1,NOT(ISNUMBER(D41)),NOT(ISNUMBER(E41)),E41&lt;D41,NOT(ISNUMBER(Dashboard!$B$3)),NOT(ISNUMBER(F41)),F41&lt;=0,COUNTIF(Produtos!$A$5:$A$104,B41)&lt;&gt;1,AND(H41&lt;&gt;"Planejada",H41&lt;&gt;"Liberada",H41&lt;&gt;"Em produção",H41&lt;&gt;"Bloqueada")),"REVISAR DADOS",IF(H41="Bloqueada","BLOQUEADA",IF(Dashboard!$B$3&gt;E41,"ATRASADA",IF(AND(H41="Planejada",I41=0,Dashboard!$B$3&gt;D41),"INÍCIO ATRASADO",IF(E41-Dashboard!$B$3&lt;=2,"ATENÇÃO","NO PRAZO"))))))))</x:f>
      </x:c>
      <x:c r="U41" t="str">
        <x:f>IF(A41="","",IF(T41="CANCELADA","CANCELADA",IF(T41="CONCLUÍDA","ENCERRADA",IF(T41="REVISAR DADOS","REVISAR DADOS",IF(OR(T41="ATRASADA",T41="BLOQUEADA",T41="INÍCIO ATRASADO"),"1 - AGIR AGORA",IF(AND(I41&gt;0,L41&lt;IFERROR(VLOOKUP(B41,Produtos!$A$5:$F$104,5,FALSE),0)),"2 - INVESTIGAR PERDA",IF(AND(J41&gt;0,S41&gt;0),"2 - REVISAR CUSTO","3 - ACOMPANHAR")))))))</x:f>
      </x:c>
    </x:row>
    <x:row r="42">
      <x:c r="A42" s="13"/>
      <x:c r="B42" s="13"/>
      <x:c r="C42" t="str">
        <x:f>IF(B42="","",IFERROR(VLOOKUP(B42,Produtos!$A$5:$F$104,2,FALSE),"NÃO CADASTRADO"))</x:f>
      </x:c>
      <x:c r="D42" s="17"/>
      <x:c r="E42" s="17"/>
      <x:c r="F42" s="13"/>
      <x:c r="G42" s="13"/>
      <x:c r="H42" s="13"/>
      <x:c r="I42" t="str">
        <x:f>IF(A42="","",J42+K42)</x:f>
      </x:c>
      <x:c r="J42" t="str">
        <x:f>IF(A42="","",IF(COUNTIF($A$5:$A$104,A42)&lt;&gt;1,0,SUMIFS(Apontamentos!$F$5:$F$304,Apontamentos!$C$5:$C$304,A42,Apontamentos!$O$5:$O$304,"OK")))</x:f>
      </x:c>
      <x:c r="K42" t="str">
        <x:f>IF(A42="","",IF(COUNTIF($A$5:$A$104,A42)&lt;&gt;1,0,SUMIFS(Apontamentos!$G$5:$G$304,Apontamentos!$C$5:$C$304,A42,Apontamentos!$O$5:$O$304,"OK")))</x:f>
      </x:c>
      <x:c r="L42" s="20" t="n">
        <x:f>IF(I42=0,0,J42/I42)</x:f>
        <x:v>0</x:v>
      </x:c>
      <x:c r="M42" s="20" t="n">
        <x:f>IF(F42=0,0,J42/F42)</x:f>
        <x:v>0</x:v>
      </x:c>
      <x:c r="N42" s="21" t="str">
        <x:f>IF(A42="","",IF(COUNTIF($A$5:$A$104,A42)&lt;&gt;1,0,SUMIFS(Apontamentos!$H$5:$H$304,Apontamentos!$C$5:$C$304,A42,Apontamentos!$O$5:$O$304,"OK")))</x:f>
      </x:c>
      <x:c r="O42" s="21" t="str">
        <x:f>IF(A42="","",IF(COUNTIF($A$5:$A$104,A42)&lt;&gt;1,0,SUMIFS(Apontamentos!$J$5:$J$304,Apontamentos!$C$5:$C$304,A42,Apontamentos!$O$5:$O$304,"OK")))</x:f>
      </x:c>
      <x:c r="P42" s="19" t="str">
        <x:f>IF(A42="","",IF(COUNTIF($A$5:$A$104,A42)&lt;&gt;1,0,SUMIFS(Apontamentos!$M$5:$M$304,Apontamentos!$C$5:$C$304,A42,Apontamentos!$O$5:$O$304,"OK")))</x:f>
      </x:c>
      <x:c r="Q42" s="19" t="n">
        <x:f>IF(J42=0,0,P42/J42)</x:f>
        <x:v>0</x:v>
      </x:c>
      <x:c r="R42" s="19" t="n">
        <x:f>IF(B42="",0,IFERROR(VLOOKUP(B42,Produtos!$A$5:$F$104,6,FALSE),0))</x:f>
        <x:v>0</x:v>
      </x:c>
      <x:c r="S42" s="19" t="str">
        <x:f>IF(A42="","",IF(J42=0,"",Q42-R42))</x:f>
      </x:c>
      <x:c r="T42" t="str">
        <x:f>IF(A42="","",IF(H42="Cancelada","CANCELADA",IF(H42="Concluída","CONCLUÍDA",IF(OR(COUNTIF($A$5:$A$104,A42)&lt;&gt;1,NOT(ISNUMBER(D42)),NOT(ISNUMBER(E42)),E42&lt;D42,NOT(ISNUMBER(Dashboard!$B$3)),NOT(ISNUMBER(F42)),F42&lt;=0,COUNTIF(Produtos!$A$5:$A$104,B42)&lt;&gt;1,AND(H42&lt;&gt;"Planejada",H42&lt;&gt;"Liberada",H42&lt;&gt;"Em produção",H42&lt;&gt;"Bloqueada")),"REVISAR DADOS",IF(H42="Bloqueada","BLOQUEADA",IF(Dashboard!$B$3&gt;E42,"ATRASADA",IF(AND(H42="Planejada",I42=0,Dashboard!$B$3&gt;D42),"INÍCIO ATRASADO",IF(E42-Dashboard!$B$3&lt;=2,"ATENÇÃO","NO PRAZO"))))))))</x:f>
      </x:c>
      <x:c r="U42" t="str">
        <x:f>IF(A42="","",IF(T42="CANCELADA","CANCELADA",IF(T42="CONCLUÍDA","ENCERRADA",IF(T42="REVISAR DADOS","REVISAR DADOS",IF(OR(T42="ATRASADA",T42="BLOQUEADA",T42="INÍCIO ATRASADO"),"1 - AGIR AGORA",IF(AND(I42&gt;0,L42&lt;IFERROR(VLOOKUP(B42,Produtos!$A$5:$F$104,5,FALSE),0)),"2 - INVESTIGAR PERDA",IF(AND(J42&gt;0,S42&gt;0),"2 - REVISAR CUSTO","3 - ACOMPANHAR")))))))</x:f>
      </x:c>
    </x:row>
    <x:row r="43">
      <x:c r="A43" s="13"/>
      <x:c r="B43" s="13"/>
      <x:c r="C43" t="str">
        <x:f>IF(B43="","",IFERROR(VLOOKUP(B43,Produtos!$A$5:$F$104,2,FALSE),"NÃO CADASTRADO"))</x:f>
      </x:c>
      <x:c r="D43" s="17"/>
      <x:c r="E43" s="17"/>
      <x:c r="F43" s="13"/>
      <x:c r="G43" s="13"/>
      <x:c r="H43" s="13"/>
      <x:c r="I43" t="str">
        <x:f>IF(A43="","",J43+K43)</x:f>
      </x:c>
      <x:c r="J43" t="str">
        <x:f>IF(A43="","",IF(COUNTIF($A$5:$A$104,A43)&lt;&gt;1,0,SUMIFS(Apontamentos!$F$5:$F$304,Apontamentos!$C$5:$C$304,A43,Apontamentos!$O$5:$O$304,"OK")))</x:f>
      </x:c>
      <x:c r="K43" t="str">
        <x:f>IF(A43="","",IF(COUNTIF($A$5:$A$104,A43)&lt;&gt;1,0,SUMIFS(Apontamentos!$G$5:$G$304,Apontamentos!$C$5:$C$304,A43,Apontamentos!$O$5:$O$304,"OK")))</x:f>
      </x:c>
      <x:c r="L43" s="20" t="n">
        <x:f>IF(I43=0,0,J43/I43)</x:f>
        <x:v>0</x:v>
      </x:c>
      <x:c r="M43" s="20" t="n">
        <x:f>IF(F43=0,0,J43/F43)</x:f>
        <x:v>0</x:v>
      </x:c>
      <x:c r="N43" s="21" t="str">
        <x:f>IF(A43="","",IF(COUNTIF($A$5:$A$104,A43)&lt;&gt;1,0,SUMIFS(Apontamentos!$H$5:$H$304,Apontamentos!$C$5:$C$304,A43,Apontamentos!$O$5:$O$304,"OK")))</x:f>
      </x:c>
      <x:c r="O43" s="21" t="str">
        <x:f>IF(A43="","",IF(COUNTIF($A$5:$A$104,A43)&lt;&gt;1,0,SUMIFS(Apontamentos!$J$5:$J$304,Apontamentos!$C$5:$C$304,A43,Apontamentos!$O$5:$O$304,"OK")))</x:f>
      </x:c>
      <x:c r="P43" s="19" t="str">
        <x:f>IF(A43="","",IF(COUNTIF($A$5:$A$104,A43)&lt;&gt;1,0,SUMIFS(Apontamentos!$M$5:$M$304,Apontamentos!$C$5:$C$304,A43,Apontamentos!$O$5:$O$304,"OK")))</x:f>
      </x:c>
      <x:c r="Q43" s="19" t="n">
        <x:f>IF(J43=0,0,P43/J43)</x:f>
        <x:v>0</x:v>
      </x:c>
      <x:c r="R43" s="19" t="n">
        <x:f>IF(B43="",0,IFERROR(VLOOKUP(B43,Produtos!$A$5:$F$104,6,FALSE),0))</x:f>
        <x:v>0</x:v>
      </x:c>
      <x:c r="S43" s="19" t="str">
        <x:f>IF(A43="","",IF(J43=0,"",Q43-R43))</x:f>
      </x:c>
      <x:c r="T43" t="str">
        <x:f>IF(A43="","",IF(H43="Cancelada","CANCELADA",IF(H43="Concluída","CONCLUÍDA",IF(OR(COUNTIF($A$5:$A$104,A43)&lt;&gt;1,NOT(ISNUMBER(D43)),NOT(ISNUMBER(E43)),E43&lt;D43,NOT(ISNUMBER(Dashboard!$B$3)),NOT(ISNUMBER(F43)),F43&lt;=0,COUNTIF(Produtos!$A$5:$A$104,B43)&lt;&gt;1,AND(H43&lt;&gt;"Planejada",H43&lt;&gt;"Liberada",H43&lt;&gt;"Em produção",H43&lt;&gt;"Bloqueada")),"REVISAR DADOS",IF(H43="Bloqueada","BLOQUEADA",IF(Dashboard!$B$3&gt;E43,"ATRASADA",IF(AND(H43="Planejada",I43=0,Dashboard!$B$3&gt;D43),"INÍCIO ATRASADO",IF(E43-Dashboard!$B$3&lt;=2,"ATENÇÃO","NO PRAZO"))))))))</x:f>
      </x:c>
      <x:c r="U43" t="str">
        <x:f>IF(A43="","",IF(T43="CANCELADA","CANCELADA",IF(T43="CONCLUÍDA","ENCERRADA",IF(T43="REVISAR DADOS","REVISAR DADOS",IF(OR(T43="ATRASADA",T43="BLOQUEADA",T43="INÍCIO ATRASADO"),"1 - AGIR AGORA",IF(AND(I43&gt;0,L43&lt;IFERROR(VLOOKUP(B43,Produtos!$A$5:$F$104,5,FALSE),0)),"2 - INVESTIGAR PERDA",IF(AND(J43&gt;0,S43&gt;0),"2 - REVISAR CUSTO","3 - ACOMPANHAR")))))))</x:f>
      </x:c>
    </x:row>
    <x:row r="44">
      <x:c r="A44" s="13"/>
      <x:c r="B44" s="13"/>
      <x:c r="C44" t="str">
        <x:f>IF(B44="","",IFERROR(VLOOKUP(B44,Produtos!$A$5:$F$104,2,FALSE),"NÃO CADASTRADO"))</x:f>
      </x:c>
      <x:c r="D44" s="17"/>
      <x:c r="E44" s="17"/>
      <x:c r="F44" s="13"/>
      <x:c r="G44" s="13"/>
      <x:c r="H44" s="13"/>
      <x:c r="I44" t="str">
        <x:f>IF(A44="","",J44+K44)</x:f>
      </x:c>
      <x:c r="J44" t="str">
        <x:f>IF(A44="","",IF(COUNTIF($A$5:$A$104,A44)&lt;&gt;1,0,SUMIFS(Apontamentos!$F$5:$F$304,Apontamentos!$C$5:$C$304,A44,Apontamentos!$O$5:$O$304,"OK")))</x:f>
      </x:c>
      <x:c r="K44" t="str">
        <x:f>IF(A44="","",IF(COUNTIF($A$5:$A$104,A44)&lt;&gt;1,0,SUMIFS(Apontamentos!$G$5:$G$304,Apontamentos!$C$5:$C$304,A44,Apontamentos!$O$5:$O$304,"OK")))</x:f>
      </x:c>
      <x:c r="L44" s="20" t="n">
        <x:f>IF(I44=0,0,J44/I44)</x:f>
        <x:v>0</x:v>
      </x:c>
      <x:c r="M44" s="20" t="n">
        <x:f>IF(F44=0,0,J44/F44)</x:f>
        <x:v>0</x:v>
      </x:c>
      <x:c r="N44" s="21" t="str">
        <x:f>IF(A44="","",IF(COUNTIF($A$5:$A$104,A44)&lt;&gt;1,0,SUMIFS(Apontamentos!$H$5:$H$304,Apontamentos!$C$5:$C$304,A44,Apontamentos!$O$5:$O$304,"OK")))</x:f>
      </x:c>
      <x:c r="O44" s="21" t="str">
        <x:f>IF(A44="","",IF(COUNTIF($A$5:$A$104,A44)&lt;&gt;1,0,SUMIFS(Apontamentos!$J$5:$J$304,Apontamentos!$C$5:$C$304,A44,Apontamentos!$O$5:$O$304,"OK")))</x:f>
      </x:c>
      <x:c r="P44" s="19" t="str">
        <x:f>IF(A44="","",IF(COUNTIF($A$5:$A$104,A44)&lt;&gt;1,0,SUMIFS(Apontamentos!$M$5:$M$304,Apontamentos!$C$5:$C$304,A44,Apontamentos!$O$5:$O$304,"OK")))</x:f>
      </x:c>
      <x:c r="Q44" s="19" t="n">
        <x:f>IF(J44=0,0,P44/J44)</x:f>
        <x:v>0</x:v>
      </x:c>
      <x:c r="R44" s="19" t="n">
        <x:f>IF(B44="",0,IFERROR(VLOOKUP(B44,Produtos!$A$5:$F$104,6,FALSE),0))</x:f>
        <x:v>0</x:v>
      </x:c>
      <x:c r="S44" s="19" t="str">
        <x:f>IF(A44="","",IF(J44=0,"",Q44-R44))</x:f>
      </x:c>
      <x:c r="T44" t="str">
        <x:f>IF(A44="","",IF(H44="Cancelada","CANCELADA",IF(H44="Concluída","CONCLUÍDA",IF(OR(COUNTIF($A$5:$A$104,A44)&lt;&gt;1,NOT(ISNUMBER(D44)),NOT(ISNUMBER(E44)),E44&lt;D44,NOT(ISNUMBER(Dashboard!$B$3)),NOT(ISNUMBER(F44)),F44&lt;=0,COUNTIF(Produtos!$A$5:$A$104,B44)&lt;&gt;1,AND(H44&lt;&gt;"Planejada",H44&lt;&gt;"Liberada",H44&lt;&gt;"Em produção",H44&lt;&gt;"Bloqueada")),"REVISAR DADOS",IF(H44="Bloqueada","BLOQUEADA",IF(Dashboard!$B$3&gt;E44,"ATRASADA",IF(AND(H44="Planejada",I44=0,Dashboard!$B$3&gt;D44),"INÍCIO ATRASADO",IF(E44-Dashboard!$B$3&lt;=2,"ATENÇÃO","NO PRAZO"))))))))</x:f>
      </x:c>
      <x:c r="U44" t="str">
        <x:f>IF(A44="","",IF(T44="CANCELADA","CANCELADA",IF(T44="CONCLUÍDA","ENCERRADA",IF(T44="REVISAR DADOS","REVISAR DADOS",IF(OR(T44="ATRASADA",T44="BLOQUEADA",T44="INÍCIO ATRASADO"),"1 - AGIR AGORA",IF(AND(I44&gt;0,L44&lt;IFERROR(VLOOKUP(B44,Produtos!$A$5:$F$104,5,FALSE),0)),"2 - INVESTIGAR PERDA",IF(AND(J44&gt;0,S44&gt;0),"2 - REVISAR CUSTO","3 - ACOMPANHAR")))))))</x:f>
      </x:c>
    </x:row>
    <x:row r="45">
      <x:c r="A45" s="13"/>
      <x:c r="B45" s="13"/>
      <x:c r="C45" t="str">
        <x:f>IF(B45="","",IFERROR(VLOOKUP(B45,Produtos!$A$5:$F$104,2,FALSE),"NÃO CADASTRADO"))</x:f>
      </x:c>
      <x:c r="D45" s="17"/>
      <x:c r="E45" s="17"/>
      <x:c r="F45" s="13"/>
      <x:c r="G45" s="13"/>
      <x:c r="H45" s="13"/>
      <x:c r="I45" t="str">
        <x:f>IF(A45="","",J45+K45)</x:f>
      </x:c>
      <x:c r="J45" t="str">
        <x:f>IF(A45="","",IF(COUNTIF($A$5:$A$104,A45)&lt;&gt;1,0,SUMIFS(Apontamentos!$F$5:$F$304,Apontamentos!$C$5:$C$304,A45,Apontamentos!$O$5:$O$304,"OK")))</x:f>
      </x:c>
      <x:c r="K45" t="str">
        <x:f>IF(A45="","",IF(COUNTIF($A$5:$A$104,A45)&lt;&gt;1,0,SUMIFS(Apontamentos!$G$5:$G$304,Apontamentos!$C$5:$C$304,A45,Apontamentos!$O$5:$O$304,"OK")))</x:f>
      </x:c>
      <x:c r="L45" s="20" t="n">
        <x:f>IF(I45=0,0,J45/I45)</x:f>
        <x:v>0</x:v>
      </x:c>
      <x:c r="M45" s="20" t="n">
        <x:f>IF(F45=0,0,J45/F45)</x:f>
        <x:v>0</x:v>
      </x:c>
      <x:c r="N45" s="21" t="str">
        <x:f>IF(A45="","",IF(COUNTIF($A$5:$A$104,A45)&lt;&gt;1,0,SUMIFS(Apontamentos!$H$5:$H$304,Apontamentos!$C$5:$C$304,A45,Apontamentos!$O$5:$O$304,"OK")))</x:f>
      </x:c>
      <x:c r="O45" s="21" t="str">
        <x:f>IF(A45="","",IF(COUNTIF($A$5:$A$104,A45)&lt;&gt;1,0,SUMIFS(Apontamentos!$J$5:$J$304,Apontamentos!$C$5:$C$304,A45,Apontamentos!$O$5:$O$304,"OK")))</x:f>
      </x:c>
      <x:c r="P45" s="19" t="str">
        <x:f>IF(A45="","",IF(COUNTIF($A$5:$A$104,A45)&lt;&gt;1,0,SUMIFS(Apontamentos!$M$5:$M$304,Apontamentos!$C$5:$C$304,A45,Apontamentos!$O$5:$O$304,"OK")))</x:f>
      </x:c>
      <x:c r="Q45" s="19" t="n">
        <x:f>IF(J45=0,0,P45/J45)</x:f>
        <x:v>0</x:v>
      </x:c>
      <x:c r="R45" s="19" t="n">
        <x:f>IF(B45="",0,IFERROR(VLOOKUP(B45,Produtos!$A$5:$F$104,6,FALSE),0))</x:f>
        <x:v>0</x:v>
      </x:c>
      <x:c r="S45" s="19" t="str">
        <x:f>IF(A45="","",IF(J45=0,"",Q45-R45))</x:f>
      </x:c>
      <x:c r="T45" t="str">
        <x:f>IF(A45="","",IF(H45="Cancelada","CANCELADA",IF(H45="Concluída","CONCLUÍDA",IF(OR(COUNTIF($A$5:$A$104,A45)&lt;&gt;1,NOT(ISNUMBER(D45)),NOT(ISNUMBER(E45)),E45&lt;D45,NOT(ISNUMBER(Dashboard!$B$3)),NOT(ISNUMBER(F45)),F45&lt;=0,COUNTIF(Produtos!$A$5:$A$104,B45)&lt;&gt;1,AND(H45&lt;&gt;"Planejada",H45&lt;&gt;"Liberada",H45&lt;&gt;"Em produção",H45&lt;&gt;"Bloqueada")),"REVISAR DADOS",IF(H45="Bloqueada","BLOQUEADA",IF(Dashboard!$B$3&gt;E45,"ATRASADA",IF(AND(H45="Planejada",I45=0,Dashboard!$B$3&gt;D45),"INÍCIO ATRASADO",IF(E45-Dashboard!$B$3&lt;=2,"ATENÇÃO","NO PRAZO"))))))))</x:f>
      </x:c>
      <x:c r="U45" t="str">
        <x:f>IF(A45="","",IF(T45="CANCELADA","CANCELADA",IF(T45="CONCLUÍDA","ENCERRADA",IF(T45="REVISAR DADOS","REVISAR DADOS",IF(OR(T45="ATRASADA",T45="BLOQUEADA",T45="INÍCIO ATRASADO"),"1 - AGIR AGORA",IF(AND(I45&gt;0,L45&lt;IFERROR(VLOOKUP(B45,Produtos!$A$5:$F$104,5,FALSE),0)),"2 - INVESTIGAR PERDA",IF(AND(J45&gt;0,S45&gt;0),"2 - REVISAR CUSTO","3 - ACOMPANHAR")))))))</x:f>
      </x:c>
    </x:row>
    <x:row r="46">
      <x:c r="A46" s="13"/>
      <x:c r="B46" s="13"/>
      <x:c r="C46" t="str">
        <x:f>IF(B46="","",IFERROR(VLOOKUP(B46,Produtos!$A$5:$F$104,2,FALSE),"NÃO CADASTRADO"))</x:f>
      </x:c>
      <x:c r="D46" s="17"/>
      <x:c r="E46" s="17"/>
      <x:c r="F46" s="13"/>
      <x:c r="G46" s="13"/>
      <x:c r="H46" s="13"/>
      <x:c r="I46" t="str">
        <x:f>IF(A46="","",J46+K46)</x:f>
      </x:c>
      <x:c r="J46" t="str">
        <x:f>IF(A46="","",IF(COUNTIF($A$5:$A$104,A46)&lt;&gt;1,0,SUMIFS(Apontamentos!$F$5:$F$304,Apontamentos!$C$5:$C$304,A46,Apontamentos!$O$5:$O$304,"OK")))</x:f>
      </x:c>
      <x:c r="K46" t="str">
        <x:f>IF(A46="","",IF(COUNTIF($A$5:$A$104,A46)&lt;&gt;1,0,SUMIFS(Apontamentos!$G$5:$G$304,Apontamentos!$C$5:$C$304,A46,Apontamentos!$O$5:$O$304,"OK")))</x:f>
      </x:c>
      <x:c r="L46" s="20" t="n">
        <x:f>IF(I46=0,0,J46/I46)</x:f>
        <x:v>0</x:v>
      </x:c>
      <x:c r="M46" s="20" t="n">
        <x:f>IF(F46=0,0,J46/F46)</x:f>
        <x:v>0</x:v>
      </x:c>
      <x:c r="N46" s="21" t="str">
        <x:f>IF(A46="","",IF(COUNTIF($A$5:$A$104,A46)&lt;&gt;1,0,SUMIFS(Apontamentos!$H$5:$H$304,Apontamentos!$C$5:$C$304,A46,Apontamentos!$O$5:$O$304,"OK")))</x:f>
      </x:c>
      <x:c r="O46" s="21" t="str">
        <x:f>IF(A46="","",IF(COUNTIF($A$5:$A$104,A46)&lt;&gt;1,0,SUMIFS(Apontamentos!$J$5:$J$304,Apontamentos!$C$5:$C$304,A46,Apontamentos!$O$5:$O$304,"OK")))</x:f>
      </x:c>
      <x:c r="P46" s="19" t="str">
        <x:f>IF(A46="","",IF(COUNTIF($A$5:$A$104,A46)&lt;&gt;1,0,SUMIFS(Apontamentos!$M$5:$M$304,Apontamentos!$C$5:$C$304,A46,Apontamentos!$O$5:$O$304,"OK")))</x:f>
      </x:c>
      <x:c r="Q46" s="19" t="n">
        <x:f>IF(J46=0,0,P46/J46)</x:f>
        <x:v>0</x:v>
      </x:c>
      <x:c r="R46" s="19" t="n">
        <x:f>IF(B46="",0,IFERROR(VLOOKUP(B46,Produtos!$A$5:$F$104,6,FALSE),0))</x:f>
        <x:v>0</x:v>
      </x:c>
      <x:c r="S46" s="19" t="str">
        <x:f>IF(A46="","",IF(J46=0,"",Q46-R46))</x:f>
      </x:c>
      <x:c r="T46" t="str">
        <x:f>IF(A46="","",IF(H46="Cancelada","CANCELADA",IF(H46="Concluída","CONCLUÍDA",IF(OR(COUNTIF($A$5:$A$104,A46)&lt;&gt;1,NOT(ISNUMBER(D46)),NOT(ISNUMBER(E46)),E46&lt;D46,NOT(ISNUMBER(Dashboard!$B$3)),NOT(ISNUMBER(F46)),F46&lt;=0,COUNTIF(Produtos!$A$5:$A$104,B46)&lt;&gt;1,AND(H46&lt;&gt;"Planejada",H46&lt;&gt;"Liberada",H46&lt;&gt;"Em produção",H46&lt;&gt;"Bloqueada")),"REVISAR DADOS",IF(H46="Bloqueada","BLOQUEADA",IF(Dashboard!$B$3&gt;E46,"ATRASADA",IF(AND(H46="Planejada",I46=0,Dashboard!$B$3&gt;D46),"INÍCIO ATRASADO",IF(E46-Dashboard!$B$3&lt;=2,"ATENÇÃO","NO PRAZO"))))))))</x:f>
      </x:c>
      <x:c r="U46" t="str">
        <x:f>IF(A46="","",IF(T46="CANCELADA","CANCELADA",IF(T46="CONCLUÍDA","ENCERRADA",IF(T46="REVISAR DADOS","REVISAR DADOS",IF(OR(T46="ATRASADA",T46="BLOQUEADA",T46="INÍCIO ATRASADO"),"1 - AGIR AGORA",IF(AND(I46&gt;0,L46&lt;IFERROR(VLOOKUP(B46,Produtos!$A$5:$F$104,5,FALSE),0)),"2 - INVESTIGAR PERDA",IF(AND(J46&gt;0,S46&gt;0),"2 - REVISAR CUSTO","3 - ACOMPANHAR")))))))</x:f>
      </x:c>
    </x:row>
    <x:row r="47">
      <x:c r="A47" s="13"/>
      <x:c r="B47" s="13"/>
      <x:c r="C47" t="str">
        <x:f>IF(B47="","",IFERROR(VLOOKUP(B47,Produtos!$A$5:$F$104,2,FALSE),"NÃO CADASTRADO"))</x:f>
      </x:c>
      <x:c r="D47" s="17"/>
      <x:c r="E47" s="17"/>
      <x:c r="F47" s="13"/>
      <x:c r="G47" s="13"/>
      <x:c r="H47" s="13"/>
      <x:c r="I47" t="str">
        <x:f>IF(A47="","",J47+K47)</x:f>
      </x:c>
      <x:c r="J47" t="str">
        <x:f>IF(A47="","",IF(COUNTIF($A$5:$A$104,A47)&lt;&gt;1,0,SUMIFS(Apontamentos!$F$5:$F$304,Apontamentos!$C$5:$C$304,A47,Apontamentos!$O$5:$O$304,"OK")))</x:f>
      </x:c>
      <x:c r="K47" t="str">
        <x:f>IF(A47="","",IF(COUNTIF($A$5:$A$104,A47)&lt;&gt;1,0,SUMIFS(Apontamentos!$G$5:$G$304,Apontamentos!$C$5:$C$304,A47,Apontamentos!$O$5:$O$304,"OK")))</x:f>
      </x:c>
      <x:c r="L47" s="20" t="n">
        <x:f>IF(I47=0,0,J47/I47)</x:f>
        <x:v>0</x:v>
      </x:c>
      <x:c r="M47" s="20" t="n">
        <x:f>IF(F47=0,0,J47/F47)</x:f>
        <x:v>0</x:v>
      </x:c>
      <x:c r="N47" s="21" t="str">
        <x:f>IF(A47="","",IF(COUNTIF($A$5:$A$104,A47)&lt;&gt;1,0,SUMIFS(Apontamentos!$H$5:$H$304,Apontamentos!$C$5:$C$304,A47,Apontamentos!$O$5:$O$304,"OK")))</x:f>
      </x:c>
      <x:c r="O47" s="21" t="str">
        <x:f>IF(A47="","",IF(COUNTIF($A$5:$A$104,A47)&lt;&gt;1,0,SUMIFS(Apontamentos!$J$5:$J$304,Apontamentos!$C$5:$C$304,A47,Apontamentos!$O$5:$O$304,"OK")))</x:f>
      </x:c>
      <x:c r="P47" s="19" t="str">
        <x:f>IF(A47="","",IF(COUNTIF($A$5:$A$104,A47)&lt;&gt;1,0,SUMIFS(Apontamentos!$M$5:$M$304,Apontamentos!$C$5:$C$304,A47,Apontamentos!$O$5:$O$304,"OK")))</x:f>
      </x:c>
      <x:c r="Q47" s="19" t="n">
        <x:f>IF(J47=0,0,P47/J47)</x:f>
        <x:v>0</x:v>
      </x:c>
      <x:c r="R47" s="19" t="n">
        <x:f>IF(B47="",0,IFERROR(VLOOKUP(B47,Produtos!$A$5:$F$104,6,FALSE),0))</x:f>
        <x:v>0</x:v>
      </x:c>
      <x:c r="S47" s="19" t="str">
        <x:f>IF(A47="","",IF(J47=0,"",Q47-R47))</x:f>
      </x:c>
      <x:c r="T47" t="str">
        <x:f>IF(A47="","",IF(H47="Cancelada","CANCELADA",IF(H47="Concluída","CONCLUÍDA",IF(OR(COUNTIF($A$5:$A$104,A47)&lt;&gt;1,NOT(ISNUMBER(D47)),NOT(ISNUMBER(E47)),E47&lt;D47,NOT(ISNUMBER(Dashboard!$B$3)),NOT(ISNUMBER(F47)),F47&lt;=0,COUNTIF(Produtos!$A$5:$A$104,B47)&lt;&gt;1,AND(H47&lt;&gt;"Planejada",H47&lt;&gt;"Liberada",H47&lt;&gt;"Em produção",H47&lt;&gt;"Bloqueada")),"REVISAR DADOS",IF(H47="Bloqueada","BLOQUEADA",IF(Dashboard!$B$3&gt;E47,"ATRASADA",IF(AND(H47="Planejada",I47=0,Dashboard!$B$3&gt;D47),"INÍCIO ATRASADO",IF(E47-Dashboard!$B$3&lt;=2,"ATENÇÃO","NO PRAZO"))))))))</x:f>
      </x:c>
      <x:c r="U47" t="str">
        <x:f>IF(A47="","",IF(T47="CANCELADA","CANCELADA",IF(T47="CONCLUÍDA","ENCERRADA",IF(T47="REVISAR DADOS","REVISAR DADOS",IF(OR(T47="ATRASADA",T47="BLOQUEADA",T47="INÍCIO ATRASADO"),"1 - AGIR AGORA",IF(AND(I47&gt;0,L47&lt;IFERROR(VLOOKUP(B47,Produtos!$A$5:$F$104,5,FALSE),0)),"2 - INVESTIGAR PERDA",IF(AND(J47&gt;0,S47&gt;0),"2 - REVISAR CUSTO","3 - ACOMPANHAR")))))))</x:f>
      </x:c>
    </x:row>
    <x:row r="48">
      <x:c r="A48" s="13"/>
      <x:c r="B48" s="13"/>
      <x:c r="C48" t="str">
        <x:f>IF(B48="","",IFERROR(VLOOKUP(B48,Produtos!$A$5:$F$104,2,FALSE),"NÃO CADASTRADO"))</x:f>
      </x:c>
      <x:c r="D48" s="17"/>
      <x:c r="E48" s="17"/>
      <x:c r="F48" s="13"/>
      <x:c r="G48" s="13"/>
      <x:c r="H48" s="13"/>
      <x:c r="I48" t="str">
        <x:f>IF(A48="","",J48+K48)</x:f>
      </x:c>
      <x:c r="J48" t="str">
        <x:f>IF(A48="","",IF(COUNTIF($A$5:$A$104,A48)&lt;&gt;1,0,SUMIFS(Apontamentos!$F$5:$F$304,Apontamentos!$C$5:$C$304,A48,Apontamentos!$O$5:$O$304,"OK")))</x:f>
      </x:c>
      <x:c r="K48" t="str">
        <x:f>IF(A48="","",IF(COUNTIF($A$5:$A$104,A48)&lt;&gt;1,0,SUMIFS(Apontamentos!$G$5:$G$304,Apontamentos!$C$5:$C$304,A48,Apontamentos!$O$5:$O$304,"OK")))</x:f>
      </x:c>
      <x:c r="L48" s="20" t="n">
        <x:f>IF(I48=0,0,J48/I48)</x:f>
        <x:v>0</x:v>
      </x:c>
      <x:c r="M48" s="20" t="n">
        <x:f>IF(F48=0,0,J48/F48)</x:f>
        <x:v>0</x:v>
      </x:c>
      <x:c r="N48" s="21" t="str">
        <x:f>IF(A48="","",IF(COUNTIF($A$5:$A$104,A48)&lt;&gt;1,0,SUMIFS(Apontamentos!$H$5:$H$304,Apontamentos!$C$5:$C$304,A48,Apontamentos!$O$5:$O$304,"OK")))</x:f>
      </x:c>
      <x:c r="O48" s="21" t="str">
        <x:f>IF(A48="","",IF(COUNTIF($A$5:$A$104,A48)&lt;&gt;1,0,SUMIFS(Apontamentos!$J$5:$J$304,Apontamentos!$C$5:$C$304,A48,Apontamentos!$O$5:$O$304,"OK")))</x:f>
      </x:c>
      <x:c r="P48" s="19" t="str">
        <x:f>IF(A48="","",IF(COUNTIF($A$5:$A$104,A48)&lt;&gt;1,0,SUMIFS(Apontamentos!$M$5:$M$304,Apontamentos!$C$5:$C$304,A48,Apontamentos!$O$5:$O$304,"OK")))</x:f>
      </x:c>
      <x:c r="Q48" s="19" t="n">
        <x:f>IF(J48=0,0,P48/J48)</x:f>
        <x:v>0</x:v>
      </x:c>
      <x:c r="R48" s="19" t="n">
        <x:f>IF(B48="",0,IFERROR(VLOOKUP(B48,Produtos!$A$5:$F$104,6,FALSE),0))</x:f>
        <x:v>0</x:v>
      </x:c>
      <x:c r="S48" s="19" t="str">
        <x:f>IF(A48="","",IF(J48=0,"",Q48-R48))</x:f>
      </x:c>
      <x:c r="T48" t="str">
        <x:f>IF(A48="","",IF(H48="Cancelada","CANCELADA",IF(H48="Concluída","CONCLUÍDA",IF(OR(COUNTIF($A$5:$A$104,A48)&lt;&gt;1,NOT(ISNUMBER(D48)),NOT(ISNUMBER(E48)),E48&lt;D48,NOT(ISNUMBER(Dashboard!$B$3)),NOT(ISNUMBER(F48)),F48&lt;=0,COUNTIF(Produtos!$A$5:$A$104,B48)&lt;&gt;1,AND(H48&lt;&gt;"Planejada",H48&lt;&gt;"Liberada",H48&lt;&gt;"Em produção",H48&lt;&gt;"Bloqueada")),"REVISAR DADOS",IF(H48="Bloqueada","BLOQUEADA",IF(Dashboard!$B$3&gt;E48,"ATRASADA",IF(AND(H48="Planejada",I48=0,Dashboard!$B$3&gt;D48),"INÍCIO ATRASADO",IF(E48-Dashboard!$B$3&lt;=2,"ATENÇÃO","NO PRAZO"))))))))</x:f>
      </x:c>
      <x:c r="U48" t="str">
        <x:f>IF(A48="","",IF(T48="CANCELADA","CANCELADA",IF(T48="CONCLUÍDA","ENCERRADA",IF(T48="REVISAR DADOS","REVISAR DADOS",IF(OR(T48="ATRASADA",T48="BLOQUEADA",T48="INÍCIO ATRASADO"),"1 - AGIR AGORA",IF(AND(I48&gt;0,L48&lt;IFERROR(VLOOKUP(B48,Produtos!$A$5:$F$104,5,FALSE),0)),"2 - INVESTIGAR PERDA",IF(AND(J48&gt;0,S48&gt;0),"2 - REVISAR CUSTO","3 - ACOMPANHAR")))))))</x:f>
      </x:c>
    </x:row>
    <x:row r="49">
      <x:c r="A49" s="13"/>
      <x:c r="B49" s="13"/>
      <x:c r="C49" t="str">
        <x:f>IF(B49="","",IFERROR(VLOOKUP(B49,Produtos!$A$5:$F$104,2,FALSE),"NÃO CADASTRADO"))</x:f>
      </x:c>
      <x:c r="D49" s="17"/>
      <x:c r="E49" s="17"/>
      <x:c r="F49" s="13"/>
      <x:c r="G49" s="13"/>
      <x:c r="H49" s="13"/>
      <x:c r="I49" t="str">
        <x:f>IF(A49="","",J49+K49)</x:f>
      </x:c>
      <x:c r="J49" t="str">
        <x:f>IF(A49="","",IF(COUNTIF($A$5:$A$104,A49)&lt;&gt;1,0,SUMIFS(Apontamentos!$F$5:$F$304,Apontamentos!$C$5:$C$304,A49,Apontamentos!$O$5:$O$304,"OK")))</x:f>
      </x:c>
      <x:c r="K49" t="str">
        <x:f>IF(A49="","",IF(COUNTIF($A$5:$A$104,A49)&lt;&gt;1,0,SUMIFS(Apontamentos!$G$5:$G$304,Apontamentos!$C$5:$C$304,A49,Apontamentos!$O$5:$O$304,"OK")))</x:f>
      </x:c>
      <x:c r="L49" s="20" t="n">
        <x:f>IF(I49=0,0,J49/I49)</x:f>
        <x:v>0</x:v>
      </x:c>
      <x:c r="M49" s="20" t="n">
        <x:f>IF(F49=0,0,J49/F49)</x:f>
        <x:v>0</x:v>
      </x:c>
      <x:c r="N49" s="21" t="str">
        <x:f>IF(A49="","",IF(COUNTIF($A$5:$A$104,A49)&lt;&gt;1,0,SUMIFS(Apontamentos!$H$5:$H$304,Apontamentos!$C$5:$C$304,A49,Apontamentos!$O$5:$O$304,"OK")))</x:f>
      </x:c>
      <x:c r="O49" s="21" t="str">
        <x:f>IF(A49="","",IF(COUNTIF($A$5:$A$104,A49)&lt;&gt;1,0,SUMIFS(Apontamentos!$J$5:$J$304,Apontamentos!$C$5:$C$304,A49,Apontamentos!$O$5:$O$304,"OK")))</x:f>
      </x:c>
      <x:c r="P49" s="19" t="str">
        <x:f>IF(A49="","",IF(COUNTIF($A$5:$A$104,A49)&lt;&gt;1,0,SUMIFS(Apontamentos!$M$5:$M$304,Apontamentos!$C$5:$C$304,A49,Apontamentos!$O$5:$O$304,"OK")))</x:f>
      </x:c>
      <x:c r="Q49" s="19" t="n">
        <x:f>IF(J49=0,0,P49/J49)</x:f>
        <x:v>0</x:v>
      </x:c>
      <x:c r="R49" s="19" t="n">
        <x:f>IF(B49="",0,IFERROR(VLOOKUP(B49,Produtos!$A$5:$F$104,6,FALSE),0))</x:f>
        <x:v>0</x:v>
      </x:c>
      <x:c r="S49" s="19" t="str">
        <x:f>IF(A49="","",IF(J49=0,"",Q49-R49))</x:f>
      </x:c>
      <x:c r="T49" t="str">
        <x:f>IF(A49="","",IF(H49="Cancelada","CANCELADA",IF(H49="Concluída","CONCLUÍDA",IF(OR(COUNTIF($A$5:$A$104,A49)&lt;&gt;1,NOT(ISNUMBER(D49)),NOT(ISNUMBER(E49)),E49&lt;D49,NOT(ISNUMBER(Dashboard!$B$3)),NOT(ISNUMBER(F49)),F49&lt;=0,COUNTIF(Produtos!$A$5:$A$104,B49)&lt;&gt;1,AND(H49&lt;&gt;"Planejada",H49&lt;&gt;"Liberada",H49&lt;&gt;"Em produção",H49&lt;&gt;"Bloqueada")),"REVISAR DADOS",IF(H49="Bloqueada","BLOQUEADA",IF(Dashboard!$B$3&gt;E49,"ATRASADA",IF(AND(H49="Planejada",I49=0,Dashboard!$B$3&gt;D49),"INÍCIO ATRASADO",IF(E49-Dashboard!$B$3&lt;=2,"ATENÇÃO","NO PRAZO"))))))))</x:f>
      </x:c>
      <x:c r="U49" t="str">
        <x:f>IF(A49="","",IF(T49="CANCELADA","CANCELADA",IF(T49="CONCLUÍDA","ENCERRADA",IF(T49="REVISAR DADOS","REVISAR DADOS",IF(OR(T49="ATRASADA",T49="BLOQUEADA",T49="INÍCIO ATRASADO"),"1 - AGIR AGORA",IF(AND(I49&gt;0,L49&lt;IFERROR(VLOOKUP(B49,Produtos!$A$5:$F$104,5,FALSE),0)),"2 - INVESTIGAR PERDA",IF(AND(J49&gt;0,S49&gt;0),"2 - REVISAR CUSTO","3 - ACOMPANHAR")))))))</x:f>
      </x:c>
    </x:row>
    <x:row r="50">
      <x:c r="A50" s="13"/>
      <x:c r="B50" s="13"/>
      <x:c r="C50" t="str">
        <x:f>IF(B50="","",IFERROR(VLOOKUP(B50,Produtos!$A$5:$F$104,2,FALSE),"NÃO CADASTRADO"))</x:f>
      </x:c>
      <x:c r="D50" s="17"/>
      <x:c r="E50" s="17"/>
      <x:c r="F50" s="13"/>
      <x:c r="G50" s="13"/>
      <x:c r="H50" s="13"/>
      <x:c r="I50" t="str">
        <x:f>IF(A50="","",J50+K50)</x:f>
      </x:c>
      <x:c r="J50" t="str">
        <x:f>IF(A50="","",IF(COUNTIF($A$5:$A$104,A50)&lt;&gt;1,0,SUMIFS(Apontamentos!$F$5:$F$304,Apontamentos!$C$5:$C$304,A50,Apontamentos!$O$5:$O$304,"OK")))</x:f>
      </x:c>
      <x:c r="K50" t="str">
        <x:f>IF(A50="","",IF(COUNTIF($A$5:$A$104,A50)&lt;&gt;1,0,SUMIFS(Apontamentos!$G$5:$G$304,Apontamentos!$C$5:$C$304,A50,Apontamentos!$O$5:$O$304,"OK")))</x:f>
      </x:c>
      <x:c r="L50" s="20" t="n">
        <x:f>IF(I50=0,0,J50/I50)</x:f>
        <x:v>0</x:v>
      </x:c>
      <x:c r="M50" s="20" t="n">
        <x:f>IF(F50=0,0,J50/F50)</x:f>
        <x:v>0</x:v>
      </x:c>
      <x:c r="N50" s="21" t="str">
        <x:f>IF(A50="","",IF(COUNTIF($A$5:$A$104,A50)&lt;&gt;1,0,SUMIFS(Apontamentos!$H$5:$H$304,Apontamentos!$C$5:$C$304,A50,Apontamentos!$O$5:$O$304,"OK")))</x:f>
      </x:c>
      <x:c r="O50" s="21" t="str">
        <x:f>IF(A50="","",IF(COUNTIF($A$5:$A$104,A50)&lt;&gt;1,0,SUMIFS(Apontamentos!$J$5:$J$304,Apontamentos!$C$5:$C$304,A50,Apontamentos!$O$5:$O$304,"OK")))</x:f>
      </x:c>
      <x:c r="P50" s="19" t="str">
        <x:f>IF(A50="","",IF(COUNTIF($A$5:$A$104,A50)&lt;&gt;1,0,SUMIFS(Apontamentos!$M$5:$M$304,Apontamentos!$C$5:$C$304,A50,Apontamentos!$O$5:$O$304,"OK")))</x:f>
      </x:c>
      <x:c r="Q50" s="19" t="n">
        <x:f>IF(J50=0,0,P50/J50)</x:f>
        <x:v>0</x:v>
      </x:c>
      <x:c r="R50" s="19" t="n">
        <x:f>IF(B50="",0,IFERROR(VLOOKUP(B50,Produtos!$A$5:$F$104,6,FALSE),0))</x:f>
        <x:v>0</x:v>
      </x:c>
      <x:c r="S50" s="19" t="str">
        <x:f>IF(A50="","",IF(J50=0,"",Q50-R50))</x:f>
      </x:c>
      <x:c r="T50" t="str">
        <x:f>IF(A50="","",IF(H50="Cancelada","CANCELADA",IF(H50="Concluída","CONCLUÍDA",IF(OR(COUNTIF($A$5:$A$104,A50)&lt;&gt;1,NOT(ISNUMBER(D50)),NOT(ISNUMBER(E50)),E50&lt;D50,NOT(ISNUMBER(Dashboard!$B$3)),NOT(ISNUMBER(F50)),F50&lt;=0,COUNTIF(Produtos!$A$5:$A$104,B50)&lt;&gt;1,AND(H50&lt;&gt;"Planejada",H50&lt;&gt;"Liberada",H50&lt;&gt;"Em produção",H50&lt;&gt;"Bloqueada")),"REVISAR DADOS",IF(H50="Bloqueada","BLOQUEADA",IF(Dashboard!$B$3&gt;E50,"ATRASADA",IF(AND(H50="Planejada",I50=0,Dashboard!$B$3&gt;D50),"INÍCIO ATRASADO",IF(E50-Dashboard!$B$3&lt;=2,"ATENÇÃO","NO PRAZO"))))))))</x:f>
      </x:c>
      <x:c r="U50" t="str">
        <x:f>IF(A50="","",IF(T50="CANCELADA","CANCELADA",IF(T50="CONCLUÍDA","ENCERRADA",IF(T50="REVISAR DADOS","REVISAR DADOS",IF(OR(T50="ATRASADA",T50="BLOQUEADA",T50="INÍCIO ATRASADO"),"1 - AGIR AGORA",IF(AND(I50&gt;0,L50&lt;IFERROR(VLOOKUP(B50,Produtos!$A$5:$F$104,5,FALSE),0)),"2 - INVESTIGAR PERDA",IF(AND(J50&gt;0,S50&gt;0),"2 - REVISAR CUSTO","3 - ACOMPANHAR")))))))</x:f>
      </x:c>
    </x:row>
    <x:row r="51">
      <x:c r="A51" s="13"/>
      <x:c r="B51" s="13"/>
      <x:c r="C51" t="str">
        <x:f>IF(B51="","",IFERROR(VLOOKUP(B51,Produtos!$A$5:$F$104,2,FALSE),"NÃO CADASTRADO"))</x:f>
      </x:c>
      <x:c r="D51" s="17"/>
      <x:c r="E51" s="17"/>
      <x:c r="F51" s="13"/>
      <x:c r="G51" s="13"/>
      <x:c r="H51" s="13"/>
      <x:c r="I51" t="str">
        <x:f>IF(A51="","",J51+K51)</x:f>
      </x:c>
      <x:c r="J51" t="str">
        <x:f>IF(A51="","",IF(COUNTIF($A$5:$A$104,A51)&lt;&gt;1,0,SUMIFS(Apontamentos!$F$5:$F$304,Apontamentos!$C$5:$C$304,A51,Apontamentos!$O$5:$O$304,"OK")))</x:f>
      </x:c>
      <x:c r="K51" t="str">
        <x:f>IF(A51="","",IF(COUNTIF($A$5:$A$104,A51)&lt;&gt;1,0,SUMIFS(Apontamentos!$G$5:$G$304,Apontamentos!$C$5:$C$304,A51,Apontamentos!$O$5:$O$304,"OK")))</x:f>
      </x:c>
      <x:c r="L51" s="20" t="n">
        <x:f>IF(I51=0,0,J51/I51)</x:f>
        <x:v>0</x:v>
      </x:c>
      <x:c r="M51" s="20" t="n">
        <x:f>IF(F51=0,0,J51/F51)</x:f>
        <x:v>0</x:v>
      </x:c>
      <x:c r="N51" s="21" t="str">
        <x:f>IF(A51="","",IF(COUNTIF($A$5:$A$104,A51)&lt;&gt;1,0,SUMIFS(Apontamentos!$H$5:$H$304,Apontamentos!$C$5:$C$304,A51,Apontamentos!$O$5:$O$304,"OK")))</x:f>
      </x:c>
      <x:c r="O51" s="21" t="str">
        <x:f>IF(A51="","",IF(COUNTIF($A$5:$A$104,A51)&lt;&gt;1,0,SUMIFS(Apontamentos!$J$5:$J$304,Apontamentos!$C$5:$C$304,A51,Apontamentos!$O$5:$O$304,"OK")))</x:f>
      </x:c>
      <x:c r="P51" s="19" t="str">
        <x:f>IF(A51="","",IF(COUNTIF($A$5:$A$104,A51)&lt;&gt;1,0,SUMIFS(Apontamentos!$M$5:$M$304,Apontamentos!$C$5:$C$304,A51,Apontamentos!$O$5:$O$304,"OK")))</x:f>
      </x:c>
      <x:c r="Q51" s="19" t="n">
        <x:f>IF(J51=0,0,P51/J51)</x:f>
        <x:v>0</x:v>
      </x:c>
      <x:c r="R51" s="19" t="n">
        <x:f>IF(B51="",0,IFERROR(VLOOKUP(B51,Produtos!$A$5:$F$104,6,FALSE),0))</x:f>
        <x:v>0</x:v>
      </x:c>
      <x:c r="S51" s="19" t="str">
        <x:f>IF(A51="","",IF(J51=0,"",Q51-R51))</x:f>
      </x:c>
      <x:c r="T51" t="str">
        <x:f>IF(A51="","",IF(H51="Cancelada","CANCELADA",IF(H51="Concluída","CONCLUÍDA",IF(OR(COUNTIF($A$5:$A$104,A51)&lt;&gt;1,NOT(ISNUMBER(D51)),NOT(ISNUMBER(E51)),E51&lt;D51,NOT(ISNUMBER(Dashboard!$B$3)),NOT(ISNUMBER(F51)),F51&lt;=0,COUNTIF(Produtos!$A$5:$A$104,B51)&lt;&gt;1,AND(H51&lt;&gt;"Planejada",H51&lt;&gt;"Liberada",H51&lt;&gt;"Em produção",H51&lt;&gt;"Bloqueada")),"REVISAR DADOS",IF(H51="Bloqueada","BLOQUEADA",IF(Dashboard!$B$3&gt;E51,"ATRASADA",IF(AND(H51="Planejada",I51=0,Dashboard!$B$3&gt;D51),"INÍCIO ATRASADO",IF(E51-Dashboard!$B$3&lt;=2,"ATENÇÃO","NO PRAZO"))))))))</x:f>
      </x:c>
      <x:c r="U51" t="str">
        <x:f>IF(A51="","",IF(T51="CANCELADA","CANCELADA",IF(T51="CONCLUÍDA","ENCERRADA",IF(T51="REVISAR DADOS","REVISAR DADOS",IF(OR(T51="ATRASADA",T51="BLOQUEADA",T51="INÍCIO ATRASADO"),"1 - AGIR AGORA",IF(AND(I51&gt;0,L51&lt;IFERROR(VLOOKUP(B51,Produtos!$A$5:$F$104,5,FALSE),0)),"2 - INVESTIGAR PERDA",IF(AND(J51&gt;0,S51&gt;0),"2 - REVISAR CUSTO","3 - ACOMPANHAR")))))))</x:f>
      </x:c>
    </x:row>
    <x:row r="52">
      <x:c r="A52" s="13"/>
      <x:c r="B52" s="13"/>
      <x:c r="C52" t="str">
        <x:f>IF(B52="","",IFERROR(VLOOKUP(B52,Produtos!$A$5:$F$104,2,FALSE),"NÃO CADASTRADO"))</x:f>
      </x:c>
      <x:c r="D52" s="17"/>
      <x:c r="E52" s="17"/>
      <x:c r="F52" s="13"/>
      <x:c r="G52" s="13"/>
      <x:c r="H52" s="13"/>
      <x:c r="I52" t="str">
        <x:f>IF(A52="","",J52+K52)</x:f>
      </x:c>
      <x:c r="J52" t="str">
        <x:f>IF(A52="","",IF(COUNTIF($A$5:$A$104,A52)&lt;&gt;1,0,SUMIFS(Apontamentos!$F$5:$F$304,Apontamentos!$C$5:$C$304,A52,Apontamentos!$O$5:$O$304,"OK")))</x:f>
      </x:c>
      <x:c r="K52" t="str">
        <x:f>IF(A52="","",IF(COUNTIF($A$5:$A$104,A52)&lt;&gt;1,0,SUMIFS(Apontamentos!$G$5:$G$304,Apontamentos!$C$5:$C$304,A52,Apontamentos!$O$5:$O$304,"OK")))</x:f>
      </x:c>
      <x:c r="L52" s="20" t="n">
        <x:f>IF(I52=0,0,J52/I52)</x:f>
        <x:v>0</x:v>
      </x:c>
      <x:c r="M52" s="20" t="n">
        <x:f>IF(F52=0,0,J52/F52)</x:f>
        <x:v>0</x:v>
      </x:c>
      <x:c r="N52" s="21" t="str">
        <x:f>IF(A52="","",IF(COUNTIF($A$5:$A$104,A52)&lt;&gt;1,0,SUMIFS(Apontamentos!$H$5:$H$304,Apontamentos!$C$5:$C$304,A52,Apontamentos!$O$5:$O$304,"OK")))</x:f>
      </x:c>
      <x:c r="O52" s="21" t="str">
        <x:f>IF(A52="","",IF(COUNTIF($A$5:$A$104,A52)&lt;&gt;1,0,SUMIFS(Apontamentos!$J$5:$J$304,Apontamentos!$C$5:$C$304,A52,Apontamentos!$O$5:$O$304,"OK")))</x:f>
      </x:c>
      <x:c r="P52" s="19" t="str">
        <x:f>IF(A52="","",IF(COUNTIF($A$5:$A$104,A52)&lt;&gt;1,0,SUMIFS(Apontamentos!$M$5:$M$304,Apontamentos!$C$5:$C$304,A52,Apontamentos!$O$5:$O$304,"OK")))</x:f>
      </x:c>
      <x:c r="Q52" s="19" t="n">
        <x:f>IF(J52=0,0,P52/J52)</x:f>
        <x:v>0</x:v>
      </x:c>
      <x:c r="R52" s="19" t="n">
        <x:f>IF(B52="",0,IFERROR(VLOOKUP(B52,Produtos!$A$5:$F$104,6,FALSE),0))</x:f>
        <x:v>0</x:v>
      </x:c>
      <x:c r="S52" s="19" t="str">
        <x:f>IF(A52="","",IF(J52=0,"",Q52-R52))</x:f>
      </x:c>
      <x:c r="T52" t="str">
        <x:f>IF(A52="","",IF(H52="Cancelada","CANCELADA",IF(H52="Concluída","CONCLUÍDA",IF(OR(COUNTIF($A$5:$A$104,A52)&lt;&gt;1,NOT(ISNUMBER(D52)),NOT(ISNUMBER(E52)),E52&lt;D52,NOT(ISNUMBER(Dashboard!$B$3)),NOT(ISNUMBER(F52)),F52&lt;=0,COUNTIF(Produtos!$A$5:$A$104,B52)&lt;&gt;1,AND(H52&lt;&gt;"Planejada",H52&lt;&gt;"Liberada",H52&lt;&gt;"Em produção",H52&lt;&gt;"Bloqueada")),"REVISAR DADOS",IF(H52="Bloqueada","BLOQUEADA",IF(Dashboard!$B$3&gt;E52,"ATRASADA",IF(AND(H52="Planejada",I52=0,Dashboard!$B$3&gt;D52),"INÍCIO ATRASADO",IF(E52-Dashboard!$B$3&lt;=2,"ATENÇÃO","NO PRAZO"))))))))</x:f>
      </x:c>
      <x:c r="U52" t="str">
        <x:f>IF(A52="","",IF(T52="CANCELADA","CANCELADA",IF(T52="CONCLUÍDA","ENCERRADA",IF(T52="REVISAR DADOS","REVISAR DADOS",IF(OR(T52="ATRASADA",T52="BLOQUEADA",T52="INÍCIO ATRASADO"),"1 - AGIR AGORA",IF(AND(I52&gt;0,L52&lt;IFERROR(VLOOKUP(B52,Produtos!$A$5:$F$104,5,FALSE),0)),"2 - INVESTIGAR PERDA",IF(AND(J52&gt;0,S52&gt;0),"2 - REVISAR CUSTO","3 - ACOMPANHAR")))))))</x:f>
      </x:c>
    </x:row>
    <x:row r="53">
      <x:c r="A53" s="13"/>
      <x:c r="B53" s="13"/>
      <x:c r="C53" t="str">
        <x:f>IF(B53="","",IFERROR(VLOOKUP(B53,Produtos!$A$5:$F$104,2,FALSE),"NÃO CADASTRADO"))</x:f>
      </x:c>
      <x:c r="D53" s="17"/>
      <x:c r="E53" s="17"/>
      <x:c r="F53" s="13"/>
      <x:c r="G53" s="13"/>
      <x:c r="H53" s="13"/>
      <x:c r="I53" t="str">
        <x:f>IF(A53="","",J53+K53)</x:f>
      </x:c>
      <x:c r="J53" t="str">
        <x:f>IF(A53="","",IF(COUNTIF($A$5:$A$104,A53)&lt;&gt;1,0,SUMIFS(Apontamentos!$F$5:$F$304,Apontamentos!$C$5:$C$304,A53,Apontamentos!$O$5:$O$304,"OK")))</x:f>
      </x:c>
      <x:c r="K53" t="str">
        <x:f>IF(A53="","",IF(COUNTIF($A$5:$A$104,A53)&lt;&gt;1,0,SUMIFS(Apontamentos!$G$5:$G$304,Apontamentos!$C$5:$C$304,A53,Apontamentos!$O$5:$O$304,"OK")))</x:f>
      </x:c>
      <x:c r="L53" s="20" t="n">
        <x:f>IF(I53=0,0,J53/I53)</x:f>
        <x:v>0</x:v>
      </x:c>
      <x:c r="M53" s="20" t="n">
        <x:f>IF(F53=0,0,J53/F53)</x:f>
        <x:v>0</x:v>
      </x:c>
      <x:c r="N53" s="21" t="str">
        <x:f>IF(A53="","",IF(COUNTIF($A$5:$A$104,A53)&lt;&gt;1,0,SUMIFS(Apontamentos!$H$5:$H$304,Apontamentos!$C$5:$C$304,A53,Apontamentos!$O$5:$O$304,"OK")))</x:f>
      </x:c>
      <x:c r="O53" s="21" t="str">
        <x:f>IF(A53="","",IF(COUNTIF($A$5:$A$104,A53)&lt;&gt;1,0,SUMIFS(Apontamentos!$J$5:$J$304,Apontamentos!$C$5:$C$304,A53,Apontamentos!$O$5:$O$304,"OK")))</x:f>
      </x:c>
      <x:c r="P53" s="19" t="str">
        <x:f>IF(A53="","",IF(COUNTIF($A$5:$A$104,A53)&lt;&gt;1,0,SUMIFS(Apontamentos!$M$5:$M$304,Apontamentos!$C$5:$C$304,A53,Apontamentos!$O$5:$O$304,"OK")))</x:f>
      </x:c>
      <x:c r="Q53" s="19" t="n">
        <x:f>IF(J53=0,0,P53/J53)</x:f>
        <x:v>0</x:v>
      </x:c>
      <x:c r="R53" s="19" t="n">
        <x:f>IF(B53="",0,IFERROR(VLOOKUP(B53,Produtos!$A$5:$F$104,6,FALSE),0))</x:f>
        <x:v>0</x:v>
      </x:c>
      <x:c r="S53" s="19" t="str">
        <x:f>IF(A53="","",IF(J53=0,"",Q53-R53))</x:f>
      </x:c>
      <x:c r="T53" t="str">
        <x:f>IF(A53="","",IF(H53="Cancelada","CANCELADA",IF(H53="Concluída","CONCLUÍDA",IF(OR(COUNTIF($A$5:$A$104,A53)&lt;&gt;1,NOT(ISNUMBER(D53)),NOT(ISNUMBER(E53)),E53&lt;D53,NOT(ISNUMBER(Dashboard!$B$3)),NOT(ISNUMBER(F53)),F53&lt;=0,COUNTIF(Produtos!$A$5:$A$104,B53)&lt;&gt;1,AND(H53&lt;&gt;"Planejada",H53&lt;&gt;"Liberada",H53&lt;&gt;"Em produção",H53&lt;&gt;"Bloqueada")),"REVISAR DADOS",IF(H53="Bloqueada","BLOQUEADA",IF(Dashboard!$B$3&gt;E53,"ATRASADA",IF(AND(H53="Planejada",I53=0,Dashboard!$B$3&gt;D53),"INÍCIO ATRASADO",IF(E53-Dashboard!$B$3&lt;=2,"ATENÇÃO","NO PRAZO"))))))))</x:f>
      </x:c>
      <x:c r="U53" t="str">
        <x:f>IF(A53="","",IF(T53="CANCELADA","CANCELADA",IF(T53="CONCLUÍDA","ENCERRADA",IF(T53="REVISAR DADOS","REVISAR DADOS",IF(OR(T53="ATRASADA",T53="BLOQUEADA",T53="INÍCIO ATRASADO"),"1 - AGIR AGORA",IF(AND(I53&gt;0,L53&lt;IFERROR(VLOOKUP(B53,Produtos!$A$5:$F$104,5,FALSE),0)),"2 - INVESTIGAR PERDA",IF(AND(J53&gt;0,S53&gt;0),"2 - REVISAR CUSTO","3 - ACOMPANHAR")))))))</x:f>
      </x:c>
    </x:row>
    <x:row r="54">
      <x:c r="A54" s="13"/>
      <x:c r="B54" s="13"/>
      <x:c r="C54" t="str">
        <x:f>IF(B54="","",IFERROR(VLOOKUP(B54,Produtos!$A$5:$F$104,2,FALSE),"NÃO CADASTRADO"))</x:f>
      </x:c>
      <x:c r="D54" s="17"/>
      <x:c r="E54" s="17"/>
      <x:c r="F54" s="13"/>
      <x:c r="G54" s="13"/>
      <x:c r="H54" s="13"/>
      <x:c r="I54" t="str">
        <x:f>IF(A54="","",J54+K54)</x:f>
      </x:c>
      <x:c r="J54" t="str">
        <x:f>IF(A54="","",IF(COUNTIF($A$5:$A$104,A54)&lt;&gt;1,0,SUMIFS(Apontamentos!$F$5:$F$304,Apontamentos!$C$5:$C$304,A54,Apontamentos!$O$5:$O$304,"OK")))</x:f>
      </x:c>
      <x:c r="K54" t="str">
        <x:f>IF(A54="","",IF(COUNTIF($A$5:$A$104,A54)&lt;&gt;1,0,SUMIFS(Apontamentos!$G$5:$G$304,Apontamentos!$C$5:$C$304,A54,Apontamentos!$O$5:$O$304,"OK")))</x:f>
      </x:c>
      <x:c r="L54" s="20" t="n">
        <x:f>IF(I54=0,0,J54/I54)</x:f>
        <x:v>0</x:v>
      </x:c>
      <x:c r="M54" s="20" t="n">
        <x:f>IF(F54=0,0,J54/F54)</x:f>
        <x:v>0</x:v>
      </x:c>
      <x:c r="N54" s="21" t="str">
        <x:f>IF(A54="","",IF(COUNTIF($A$5:$A$104,A54)&lt;&gt;1,0,SUMIFS(Apontamentos!$H$5:$H$304,Apontamentos!$C$5:$C$304,A54,Apontamentos!$O$5:$O$304,"OK")))</x:f>
      </x:c>
      <x:c r="O54" s="21" t="str">
        <x:f>IF(A54="","",IF(COUNTIF($A$5:$A$104,A54)&lt;&gt;1,0,SUMIFS(Apontamentos!$J$5:$J$304,Apontamentos!$C$5:$C$304,A54,Apontamentos!$O$5:$O$304,"OK")))</x:f>
      </x:c>
      <x:c r="P54" s="19" t="str">
        <x:f>IF(A54="","",IF(COUNTIF($A$5:$A$104,A54)&lt;&gt;1,0,SUMIFS(Apontamentos!$M$5:$M$304,Apontamentos!$C$5:$C$304,A54,Apontamentos!$O$5:$O$304,"OK")))</x:f>
      </x:c>
      <x:c r="Q54" s="19" t="n">
        <x:f>IF(J54=0,0,P54/J54)</x:f>
        <x:v>0</x:v>
      </x:c>
      <x:c r="R54" s="19" t="n">
        <x:f>IF(B54="",0,IFERROR(VLOOKUP(B54,Produtos!$A$5:$F$104,6,FALSE),0))</x:f>
        <x:v>0</x:v>
      </x:c>
      <x:c r="S54" s="19" t="str">
        <x:f>IF(A54="","",IF(J54=0,"",Q54-R54))</x:f>
      </x:c>
      <x:c r="T54" t="str">
        <x:f>IF(A54="","",IF(H54="Cancelada","CANCELADA",IF(H54="Concluída","CONCLUÍDA",IF(OR(COUNTIF($A$5:$A$104,A54)&lt;&gt;1,NOT(ISNUMBER(D54)),NOT(ISNUMBER(E54)),E54&lt;D54,NOT(ISNUMBER(Dashboard!$B$3)),NOT(ISNUMBER(F54)),F54&lt;=0,COUNTIF(Produtos!$A$5:$A$104,B54)&lt;&gt;1,AND(H54&lt;&gt;"Planejada",H54&lt;&gt;"Liberada",H54&lt;&gt;"Em produção",H54&lt;&gt;"Bloqueada")),"REVISAR DADOS",IF(H54="Bloqueada","BLOQUEADA",IF(Dashboard!$B$3&gt;E54,"ATRASADA",IF(AND(H54="Planejada",I54=0,Dashboard!$B$3&gt;D54),"INÍCIO ATRASADO",IF(E54-Dashboard!$B$3&lt;=2,"ATENÇÃO","NO PRAZO"))))))))</x:f>
      </x:c>
      <x:c r="U54" t="str">
        <x:f>IF(A54="","",IF(T54="CANCELADA","CANCELADA",IF(T54="CONCLUÍDA","ENCERRADA",IF(T54="REVISAR DADOS","REVISAR DADOS",IF(OR(T54="ATRASADA",T54="BLOQUEADA",T54="INÍCIO ATRASADO"),"1 - AGIR AGORA",IF(AND(I54&gt;0,L54&lt;IFERROR(VLOOKUP(B54,Produtos!$A$5:$F$104,5,FALSE),0)),"2 - INVESTIGAR PERDA",IF(AND(J54&gt;0,S54&gt;0),"2 - REVISAR CUSTO","3 - ACOMPANHAR")))))))</x:f>
      </x:c>
    </x:row>
    <x:row r="55">
      <x:c r="A55" s="13"/>
      <x:c r="B55" s="13"/>
      <x:c r="C55" t="str">
        <x:f>IF(B55="","",IFERROR(VLOOKUP(B55,Produtos!$A$5:$F$104,2,FALSE),"NÃO CADASTRADO"))</x:f>
      </x:c>
      <x:c r="D55" s="17"/>
      <x:c r="E55" s="17"/>
      <x:c r="F55" s="13"/>
      <x:c r="G55" s="13"/>
      <x:c r="H55" s="13"/>
      <x:c r="I55" t="str">
        <x:f>IF(A55="","",J55+K55)</x:f>
      </x:c>
      <x:c r="J55" t="str">
        <x:f>IF(A55="","",IF(COUNTIF($A$5:$A$104,A55)&lt;&gt;1,0,SUMIFS(Apontamentos!$F$5:$F$304,Apontamentos!$C$5:$C$304,A55,Apontamentos!$O$5:$O$304,"OK")))</x:f>
      </x:c>
      <x:c r="K55" t="str">
        <x:f>IF(A55="","",IF(COUNTIF($A$5:$A$104,A55)&lt;&gt;1,0,SUMIFS(Apontamentos!$G$5:$G$304,Apontamentos!$C$5:$C$304,A55,Apontamentos!$O$5:$O$304,"OK")))</x:f>
      </x:c>
      <x:c r="L55" s="20" t="n">
        <x:f>IF(I55=0,0,J55/I55)</x:f>
        <x:v>0</x:v>
      </x:c>
      <x:c r="M55" s="20" t="n">
        <x:f>IF(F55=0,0,J55/F55)</x:f>
        <x:v>0</x:v>
      </x:c>
      <x:c r="N55" s="21" t="str">
        <x:f>IF(A55="","",IF(COUNTIF($A$5:$A$104,A55)&lt;&gt;1,0,SUMIFS(Apontamentos!$H$5:$H$304,Apontamentos!$C$5:$C$304,A55,Apontamentos!$O$5:$O$304,"OK")))</x:f>
      </x:c>
      <x:c r="O55" s="21" t="str">
        <x:f>IF(A55="","",IF(COUNTIF($A$5:$A$104,A55)&lt;&gt;1,0,SUMIFS(Apontamentos!$J$5:$J$304,Apontamentos!$C$5:$C$304,A55,Apontamentos!$O$5:$O$304,"OK")))</x:f>
      </x:c>
      <x:c r="P55" s="19" t="str">
        <x:f>IF(A55="","",IF(COUNTIF($A$5:$A$104,A55)&lt;&gt;1,0,SUMIFS(Apontamentos!$M$5:$M$304,Apontamentos!$C$5:$C$304,A55,Apontamentos!$O$5:$O$304,"OK")))</x:f>
      </x:c>
      <x:c r="Q55" s="19" t="n">
        <x:f>IF(J55=0,0,P55/J55)</x:f>
        <x:v>0</x:v>
      </x:c>
      <x:c r="R55" s="19" t="n">
        <x:f>IF(B55="",0,IFERROR(VLOOKUP(B55,Produtos!$A$5:$F$104,6,FALSE),0))</x:f>
        <x:v>0</x:v>
      </x:c>
      <x:c r="S55" s="19" t="str">
        <x:f>IF(A55="","",IF(J55=0,"",Q55-R55))</x:f>
      </x:c>
      <x:c r="T55" t="str">
        <x:f>IF(A55="","",IF(H55="Cancelada","CANCELADA",IF(H55="Concluída","CONCLUÍDA",IF(OR(COUNTIF($A$5:$A$104,A55)&lt;&gt;1,NOT(ISNUMBER(D55)),NOT(ISNUMBER(E55)),E55&lt;D55,NOT(ISNUMBER(Dashboard!$B$3)),NOT(ISNUMBER(F55)),F55&lt;=0,COUNTIF(Produtos!$A$5:$A$104,B55)&lt;&gt;1,AND(H55&lt;&gt;"Planejada",H55&lt;&gt;"Liberada",H55&lt;&gt;"Em produção",H55&lt;&gt;"Bloqueada")),"REVISAR DADOS",IF(H55="Bloqueada","BLOQUEADA",IF(Dashboard!$B$3&gt;E55,"ATRASADA",IF(AND(H55="Planejada",I55=0,Dashboard!$B$3&gt;D55),"INÍCIO ATRASADO",IF(E55-Dashboard!$B$3&lt;=2,"ATENÇÃO","NO PRAZO"))))))))</x:f>
      </x:c>
      <x:c r="U55" t="str">
        <x:f>IF(A55="","",IF(T55="CANCELADA","CANCELADA",IF(T55="CONCLUÍDA","ENCERRADA",IF(T55="REVISAR DADOS","REVISAR DADOS",IF(OR(T55="ATRASADA",T55="BLOQUEADA",T55="INÍCIO ATRASADO"),"1 - AGIR AGORA",IF(AND(I55&gt;0,L55&lt;IFERROR(VLOOKUP(B55,Produtos!$A$5:$F$104,5,FALSE),0)),"2 - INVESTIGAR PERDA",IF(AND(J55&gt;0,S55&gt;0),"2 - REVISAR CUSTO","3 - ACOMPANHAR")))))))</x:f>
      </x:c>
    </x:row>
    <x:row r="56">
      <x:c r="A56" s="13"/>
      <x:c r="B56" s="13"/>
      <x:c r="C56" t="str">
        <x:f>IF(B56="","",IFERROR(VLOOKUP(B56,Produtos!$A$5:$F$104,2,FALSE),"NÃO CADASTRADO"))</x:f>
      </x:c>
      <x:c r="D56" s="17"/>
      <x:c r="E56" s="17"/>
      <x:c r="F56" s="13"/>
      <x:c r="G56" s="13"/>
      <x:c r="H56" s="13"/>
      <x:c r="I56" t="str">
        <x:f>IF(A56="","",J56+K56)</x:f>
      </x:c>
      <x:c r="J56" t="str">
        <x:f>IF(A56="","",IF(COUNTIF($A$5:$A$104,A56)&lt;&gt;1,0,SUMIFS(Apontamentos!$F$5:$F$304,Apontamentos!$C$5:$C$304,A56,Apontamentos!$O$5:$O$304,"OK")))</x:f>
      </x:c>
      <x:c r="K56" t="str">
        <x:f>IF(A56="","",IF(COUNTIF($A$5:$A$104,A56)&lt;&gt;1,0,SUMIFS(Apontamentos!$G$5:$G$304,Apontamentos!$C$5:$C$304,A56,Apontamentos!$O$5:$O$304,"OK")))</x:f>
      </x:c>
      <x:c r="L56" s="20" t="n">
        <x:f>IF(I56=0,0,J56/I56)</x:f>
        <x:v>0</x:v>
      </x:c>
      <x:c r="M56" s="20" t="n">
        <x:f>IF(F56=0,0,J56/F56)</x:f>
        <x:v>0</x:v>
      </x:c>
      <x:c r="N56" s="21" t="str">
        <x:f>IF(A56="","",IF(COUNTIF($A$5:$A$104,A56)&lt;&gt;1,0,SUMIFS(Apontamentos!$H$5:$H$304,Apontamentos!$C$5:$C$304,A56,Apontamentos!$O$5:$O$304,"OK")))</x:f>
      </x:c>
      <x:c r="O56" s="21" t="str">
        <x:f>IF(A56="","",IF(COUNTIF($A$5:$A$104,A56)&lt;&gt;1,0,SUMIFS(Apontamentos!$J$5:$J$304,Apontamentos!$C$5:$C$304,A56,Apontamentos!$O$5:$O$304,"OK")))</x:f>
      </x:c>
      <x:c r="P56" s="19" t="str">
        <x:f>IF(A56="","",IF(COUNTIF($A$5:$A$104,A56)&lt;&gt;1,0,SUMIFS(Apontamentos!$M$5:$M$304,Apontamentos!$C$5:$C$304,A56,Apontamentos!$O$5:$O$304,"OK")))</x:f>
      </x:c>
      <x:c r="Q56" s="19" t="n">
        <x:f>IF(J56=0,0,P56/J56)</x:f>
        <x:v>0</x:v>
      </x:c>
      <x:c r="R56" s="19" t="n">
        <x:f>IF(B56="",0,IFERROR(VLOOKUP(B56,Produtos!$A$5:$F$104,6,FALSE),0))</x:f>
        <x:v>0</x:v>
      </x:c>
      <x:c r="S56" s="19" t="str">
        <x:f>IF(A56="","",IF(J56=0,"",Q56-R56))</x:f>
      </x:c>
      <x:c r="T56" t="str">
        <x:f>IF(A56="","",IF(H56="Cancelada","CANCELADA",IF(H56="Concluída","CONCLUÍDA",IF(OR(COUNTIF($A$5:$A$104,A56)&lt;&gt;1,NOT(ISNUMBER(D56)),NOT(ISNUMBER(E56)),E56&lt;D56,NOT(ISNUMBER(Dashboard!$B$3)),NOT(ISNUMBER(F56)),F56&lt;=0,COUNTIF(Produtos!$A$5:$A$104,B56)&lt;&gt;1,AND(H56&lt;&gt;"Planejada",H56&lt;&gt;"Liberada",H56&lt;&gt;"Em produção",H56&lt;&gt;"Bloqueada")),"REVISAR DADOS",IF(H56="Bloqueada","BLOQUEADA",IF(Dashboard!$B$3&gt;E56,"ATRASADA",IF(AND(H56="Planejada",I56=0,Dashboard!$B$3&gt;D56),"INÍCIO ATRASADO",IF(E56-Dashboard!$B$3&lt;=2,"ATENÇÃO","NO PRAZO"))))))))</x:f>
      </x:c>
      <x:c r="U56" t="str">
        <x:f>IF(A56="","",IF(T56="CANCELADA","CANCELADA",IF(T56="CONCLUÍDA","ENCERRADA",IF(T56="REVISAR DADOS","REVISAR DADOS",IF(OR(T56="ATRASADA",T56="BLOQUEADA",T56="INÍCIO ATRASADO"),"1 - AGIR AGORA",IF(AND(I56&gt;0,L56&lt;IFERROR(VLOOKUP(B56,Produtos!$A$5:$F$104,5,FALSE),0)),"2 - INVESTIGAR PERDA",IF(AND(J56&gt;0,S56&gt;0),"2 - REVISAR CUSTO","3 - ACOMPANHAR")))))))</x:f>
      </x:c>
    </x:row>
    <x:row r="57">
      <x:c r="A57" s="13"/>
      <x:c r="B57" s="13"/>
      <x:c r="C57" t="str">
        <x:f>IF(B57="","",IFERROR(VLOOKUP(B57,Produtos!$A$5:$F$104,2,FALSE),"NÃO CADASTRADO"))</x:f>
      </x:c>
      <x:c r="D57" s="17"/>
      <x:c r="E57" s="17"/>
      <x:c r="F57" s="13"/>
      <x:c r="G57" s="13"/>
      <x:c r="H57" s="13"/>
      <x:c r="I57" t="str">
        <x:f>IF(A57="","",J57+K57)</x:f>
      </x:c>
      <x:c r="J57" t="str">
        <x:f>IF(A57="","",IF(COUNTIF($A$5:$A$104,A57)&lt;&gt;1,0,SUMIFS(Apontamentos!$F$5:$F$304,Apontamentos!$C$5:$C$304,A57,Apontamentos!$O$5:$O$304,"OK")))</x:f>
      </x:c>
      <x:c r="K57" t="str">
        <x:f>IF(A57="","",IF(COUNTIF($A$5:$A$104,A57)&lt;&gt;1,0,SUMIFS(Apontamentos!$G$5:$G$304,Apontamentos!$C$5:$C$304,A57,Apontamentos!$O$5:$O$304,"OK")))</x:f>
      </x:c>
      <x:c r="L57" s="20" t="n">
        <x:f>IF(I57=0,0,J57/I57)</x:f>
        <x:v>0</x:v>
      </x:c>
      <x:c r="M57" s="20" t="n">
        <x:f>IF(F57=0,0,J57/F57)</x:f>
        <x:v>0</x:v>
      </x:c>
      <x:c r="N57" s="21" t="str">
        <x:f>IF(A57="","",IF(COUNTIF($A$5:$A$104,A57)&lt;&gt;1,0,SUMIFS(Apontamentos!$H$5:$H$304,Apontamentos!$C$5:$C$304,A57,Apontamentos!$O$5:$O$304,"OK")))</x:f>
      </x:c>
      <x:c r="O57" s="21" t="str">
        <x:f>IF(A57="","",IF(COUNTIF($A$5:$A$104,A57)&lt;&gt;1,0,SUMIFS(Apontamentos!$J$5:$J$304,Apontamentos!$C$5:$C$304,A57,Apontamentos!$O$5:$O$304,"OK")))</x:f>
      </x:c>
      <x:c r="P57" s="19" t="str">
        <x:f>IF(A57="","",IF(COUNTIF($A$5:$A$104,A57)&lt;&gt;1,0,SUMIFS(Apontamentos!$M$5:$M$304,Apontamentos!$C$5:$C$304,A57,Apontamentos!$O$5:$O$304,"OK")))</x:f>
      </x:c>
      <x:c r="Q57" s="19" t="n">
        <x:f>IF(J57=0,0,P57/J57)</x:f>
        <x:v>0</x:v>
      </x:c>
      <x:c r="R57" s="19" t="n">
        <x:f>IF(B57="",0,IFERROR(VLOOKUP(B57,Produtos!$A$5:$F$104,6,FALSE),0))</x:f>
        <x:v>0</x:v>
      </x:c>
      <x:c r="S57" s="19" t="str">
        <x:f>IF(A57="","",IF(J57=0,"",Q57-R57))</x:f>
      </x:c>
      <x:c r="T57" t="str">
        <x:f>IF(A57="","",IF(H57="Cancelada","CANCELADA",IF(H57="Concluída","CONCLUÍDA",IF(OR(COUNTIF($A$5:$A$104,A57)&lt;&gt;1,NOT(ISNUMBER(D57)),NOT(ISNUMBER(E57)),E57&lt;D57,NOT(ISNUMBER(Dashboard!$B$3)),NOT(ISNUMBER(F57)),F57&lt;=0,COUNTIF(Produtos!$A$5:$A$104,B57)&lt;&gt;1,AND(H57&lt;&gt;"Planejada",H57&lt;&gt;"Liberada",H57&lt;&gt;"Em produção",H57&lt;&gt;"Bloqueada")),"REVISAR DADOS",IF(H57="Bloqueada","BLOQUEADA",IF(Dashboard!$B$3&gt;E57,"ATRASADA",IF(AND(H57="Planejada",I57=0,Dashboard!$B$3&gt;D57),"INÍCIO ATRASADO",IF(E57-Dashboard!$B$3&lt;=2,"ATENÇÃO","NO PRAZO"))))))))</x:f>
      </x:c>
      <x:c r="U57" t="str">
        <x:f>IF(A57="","",IF(T57="CANCELADA","CANCELADA",IF(T57="CONCLUÍDA","ENCERRADA",IF(T57="REVISAR DADOS","REVISAR DADOS",IF(OR(T57="ATRASADA",T57="BLOQUEADA",T57="INÍCIO ATRASADO"),"1 - AGIR AGORA",IF(AND(I57&gt;0,L57&lt;IFERROR(VLOOKUP(B57,Produtos!$A$5:$F$104,5,FALSE),0)),"2 - INVESTIGAR PERDA",IF(AND(J57&gt;0,S57&gt;0),"2 - REVISAR CUSTO","3 - ACOMPANHAR")))))))</x:f>
      </x:c>
    </x:row>
    <x:row r="58">
      <x:c r="A58" s="13"/>
      <x:c r="B58" s="13"/>
      <x:c r="C58" t="str">
        <x:f>IF(B58="","",IFERROR(VLOOKUP(B58,Produtos!$A$5:$F$104,2,FALSE),"NÃO CADASTRADO"))</x:f>
      </x:c>
      <x:c r="D58" s="17"/>
      <x:c r="E58" s="17"/>
      <x:c r="F58" s="13"/>
      <x:c r="G58" s="13"/>
      <x:c r="H58" s="13"/>
      <x:c r="I58" t="str">
        <x:f>IF(A58="","",J58+K58)</x:f>
      </x:c>
      <x:c r="J58" t="str">
        <x:f>IF(A58="","",IF(COUNTIF($A$5:$A$104,A58)&lt;&gt;1,0,SUMIFS(Apontamentos!$F$5:$F$304,Apontamentos!$C$5:$C$304,A58,Apontamentos!$O$5:$O$304,"OK")))</x:f>
      </x:c>
      <x:c r="K58" t="str">
        <x:f>IF(A58="","",IF(COUNTIF($A$5:$A$104,A58)&lt;&gt;1,0,SUMIFS(Apontamentos!$G$5:$G$304,Apontamentos!$C$5:$C$304,A58,Apontamentos!$O$5:$O$304,"OK")))</x:f>
      </x:c>
      <x:c r="L58" s="20" t="n">
        <x:f>IF(I58=0,0,J58/I58)</x:f>
        <x:v>0</x:v>
      </x:c>
      <x:c r="M58" s="20" t="n">
        <x:f>IF(F58=0,0,J58/F58)</x:f>
        <x:v>0</x:v>
      </x:c>
      <x:c r="N58" s="21" t="str">
        <x:f>IF(A58="","",IF(COUNTIF($A$5:$A$104,A58)&lt;&gt;1,0,SUMIFS(Apontamentos!$H$5:$H$304,Apontamentos!$C$5:$C$304,A58,Apontamentos!$O$5:$O$304,"OK")))</x:f>
      </x:c>
      <x:c r="O58" s="21" t="str">
        <x:f>IF(A58="","",IF(COUNTIF($A$5:$A$104,A58)&lt;&gt;1,0,SUMIFS(Apontamentos!$J$5:$J$304,Apontamentos!$C$5:$C$304,A58,Apontamentos!$O$5:$O$304,"OK")))</x:f>
      </x:c>
      <x:c r="P58" s="19" t="str">
        <x:f>IF(A58="","",IF(COUNTIF($A$5:$A$104,A58)&lt;&gt;1,0,SUMIFS(Apontamentos!$M$5:$M$304,Apontamentos!$C$5:$C$304,A58,Apontamentos!$O$5:$O$304,"OK")))</x:f>
      </x:c>
      <x:c r="Q58" s="19" t="n">
        <x:f>IF(J58=0,0,P58/J58)</x:f>
        <x:v>0</x:v>
      </x:c>
      <x:c r="R58" s="19" t="n">
        <x:f>IF(B58="",0,IFERROR(VLOOKUP(B58,Produtos!$A$5:$F$104,6,FALSE),0))</x:f>
        <x:v>0</x:v>
      </x:c>
      <x:c r="S58" s="19" t="str">
        <x:f>IF(A58="","",IF(J58=0,"",Q58-R58))</x:f>
      </x:c>
      <x:c r="T58" t="str">
        <x:f>IF(A58="","",IF(H58="Cancelada","CANCELADA",IF(H58="Concluída","CONCLUÍDA",IF(OR(COUNTIF($A$5:$A$104,A58)&lt;&gt;1,NOT(ISNUMBER(D58)),NOT(ISNUMBER(E58)),E58&lt;D58,NOT(ISNUMBER(Dashboard!$B$3)),NOT(ISNUMBER(F58)),F58&lt;=0,COUNTIF(Produtos!$A$5:$A$104,B58)&lt;&gt;1,AND(H58&lt;&gt;"Planejada",H58&lt;&gt;"Liberada",H58&lt;&gt;"Em produção",H58&lt;&gt;"Bloqueada")),"REVISAR DADOS",IF(H58="Bloqueada","BLOQUEADA",IF(Dashboard!$B$3&gt;E58,"ATRASADA",IF(AND(H58="Planejada",I58=0,Dashboard!$B$3&gt;D58),"INÍCIO ATRASADO",IF(E58-Dashboard!$B$3&lt;=2,"ATENÇÃO","NO PRAZO"))))))))</x:f>
      </x:c>
      <x:c r="U58" t="str">
        <x:f>IF(A58="","",IF(T58="CANCELADA","CANCELADA",IF(T58="CONCLUÍDA","ENCERRADA",IF(T58="REVISAR DADOS","REVISAR DADOS",IF(OR(T58="ATRASADA",T58="BLOQUEADA",T58="INÍCIO ATRASADO"),"1 - AGIR AGORA",IF(AND(I58&gt;0,L58&lt;IFERROR(VLOOKUP(B58,Produtos!$A$5:$F$104,5,FALSE),0)),"2 - INVESTIGAR PERDA",IF(AND(J58&gt;0,S58&gt;0),"2 - REVISAR CUSTO","3 - ACOMPANHAR")))))))</x:f>
      </x:c>
    </x:row>
    <x:row r="59">
      <x:c r="A59" s="13"/>
      <x:c r="B59" s="13"/>
      <x:c r="C59" t="str">
        <x:f>IF(B59="","",IFERROR(VLOOKUP(B59,Produtos!$A$5:$F$104,2,FALSE),"NÃO CADASTRADO"))</x:f>
      </x:c>
      <x:c r="D59" s="17"/>
      <x:c r="E59" s="17"/>
      <x:c r="F59" s="13"/>
      <x:c r="G59" s="13"/>
      <x:c r="H59" s="13"/>
      <x:c r="I59" t="str">
        <x:f>IF(A59="","",J59+K59)</x:f>
      </x:c>
      <x:c r="J59" t="str">
        <x:f>IF(A59="","",IF(COUNTIF($A$5:$A$104,A59)&lt;&gt;1,0,SUMIFS(Apontamentos!$F$5:$F$304,Apontamentos!$C$5:$C$304,A59,Apontamentos!$O$5:$O$304,"OK")))</x:f>
      </x:c>
      <x:c r="K59" t="str">
        <x:f>IF(A59="","",IF(COUNTIF($A$5:$A$104,A59)&lt;&gt;1,0,SUMIFS(Apontamentos!$G$5:$G$304,Apontamentos!$C$5:$C$304,A59,Apontamentos!$O$5:$O$304,"OK")))</x:f>
      </x:c>
      <x:c r="L59" s="20" t="n">
        <x:f>IF(I59=0,0,J59/I59)</x:f>
        <x:v>0</x:v>
      </x:c>
      <x:c r="M59" s="20" t="n">
        <x:f>IF(F59=0,0,J59/F59)</x:f>
        <x:v>0</x:v>
      </x:c>
      <x:c r="N59" s="21" t="str">
        <x:f>IF(A59="","",IF(COUNTIF($A$5:$A$104,A59)&lt;&gt;1,0,SUMIFS(Apontamentos!$H$5:$H$304,Apontamentos!$C$5:$C$304,A59,Apontamentos!$O$5:$O$304,"OK")))</x:f>
      </x:c>
      <x:c r="O59" s="21" t="str">
        <x:f>IF(A59="","",IF(COUNTIF($A$5:$A$104,A59)&lt;&gt;1,0,SUMIFS(Apontamentos!$J$5:$J$304,Apontamentos!$C$5:$C$304,A59,Apontamentos!$O$5:$O$304,"OK")))</x:f>
      </x:c>
      <x:c r="P59" s="19" t="str">
        <x:f>IF(A59="","",IF(COUNTIF($A$5:$A$104,A59)&lt;&gt;1,0,SUMIFS(Apontamentos!$M$5:$M$304,Apontamentos!$C$5:$C$304,A59,Apontamentos!$O$5:$O$304,"OK")))</x:f>
      </x:c>
      <x:c r="Q59" s="19" t="n">
        <x:f>IF(J59=0,0,P59/J59)</x:f>
        <x:v>0</x:v>
      </x:c>
      <x:c r="R59" s="19" t="n">
        <x:f>IF(B59="",0,IFERROR(VLOOKUP(B59,Produtos!$A$5:$F$104,6,FALSE),0))</x:f>
        <x:v>0</x:v>
      </x:c>
      <x:c r="S59" s="19" t="str">
        <x:f>IF(A59="","",IF(J59=0,"",Q59-R59))</x:f>
      </x:c>
      <x:c r="T59" t="str">
        <x:f>IF(A59="","",IF(H59="Cancelada","CANCELADA",IF(H59="Concluída","CONCLUÍDA",IF(OR(COUNTIF($A$5:$A$104,A59)&lt;&gt;1,NOT(ISNUMBER(D59)),NOT(ISNUMBER(E59)),E59&lt;D59,NOT(ISNUMBER(Dashboard!$B$3)),NOT(ISNUMBER(F59)),F59&lt;=0,COUNTIF(Produtos!$A$5:$A$104,B59)&lt;&gt;1,AND(H59&lt;&gt;"Planejada",H59&lt;&gt;"Liberada",H59&lt;&gt;"Em produção",H59&lt;&gt;"Bloqueada")),"REVISAR DADOS",IF(H59="Bloqueada","BLOQUEADA",IF(Dashboard!$B$3&gt;E59,"ATRASADA",IF(AND(H59="Planejada",I59=0,Dashboard!$B$3&gt;D59),"INÍCIO ATRASADO",IF(E59-Dashboard!$B$3&lt;=2,"ATENÇÃO","NO PRAZO"))))))))</x:f>
      </x:c>
      <x:c r="U59" t="str">
        <x:f>IF(A59="","",IF(T59="CANCELADA","CANCELADA",IF(T59="CONCLUÍDA","ENCERRADA",IF(T59="REVISAR DADOS","REVISAR DADOS",IF(OR(T59="ATRASADA",T59="BLOQUEADA",T59="INÍCIO ATRASADO"),"1 - AGIR AGORA",IF(AND(I59&gt;0,L59&lt;IFERROR(VLOOKUP(B59,Produtos!$A$5:$F$104,5,FALSE),0)),"2 - INVESTIGAR PERDA",IF(AND(J59&gt;0,S59&gt;0),"2 - REVISAR CUSTO","3 - ACOMPANHAR")))))))</x:f>
      </x:c>
    </x:row>
    <x:row r="60">
      <x:c r="A60" s="13"/>
      <x:c r="B60" s="13"/>
      <x:c r="C60" t="str">
        <x:f>IF(B60="","",IFERROR(VLOOKUP(B60,Produtos!$A$5:$F$104,2,FALSE),"NÃO CADASTRADO"))</x:f>
      </x:c>
      <x:c r="D60" s="17"/>
      <x:c r="E60" s="17"/>
      <x:c r="F60" s="13"/>
      <x:c r="G60" s="13"/>
      <x:c r="H60" s="13"/>
      <x:c r="I60" t="str">
        <x:f>IF(A60="","",J60+K60)</x:f>
      </x:c>
      <x:c r="J60" t="str">
        <x:f>IF(A60="","",IF(COUNTIF($A$5:$A$104,A60)&lt;&gt;1,0,SUMIFS(Apontamentos!$F$5:$F$304,Apontamentos!$C$5:$C$304,A60,Apontamentos!$O$5:$O$304,"OK")))</x:f>
      </x:c>
      <x:c r="K60" t="str">
        <x:f>IF(A60="","",IF(COUNTIF($A$5:$A$104,A60)&lt;&gt;1,0,SUMIFS(Apontamentos!$G$5:$G$304,Apontamentos!$C$5:$C$304,A60,Apontamentos!$O$5:$O$304,"OK")))</x:f>
      </x:c>
      <x:c r="L60" s="20" t="n">
        <x:f>IF(I60=0,0,J60/I60)</x:f>
        <x:v>0</x:v>
      </x:c>
      <x:c r="M60" s="20" t="n">
        <x:f>IF(F60=0,0,J60/F60)</x:f>
        <x:v>0</x:v>
      </x:c>
      <x:c r="N60" s="21" t="str">
        <x:f>IF(A60="","",IF(COUNTIF($A$5:$A$104,A60)&lt;&gt;1,0,SUMIFS(Apontamentos!$H$5:$H$304,Apontamentos!$C$5:$C$304,A60,Apontamentos!$O$5:$O$304,"OK")))</x:f>
      </x:c>
      <x:c r="O60" s="21" t="str">
        <x:f>IF(A60="","",IF(COUNTIF($A$5:$A$104,A60)&lt;&gt;1,0,SUMIFS(Apontamentos!$J$5:$J$304,Apontamentos!$C$5:$C$304,A60,Apontamentos!$O$5:$O$304,"OK")))</x:f>
      </x:c>
      <x:c r="P60" s="19" t="str">
        <x:f>IF(A60="","",IF(COUNTIF($A$5:$A$104,A60)&lt;&gt;1,0,SUMIFS(Apontamentos!$M$5:$M$304,Apontamentos!$C$5:$C$304,A60,Apontamentos!$O$5:$O$304,"OK")))</x:f>
      </x:c>
      <x:c r="Q60" s="19" t="n">
        <x:f>IF(J60=0,0,P60/J60)</x:f>
        <x:v>0</x:v>
      </x:c>
      <x:c r="R60" s="19" t="n">
        <x:f>IF(B60="",0,IFERROR(VLOOKUP(B60,Produtos!$A$5:$F$104,6,FALSE),0))</x:f>
        <x:v>0</x:v>
      </x:c>
      <x:c r="S60" s="19" t="str">
        <x:f>IF(A60="","",IF(J60=0,"",Q60-R60))</x:f>
      </x:c>
      <x:c r="T60" t="str">
        <x:f>IF(A60="","",IF(H60="Cancelada","CANCELADA",IF(H60="Concluída","CONCLUÍDA",IF(OR(COUNTIF($A$5:$A$104,A60)&lt;&gt;1,NOT(ISNUMBER(D60)),NOT(ISNUMBER(E60)),E60&lt;D60,NOT(ISNUMBER(Dashboard!$B$3)),NOT(ISNUMBER(F60)),F60&lt;=0,COUNTIF(Produtos!$A$5:$A$104,B60)&lt;&gt;1,AND(H60&lt;&gt;"Planejada",H60&lt;&gt;"Liberada",H60&lt;&gt;"Em produção",H60&lt;&gt;"Bloqueada")),"REVISAR DADOS",IF(H60="Bloqueada","BLOQUEADA",IF(Dashboard!$B$3&gt;E60,"ATRASADA",IF(AND(H60="Planejada",I60=0,Dashboard!$B$3&gt;D60),"INÍCIO ATRASADO",IF(E60-Dashboard!$B$3&lt;=2,"ATENÇÃO","NO PRAZO"))))))))</x:f>
      </x:c>
      <x:c r="U60" t="str">
        <x:f>IF(A60="","",IF(T60="CANCELADA","CANCELADA",IF(T60="CONCLUÍDA","ENCERRADA",IF(T60="REVISAR DADOS","REVISAR DADOS",IF(OR(T60="ATRASADA",T60="BLOQUEADA",T60="INÍCIO ATRASADO"),"1 - AGIR AGORA",IF(AND(I60&gt;0,L60&lt;IFERROR(VLOOKUP(B60,Produtos!$A$5:$F$104,5,FALSE),0)),"2 - INVESTIGAR PERDA",IF(AND(J60&gt;0,S60&gt;0),"2 - REVISAR CUSTO","3 - ACOMPANHAR")))))))</x:f>
      </x:c>
    </x:row>
    <x:row r="61">
      <x:c r="A61" s="13"/>
      <x:c r="B61" s="13"/>
      <x:c r="C61" t="str">
        <x:f>IF(B61="","",IFERROR(VLOOKUP(B61,Produtos!$A$5:$F$104,2,FALSE),"NÃO CADASTRADO"))</x:f>
      </x:c>
      <x:c r="D61" s="17"/>
      <x:c r="E61" s="17"/>
      <x:c r="F61" s="13"/>
      <x:c r="G61" s="13"/>
      <x:c r="H61" s="13"/>
      <x:c r="I61" t="str">
        <x:f>IF(A61="","",J61+K61)</x:f>
      </x:c>
      <x:c r="J61" t="str">
        <x:f>IF(A61="","",IF(COUNTIF($A$5:$A$104,A61)&lt;&gt;1,0,SUMIFS(Apontamentos!$F$5:$F$304,Apontamentos!$C$5:$C$304,A61,Apontamentos!$O$5:$O$304,"OK")))</x:f>
      </x:c>
      <x:c r="K61" t="str">
        <x:f>IF(A61="","",IF(COUNTIF($A$5:$A$104,A61)&lt;&gt;1,0,SUMIFS(Apontamentos!$G$5:$G$304,Apontamentos!$C$5:$C$304,A61,Apontamentos!$O$5:$O$304,"OK")))</x:f>
      </x:c>
      <x:c r="L61" s="20" t="n">
        <x:f>IF(I61=0,0,J61/I61)</x:f>
        <x:v>0</x:v>
      </x:c>
      <x:c r="M61" s="20" t="n">
        <x:f>IF(F61=0,0,J61/F61)</x:f>
        <x:v>0</x:v>
      </x:c>
      <x:c r="N61" s="21" t="str">
        <x:f>IF(A61="","",IF(COUNTIF($A$5:$A$104,A61)&lt;&gt;1,0,SUMIFS(Apontamentos!$H$5:$H$304,Apontamentos!$C$5:$C$304,A61,Apontamentos!$O$5:$O$304,"OK")))</x:f>
      </x:c>
      <x:c r="O61" s="21" t="str">
        <x:f>IF(A61="","",IF(COUNTIF($A$5:$A$104,A61)&lt;&gt;1,0,SUMIFS(Apontamentos!$J$5:$J$304,Apontamentos!$C$5:$C$304,A61,Apontamentos!$O$5:$O$304,"OK")))</x:f>
      </x:c>
      <x:c r="P61" s="19" t="str">
        <x:f>IF(A61="","",IF(COUNTIF($A$5:$A$104,A61)&lt;&gt;1,0,SUMIFS(Apontamentos!$M$5:$M$304,Apontamentos!$C$5:$C$304,A61,Apontamentos!$O$5:$O$304,"OK")))</x:f>
      </x:c>
      <x:c r="Q61" s="19" t="n">
        <x:f>IF(J61=0,0,P61/J61)</x:f>
        <x:v>0</x:v>
      </x:c>
      <x:c r="R61" s="19" t="n">
        <x:f>IF(B61="",0,IFERROR(VLOOKUP(B61,Produtos!$A$5:$F$104,6,FALSE),0))</x:f>
        <x:v>0</x:v>
      </x:c>
      <x:c r="S61" s="19" t="str">
        <x:f>IF(A61="","",IF(J61=0,"",Q61-R61))</x:f>
      </x:c>
      <x:c r="T61" t="str">
        <x:f>IF(A61="","",IF(H61="Cancelada","CANCELADA",IF(H61="Concluída","CONCLUÍDA",IF(OR(COUNTIF($A$5:$A$104,A61)&lt;&gt;1,NOT(ISNUMBER(D61)),NOT(ISNUMBER(E61)),E61&lt;D61,NOT(ISNUMBER(Dashboard!$B$3)),NOT(ISNUMBER(F61)),F61&lt;=0,COUNTIF(Produtos!$A$5:$A$104,B61)&lt;&gt;1,AND(H61&lt;&gt;"Planejada",H61&lt;&gt;"Liberada",H61&lt;&gt;"Em produção",H61&lt;&gt;"Bloqueada")),"REVISAR DADOS",IF(H61="Bloqueada","BLOQUEADA",IF(Dashboard!$B$3&gt;E61,"ATRASADA",IF(AND(H61="Planejada",I61=0,Dashboard!$B$3&gt;D61),"INÍCIO ATRASADO",IF(E61-Dashboard!$B$3&lt;=2,"ATENÇÃO","NO PRAZO"))))))))</x:f>
      </x:c>
      <x:c r="U61" t="str">
        <x:f>IF(A61="","",IF(T61="CANCELADA","CANCELADA",IF(T61="CONCLUÍDA","ENCERRADA",IF(T61="REVISAR DADOS","REVISAR DADOS",IF(OR(T61="ATRASADA",T61="BLOQUEADA",T61="INÍCIO ATRASADO"),"1 - AGIR AGORA",IF(AND(I61&gt;0,L61&lt;IFERROR(VLOOKUP(B61,Produtos!$A$5:$F$104,5,FALSE),0)),"2 - INVESTIGAR PERDA",IF(AND(J61&gt;0,S61&gt;0),"2 - REVISAR CUSTO","3 - ACOMPANHAR")))))))</x:f>
      </x:c>
    </x:row>
    <x:row r="62">
      <x:c r="A62" s="13"/>
      <x:c r="B62" s="13"/>
      <x:c r="C62" t="str">
        <x:f>IF(B62="","",IFERROR(VLOOKUP(B62,Produtos!$A$5:$F$104,2,FALSE),"NÃO CADASTRADO"))</x:f>
      </x:c>
      <x:c r="D62" s="17"/>
      <x:c r="E62" s="17"/>
      <x:c r="F62" s="13"/>
      <x:c r="G62" s="13"/>
      <x:c r="H62" s="13"/>
      <x:c r="I62" t="str">
        <x:f>IF(A62="","",J62+K62)</x:f>
      </x:c>
      <x:c r="J62" t="str">
        <x:f>IF(A62="","",IF(COUNTIF($A$5:$A$104,A62)&lt;&gt;1,0,SUMIFS(Apontamentos!$F$5:$F$304,Apontamentos!$C$5:$C$304,A62,Apontamentos!$O$5:$O$304,"OK")))</x:f>
      </x:c>
      <x:c r="K62" t="str">
        <x:f>IF(A62="","",IF(COUNTIF($A$5:$A$104,A62)&lt;&gt;1,0,SUMIFS(Apontamentos!$G$5:$G$304,Apontamentos!$C$5:$C$304,A62,Apontamentos!$O$5:$O$304,"OK")))</x:f>
      </x:c>
      <x:c r="L62" s="20" t="n">
        <x:f>IF(I62=0,0,J62/I62)</x:f>
        <x:v>0</x:v>
      </x:c>
      <x:c r="M62" s="20" t="n">
        <x:f>IF(F62=0,0,J62/F62)</x:f>
        <x:v>0</x:v>
      </x:c>
      <x:c r="N62" s="21" t="str">
        <x:f>IF(A62="","",IF(COUNTIF($A$5:$A$104,A62)&lt;&gt;1,0,SUMIFS(Apontamentos!$H$5:$H$304,Apontamentos!$C$5:$C$304,A62,Apontamentos!$O$5:$O$304,"OK")))</x:f>
      </x:c>
      <x:c r="O62" s="21" t="str">
        <x:f>IF(A62="","",IF(COUNTIF($A$5:$A$104,A62)&lt;&gt;1,0,SUMIFS(Apontamentos!$J$5:$J$304,Apontamentos!$C$5:$C$304,A62,Apontamentos!$O$5:$O$304,"OK")))</x:f>
      </x:c>
      <x:c r="P62" s="19" t="str">
        <x:f>IF(A62="","",IF(COUNTIF($A$5:$A$104,A62)&lt;&gt;1,0,SUMIFS(Apontamentos!$M$5:$M$304,Apontamentos!$C$5:$C$304,A62,Apontamentos!$O$5:$O$304,"OK")))</x:f>
      </x:c>
      <x:c r="Q62" s="19" t="n">
        <x:f>IF(J62=0,0,P62/J62)</x:f>
        <x:v>0</x:v>
      </x:c>
      <x:c r="R62" s="19" t="n">
        <x:f>IF(B62="",0,IFERROR(VLOOKUP(B62,Produtos!$A$5:$F$104,6,FALSE),0))</x:f>
        <x:v>0</x:v>
      </x:c>
      <x:c r="S62" s="19" t="str">
        <x:f>IF(A62="","",IF(J62=0,"",Q62-R62))</x:f>
      </x:c>
      <x:c r="T62" t="str">
        <x:f>IF(A62="","",IF(H62="Cancelada","CANCELADA",IF(H62="Concluída","CONCLUÍDA",IF(OR(COUNTIF($A$5:$A$104,A62)&lt;&gt;1,NOT(ISNUMBER(D62)),NOT(ISNUMBER(E62)),E62&lt;D62,NOT(ISNUMBER(Dashboard!$B$3)),NOT(ISNUMBER(F62)),F62&lt;=0,COUNTIF(Produtos!$A$5:$A$104,B62)&lt;&gt;1,AND(H62&lt;&gt;"Planejada",H62&lt;&gt;"Liberada",H62&lt;&gt;"Em produção",H62&lt;&gt;"Bloqueada")),"REVISAR DADOS",IF(H62="Bloqueada","BLOQUEADA",IF(Dashboard!$B$3&gt;E62,"ATRASADA",IF(AND(H62="Planejada",I62=0,Dashboard!$B$3&gt;D62),"INÍCIO ATRASADO",IF(E62-Dashboard!$B$3&lt;=2,"ATENÇÃO","NO PRAZO"))))))))</x:f>
      </x:c>
      <x:c r="U62" t="str">
        <x:f>IF(A62="","",IF(T62="CANCELADA","CANCELADA",IF(T62="CONCLUÍDA","ENCERRADA",IF(T62="REVISAR DADOS","REVISAR DADOS",IF(OR(T62="ATRASADA",T62="BLOQUEADA",T62="INÍCIO ATRASADO"),"1 - AGIR AGORA",IF(AND(I62&gt;0,L62&lt;IFERROR(VLOOKUP(B62,Produtos!$A$5:$F$104,5,FALSE),0)),"2 - INVESTIGAR PERDA",IF(AND(J62&gt;0,S62&gt;0),"2 - REVISAR CUSTO","3 - ACOMPANHAR")))))))</x:f>
      </x:c>
    </x:row>
    <x:row r="63">
      <x:c r="A63" s="13"/>
      <x:c r="B63" s="13"/>
      <x:c r="C63" t="str">
        <x:f>IF(B63="","",IFERROR(VLOOKUP(B63,Produtos!$A$5:$F$104,2,FALSE),"NÃO CADASTRADO"))</x:f>
      </x:c>
      <x:c r="D63" s="17"/>
      <x:c r="E63" s="17"/>
      <x:c r="F63" s="13"/>
      <x:c r="G63" s="13"/>
      <x:c r="H63" s="13"/>
      <x:c r="I63" t="str">
        <x:f>IF(A63="","",J63+K63)</x:f>
      </x:c>
      <x:c r="J63" t="str">
        <x:f>IF(A63="","",IF(COUNTIF($A$5:$A$104,A63)&lt;&gt;1,0,SUMIFS(Apontamentos!$F$5:$F$304,Apontamentos!$C$5:$C$304,A63,Apontamentos!$O$5:$O$304,"OK")))</x:f>
      </x:c>
      <x:c r="K63" t="str">
        <x:f>IF(A63="","",IF(COUNTIF($A$5:$A$104,A63)&lt;&gt;1,0,SUMIFS(Apontamentos!$G$5:$G$304,Apontamentos!$C$5:$C$304,A63,Apontamentos!$O$5:$O$304,"OK")))</x:f>
      </x:c>
      <x:c r="L63" s="20" t="n">
        <x:f>IF(I63=0,0,J63/I63)</x:f>
        <x:v>0</x:v>
      </x:c>
      <x:c r="M63" s="20" t="n">
        <x:f>IF(F63=0,0,J63/F63)</x:f>
        <x:v>0</x:v>
      </x:c>
      <x:c r="N63" s="21" t="str">
        <x:f>IF(A63="","",IF(COUNTIF($A$5:$A$104,A63)&lt;&gt;1,0,SUMIFS(Apontamentos!$H$5:$H$304,Apontamentos!$C$5:$C$304,A63,Apontamentos!$O$5:$O$304,"OK")))</x:f>
      </x:c>
      <x:c r="O63" s="21" t="str">
        <x:f>IF(A63="","",IF(COUNTIF($A$5:$A$104,A63)&lt;&gt;1,0,SUMIFS(Apontamentos!$J$5:$J$304,Apontamentos!$C$5:$C$304,A63,Apontamentos!$O$5:$O$304,"OK")))</x:f>
      </x:c>
      <x:c r="P63" s="19" t="str">
        <x:f>IF(A63="","",IF(COUNTIF($A$5:$A$104,A63)&lt;&gt;1,0,SUMIFS(Apontamentos!$M$5:$M$304,Apontamentos!$C$5:$C$304,A63,Apontamentos!$O$5:$O$304,"OK")))</x:f>
      </x:c>
      <x:c r="Q63" s="19" t="n">
        <x:f>IF(J63=0,0,P63/J63)</x:f>
        <x:v>0</x:v>
      </x:c>
      <x:c r="R63" s="19" t="n">
        <x:f>IF(B63="",0,IFERROR(VLOOKUP(B63,Produtos!$A$5:$F$104,6,FALSE),0))</x:f>
        <x:v>0</x:v>
      </x:c>
      <x:c r="S63" s="19" t="str">
        <x:f>IF(A63="","",IF(J63=0,"",Q63-R63))</x:f>
      </x:c>
      <x:c r="T63" t="str">
        <x:f>IF(A63="","",IF(H63="Cancelada","CANCELADA",IF(H63="Concluída","CONCLUÍDA",IF(OR(COUNTIF($A$5:$A$104,A63)&lt;&gt;1,NOT(ISNUMBER(D63)),NOT(ISNUMBER(E63)),E63&lt;D63,NOT(ISNUMBER(Dashboard!$B$3)),NOT(ISNUMBER(F63)),F63&lt;=0,COUNTIF(Produtos!$A$5:$A$104,B63)&lt;&gt;1,AND(H63&lt;&gt;"Planejada",H63&lt;&gt;"Liberada",H63&lt;&gt;"Em produção",H63&lt;&gt;"Bloqueada")),"REVISAR DADOS",IF(H63="Bloqueada","BLOQUEADA",IF(Dashboard!$B$3&gt;E63,"ATRASADA",IF(AND(H63="Planejada",I63=0,Dashboard!$B$3&gt;D63),"INÍCIO ATRASADO",IF(E63-Dashboard!$B$3&lt;=2,"ATENÇÃO","NO PRAZO"))))))))</x:f>
      </x:c>
      <x:c r="U63" t="str">
        <x:f>IF(A63="","",IF(T63="CANCELADA","CANCELADA",IF(T63="CONCLUÍDA","ENCERRADA",IF(T63="REVISAR DADOS","REVISAR DADOS",IF(OR(T63="ATRASADA",T63="BLOQUEADA",T63="INÍCIO ATRASADO"),"1 - AGIR AGORA",IF(AND(I63&gt;0,L63&lt;IFERROR(VLOOKUP(B63,Produtos!$A$5:$F$104,5,FALSE),0)),"2 - INVESTIGAR PERDA",IF(AND(J63&gt;0,S63&gt;0),"2 - REVISAR CUSTO","3 - ACOMPANHAR")))))))</x:f>
      </x:c>
    </x:row>
    <x:row r="64">
      <x:c r="A64" s="13"/>
      <x:c r="B64" s="13"/>
      <x:c r="C64" t="str">
        <x:f>IF(B64="","",IFERROR(VLOOKUP(B64,Produtos!$A$5:$F$104,2,FALSE),"NÃO CADASTRADO"))</x:f>
      </x:c>
      <x:c r="D64" s="17"/>
      <x:c r="E64" s="17"/>
      <x:c r="F64" s="13"/>
      <x:c r="G64" s="13"/>
      <x:c r="H64" s="13"/>
      <x:c r="I64" t="str">
        <x:f>IF(A64="","",J64+K64)</x:f>
      </x:c>
      <x:c r="J64" t="str">
        <x:f>IF(A64="","",IF(COUNTIF($A$5:$A$104,A64)&lt;&gt;1,0,SUMIFS(Apontamentos!$F$5:$F$304,Apontamentos!$C$5:$C$304,A64,Apontamentos!$O$5:$O$304,"OK")))</x:f>
      </x:c>
      <x:c r="K64" t="str">
        <x:f>IF(A64="","",IF(COUNTIF($A$5:$A$104,A64)&lt;&gt;1,0,SUMIFS(Apontamentos!$G$5:$G$304,Apontamentos!$C$5:$C$304,A64,Apontamentos!$O$5:$O$304,"OK")))</x:f>
      </x:c>
      <x:c r="L64" s="20" t="n">
        <x:f>IF(I64=0,0,J64/I64)</x:f>
        <x:v>0</x:v>
      </x:c>
      <x:c r="M64" s="20" t="n">
        <x:f>IF(F64=0,0,J64/F64)</x:f>
        <x:v>0</x:v>
      </x:c>
      <x:c r="N64" s="21" t="str">
        <x:f>IF(A64="","",IF(COUNTIF($A$5:$A$104,A64)&lt;&gt;1,0,SUMIFS(Apontamentos!$H$5:$H$304,Apontamentos!$C$5:$C$304,A64,Apontamentos!$O$5:$O$304,"OK")))</x:f>
      </x:c>
      <x:c r="O64" s="21" t="str">
        <x:f>IF(A64="","",IF(COUNTIF($A$5:$A$104,A64)&lt;&gt;1,0,SUMIFS(Apontamentos!$J$5:$J$304,Apontamentos!$C$5:$C$304,A64,Apontamentos!$O$5:$O$304,"OK")))</x:f>
      </x:c>
      <x:c r="P64" s="19" t="str">
        <x:f>IF(A64="","",IF(COUNTIF($A$5:$A$104,A64)&lt;&gt;1,0,SUMIFS(Apontamentos!$M$5:$M$304,Apontamentos!$C$5:$C$304,A64,Apontamentos!$O$5:$O$304,"OK")))</x:f>
      </x:c>
      <x:c r="Q64" s="19" t="n">
        <x:f>IF(J64=0,0,P64/J64)</x:f>
        <x:v>0</x:v>
      </x:c>
      <x:c r="R64" s="19" t="n">
        <x:f>IF(B64="",0,IFERROR(VLOOKUP(B64,Produtos!$A$5:$F$104,6,FALSE),0))</x:f>
        <x:v>0</x:v>
      </x:c>
      <x:c r="S64" s="19" t="str">
        <x:f>IF(A64="","",IF(J64=0,"",Q64-R64))</x:f>
      </x:c>
      <x:c r="T64" t="str">
        <x:f>IF(A64="","",IF(H64="Cancelada","CANCELADA",IF(H64="Concluída","CONCLUÍDA",IF(OR(COUNTIF($A$5:$A$104,A64)&lt;&gt;1,NOT(ISNUMBER(D64)),NOT(ISNUMBER(E64)),E64&lt;D64,NOT(ISNUMBER(Dashboard!$B$3)),NOT(ISNUMBER(F64)),F64&lt;=0,COUNTIF(Produtos!$A$5:$A$104,B64)&lt;&gt;1,AND(H64&lt;&gt;"Planejada",H64&lt;&gt;"Liberada",H64&lt;&gt;"Em produção",H64&lt;&gt;"Bloqueada")),"REVISAR DADOS",IF(H64="Bloqueada","BLOQUEADA",IF(Dashboard!$B$3&gt;E64,"ATRASADA",IF(AND(H64="Planejada",I64=0,Dashboard!$B$3&gt;D64),"INÍCIO ATRASADO",IF(E64-Dashboard!$B$3&lt;=2,"ATENÇÃO","NO PRAZO"))))))))</x:f>
      </x:c>
      <x:c r="U64" t="str">
        <x:f>IF(A64="","",IF(T64="CANCELADA","CANCELADA",IF(T64="CONCLUÍDA","ENCERRADA",IF(T64="REVISAR DADOS","REVISAR DADOS",IF(OR(T64="ATRASADA",T64="BLOQUEADA",T64="INÍCIO ATRASADO"),"1 - AGIR AGORA",IF(AND(I64&gt;0,L64&lt;IFERROR(VLOOKUP(B64,Produtos!$A$5:$F$104,5,FALSE),0)),"2 - INVESTIGAR PERDA",IF(AND(J64&gt;0,S64&gt;0),"2 - REVISAR CUSTO","3 - ACOMPANHAR")))))))</x:f>
      </x:c>
    </x:row>
    <x:row r="65">
      <x:c r="A65" s="13"/>
      <x:c r="B65" s="13"/>
      <x:c r="C65" t="str">
        <x:f>IF(B65="","",IFERROR(VLOOKUP(B65,Produtos!$A$5:$F$104,2,FALSE),"NÃO CADASTRADO"))</x:f>
      </x:c>
      <x:c r="D65" s="17"/>
      <x:c r="E65" s="17"/>
      <x:c r="F65" s="13"/>
      <x:c r="G65" s="13"/>
      <x:c r="H65" s="13"/>
      <x:c r="I65" t="str">
        <x:f>IF(A65="","",J65+K65)</x:f>
      </x:c>
      <x:c r="J65" t="str">
        <x:f>IF(A65="","",IF(COUNTIF($A$5:$A$104,A65)&lt;&gt;1,0,SUMIFS(Apontamentos!$F$5:$F$304,Apontamentos!$C$5:$C$304,A65,Apontamentos!$O$5:$O$304,"OK")))</x:f>
      </x:c>
      <x:c r="K65" t="str">
        <x:f>IF(A65="","",IF(COUNTIF($A$5:$A$104,A65)&lt;&gt;1,0,SUMIFS(Apontamentos!$G$5:$G$304,Apontamentos!$C$5:$C$304,A65,Apontamentos!$O$5:$O$304,"OK")))</x:f>
      </x:c>
      <x:c r="L65" s="20" t="n">
        <x:f>IF(I65=0,0,J65/I65)</x:f>
        <x:v>0</x:v>
      </x:c>
      <x:c r="M65" s="20" t="n">
        <x:f>IF(F65=0,0,J65/F65)</x:f>
        <x:v>0</x:v>
      </x:c>
      <x:c r="N65" s="21" t="str">
        <x:f>IF(A65="","",IF(COUNTIF($A$5:$A$104,A65)&lt;&gt;1,0,SUMIFS(Apontamentos!$H$5:$H$304,Apontamentos!$C$5:$C$304,A65,Apontamentos!$O$5:$O$304,"OK")))</x:f>
      </x:c>
      <x:c r="O65" s="21" t="str">
        <x:f>IF(A65="","",IF(COUNTIF($A$5:$A$104,A65)&lt;&gt;1,0,SUMIFS(Apontamentos!$J$5:$J$304,Apontamentos!$C$5:$C$304,A65,Apontamentos!$O$5:$O$304,"OK")))</x:f>
      </x:c>
      <x:c r="P65" s="19" t="str">
        <x:f>IF(A65="","",IF(COUNTIF($A$5:$A$104,A65)&lt;&gt;1,0,SUMIFS(Apontamentos!$M$5:$M$304,Apontamentos!$C$5:$C$304,A65,Apontamentos!$O$5:$O$304,"OK")))</x:f>
      </x:c>
      <x:c r="Q65" s="19" t="n">
        <x:f>IF(J65=0,0,P65/J65)</x:f>
        <x:v>0</x:v>
      </x:c>
      <x:c r="R65" s="19" t="n">
        <x:f>IF(B65="",0,IFERROR(VLOOKUP(B65,Produtos!$A$5:$F$104,6,FALSE),0))</x:f>
        <x:v>0</x:v>
      </x:c>
      <x:c r="S65" s="19" t="str">
        <x:f>IF(A65="","",IF(J65=0,"",Q65-R65))</x:f>
      </x:c>
      <x:c r="T65" t="str">
        <x:f>IF(A65="","",IF(H65="Cancelada","CANCELADA",IF(H65="Concluída","CONCLUÍDA",IF(OR(COUNTIF($A$5:$A$104,A65)&lt;&gt;1,NOT(ISNUMBER(D65)),NOT(ISNUMBER(E65)),E65&lt;D65,NOT(ISNUMBER(Dashboard!$B$3)),NOT(ISNUMBER(F65)),F65&lt;=0,COUNTIF(Produtos!$A$5:$A$104,B65)&lt;&gt;1,AND(H65&lt;&gt;"Planejada",H65&lt;&gt;"Liberada",H65&lt;&gt;"Em produção",H65&lt;&gt;"Bloqueada")),"REVISAR DADOS",IF(H65="Bloqueada","BLOQUEADA",IF(Dashboard!$B$3&gt;E65,"ATRASADA",IF(AND(H65="Planejada",I65=0,Dashboard!$B$3&gt;D65),"INÍCIO ATRASADO",IF(E65-Dashboard!$B$3&lt;=2,"ATENÇÃO","NO PRAZO"))))))))</x:f>
      </x:c>
      <x:c r="U65" t="str">
        <x:f>IF(A65="","",IF(T65="CANCELADA","CANCELADA",IF(T65="CONCLUÍDA","ENCERRADA",IF(T65="REVISAR DADOS","REVISAR DADOS",IF(OR(T65="ATRASADA",T65="BLOQUEADA",T65="INÍCIO ATRASADO"),"1 - AGIR AGORA",IF(AND(I65&gt;0,L65&lt;IFERROR(VLOOKUP(B65,Produtos!$A$5:$F$104,5,FALSE),0)),"2 - INVESTIGAR PERDA",IF(AND(J65&gt;0,S65&gt;0),"2 - REVISAR CUSTO","3 - ACOMPANHAR")))))))</x:f>
      </x:c>
    </x:row>
    <x:row r="66">
      <x:c r="A66" s="13"/>
      <x:c r="B66" s="13"/>
      <x:c r="C66" t="str">
        <x:f>IF(B66="","",IFERROR(VLOOKUP(B66,Produtos!$A$5:$F$104,2,FALSE),"NÃO CADASTRADO"))</x:f>
      </x:c>
      <x:c r="D66" s="17"/>
      <x:c r="E66" s="17"/>
      <x:c r="F66" s="13"/>
      <x:c r="G66" s="13"/>
      <x:c r="H66" s="13"/>
      <x:c r="I66" t="str">
        <x:f>IF(A66="","",J66+K66)</x:f>
      </x:c>
      <x:c r="J66" t="str">
        <x:f>IF(A66="","",IF(COUNTIF($A$5:$A$104,A66)&lt;&gt;1,0,SUMIFS(Apontamentos!$F$5:$F$304,Apontamentos!$C$5:$C$304,A66,Apontamentos!$O$5:$O$304,"OK")))</x:f>
      </x:c>
      <x:c r="K66" t="str">
        <x:f>IF(A66="","",IF(COUNTIF($A$5:$A$104,A66)&lt;&gt;1,0,SUMIFS(Apontamentos!$G$5:$G$304,Apontamentos!$C$5:$C$304,A66,Apontamentos!$O$5:$O$304,"OK")))</x:f>
      </x:c>
      <x:c r="L66" s="20" t="n">
        <x:f>IF(I66=0,0,J66/I66)</x:f>
        <x:v>0</x:v>
      </x:c>
      <x:c r="M66" s="20" t="n">
        <x:f>IF(F66=0,0,J66/F66)</x:f>
        <x:v>0</x:v>
      </x:c>
      <x:c r="N66" s="21" t="str">
        <x:f>IF(A66="","",IF(COUNTIF($A$5:$A$104,A66)&lt;&gt;1,0,SUMIFS(Apontamentos!$H$5:$H$304,Apontamentos!$C$5:$C$304,A66,Apontamentos!$O$5:$O$304,"OK")))</x:f>
      </x:c>
      <x:c r="O66" s="21" t="str">
        <x:f>IF(A66="","",IF(COUNTIF($A$5:$A$104,A66)&lt;&gt;1,0,SUMIFS(Apontamentos!$J$5:$J$304,Apontamentos!$C$5:$C$304,A66,Apontamentos!$O$5:$O$304,"OK")))</x:f>
      </x:c>
      <x:c r="P66" s="19" t="str">
        <x:f>IF(A66="","",IF(COUNTIF($A$5:$A$104,A66)&lt;&gt;1,0,SUMIFS(Apontamentos!$M$5:$M$304,Apontamentos!$C$5:$C$304,A66,Apontamentos!$O$5:$O$304,"OK")))</x:f>
      </x:c>
      <x:c r="Q66" s="19" t="n">
        <x:f>IF(J66=0,0,P66/J66)</x:f>
        <x:v>0</x:v>
      </x:c>
      <x:c r="R66" s="19" t="n">
        <x:f>IF(B66="",0,IFERROR(VLOOKUP(B66,Produtos!$A$5:$F$104,6,FALSE),0))</x:f>
        <x:v>0</x:v>
      </x:c>
      <x:c r="S66" s="19" t="str">
        <x:f>IF(A66="","",IF(J66=0,"",Q66-R66))</x:f>
      </x:c>
      <x:c r="T66" t="str">
        <x:f>IF(A66="","",IF(H66="Cancelada","CANCELADA",IF(H66="Concluída","CONCLUÍDA",IF(OR(COUNTIF($A$5:$A$104,A66)&lt;&gt;1,NOT(ISNUMBER(D66)),NOT(ISNUMBER(E66)),E66&lt;D66,NOT(ISNUMBER(Dashboard!$B$3)),NOT(ISNUMBER(F66)),F66&lt;=0,COUNTIF(Produtos!$A$5:$A$104,B66)&lt;&gt;1,AND(H66&lt;&gt;"Planejada",H66&lt;&gt;"Liberada",H66&lt;&gt;"Em produção",H66&lt;&gt;"Bloqueada")),"REVISAR DADOS",IF(H66="Bloqueada","BLOQUEADA",IF(Dashboard!$B$3&gt;E66,"ATRASADA",IF(AND(H66="Planejada",I66=0,Dashboard!$B$3&gt;D66),"INÍCIO ATRASADO",IF(E66-Dashboard!$B$3&lt;=2,"ATENÇÃO","NO PRAZO"))))))))</x:f>
      </x:c>
      <x:c r="U66" t="str">
        <x:f>IF(A66="","",IF(T66="CANCELADA","CANCELADA",IF(T66="CONCLUÍDA","ENCERRADA",IF(T66="REVISAR DADOS","REVISAR DADOS",IF(OR(T66="ATRASADA",T66="BLOQUEADA",T66="INÍCIO ATRASADO"),"1 - AGIR AGORA",IF(AND(I66&gt;0,L66&lt;IFERROR(VLOOKUP(B66,Produtos!$A$5:$F$104,5,FALSE),0)),"2 - INVESTIGAR PERDA",IF(AND(J66&gt;0,S66&gt;0),"2 - REVISAR CUSTO","3 - ACOMPANHAR")))))))</x:f>
      </x:c>
    </x:row>
    <x:row r="67">
      <x:c r="A67" s="13"/>
      <x:c r="B67" s="13"/>
      <x:c r="C67" t="str">
        <x:f>IF(B67="","",IFERROR(VLOOKUP(B67,Produtos!$A$5:$F$104,2,FALSE),"NÃO CADASTRADO"))</x:f>
      </x:c>
      <x:c r="D67" s="17"/>
      <x:c r="E67" s="17"/>
      <x:c r="F67" s="13"/>
      <x:c r="G67" s="13"/>
      <x:c r="H67" s="13"/>
      <x:c r="I67" t="str">
        <x:f>IF(A67="","",J67+K67)</x:f>
      </x:c>
      <x:c r="J67" t="str">
        <x:f>IF(A67="","",IF(COUNTIF($A$5:$A$104,A67)&lt;&gt;1,0,SUMIFS(Apontamentos!$F$5:$F$304,Apontamentos!$C$5:$C$304,A67,Apontamentos!$O$5:$O$304,"OK")))</x:f>
      </x:c>
      <x:c r="K67" t="str">
        <x:f>IF(A67="","",IF(COUNTIF($A$5:$A$104,A67)&lt;&gt;1,0,SUMIFS(Apontamentos!$G$5:$G$304,Apontamentos!$C$5:$C$304,A67,Apontamentos!$O$5:$O$304,"OK")))</x:f>
      </x:c>
      <x:c r="L67" s="20" t="n">
        <x:f>IF(I67=0,0,J67/I67)</x:f>
        <x:v>0</x:v>
      </x:c>
      <x:c r="M67" s="20" t="n">
        <x:f>IF(F67=0,0,J67/F67)</x:f>
        <x:v>0</x:v>
      </x:c>
      <x:c r="N67" s="21" t="str">
        <x:f>IF(A67="","",IF(COUNTIF($A$5:$A$104,A67)&lt;&gt;1,0,SUMIFS(Apontamentos!$H$5:$H$304,Apontamentos!$C$5:$C$304,A67,Apontamentos!$O$5:$O$304,"OK")))</x:f>
      </x:c>
      <x:c r="O67" s="21" t="str">
        <x:f>IF(A67="","",IF(COUNTIF($A$5:$A$104,A67)&lt;&gt;1,0,SUMIFS(Apontamentos!$J$5:$J$304,Apontamentos!$C$5:$C$304,A67,Apontamentos!$O$5:$O$304,"OK")))</x:f>
      </x:c>
      <x:c r="P67" s="19" t="str">
        <x:f>IF(A67="","",IF(COUNTIF($A$5:$A$104,A67)&lt;&gt;1,0,SUMIFS(Apontamentos!$M$5:$M$304,Apontamentos!$C$5:$C$304,A67,Apontamentos!$O$5:$O$304,"OK")))</x:f>
      </x:c>
      <x:c r="Q67" s="19" t="n">
        <x:f>IF(J67=0,0,P67/J67)</x:f>
        <x:v>0</x:v>
      </x:c>
      <x:c r="R67" s="19" t="n">
        <x:f>IF(B67="",0,IFERROR(VLOOKUP(B67,Produtos!$A$5:$F$104,6,FALSE),0))</x:f>
        <x:v>0</x:v>
      </x:c>
      <x:c r="S67" s="19" t="str">
        <x:f>IF(A67="","",IF(J67=0,"",Q67-R67))</x:f>
      </x:c>
      <x:c r="T67" t="str">
        <x:f>IF(A67="","",IF(H67="Cancelada","CANCELADA",IF(H67="Concluída","CONCLUÍDA",IF(OR(COUNTIF($A$5:$A$104,A67)&lt;&gt;1,NOT(ISNUMBER(D67)),NOT(ISNUMBER(E67)),E67&lt;D67,NOT(ISNUMBER(Dashboard!$B$3)),NOT(ISNUMBER(F67)),F67&lt;=0,COUNTIF(Produtos!$A$5:$A$104,B67)&lt;&gt;1,AND(H67&lt;&gt;"Planejada",H67&lt;&gt;"Liberada",H67&lt;&gt;"Em produção",H67&lt;&gt;"Bloqueada")),"REVISAR DADOS",IF(H67="Bloqueada","BLOQUEADA",IF(Dashboard!$B$3&gt;E67,"ATRASADA",IF(AND(H67="Planejada",I67=0,Dashboard!$B$3&gt;D67),"INÍCIO ATRASADO",IF(E67-Dashboard!$B$3&lt;=2,"ATENÇÃO","NO PRAZO"))))))))</x:f>
      </x:c>
      <x:c r="U67" t="str">
        <x:f>IF(A67="","",IF(T67="CANCELADA","CANCELADA",IF(T67="CONCLUÍDA","ENCERRADA",IF(T67="REVISAR DADOS","REVISAR DADOS",IF(OR(T67="ATRASADA",T67="BLOQUEADA",T67="INÍCIO ATRASADO"),"1 - AGIR AGORA",IF(AND(I67&gt;0,L67&lt;IFERROR(VLOOKUP(B67,Produtos!$A$5:$F$104,5,FALSE),0)),"2 - INVESTIGAR PERDA",IF(AND(J67&gt;0,S67&gt;0),"2 - REVISAR CUSTO","3 - ACOMPANHAR")))))))</x:f>
      </x:c>
    </x:row>
    <x:row r="68">
      <x:c r="A68" s="13"/>
      <x:c r="B68" s="13"/>
      <x:c r="C68" t="str">
        <x:f>IF(B68="","",IFERROR(VLOOKUP(B68,Produtos!$A$5:$F$104,2,FALSE),"NÃO CADASTRADO"))</x:f>
      </x:c>
      <x:c r="D68" s="17"/>
      <x:c r="E68" s="17"/>
      <x:c r="F68" s="13"/>
      <x:c r="G68" s="13"/>
      <x:c r="H68" s="13"/>
      <x:c r="I68" t="str">
        <x:f>IF(A68="","",J68+K68)</x:f>
      </x:c>
      <x:c r="J68" t="str">
        <x:f>IF(A68="","",IF(COUNTIF($A$5:$A$104,A68)&lt;&gt;1,0,SUMIFS(Apontamentos!$F$5:$F$304,Apontamentos!$C$5:$C$304,A68,Apontamentos!$O$5:$O$304,"OK")))</x:f>
      </x:c>
      <x:c r="K68" t="str">
        <x:f>IF(A68="","",IF(COUNTIF($A$5:$A$104,A68)&lt;&gt;1,0,SUMIFS(Apontamentos!$G$5:$G$304,Apontamentos!$C$5:$C$304,A68,Apontamentos!$O$5:$O$304,"OK")))</x:f>
      </x:c>
      <x:c r="L68" s="20" t="n">
        <x:f>IF(I68=0,0,J68/I68)</x:f>
        <x:v>0</x:v>
      </x:c>
      <x:c r="M68" s="20" t="n">
        <x:f>IF(F68=0,0,J68/F68)</x:f>
        <x:v>0</x:v>
      </x:c>
      <x:c r="N68" s="21" t="str">
        <x:f>IF(A68="","",IF(COUNTIF($A$5:$A$104,A68)&lt;&gt;1,0,SUMIFS(Apontamentos!$H$5:$H$304,Apontamentos!$C$5:$C$304,A68,Apontamentos!$O$5:$O$304,"OK")))</x:f>
      </x:c>
      <x:c r="O68" s="21" t="str">
        <x:f>IF(A68="","",IF(COUNTIF($A$5:$A$104,A68)&lt;&gt;1,0,SUMIFS(Apontamentos!$J$5:$J$304,Apontamentos!$C$5:$C$304,A68,Apontamentos!$O$5:$O$304,"OK")))</x:f>
      </x:c>
      <x:c r="P68" s="19" t="str">
        <x:f>IF(A68="","",IF(COUNTIF($A$5:$A$104,A68)&lt;&gt;1,0,SUMIFS(Apontamentos!$M$5:$M$304,Apontamentos!$C$5:$C$304,A68,Apontamentos!$O$5:$O$304,"OK")))</x:f>
      </x:c>
      <x:c r="Q68" s="19" t="n">
        <x:f>IF(J68=0,0,P68/J68)</x:f>
        <x:v>0</x:v>
      </x:c>
      <x:c r="R68" s="19" t="n">
        <x:f>IF(B68="",0,IFERROR(VLOOKUP(B68,Produtos!$A$5:$F$104,6,FALSE),0))</x:f>
        <x:v>0</x:v>
      </x:c>
      <x:c r="S68" s="19" t="str">
        <x:f>IF(A68="","",IF(J68=0,"",Q68-R68))</x:f>
      </x:c>
      <x:c r="T68" t="str">
        <x:f>IF(A68="","",IF(H68="Cancelada","CANCELADA",IF(H68="Concluída","CONCLUÍDA",IF(OR(COUNTIF($A$5:$A$104,A68)&lt;&gt;1,NOT(ISNUMBER(D68)),NOT(ISNUMBER(E68)),E68&lt;D68,NOT(ISNUMBER(Dashboard!$B$3)),NOT(ISNUMBER(F68)),F68&lt;=0,COUNTIF(Produtos!$A$5:$A$104,B68)&lt;&gt;1,AND(H68&lt;&gt;"Planejada",H68&lt;&gt;"Liberada",H68&lt;&gt;"Em produção",H68&lt;&gt;"Bloqueada")),"REVISAR DADOS",IF(H68="Bloqueada","BLOQUEADA",IF(Dashboard!$B$3&gt;E68,"ATRASADA",IF(AND(H68="Planejada",I68=0,Dashboard!$B$3&gt;D68),"INÍCIO ATRASADO",IF(E68-Dashboard!$B$3&lt;=2,"ATENÇÃO","NO PRAZO"))))))))</x:f>
      </x:c>
      <x:c r="U68" t="str">
        <x:f>IF(A68="","",IF(T68="CANCELADA","CANCELADA",IF(T68="CONCLUÍDA","ENCERRADA",IF(T68="REVISAR DADOS","REVISAR DADOS",IF(OR(T68="ATRASADA",T68="BLOQUEADA",T68="INÍCIO ATRASADO"),"1 - AGIR AGORA",IF(AND(I68&gt;0,L68&lt;IFERROR(VLOOKUP(B68,Produtos!$A$5:$F$104,5,FALSE),0)),"2 - INVESTIGAR PERDA",IF(AND(J68&gt;0,S68&gt;0),"2 - REVISAR CUSTO","3 - ACOMPANHAR")))))))</x:f>
      </x:c>
    </x:row>
    <x:row r="69">
      <x:c r="A69" s="13"/>
      <x:c r="B69" s="13"/>
      <x:c r="C69" t="str">
        <x:f>IF(B69="","",IFERROR(VLOOKUP(B69,Produtos!$A$5:$F$104,2,FALSE),"NÃO CADASTRADO"))</x:f>
      </x:c>
      <x:c r="D69" s="17"/>
      <x:c r="E69" s="17"/>
      <x:c r="F69" s="13"/>
      <x:c r="G69" s="13"/>
      <x:c r="H69" s="13"/>
      <x:c r="I69" t="str">
        <x:f>IF(A69="","",J69+K69)</x:f>
      </x:c>
      <x:c r="J69" t="str">
        <x:f>IF(A69="","",IF(COUNTIF($A$5:$A$104,A69)&lt;&gt;1,0,SUMIFS(Apontamentos!$F$5:$F$304,Apontamentos!$C$5:$C$304,A69,Apontamentos!$O$5:$O$304,"OK")))</x:f>
      </x:c>
      <x:c r="K69" t="str">
        <x:f>IF(A69="","",IF(COUNTIF($A$5:$A$104,A69)&lt;&gt;1,0,SUMIFS(Apontamentos!$G$5:$G$304,Apontamentos!$C$5:$C$304,A69,Apontamentos!$O$5:$O$304,"OK")))</x:f>
      </x:c>
      <x:c r="L69" s="20" t="n">
        <x:f>IF(I69=0,0,J69/I69)</x:f>
        <x:v>0</x:v>
      </x:c>
      <x:c r="M69" s="20" t="n">
        <x:f>IF(F69=0,0,J69/F69)</x:f>
        <x:v>0</x:v>
      </x:c>
      <x:c r="N69" s="21" t="str">
        <x:f>IF(A69="","",IF(COUNTIF($A$5:$A$104,A69)&lt;&gt;1,0,SUMIFS(Apontamentos!$H$5:$H$304,Apontamentos!$C$5:$C$304,A69,Apontamentos!$O$5:$O$304,"OK")))</x:f>
      </x:c>
      <x:c r="O69" s="21" t="str">
        <x:f>IF(A69="","",IF(COUNTIF($A$5:$A$104,A69)&lt;&gt;1,0,SUMIFS(Apontamentos!$J$5:$J$304,Apontamentos!$C$5:$C$304,A69,Apontamentos!$O$5:$O$304,"OK")))</x:f>
      </x:c>
      <x:c r="P69" s="19" t="str">
        <x:f>IF(A69="","",IF(COUNTIF($A$5:$A$104,A69)&lt;&gt;1,0,SUMIFS(Apontamentos!$M$5:$M$304,Apontamentos!$C$5:$C$304,A69,Apontamentos!$O$5:$O$304,"OK")))</x:f>
      </x:c>
      <x:c r="Q69" s="19" t="n">
        <x:f>IF(J69=0,0,P69/J69)</x:f>
        <x:v>0</x:v>
      </x:c>
      <x:c r="R69" s="19" t="n">
        <x:f>IF(B69="",0,IFERROR(VLOOKUP(B69,Produtos!$A$5:$F$104,6,FALSE),0))</x:f>
        <x:v>0</x:v>
      </x:c>
      <x:c r="S69" s="19" t="str">
        <x:f>IF(A69="","",IF(J69=0,"",Q69-R69))</x:f>
      </x:c>
      <x:c r="T69" t="str">
        <x:f>IF(A69="","",IF(H69="Cancelada","CANCELADA",IF(H69="Concluída","CONCLUÍDA",IF(OR(COUNTIF($A$5:$A$104,A69)&lt;&gt;1,NOT(ISNUMBER(D69)),NOT(ISNUMBER(E69)),E69&lt;D69,NOT(ISNUMBER(Dashboard!$B$3)),NOT(ISNUMBER(F69)),F69&lt;=0,COUNTIF(Produtos!$A$5:$A$104,B69)&lt;&gt;1,AND(H69&lt;&gt;"Planejada",H69&lt;&gt;"Liberada",H69&lt;&gt;"Em produção",H69&lt;&gt;"Bloqueada")),"REVISAR DADOS",IF(H69="Bloqueada","BLOQUEADA",IF(Dashboard!$B$3&gt;E69,"ATRASADA",IF(AND(H69="Planejada",I69=0,Dashboard!$B$3&gt;D69),"INÍCIO ATRASADO",IF(E69-Dashboard!$B$3&lt;=2,"ATENÇÃO","NO PRAZO"))))))))</x:f>
      </x:c>
      <x:c r="U69" t="str">
        <x:f>IF(A69="","",IF(T69="CANCELADA","CANCELADA",IF(T69="CONCLUÍDA","ENCERRADA",IF(T69="REVISAR DADOS","REVISAR DADOS",IF(OR(T69="ATRASADA",T69="BLOQUEADA",T69="INÍCIO ATRASADO"),"1 - AGIR AGORA",IF(AND(I69&gt;0,L69&lt;IFERROR(VLOOKUP(B69,Produtos!$A$5:$F$104,5,FALSE),0)),"2 - INVESTIGAR PERDA",IF(AND(J69&gt;0,S69&gt;0),"2 - REVISAR CUSTO","3 - ACOMPANHAR")))))))</x:f>
      </x:c>
    </x:row>
    <x:row r="70">
      <x:c r="A70" s="13"/>
      <x:c r="B70" s="13"/>
      <x:c r="C70" t="str">
        <x:f>IF(B70="","",IFERROR(VLOOKUP(B70,Produtos!$A$5:$F$104,2,FALSE),"NÃO CADASTRADO"))</x:f>
      </x:c>
      <x:c r="D70" s="17"/>
      <x:c r="E70" s="17"/>
      <x:c r="F70" s="13"/>
      <x:c r="G70" s="13"/>
      <x:c r="H70" s="13"/>
      <x:c r="I70" t="str">
        <x:f>IF(A70="","",J70+K70)</x:f>
      </x:c>
      <x:c r="J70" t="str">
        <x:f>IF(A70="","",IF(COUNTIF($A$5:$A$104,A70)&lt;&gt;1,0,SUMIFS(Apontamentos!$F$5:$F$304,Apontamentos!$C$5:$C$304,A70,Apontamentos!$O$5:$O$304,"OK")))</x:f>
      </x:c>
      <x:c r="K70" t="str">
        <x:f>IF(A70="","",IF(COUNTIF($A$5:$A$104,A70)&lt;&gt;1,0,SUMIFS(Apontamentos!$G$5:$G$304,Apontamentos!$C$5:$C$304,A70,Apontamentos!$O$5:$O$304,"OK")))</x:f>
      </x:c>
      <x:c r="L70" s="20" t="n">
        <x:f>IF(I70=0,0,J70/I70)</x:f>
        <x:v>0</x:v>
      </x:c>
      <x:c r="M70" s="20" t="n">
        <x:f>IF(F70=0,0,J70/F70)</x:f>
        <x:v>0</x:v>
      </x:c>
      <x:c r="N70" s="21" t="str">
        <x:f>IF(A70="","",IF(COUNTIF($A$5:$A$104,A70)&lt;&gt;1,0,SUMIFS(Apontamentos!$H$5:$H$304,Apontamentos!$C$5:$C$304,A70,Apontamentos!$O$5:$O$304,"OK")))</x:f>
      </x:c>
      <x:c r="O70" s="21" t="str">
        <x:f>IF(A70="","",IF(COUNTIF($A$5:$A$104,A70)&lt;&gt;1,0,SUMIFS(Apontamentos!$J$5:$J$304,Apontamentos!$C$5:$C$304,A70,Apontamentos!$O$5:$O$304,"OK")))</x:f>
      </x:c>
      <x:c r="P70" s="19" t="str">
        <x:f>IF(A70="","",IF(COUNTIF($A$5:$A$104,A70)&lt;&gt;1,0,SUMIFS(Apontamentos!$M$5:$M$304,Apontamentos!$C$5:$C$304,A70,Apontamentos!$O$5:$O$304,"OK")))</x:f>
      </x:c>
      <x:c r="Q70" s="19" t="n">
        <x:f>IF(J70=0,0,P70/J70)</x:f>
        <x:v>0</x:v>
      </x:c>
      <x:c r="R70" s="19" t="n">
        <x:f>IF(B70="",0,IFERROR(VLOOKUP(B70,Produtos!$A$5:$F$104,6,FALSE),0))</x:f>
        <x:v>0</x:v>
      </x:c>
      <x:c r="S70" s="19" t="str">
        <x:f>IF(A70="","",IF(J70=0,"",Q70-R70))</x:f>
      </x:c>
      <x:c r="T70" t="str">
        <x:f>IF(A70="","",IF(H70="Cancelada","CANCELADA",IF(H70="Concluída","CONCLUÍDA",IF(OR(COUNTIF($A$5:$A$104,A70)&lt;&gt;1,NOT(ISNUMBER(D70)),NOT(ISNUMBER(E70)),E70&lt;D70,NOT(ISNUMBER(Dashboard!$B$3)),NOT(ISNUMBER(F70)),F70&lt;=0,COUNTIF(Produtos!$A$5:$A$104,B70)&lt;&gt;1,AND(H70&lt;&gt;"Planejada",H70&lt;&gt;"Liberada",H70&lt;&gt;"Em produção",H70&lt;&gt;"Bloqueada")),"REVISAR DADOS",IF(H70="Bloqueada","BLOQUEADA",IF(Dashboard!$B$3&gt;E70,"ATRASADA",IF(AND(H70="Planejada",I70=0,Dashboard!$B$3&gt;D70),"INÍCIO ATRASADO",IF(E70-Dashboard!$B$3&lt;=2,"ATENÇÃO","NO PRAZO"))))))))</x:f>
      </x:c>
      <x:c r="U70" t="str">
        <x:f>IF(A70="","",IF(T70="CANCELADA","CANCELADA",IF(T70="CONCLUÍDA","ENCERRADA",IF(T70="REVISAR DADOS","REVISAR DADOS",IF(OR(T70="ATRASADA",T70="BLOQUEADA",T70="INÍCIO ATRASADO"),"1 - AGIR AGORA",IF(AND(I70&gt;0,L70&lt;IFERROR(VLOOKUP(B70,Produtos!$A$5:$F$104,5,FALSE),0)),"2 - INVESTIGAR PERDA",IF(AND(J70&gt;0,S70&gt;0),"2 - REVISAR CUSTO","3 - ACOMPANHAR")))))))</x:f>
      </x:c>
    </x:row>
    <x:row r="71">
      <x:c r="A71" s="13"/>
      <x:c r="B71" s="13"/>
      <x:c r="C71" t="str">
        <x:f>IF(B71="","",IFERROR(VLOOKUP(B71,Produtos!$A$5:$F$104,2,FALSE),"NÃO CADASTRADO"))</x:f>
      </x:c>
      <x:c r="D71" s="17"/>
      <x:c r="E71" s="17"/>
      <x:c r="F71" s="13"/>
      <x:c r="G71" s="13"/>
      <x:c r="H71" s="13"/>
      <x:c r="I71" t="str">
        <x:f>IF(A71="","",J71+K71)</x:f>
      </x:c>
      <x:c r="J71" t="str">
        <x:f>IF(A71="","",IF(COUNTIF($A$5:$A$104,A71)&lt;&gt;1,0,SUMIFS(Apontamentos!$F$5:$F$304,Apontamentos!$C$5:$C$304,A71,Apontamentos!$O$5:$O$304,"OK")))</x:f>
      </x:c>
      <x:c r="K71" t="str">
        <x:f>IF(A71="","",IF(COUNTIF($A$5:$A$104,A71)&lt;&gt;1,0,SUMIFS(Apontamentos!$G$5:$G$304,Apontamentos!$C$5:$C$304,A71,Apontamentos!$O$5:$O$304,"OK")))</x:f>
      </x:c>
      <x:c r="L71" s="20" t="n">
        <x:f>IF(I71=0,0,J71/I71)</x:f>
        <x:v>0</x:v>
      </x:c>
      <x:c r="M71" s="20" t="n">
        <x:f>IF(F71=0,0,J71/F71)</x:f>
        <x:v>0</x:v>
      </x:c>
      <x:c r="N71" s="21" t="str">
        <x:f>IF(A71="","",IF(COUNTIF($A$5:$A$104,A71)&lt;&gt;1,0,SUMIFS(Apontamentos!$H$5:$H$304,Apontamentos!$C$5:$C$304,A71,Apontamentos!$O$5:$O$304,"OK")))</x:f>
      </x:c>
      <x:c r="O71" s="21" t="str">
        <x:f>IF(A71="","",IF(COUNTIF($A$5:$A$104,A71)&lt;&gt;1,0,SUMIFS(Apontamentos!$J$5:$J$304,Apontamentos!$C$5:$C$304,A71,Apontamentos!$O$5:$O$304,"OK")))</x:f>
      </x:c>
      <x:c r="P71" s="19" t="str">
        <x:f>IF(A71="","",IF(COUNTIF($A$5:$A$104,A71)&lt;&gt;1,0,SUMIFS(Apontamentos!$M$5:$M$304,Apontamentos!$C$5:$C$304,A71,Apontamentos!$O$5:$O$304,"OK")))</x:f>
      </x:c>
      <x:c r="Q71" s="19" t="n">
        <x:f>IF(J71=0,0,P71/J71)</x:f>
        <x:v>0</x:v>
      </x:c>
      <x:c r="R71" s="19" t="n">
        <x:f>IF(B71="",0,IFERROR(VLOOKUP(B71,Produtos!$A$5:$F$104,6,FALSE),0))</x:f>
        <x:v>0</x:v>
      </x:c>
      <x:c r="S71" s="19" t="str">
        <x:f>IF(A71="","",IF(J71=0,"",Q71-R71))</x:f>
      </x:c>
      <x:c r="T71" t="str">
        <x:f>IF(A71="","",IF(H71="Cancelada","CANCELADA",IF(H71="Concluída","CONCLUÍDA",IF(OR(COUNTIF($A$5:$A$104,A71)&lt;&gt;1,NOT(ISNUMBER(D71)),NOT(ISNUMBER(E71)),E71&lt;D71,NOT(ISNUMBER(Dashboard!$B$3)),NOT(ISNUMBER(F71)),F71&lt;=0,COUNTIF(Produtos!$A$5:$A$104,B71)&lt;&gt;1,AND(H71&lt;&gt;"Planejada",H71&lt;&gt;"Liberada",H71&lt;&gt;"Em produção",H71&lt;&gt;"Bloqueada")),"REVISAR DADOS",IF(H71="Bloqueada","BLOQUEADA",IF(Dashboard!$B$3&gt;E71,"ATRASADA",IF(AND(H71="Planejada",I71=0,Dashboard!$B$3&gt;D71),"INÍCIO ATRASADO",IF(E71-Dashboard!$B$3&lt;=2,"ATENÇÃO","NO PRAZO"))))))))</x:f>
      </x:c>
      <x:c r="U71" t="str">
        <x:f>IF(A71="","",IF(T71="CANCELADA","CANCELADA",IF(T71="CONCLUÍDA","ENCERRADA",IF(T71="REVISAR DADOS","REVISAR DADOS",IF(OR(T71="ATRASADA",T71="BLOQUEADA",T71="INÍCIO ATRASADO"),"1 - AGIR AGORA",IF(AND(I71&gt;0,L71&lt;IFERROR(VLOOKUP(B71,Produtos!$A$5:$F$104,5,FALSE),0)),"2 - INVESTIGAR PERDA",IF(AND(J71&gt;0,S71&gt;0),"2 - REVISAR CUSTO","3 - ACOMPANHAR")))))))</x:f>
      </x:c>
    </x:row>
    <x:row r="72">
      <x:c r="A72" s="13"/>
      <x:c r="B72" s="13"/>
      <x:c r="C72" t="str">
        <x:f>IF(B72="","",IFERROR(VLOOKUP(B72,Produtos!$A$5:$F$104,2,FALSE),"NÃO CADASTRADO"))</x:f>
      </x:c>
      <x:c r="D72" s="17"/>
      <x:c r="E72" s="17"/>
      <x:c r="F72" s="13"/>
      <x:c r="G72" s="13"/>
      <x:c r="H72" s="13"/>
      <x:c r="I72" t="str">
        <x:f>IF(A72="","",J72+K72)</x:f>
      </x:c>
      <x:c r="J72" t="str">
        <x:f>IF(A72="","",IF(COUNTIF($A$5:$A$104,A72)&lt;&gt;1,0,SUMIFS(Apontamentos!$F$5:$F$304,Apontamentos!$C$5:$C$304,A72,Apontamentos!$O$5:$O$304,"OK")))</x:f>
      </x:c>
      <x:c r="K72" t="str">
        <x:f>IF(A72="","",IF(COUNTIF($A$5:$A$104,A72)&lt;&gt;1,0,SUMIFS(Apontamentos!$G$5:$G$304,Apontamentos!$C$5:$C$304,A72,Apontamentos!$O$5:$O$304,"OK")))</x:f>
      </x:c>
      <x:c r="L72" s="20" t="n">
        <x:f>IF(I72=0,0,J72/I72)</x:f>
        <x:v>0</x:v>
      </x:c>
      <x:c r="M72" s="20" t="n">
        <x:f>IF(F72=0,0,J72/F72)</x:f>
        <x:v>0</x:v>
      </x:c>
      <x:c r="N72" s="21" t="str">
        <x:f>IF(A72="","",IF(COUNTIF($A$5:$A$104,A72)&lt;&gt;1,0,SUMIFS(Apontamentos!$H$5:$H$304,Apontamentos!$C$5:$C$304,A72,Apontamentos!$O$5:$O$304,"OK")))</x:f>
      </x:c>
      <x:c r="O72" s="21" t="str">
        <x:f>IF(A72="","",IF(COUNTIF($A$5:$A$104,A72)&lt;&gt;1,0,SUMIFS(Apontamentos!$J$5:$J$304,Apontamentos!$C$5:$C$304,A72,Apontamentos!$O$5:$O$304,"OK")))</x:f>
      </x:c>
      <x:c r="P72" s="19" t="str">
        <x:f>IF(A72="","",IF(COUNTIF($A$5:$A$104,A72)&lt;&gt;1,0,SUMIFS(Apontamentos!$M$5:$M$304,Apontamentos!$C$5:$C$304,A72,Apontamentos!$O$5:$O$304,"OK")))</x:f>
      </x:c>
      <x:c r="Q72" s="19" t="n">
        <x:f>IF(J72=0,0,P72/J72)</x:f>
        <x:v>0</x:v>
      </x:c>
      <x:c r="R72" s="19" t="n">
        <x:f>IF(B72="",0,IFERROR(VLOOKUP(B72,Produtos!$A$5:$F$104,6,FALSE),0))</x:f>
        <x:v>0</x:v>
      </x:c>
      <x:c r="S72" s="19" t="str">
        <x:f>IF(A72="","",IF(J72=0,"",Q72-R72))</x:f>
      </x:c>
      <x:c r="T72" t="str">
        <x:f>IF(A72="","",IF(H72="Cancelada","CANCELADA",IF(H72="Concluída","CONCLUÍDA",IF(OR(COUNTIF($A$5:$A$104,A72)&lt;&gt;1,NOT(ISNUMBER(D72)),NOT(ISNUMBER(E72)),E72&lt;D72,NOT(ISNUMBER(Dashboard!$B$3)),NOT(ISNUMBER(F72)),F72&lt;=0,COUNTIF(Produtos!$A$5:$A$104,B72)&lt;&gt;1,AND(H72&lt;&gt;"Planejada",H72&lt;&gt;"Liberada",H72&lt;&gt;"Em produção",H72&lt;&gt;"Bloqueada")),"REVISAR DADOS",IF(H72="Bloqueada","BLOQUEADA",IF(Dashboard!$B$3&gt;E72,"ATRASADA",IF(AND(H72="Planejada",I72=0,Dashboard!$B$3&gt;D72),"INÍCIO ATRASADO",IF(E72-Dashboard!$B$3&lt;=2,"ATENÇÃO","NO PRAZO"))))))))</x:f>
      </x:c>
      <x:c r="U72" t="str">
        <x:f>IF(A72="","",IF(T72="CANCELADA","CANCELADA",IF(T72="CONCLUÍDA","ENCERRADA",IF(T72="REVISAR DADOS","REVISAR DADOS",IF(OR(T72="ATRASADA",T72="BLOQUEADA",T72="INÍCIO ATRASADO"),"1 - AGIR AGORA",IF(AND(I72&gt;0,L72&lt;IFERROR(VLOOKUP(B72,Produtos!$A$5:$F$104,5,FALSE),0)),"2 - INVESTIGAR PERDA",IF(AND(J72&gt;0,S72&gt;0),"2 - REVISAR CUSTO","3 - ACOMPANHAR")))))))</x:f>
      </x:c>
    </x:row>
    <x:row r="73">
      <x:c r="A73" s="13"/>
      <x:c r="B73" s="13"/>
      <x:c r="C73" t="str">
        <x:f>IF(B73="","",IFERROR(VLOOKUP(B73,Produtos!$A$5:$F$104,2,FALSE),"NÃO CADASTRADO"))</x:f>
      </x:c>
      <x:c r="D73" s="17"/>
      <x:c r="E73" s="17"/>
      <x:c r="F73" s="13"/>
      <x:c r="G73" s="13"/>
      <x:c r="H73" s="13"/>
      <x:c r="I73" t="str">
        <x:f>IF(A73="","",J73+K73)</x:f>
      </x:c>
      <x:c r="J73" t="str">
        <x:f>IF(A73="","",IF(COUNTIF($A$5:$A$104,A73)&lt;&gt;1,0,SUMIFS(Apontamentos!$F$5:$F$304,Apontamentos!$C$5:$C$304,A73,Apontamentos!$O$5:$O$304,"OK")))</x:f>
      </x:c>
      <x:c r="K73" t="str">
        <x:f>IF(A73="","",IF(COUNTIF($A$5:$A$104,A73)&lt;&gt;1,0,SUMIFS(Apontamentos!$G$5:$G$304,Apontamentos!$C$5:$C$304,A73,Apontamentos!$O$5:$O$304,"OK")))</x:f>
      </x:c>
      <x:c r="L73" s="20" t="n">
        <x:f>IF(I73=0,0,J73/I73)</x:f>
        <x:v>0</x:v>
      </x:c>
      <x:c r="M73" s="20" t="n">
        <x:f>IF(F73=0,0,J73/F73)</x:f>
        <x:v>0</x:v>
      </x:c>
      <x:c r="N73" s="21" t="str">
        <x:f>IF(A73="","",IF(COUNTIF($A$5:$A$104,A73)&lt;&gt;1,0,SUMIFS(Apontamentos!$H$5:$H$304,Apontamentos!$C$5:$C$304,A73,Apontamentos!$O$5:$O$304,"OK")))</x:f>
      </x:c>
      <x:c r="O73" s="21" t="str">
        <x:f>IF(A73="","",IF(COUNTIF($A$5:$A$104,A73)&lt;&gt;1,0,SUMIFS(Apontamentos!$J$5:$J$304,Apontamentos!$C$5:$C$304,A73,Apontamentos!$O$5:$O$304,"OK")))</x:f>
      </x:c>
      <x:c r="P73" s="19" t="str">
        <x:f>IF(A73="","",IF(COUNTIF($A$5:$A$104,A73)&lt;&gt;1,0,SUMIFS(Apontamentos!$M$5:$M$304,Apontamentos!$C$5:$C$304,A73,Apontamentos!$O$5:$O$304,"OK")))</x:f>
      </x:c>
      <x:c r="Q73" s="19" t="n">
        <x:f>IF(J73=0,0,P73/J73)</x:f>
        <x:v>0</x:v>
      </x:c>
      <x:c r="R73" s="19" t="n">
        <x:f>IF(B73="",0,IFERROR(VLOOKUP(B73,Produtos!$A$5:$F$104,6,FALSE),0))</x:f>
        <x:v>0</x:v>
      </x:c>
      <x:c r="S73" s="19" t="str">
        <x:f>IF(A73="","",IF(J73=0,"",Q73-R73))</x:f>
      </x:c>
      <x:c r="T73" t="str">
        <x:f>IF(A73="","",IF(H73="Cancelada","CANCELADA",IF(H73="Concluída","CONCLUÍDA",IF(OR(COUNTIF($A$5:$A$104,A73)&lt;&gt;1,NOT(ISNUMBER(D73)),NOT(ISNUMBER(E73)),E73&lt;D73,NOT(ISNUMBER(Dashboard!$B$3)),NOT(ISNUMBER(F73)),F73&lt;=0,COUNTIF(Produtos!$A$5:$A$104,B73)&lt;&gt;1,AND(H73&lt;&gt;"Planejada",H73&lt;&gt;"Liberada",H73&lt;&gt;"Em produção",H73&lt;&gt;"Bloqueada")),"REVISAR DADOS",IF(H73="Bloqueada","BLOQUEADA",IF(Dashboard!$B$3&gt;E73,"ATRASADA",IF(AND(H73="Planejada",I73=0,Dashboard!$B$3&gt;D73),"INÍCIO ATRASADO",IF(E73-Dashboard!$B$3&lt;=2,"ATENÇÃO","NO PRAZO"))))))))</x:f>
      </x:c>
      <x:c r="U73" t="str">
        <x:f>IF(A73="","",IF(T73="CANCELADA","CANCELADA",IF(T73="CONCLUÍDA","ENCERRADA",IF(T73="REVISAR DADOS","REVISAR DADOS",IF(OR(T73="ATRASADA",T73="BLOQUEADA",T73="INÍCIO ATRASADO"),"1 - AGIR AGORA",IF(AND(I73&gt;0,L73&lt;IFERROR(VLOOKUP(B73,Produtos!$A$5:$F$104,5,FALSE),0)),"2 - INVESTIGAR PERDA",IF(AND(J73&gt;0,S73&gt;0),"2 - REVISAR CUSTO","3 - ACOMPANHAR")))))))</x:f>
      </x:c>
    </x:row>
    <x:row r="74">
      <x:c r="A74" s="13"/>
      <x:c r="B74" s="13"/>
      <x:c r="C74" t="str">
        <x:f>IF(B74="","",IFERROR(VLOOKUP(B74,Produtos!$A$5:$F$104,2,FALSE),"NÃO CADASTRADO"))</x:f>
      </x:c>
      <x:c r="D74" s="17"/>
      <x:c r="E74" s="17"/>
      <x:c r="F74" s="13"/>
      <x:c r="G74" s="13"/>
      <x:c r="H74" s="13"/>
      <x:c r="I74" t="str">
        <x:f>IF(A74="","",J74+K74)</x:f>
      </x:c>
      <x:c r="J74" t="str">
        <x:f>IF(A74="","",IF(COUNTIF($A$5:$A$104,A74)&lt;&gt;1,0,SUMIFS(Apontamentos!$F$5:$F$304,Apontamentos!$C$5:$C$304,A74,Apontamentos!$O$5:$O$304,"OK")))</x:f>
      </x:c>
      <x:c r="K74" t="str">
        <x:f>IF(A74="","",IF(COUNTIF($A$5:$A$104,A74)&lt;&gt;1,0,SUMIFS(Apontamentos!$G$5:$G$304,Apontamentos!$C$5:$C$304,A74,Apontamentos!$O$5:$O$304,"OK")))</x:f>
      </x:c>
      <x:c r="L74" s="20" t="n">
        <x:f>IF(I74=0,0,J74/I74)</x:f>
        <x:v>0</x:v>
      </x:c>
      <x:c r="M74" s="20" t="n">
        <x:f>IF(F74=0,0,J74/F74)</x:f>
        <x:v>0</x:v>
      </x:c>
      <x:c r="N74" s="21" t="str">
        <x:f>IF(A74="","",IF(COUNTIF($A$5:$A$104,A74)&lt;&gt;1,0,SUMIFS(Apontamentos!$H$5:$H$304,Apontamentos!$C$5:$C$304,A74,Apontamentos!$O$5:$O$304,"OK")))</x:f>
      </x:c>
      <x:c r="O74" s="21" t="str">
        <x:f>IF(A74="","",IF(COUNTIF($A$5:$A$104,A74)&lt;&gt;1,0,SUMIFS(Apontamentos!$J$5:$J$304,Apontamentos!$C$5:$C$304,A74,Apontamentos!$O$5:$O$304,"OK")))</x:f>
      </x:c>
      <x:c r="P74" s="19" t="str">
        <x:f>IF(A74="","",IF(COUNTIF($A$5:$A$104,A74)&lt;&gt;1,0,SUMIFS(Apontamentos!$M$5:$M$304,Apontamentos!$C$5:$C$304,A74,Apontamentos!$O$5:$O$304,"OK")))</x:f>
      </x:c>
      <x:c r="Q74" s="19" t="n">
        <x:f>IF(J74=0,0,P74/J74)</x:f>
        <x:v>0</x:v>
      </x:c>
      <x:c r="R74" s="19" t="n">
        <x:f>IF(B74="",0,IFERROR(VLOOKUP(B74,Produtos!$A$5:$F$104,6,FALSE),0))</x:f>
        <x:v>0</x:v>
      </x:c>
      <x:c r="S74" s="19" t="str">
        <x:f>IF(A74="","",IF(J74=0,"",Q74-R74))</x:f>
      </x:c>
      <x:c r="T74" t="str">
        <x:f>IF(A74="","",IF(H74="Cancelada","CANCELADA",IF(H74="Concluída","CONCLUÍDA",IF(OR(COUNTIF($A$5:$A$104,A74)&lt;&gt;1,NOT(ISNUMBER(D74)),NOT(ISNUMBER(E74)),E74&lt;D74,NOT(ISNUMBER(Dashboard!$B$3)),NOT(ISNUMBER(F74)),F74&lt;=0,COUNTIF(Produtos!$A$5:$A$104,B74)&lt;&gt;1,AND(H74&lt;&gt;"Planejada",H74&lt;&gt;"Liberada",H74&lt;&gt;"Em produção",H74&lt;&gt;"Bloqueada")),"REVISAR DADOS",IF(H74="Bloqueada","BLOQUEADA",IF(Dashboard!$B$3&gt;E74,"ATRASADA",IF(AND(H74="Planejada",I74=0,Dashboard!$B$3&gt;D74),"INÍCIO ATRASADO",IF(E74-Dashboard!$B$3&lt;=2,"ATENÇÃO","NO PRAZO"))))))))</x:f>
      </x:c>
      <x:c r="U74" t="str">
        <x:f>IF(A74="","",IF(T74="CANCELADA","CANCELADA",IF(T74="CONCLUÍDA","ENCERRADA",IF(T74="REVISAR DADOS","REVISAR DADOS",IF(OR(T74="ATRASADA",T74="BLOQUEADA",T74="INÍCIO ATRASADO"),"1 - AGIR AGORA",IF(AND(I74&gt;0,L74&lt;IFERROR(VLOOKUP(B74,Produtos!$A$5:$F$104,5,FALSE),0)),"2 - INVESTIGAR PERDA",IF(AND(J74&gt;0,S74&gt;0),"2 - REVISAR CUSTO","3 - ACOMPANHAR")))))))</x:f>
      </x:c>
    </x:row>
    <x:row r="75">
      <x:c r="A75" s="13"/>
      <x:c r="B75" s="13"/>
      <x:c r="C75" t="str">
        <x:f>IF(B75="","",IFERROR(VLOOKUP(B75,Produtos!$A$5:$F$104,2,FALSE),"NÃO CADASTRADO"))</x:f>
      </x:c>
      <x:c r="D75" s="17"/>
      <x:c r="E75" s="17"/>
      <x:c r="F75" s="13"/>
      <x:c r="G75" s="13"/>
      <x:c r="H75" s="13"/>
      <x:c r="I75" t="str">
        <x:f>IF(A75="","",J75+K75)</x:f>
      </x:c>
      <x:c r="J75" t="str">
        <x:f>IF(A75="","",IF(COUNTIF($A$5:$A$104,A75)&lt;&gt;1,0,SUMIFS(Apontamentos!$F$5:$F$304,Apontamentos!$C$5:$C$304,A75,Apontamentos!$O$5:$O$304,"OK")))</x:f>
      </x:c>
      <x:c r="K75" t="str">
        <x:f>IF(A75="","",IF(COUNTIF($A$5:$A$104,A75)&lt;&gt;1,0,SUMIFS(Apontamentos!$G$5:$G$304,Apontamentos!$C$5:$C$304,A75,Apontamentos!$O$5:$O$304,"OK")))</x:f>
      </x:c>
      <x:c r="L75" s="20" t="n">
        <x:f>IF(I75=0,0,J75/I75)</x:f>
        <x:v>0</x:v>
      </x:c>
      <x:c r="M75" s="20" t="n">
        <x:f>IF(F75=0,0,J75/F75)</x:f>
        <x:v>0</x:v>
      </x:c>
      <x:c r="N75" s="21" t="str">
        <x:f>IF(A75="","",IF(COUNTIF($A$5:$A$104,A75)&lt;&gt;1,0,SUMIFS(Apontamentos!$H$5:$H$304,Apontamentos!$C$5:$C$304,A75,Apontamentos!$O$5:$O$304,"OK")))</x:f>
      </x:c>
      <x:c r="O75" s="21" t="str">
        <x:f>IF(A75="","",IF(COUNTIF($A$5:$A$104,A75)&lt;&gt;1,0,SUMIFS(Apontamentos!$J$5:$J$304,Apontamentos!$C$5:$C$304,A75,Apontamentos!$O$5:$O$304,"OK")))</x:f>
      </x:c>
      <x:c r="P75" s="19" t="str">
        <x:f>IF(A75="","",IF(COUNTIF($A$5:$A$104,A75)&lt;&gt;1,0,SUMIFS(Apontamentos!$M$5:$M$304,Apontamentos!$C$5:$C$304,A75,Apontamentos!$O$5:$O$304,"OK")))</x:f>
      </x:c>
      <x:c r="Q75" s="19" t="n">
        <x:f>IF(J75=0,0,P75/J75)</x:f>
        <x:v>0</x:v>
      </x:c>
      <x:c r="R75" s="19" t="n">
        <x:f>IF(B75="",0,IFERROR(VLOOKUP(B75,Produtos!$A$5:$F$104,6,FALSE),0))</x:f>
        <x:v>0</x:v>
      </x:c>
      <x:c r="S75" s="19" t="str">
        <x:f>IF(A75="","",IF(J75=0,"",Q75-R75))</x:f>
      </x:c>
      <x:c r="T75" t="str">
        <x:f>IF(A75="","",IF(H75="Cancelada","CANCELADA",IF(H75="Concluída","CONCLUÍDA",IF(OR(COUNTIF($A$5:$A$104,A75)&lt;&gt;1,NOT(ISNUMBER(D75)),NOT(ISNUMBER(E75)),E75&lt;D75,NOT(ISNUMBER(Dashboard!$B$3)),NOT(ISNUMBER(F75)),F75&lt;=0,COUNTIF(Produtos!$A$5:$A$104,B75)&lt;&gt;1,AND(H75&lt;&gt;"Planejada",H75&lt;&gt;"Liberada",H75&lt;&gt;"Em produção",H75&lt;&gt;"Bloqueada")),"REVISAR DADOS",IF(H75="Bloqueada","BLOQUEADA",IF(Dashboard!$B$3&gt;E75,"ATRASADA",IF(AND(H75="Planejada",I75=0,Dashboard!$B$3&gt;D75),"INÍCIO ATRASADO",IF(E75-Dashboard!$B$3&lt;=2,"ATENÇÃO","NO PRAZO"))))))))</x:f>
      </x:c>
      <x:c r="U75" t="str">
        <x:f>IF(A75="","",IF(T75="CANCELADA","CANCELADA",IF(T75="CONCLUÍDA","ENCERRADA",IF(T75="REVISAR DADOS","REVISAR DADOS",IF(OR(T75="ATRASADA",T75="BLOQUEADA",T75="INÍCIO ATRASADO"),"1 - AGIR AGORA",IF(AND(I75&gt;0,L75&lt;IFERROR(VLOOKUP(B75,Produtos!$A$5:$F$104,5,FALSE),0)),"2 - INVESTIGAR PERDA",IF(AND(J75&gt;0,S75&gt;0),"2 - REVISAR CUSTO","3 - ACOMPANHAR")))))))</x:f>
      </x:c>
    </x:row>
    <x:row r="76">
      <x:c r="A76" s="13"/>
      <x:c r="B76" s="13"/>
      <x:c r="C76" t="str">
        <x:f>IF(B76="","",IFERROR(VLOOKUP(B76,Produtos!$A$5:$F$104,2,FALSE),"NÃO CADASTRADO"))</x:f>
      </x:c>
      <x:c r="D76" s="17"/>
      <x:c r="E76" s="17"/>
      <x:c r="F76" s="13"/>
      <x:c r="G76" s="13"/>
      <x:c r="H76" s="13"/>
      <x:c r="I76" t="str">
        <x:f>IF(A76="","",J76+K76)</x:f>
      </x:c>
      <x:c r="J76" t="str">
        <x:f>IF(A76="","",IF(COUNTIF($A$5:$A$104,A76)&lt;&gt;1,0,SUMIFS(Apontamentos!$F$5:$F$304,Apontamentos!$C$5:$C$304,A76,Apontamentos!$O$5:$O$304,"OK")))</x:f>
      </x:c>
      <x:c r="K76" t="str">
        <x:f>IF(A76="","",IF(COUNTIF($A$5:$A$104,A76)&lt;&gt;1,0,SUMIFS(Apontamentos!$G$5:$G$304,Apontamentos!$C$5:$C$304,A76,Apontamentos!$O$5:$O$304,"OK")))</x:f>
      </x:c>
      <x:c r="L76" s="20" t="n">
        <x:f>IF(I76=0,0,J76/I76)</x:f>
        <x:v>0</x:v>
      </x:c>
      <x:c r="M76" s="20" t="n">
        <x:f>IF(F76=0,0,J76/F76)</x:f>
        <x:v>0</x:v>
      </x:c>
      <x:c r="N76" s="21" t="str">
        <x:f>IF(A76="","",IF(COUNTIF($A$5:$A$104,A76)&lt;&gt;1,0,SUMIFS(Apontamentos!$H$5:$H$304,Apontamentos!$C$5:$C$304,A76,Apontamentos!$O$5:$O$304,"OK")))</x:f>
      </x:c>
      <x:c r="O76" s="21" t="str">
        <x:f>IF(A76="","",IF(COUNTIF($A$5:$A$104,A76)&lt;&gt;1,0,SUMIFS(Apontamentos!$J$5:$J$304,Apontamentos!$C$5:$C$304,A76,Apontamentos!$O$5:$O$304,"OK")))</x:f>
      </x:c>
      <x:c r="P76" s="19" t="str">
        <x:f>IF(A76="","",IF(COUNTIF($A$5:$A$104,A76)&lt;&gt;1,0,SUMIFS(Apontamentos!$M$5:$M$304,Apontamentos!$C$5:$C$304,A76,Apontamentos!$O$5:$O$304,"OK")))</x:f>
      </x:c>
      <x:c r="Q76" s="19" t="n">
        <x:f>IF(J76=0,0,P76/J76)</x:f>
        <x:v>0</x:v>
      </x:c>
      <x:c r="R76" s="19" t="n">
        <x:f>IF(B76="",0,IFERROR(VLOOKUP(B76,Produtos!$A$5:$F$104,6,FALSE),0))</x:f>
        <x:v>0</x:v>
      </x:c>
      <x:c r="S76" s="19" t="str">
        <x:f>IF(A76="","",IF(J76=0,"",Q76-R76))</x:f>
      </x:c>
      <x:c r="T76" t="str">
        <x:f>IF(A76="","",IF(H76="Cancelada","CANCELADA",IF(H76="Concluída","CONCLUÍDA",IF(OR(COUNTIF($A$5:$A$104,A76)&lt;&gt;1,NOT(ISNUMBER(D76)),NOT(ISNUMBER(E76)),E76&lt;D76,NOT(ISNUMBER(Dashboard!$B$3)),NOT(ISNUMBER(F76)),F76&lt;=0,COUNTIF(Produtos!$A$5:$A$104,B76)&lt;&gt;1,AND(H76&lt;&gt;"Planejada",H76&lt;&gt;"Liberada",H76&lt;&gt;"Em produção",H76&lt;&gt;"Bloqueada")),"REVISAR DADOS",IF(H76="Bloqueada","BLOQUEADA",IF(Dashboard!$B$3&gt;E76,"ATRASADA",IF(AND(H76="Planejada",I76=0,Dashboard!$B$3&gt;D76),"INÍCIO ATRASADO",IF(E76-Dashboard!$B$3&lt;=2,"ATENÇÃO","NO PRAZO"))))))))</x:f>
      </x:c>
      <x:c r="U76" t="str">
        <x:f>IF(A76="","",IF(T76="CANCELADA","CANCELADA",IF(T76="CONCLUÍDA","ENCERRADA",IF(T76="REVISAR DADOS","REVISAR DADOS",IF(OR(T76="ATRASADA",T76="BLOQUEADA",T76="INÍCIO ATRASADO"),"1 - AGIR AGORA",IF(AND(I76&gt;0,L76&lt;IFERROR(VLOOKUP(B76,Produtos!$A$5:$F$104,5,FALSE),0)),"2 - INVESTIGAR PERDA",IF(AND(J76&gt;0,S76&gt;0),"2 - REVISAR CUSTO","3 - ACOMPANHAR")))))))</x:f>
      </x:c>
    </x:row>
    <x:row r="77">
      <x:c r="A77" s="13"/>
      <x:c r="B77" s="13"/>
      <x:c r="C77" t="str">
        <x:f>IF(B77="","",IFERROR(VLOOKUP(B77,Produtos!$A$5:$F$104,2,FALSE),"NÃO CADASTRADO"))</x:f>
      </x:c>
      <x:c r="D77" s="17"/>
      <x:c r="E77" s="17"/>
      <x:c r="F77" s="13"/>
      <x:c r="G77" s="13"/>
      <x:c r="H77" s="13"/>
      <x:c r="I77" t="str">
        <x:f>IF(A77="","",J77+K77)</x:f>
      </x:c>
      <x:c r="J77" t="str">
        <x:f>IF(A77="","",IF(COUNTIF($A$5:$A$104,A77)&lt;&gt;1,0,SUMIFS(Apontamentos!$F$5:$F$304,Apontamentos!$C$5:$C$304,A77,Apontamentos!$O$5:$O$304,"OK")))</x:f>
      </x:c>
      <x:c r="K77" t="str">
        <x:f>IF(A77="","",IF(COUNTIF($A$5:$A$104,A77)&lt;&gt;1,0,SUMIFS(Apontamentos!$G$5:$G$304,Apontamentos!$C$5:$C$304,A77,Apontamentos!$O$5:$O$304,"OK")))</x:f>
      </x:c>
      <x:c r="L77" s="20" t="n">
        <x:f>IF(I77=0,0,J77/I77)</x:f>
        <x:v>0</x:v>
      </x:c>
      <x:c r="M77" s="20" t="n">
        <x:f>IF(F77=0,0,J77/F77)</x:f>
        <x:v>0</x:v>
      </x:c>
      <x:c r="N77" s="21" t="str">
        <x:f>IF(A77="","",IF(COUNTIF($A$5:$A$104,A77)&lt;&gt;1,0,SUMIFS(Apontamentos!$H$5:$H$304,Apontamentos!$C$5:$C$304,A77,Apontamentos!$O$5:$O$304,"OK")))</x:f>
      </x:c>
      <x:c r="O77" s="21" t="str">
        <x:f>IF(A77="","",IF(COUNTIF($A$5:$A$104,A77)&lt;&gt;1,0,SUMIFS(Apontamentos!$J$5:$J$304,Apontamentos!$C$5:$C$304,A77,Apontamentos!$O$5:$O$304,"OK")))</x:f>
      </x:c>
      <x:c r="P77" s="19" t="str">
        <x:f>IF(A77="","",IF(COUNTIF($A$5:$A$104,A77)&lt;&gt;1,0,SUMIFS(Apontamentos!$M$5:$M$304,Apontamentos!$C$5:$C$304,A77,Apontamentos!$O$5:$O$304,"OK")))</x:f>
      </x:c>
      <x:c r="Q77" s="19" t="n">
        <x:f>IF(J77=0,0,P77/J77)</x:f>
        <x:v>0</x:v>
      </x:c>
      <x:c r="R77" s="19" t="n">
        <x:f>IF(B77="",0,IFERROR(VLOOKUP(B77,Produtos!$A$5:$F$104,6,FALSE),0))</x:f>
        <x:v>0</x:v>
      </x:c>
      <x:c r="S77" s="19" t="str">
        <x:f>IF(A77="","",IF(J77=0,"",Q77-R77))</x:f>
      </x:c>
      <x:c r="T77" t="str">
        <x:f>IF(A77="","",IF(H77="Cancelada","CANCELADA",IF(H77="Concluída","CONCLUÍDA",IF(OR(COUNTIF($A$5:$A$104,A77)&lt;&gt;1,NOT(ISNUMBER(D77)),NOT(ISNUMBER(E77)),E77&lt;D77,NOT(ISNUMBER(Dashboard!$B$3)),NOT(ISNUMBER(F77)),F77&lt;=0,COUNTIF(Produtos!$A$5:$A$104,B77)&lt;&gt;1,AND(H77&lt;&gt;"Planejada",H77&lt;&gt;"Liberada",H77&lt;&gt;"Em produção",H77&lt;&gt;"Bloqueada")),"REVISAR DADOS",IF(H77="Bloqueada","BLOQUEADA",IF(Dashboard!$B$3&gt;E77,"ATRASADA",IF(AND(H77="Planejada",I77=0,Dashboard!$B$3&gt;D77),"INÍCIO ATRASADO",IF(E77-Dashboard!$B$3&lt;=2,"ATENÇÃO","NO PRAZO"))))))))</x:f>
      </x:c>
      <x:c r="U77" t="str">
        <x:f>IF(A77="","",IF(T77="CANCELADA","CANCELADA",IF(T77="CONCLUÍDA","ENCERRADA",IF(T77="REVISAR DADOS","REVISAR DADOS",IF(OR(T77="ATRASADA",T77="BLOQUEADA",T77="INÍCIO ATRASADO"),"1 - AGIR AGORA",IF(AND(I77&gt;0,L77&lt;IFERROR(VLOOKUP(B77,Produtos!$A$5:$F$104,5,FALSE),0)),"2 - INVESTIGAR PERDA",IF(AND(J77&gt;0,S77&gt;0),"2 - REVISAR CUSTO","3 - ACOMPANHAR")))))))</x:f>
      </x:c>
    </x:row>
    <x:row r="78">
      <x:c r="A78" s="13"/>
      <x:c r="B78" s="13"/>
      <x:c r="C78" t="str">
        <x:f>IF(B78="","",IFERROR(VLOOKUP(B78,Produtos!$A$5:$F$104,2,FALSE),"NÃO CADASTRADO"))</x:f>
      </x:c>
      <x:c r="D78" s="17"/>
      <x:c r="E78" s="17"/>
      <x:c r="F78" s="13"/>
      <x:c r="G78" s="13"/>
      <x:c r="H78" s="13"/>
      <x:c r="I78" t="str">
        <x:f>IF(A78="","",J78+K78)</x:f>
      </x:c>
      <x:c r="J78" t="str">
        <x:f>IF(A78="","",IF(COUNTIF($A$5:$A$104,A78)&lt;&gt;1,0,SUMIFS(Apontamentos!$F$5:$F$304,Apontamentos!$C$5:$C$304,A78,Apontamentos!$O$5:$O$304,"OK")))</x:f>
      </x:c>
      <x:c r="K78" t="str">
        <x:f>IF(A78="","",IF(COUNTIF($A$5:$A$104,A78)&lt;&gt;1,0,SUMIFS(Apontamentos!$G$5:$G$304,Apontamentos!$C$5:$C$304,A78,Apontamentos!$O$5:$O$304,"OK")))</x:f>
      </x:c>
      <x:c r="L78" s="20" t="n">
        <x:f>IF(I78=0,0,J78/I78)</x:f>
        <x:v>0</x:v>
      </x:c>
      <x:c r="M78" s="20" t="n">
        <x:f>IF(F78=0,0,J78/F78)</x:f>
        <x:v>0</x:v>
      </x:c>
      <x:c r="N78" s="21" t="str">
        <x:f>IF(A78="","",IF(COUNTIF($A$5:$A$104,A78)&lt;&gt;1,0,SUMIFS(Apontamentos!$H$5:$H$304,Apontamentos!$C$5:$C$304,A78,Apontamentos!$O$5:$O$304,"OK")))</x:f>
      </x:c>
      <x:c r="O78" s="21" t="str">
        <x:f>IF(A78="","",IF(COUNTIF($A$5:$A$104,A78)&lt;&gt;1,0,SUMIFS(Apontamentos!$J$5:$J$304,Apontamentos!$C$5:$C$304,A78,Apontamentos!$O$5:$O$304,"OK")))</x:f>
      </x:c>
      <x:c r="P78" s="19" t="str">
        <x:f>IF(A78="","",IF(COUNTIF($A$5:$A$104,A78)&lt;&gt;1,0,SUMIFS(Apontamentos!$M$5:$M$304,Apontamentos!$C$5:$C$304,A78,Apontamentos!$O$5:$O$304,"OK")))</x:f>
      </x:c>
      <x:c r="Q78" s="19" t="n">
        <x:f>IF(J78=0,0,P78/J78)</x:f>
        <x:v>0</x:v>
      </x:c>
      <x:c r="R78" s="19" t="n">
        <x:f>IF(B78="",0,IFERROR(VLOOKUP(B78,Produtos!$A$5:$F$104,6,FALSE),0))</x:f>
        <x:v>0</x:v>
      </x:c>
      <x:c r="S78" s="19" t="str">
        <x:f>IF(A78="","",IF(J78=0,"",Q78-R78))</x:f>
      </x:c>
      <x:c r="T78" t="str">
        <x:f>IF(A78="","",IF(H78="Cancelada","CANCELADA",IF(H78="Concluída","CONCLUÍDA",IF(OR(COUNTIF($A$5:$A$104,A78)&lt;&gt;1,NOT(ISNUMBER(D78)),NOT(ISNUMBER(E78)),E78&lt;D78,NOT(ISNUMBER(Dashboard!$B$3)),NOT(ISNUMBER(F78)),F78&lt;=0,COUNTIF(Produtos!$A$5:$A$104,B78)&lt;&gt;1,AND(H78&lt;&gt;"Planejada",H78&lt;&gt;"Liberada",H78&lt;&gt;"Em produção",H78&lt;&gt;"Bloqueada")),"REVISAR DADOS",IF(H78="Bloqueada","BLOQUEADA",IF(Dashboard!$B$3&gt;E78,"ATRASADA",IF(AND(H78="Planejada",I78=0,Dashboard!$B$3&gt;D78),"INÍCIO ATRASADO",IF(E78-Dashboard!$B$3&lt;=2,"ATENÇÃO","NO PRAZO"))))))))</x:f>
      </x:c>
      <x:c r="U78" t="str">
        <x:f>IF(A78="","",IF(T78="CANCELADA","CANCELADA",IF(T78="CONCLUÍDA","ENCERRADA",IF(T78="REVISAR DADOS","REVISAR DADOS",IF(OR(T78="ATRASADA",T78="BLOQUEADA",T78="INÍCIO ATRASADO"),"1 - AGIR AGORA",IF(AND(I78&gt;0,L78&lt;IFERROR(VLOOKUP(B78,Produtos!$A$5:$F$104,5,FALSE),0)),"2 - INVESTIGAR PERDA",IF(AND(J78&gt;0,S78&gt;0),"2 - REVISAR CUSTO","3 - ACOMPANHAR")))))))</x:f>
      </x:c>
    </x:row>
    <x:row r="79">
      <x:c r="A79" s="13"/>
      <x:c r="B79" s="13"/>
      <x:c r="C79" t="str">
        <x:f>IF(B79="","",IFERROR(VLOOKUP(B79,Produtos!$A$5:$F$104,2,FALSE),"NÃO CADASTRADO"))</x:f>
      </x:c>
      <x:c r="D79" s="17"/>
      <x:c r="E79" s="17"/>
      <x:c r="F79" s="13"/>
      <x:c r="G79" s="13"/>
      <x:c r="H79" s="13"/>
      <x:c r="I79" t="str">
        <x:f>IF(A79="","",J79+K79)</x:f>
      </x:c>
      <x:c r="J79" t="str">
        <x:f>IF(A79="","",IF(COUNTIF($A$5:$A$104,A79)&lt;&gt;1,0,SUMIFS(Apontamentos!$F$5:$F$304,Apontamentos!$C$5:$C$304,A79,Apontamentos!$O$5:$O$304,"OK")))</x:f>
      </x:c>
      <x:c r="K79" t="str">
        <x:f>IF(A79="","",IF(COUNTIF($A$5:$A$104,A79)&lt;&gt;1,0,SUMIFS(Apontamentos!$G$5:$G$304,Apontamentos!$C$5:$C$304,A79,Apontamentos!$O$5:$O$304,"OK")))</x:f>
      </x:c>
      <x:c r="L79" s="20" t="n">
        <x:f>IF(I79=0,0,J79/I79)</x:f>
        <x:v>0</x:v>
      </x:c>
      <x:c r="M79" s="20" t="n">
        <x:f>IF(F79=0,0,J79/F79)</x:f>
        <x:v>0</x:v>
      </x:c>
      <x:c r="N79" s="21" t="str">
        <x:f>IF(A79="","",IF(COUNTIF($A$5:$A$104,A79)&lt;&gt;1,0,SUMIFS(Apontamentos!$H$5:$H$304,Apontamentos!$C$5:$C$304,A79,Apontamentos!$O$5:$O$304,"OK")))</x:f>
      </x:c>
      <x:c r="O79" s="21" t="str">
        <x:f>IF(A79="","",IF(COUNTIF($A$5:$A$104,A79)&lt;&gt;1,0,SUMIFS(Apontamentos!$J$5:$J$304,Apontamentos!$C$5:$C$304,A79,Apontamentos!$O$5:$O$304,"OK")))</x:f>
      </x:c>
      <x:c r="P79" s="19" t="str">
        <x:f>IF(A79="","",IF(COUNTIF($A$5:$A$104,A79)&lt;&gt;1,0,SUMIFS(Apontamentos!$M$5:$M$304,Apontamentos!$C$5:$C$304,A79,Apontamentos!$O$5:$O$304,"OK")))</x:f>
      </x:c>
      <x:c r="Q79" s="19" t="n">
        <x:f>IF(J79=0,0,P79/J79)</x:f>
        <x:v>0</x:v>
      </x:c>
      <x:c r="R79" s="19" t="n">
        <x:f>IF(B79="",0,IFERROR(VLOOKUP(B79,Produtos!$A$5:$F$104,6,FALSE),0))</x:f>
        <x:v>0</x:v>
      </x:c>
      <x:c r="S79" s="19" t="str">
        <x:f>IF(A79="","",IF(J79=0,"",Q79-R79))</x:f>
      </x:c>
      <x:c r="T79" t="str">
        <x:f>IF(A79="","",IF(H79="Cancelada","CANCELADA",IF(H79="Concluída","CONCLUÍDA",IF(OR(COUNTIF($A$5:$A$104,A79)&lt;&gt;1,NOT(ISNUMBER(D79)),NOT(ISNUMBER(E79)),E79&lt;D79,NOT(ISNUMBER(Dashboard!$B$3)),NOT(ISNUMBER(F79)),F79&lt;=0,COUNTIF(Produtos!$A$5:$A$104,B79)&lt;&gt;1,AND(H79&lt;&gt;"Planejada",H79&lt;&gt;"Liberada",H79&lt;&gt;"Em produção",H79&lt;&gt;"Bloqueada")),"REVISAR DADOS",IF(H79="Bloqueada","BLOQUEADA",IF(Dashboard!$B$3&gt;E79,"ATRASADA",IF(AND(H79="Planejada",I79=0,Dashboard!$B$3&gt;D79),"INÍCIO ATRASADO",IF(E79-Dashboard!$B$3&lt;=2,"ATENÇÃO","NO PRAZO"))))))))</x:f>
      </x:c>
      <x:c r="U79" t="str">
        <x:f>IF(A79="","",IF(T79="CANCELADA","CANCELADA",IF(T79="CONCLUÍDA","ENCERRADA",IF(T79="REVISAR DADOS","REVISAR DADOS",IF(OR(T79="ATRASADA",T79="BLOQUEADA",T79="INÍCIO ATRASADO"),"1 - AGIR AGORA",IF(AND(I79&gt;0,L79&lt;IFERROR(VLOOKUP(B79,Produtos!$A$5:$F$104,5,FALSE),0)),"2 - INVESTIGAR PERDA",IF(AND(J79&gt;0,S79&gt;0),"2 - REVISAR CUSTO","3 - ACOMPANHAR")))))))</x:f>
      </x:c>
    </x:row>
    <x:row r="80">
      <x:c r="A80" s="13"/>
      <x:c r="B80" s="13"/>
      <x:c r="C80" t="str">
        <x:f>IF(B80="","",IFERROR(VLOOKUP(B80,Produtos!$A$5:$F$104,2,FALSE),"NÃO CADASTRADO"))</x:f>
      </x:c>
      <x:c r="D80" s="17"/>
      <x:c r="E80" s="17"/>
      <x:c r="F80" s="13"/>
      <x:c r="G80" s="13"/>
      <x:c r="H80" s="13"/>
      <x:c r="I80" t="str">
        <x:f>IF(A80="","",J80+K80)</x:f>
      </x:c>
      <x:c r="J80" t="str">
        <x:f>IF(A80="","",IF(COUNTIF($A$5:$A$104,A80)&lt;&gt;1,0,SUMIFS(Apontamentos!$F$5:$F$304,Apontamentos!$C$5:$C$304,A80,Apontamentos!$O$5:$O$304,"OK")))</x:f>
      </x:c>
      <x:c r="K80" t="str">
        <x:f>IF(A80="","",IF(COUNTIF($A$5:$A$104,A80)&lt;&gt;1,0,SUMIFS(Apontamentos!$G$5:$G$304,Apontamentos!$C$5:$C$304,A80,Apontamentos!$O$5:$O$304,"OK")))</x:f>
      </x:c>
      <x:c r="L80" s="20" t="n">
        <x:f>IF(I80=0,0,J80/I80)</x:f>
        <x:v>0</x:v>
      </x:c>
      <x:c r="M80" s="20" t="n">
        <x:f>IF(F80=0,0,J80/F80)</x:f>
        <x:v>0</x:v>
      </x:c>
      <x:c r="N80" s="21" t="str">
        <x:f>IF(A80="","",IF(COUNTIF($A$5:$A$104,A80)&lt;&gt;1,0,SUMIFS(Apontamentos!$H$5:$H$304,Apontamentos!$C$5:$C$304,A80,Apontamentos!$O$5:$O$304,"OK")))</x:f>
      </x:c>
      <x:c r="O80" s="21" t="str">
        <x:f>IF(A80="","",IF(COUNTIF($A$5:$A$104,A80)&lt;&gt;1,0,SUMIFS(Apontamentos!$J$5:$J$304,Apontamentos!$C$5:$C$304,A80,Apontamentos!$O$5:$O$304,"OK")))</x:f>
      </x:c>
      <x:c r="P80" s="19" t="str">
        <x:f>IF(A80="","",IF(COUNTIF($A$5:$A$104,A80)&lt;&gt;1,0,SUMIFS(Apontamentos!$M$5:$M$304,Apontamentos!$C$5:$C$304,A80,Apontamentos!$O$5:$O$304,"OK")))</x:f>
      </x:c>
      <x:c r="Q80" s="19" t="n">
        <x:f>IF(J80=0,0,P80/J80)</x:f>
        <x:v>0</x:v>
      </x:c>
      <x:c r="R80" s="19" t="n">
        <x:f>IF(B80="",0,IFERROR(VLOOKUP(B80,Produtos!$A$5:$F$104,6,FALSE),0))</x:f>
        <x:v>0</x:v>
      </x:c>
      <x:c r="S80" s="19" t="str">
        <x:f>IF(A80="","",IF(J80=0,"",Q80-R80))</x:f>
      </x:c>
      <x:c r="T80" t="str">
        <x:f>IF(A80="","",IF(H80="Cancelada","CANCELADA",IF(H80="Concluída","CONCLUÍDA",IF(OR(COUNTIF($A$5:$A$104,A80)&lt;&gt;1,NOT(ISNUMBER(D80)),NOT(ISNUMBER(E80)),E80&lt;D80,NOT(ISNUMBER(Dashboard!$B$3)),NOT(ISNUMBER(F80)),F80&lt;=0,COUNTIF(Produtos!$A$5:$A$104,B80)&lt;&gt;1,AND(H80&lt;&gt;"Planejada",H80&lt;&gt;"Liberada",H80&lt;&gt;"Em produção",H80&lt;&gt;"Bloqueada")),"REVISAR DADOS",IF(H80="Bloqueada","BLOQUEADA",IF(Dashboard!$B$3&gt;E80,"ATRASADA",IF(AND(H80="Planejada",I80=0,Dashboard!$B$3&gt;D80),"INÍCIO ATRASADO",IF(E80-Dashboard!$B$3&lt;=2,"ATENÇÃO","NO PRAZO"))))))))</x:f>
      </x:c>
      <x:c r="U80" t="str">
        <x:f>IF(A80="","",IF(T80="CANCELADA","CANCELADA",IF(T80="CONCLUÍDA","ENCERRADA",IF(T80="REVISAR DADOS","REVISAR DADOS",IF(OR(T80="ATRASADA",T80="BLOQUEADA",T80="INÍCIO ATRASADO"),"1 - AGIR AGORA",IF(AND(I80&gt;0,L80&lt;IFERROR(VLOOKUP(B80,Produtos!$A$5:$F$104,5,FALSE),0)),"2 - INVESTIGAR PERDA",IF(AND(J80&gt;0,S80&gt;0),"2 - REVISAR CUSTO","3 - ACOMPANHAR")))))))</x:f>
      </x:c>
    </x:row>
    <x:row r="81">
      <x:c r="A81" s="13"/>
      <x:c r="B81" s="13"/>
      <x:c r="C81" t="str">
        <x:f>IF(B81="","",IFERROR(VLOOKUP(B81,Produtos!$A$5:$F$104,2,FALSE),"NÃO CADASTRADO"))</x:f>
      </x:c>
      <x:c r="D81" s="17"/>
      <x:c r="E81" s="17"/>
      <x:c r="F81" s="13"/>
      <x:c r="G81" s="13"/>
      <x:c r="H81" s="13"/>
      <x:c r="I81" t="str">
        <x:f>IF(A81="","",J81+K81)</x:f>
      </x:c>
      <x:c r="J81" t="str">
        <x:f>IF(A81="","",IF(COUNTIF($A$5:$A$104,A81)&lt;&gt;1,0,SUMIFS(Apontamentos!$F$5:$F$304,Apontamentos!$C$5:$C$304,A81,Apontamentos!$O$5:$O$304,"OK")))</x:f>
      </x:c>
      <x:c r="K81" t="str">
        <x:f>IF(A81="","",IF(COUNTIF($A$5:$A$104,A81)&lt;&gt;1,0,SUMIFS(Apontamentos!$G$5:$G$304,Apontamentos!$C$5:$C$304,A81,Apontamentos!$O$5:$O$304,"OK")))</x:f>
      </x:c>
      <x:c r="L81" s="20" t="n">
        <x:f>IF(I81=0,0,J81/I81)</x:f>
        <x:v>0</x:v>
      </x:c>
      <x:c r="M81" s="20" t="n">
        <x:f>IF(F81=0,0,J81/F81)</x:f>
        <x:v>0</x:v>
      </x:c>
      <x:c r="N81" s="21" t="str">
        <x:f>IF(A81="","",IF(COUNTIF($A$5:$A$104,A81)&lt;&gt;1,0,SUMIFS(Apontamentos!$H$5:$H$304,Apontamentos!$C$5:$C$304,A81,Apontamentos!$O$5:$O$304,"OK")))</x:f>
      </x:c>
      <x:c r="O81" s="21" t="str">
        <x:f>IF(A81="","",IF(COUNTIF($A$5:$A$104,A81)&lt;&gt;1,0,SUMIFS(Apontamentos!$J$5:$J$304,Apontamentos!$C$5:$C$304,A81,Apontamentos!$O$5:$O$304,"OK")))</x:f>
      </x:c>
      <x:c r="P81" s="19" t="str">
        <x:f>IF(A81="","",IF(COUNTIF($A$5:$A$104,A81)&lt;&gt;1,0,SUMIFS(Apontamentos!$M$5:$M$304,Apontamentos!$C$5:$C$304,A81,Apontamentos!$O$5:$O$304,"OK")))</x:f>
      </x:c>
      <x:c r="Q81" s="19" t="n">
        <x:f>IF(J81=0,0,P81/J81)</x:f>
        <x:v>0</x:v>
      </x:c>
      <x:c r="R81" s="19" t="n">
        <x:f>IF(B81="",0,IFERROR(VLOOKUP(B81,Produtos!$A$5:$F$104,6,FALSE),0))</x:f>
        <x:v>0</x:v>
      </x:c>
      <x:c r="S81" s="19" t="str">
        <x:f>IF(A81="","",IF(J81=0,"",Q81-R81))</x:f>
      </x:c>
      <x:c r="T81" t="str">
        <x:f>IF(A81="","",IF(H81="Cancelada","CANCELADA",IF(H81="Concluída","CONCLUÍDA",IF(OR(COUNTIF($A$5:$A$104,A81)&lt;&gt;1,NOT(ISNUMBER(D81)),NOT(ISNUMBER(E81)),E81&lt;D81,NOT(ISNUMBER(Dashboard!$B$3)),NOT(ISNUMBER(F81)),F81&lt;=0,COUNTIF(Produtos!$A$5:$A$104,B81)&lt;&gt;1,AND(H81&lt;&gt;"Planejada",H81&lt;&gt;"Liberada",H81&lt;&gt;"Em produção",H81&lt;&gt;"Bloqueada")),"REVISAR DADOS",IF(H81="Bloqueada","BLOQUEADA",IF(Dashboard!$B$3&gt;E81,"ATRASADA",IF(AND(H81="Planejada",I81=0,Dashboard!$B$3&gt;D81),"INÍCIO ATRASADO",IF(E81-Dashboard!$B$3&lt;=2,"ATENÇÃO","NO PRAZO"))))))))</x:f>
      </x:c>
      <x:c r="U81" t="str">
        <x:f>IF(A81="","",IF(T81="CANCELADA","CANCELADA",IF(T81="CONCLUÍDA","ENCERRADA",IF(T81="REVISAR DADOS","REVISAR DADOS",IF(OR(T81="ATRASADA",T81="BLOQUEADA",T81="INÍCIO ATRASADO"),"1 - AGIR AGORA",IF(AND(I81&gt;0,L81&lt;IFERROR(VLOOKUP(B81,Produtos!$A$5:$F$104,5,FALSE),0)),"2 - INVESTIGAR PERDA",IF(AND(J81&gt;0,S81&gt;0),"2 - REVISAR CUSTO","3 - ACOMPANHAR")))))))</x:f>
      </x:c>
    </x:row>
    <x:row r="82">
      <x:c r="A82" s="13"/>
      <x:c r="B82" s="13"/>
      <x:c r="C82" t="str">
        <x:f>IF(B82="","",IFERROR(VLOOKUP(B82,Produtos!$A$5:$F$104,2,FALSE),"NÃO CADASTRADO"))</x:f>
      </x:c>
      <x:c r="D82" s="17"/>
      <x:c r="E82" s="17"/>
      <x:c r="F82" s="13"/>
      <x:c r="G82" s="13"/>
      <x:c r="H82" s="13"/>
      <x:c r="I82" t="str">
        <x:f>IF(A82="","",J82+K82)</x:f>
      </x:c>
      <x:c r="J82" t="str">
        <x:f>IF(A82="","",IF(COUNTIF($A$5:$A$104,A82)&lt;&gt;1,0,SUMIFS(Apontamentos!$F$5:$F$304,Apontamentos!$C$5:$C$304,A82,Apontamentos!$O$5:$O$304,"OK")))</x:f>
      </x:c>
      <x:c r="K82" t="str">
        <x:f>IF(A82="","",IF(COUNTIF($A$5:$A$104,A82)&lt;&gt;1,0,SUMIFS(Apontamentos!$G$5:$G$304,Apontamentos!$C$5:$C$304,A82,Apontamentos!$O$5:$O$304,"OK")))</x:f>
      </x:c>
      <x:c r="L82" s="20" t="n">
        <x:f>IF(I82=0,0,J82/I82)</x:f>
        <x:v>0</x:v>
      </x:c>
      <x:c r="M82" s="20" t="n">
        <x:f>IF(F82=0,0,J82/F82)</x:f>
        <x:v>0</x:v>
      </x:c>
      <x:c r="N82" s="21" t="str">
        <x:f>IF(A82="","",IF(COUNTIF($A$5:$A$104,A82)&lt;&gt;1,0,SUMIFS(Apontamentos!$H$5:$H$304,Apontamentos!$C$5:$C$304,A82,Apontamentos!$O$5:$O$304,"OK")))</x:f>
      </x:c>
      <x:c r="O82" s="21" t="str">
        <x:f>IF(A82="","",IF(COUNTIF($A$5:$A$104,A82)&lt;&gt;1,0,SUMIFS(Apontamentos!$J$5:$J$304,Apontamentos!$C$5:$C$304,A82,Apontamentos!$O$5:$O$304,"OK")))</x:f>
      </x:c>
      <x:c r="P82" s="19" t="str">
        <x:f>IF(A82="","",IF(COUNTIF($A$5:$A$104,A82)&lt;&gt;1,0,SUMIFS(Apontamentos!$M$5:$M$304,Apontamentos!$C$5:$C$304,A82,Apontamentos!$O$5:$O$304,"OK")))</x:f>
      </x:c>
      <x:c r="Q82" s="19" t="n">
        <x:f>IF(J82=0,0,P82/J82)</x:f>
        <x:v>0</x:v>
      </x:c>
      <x:c r="R82" s="19" t="n">
        <x:f>IF(B82="",0,IFERROR(VLOOKUP(B82,Produtos!$A$5:$F$104,6,FALSE),0))</x:f>
        <x:v>0</x:v>
      </x:c>
      <x:c r="S82" s="19" t="str">
        <x:f>IF(A82="","",IF(J82=0,"",Q82-R82))</x:f>
      </x:c>
      <x:c r="T82" t="str">
        <x:f>IF(A82="","",IF(H82="Cancelada","CANCELADA",IF(H82="Concluída","CONCLUÍDA",IF(OR(COUNTIF($A$5:$A$104,A82)&lt;&gt;1,NOT(ISNUMBER(D82)),NOT(ISNUMBER(E82)),E82&lt;D82,NOT(ISNUMBER(Dashboard!$B$3)),NOT(ISNUMBER(F82)),F82&lt;=0,COUNTIF(Produtos!$A$5:$A$104,B82)&lt;&gt;1,AND(H82&lt;&gt;"Planejada",H82&lt;&gt;"Liberada",H82&lt;&gt;"Em produção",H82&lt;&gt;"Bloqueada")),"REVISAR DADOS",IF(H82="Bloqueada","BLOQUEADA",IF(Dashboard!$B$3&gt;E82,"ATRASADA",IF(AND(H82="Planejada",I82=0,Dashboard!$B$3&gt;D82),"INÍCIO ATRASADO",IF(E82-Dashboard!$B$3&lt;=2,"ATENÇÃO","NO PRAZO"))))))))</x:f>
      </x:c>
      <x:c r="U82" t="str">
        <x:f>IF(A82="","",IF(T82="CANCELADA","CANCELADA",IF(T82="CONCLUÍDA","ENCERRADA",IF(T82="REVISAR DADOS","REVISAR DADOS",IF(OR(T82="ATRASADA",T82="BLOQUEADA",T82="INÍCIO ATRASADO"),"1 - AGIR AGORA",IF(AND(I82&gt;0,L82&lt;IFERROR(VLOOKUP(B82,Produtos!$A$5:$F$104,5,FALSE),0)),"2 - INVESTIGAR PERDA",IF(AND(J82&gt;0,S82&gt;0),"2 - REVISAR CUSTO","3 - ACOMPANHAR")))))))</x:f>
      </x:c>
    </x:row>
    <x:row r="83">
      <x:c r="A83" s="13"/>
      <x:c r="B83" s="13"/>
      <x:c r="C83" t="str">
        <x:f>IF(B83="","",IFERROR(VLOOKUP(B83,Produtos!$A$5:$F$104,2,FALSE),"NÃO CADASTRADO"))</x:f>
      </x:c>
      <x:c r="D83" s="17"/>
      <x:c r="E83" s="17"/>
      <x:c r="F83" s="13"/>
      <x:c r="G83" s="13"/>
      <x:c r="H83" s="13"/>
      <x:c r="I83" t="str">
        <x:f>IF(A83="","",J83+K83)</x:f>
      </x:c>
      <x:c r="J83" t="str">
        <x:f>IF(A83="","",IF(COUNTIF($A$5:$A$104,A83)&lt;&gt;1,0,SUMIFS(Apontamentos!$F$5:$F$304,Apontamentos!$C$5:$C$304,A83,Apontamentos!$O$5:$O$304,"OK")))</x:f>
      </x:c>
      <x:c r="K83" t="str">
        <x:f>IF(A83="","",IF(COUNTIF($A$5:$A$104,A83)&lt;&gt;1,0,SUMIFS(Apontamentos!$G$5:$G$304,Apontamentos!$C$5:$C$304,A83,Apontamentos!$O$5:$O$304,"OK")))</x:f>
      </x:c>
      <x:c r="L83" s="20" t="n">
        <x:f>IF(I83=0,0,J83/I83)</x:f>
        <x:v>0</x:v>
      </x:c>
      <x:c r="M83" s="20" t="n">
        <x:f>IF(F83=0,0,J83/F83)</x:f>
        <x:v>0</x:v>
      </x:c>
      <x:c r="N83" s="21" t="str">
        <x:f>IF(A83="","",IF(COUNTIF($A$5:$A$104,A83)&lt;&gt;1,0,SUMIFS(Apontamentos!$H$5:$H$304,Apontamentos!$C$5:$C$304,A83,Apontamentos!$O$5:$O$304,"OK")))</x:f>
      </x:c>
      <x:c r="O83" s="21" t="str">
        <x:f>IF(A83="","",IF(COUNTIF($A$5:$A$104,A83)&lt;&gt;1,0,SUMIFS(Apontamentos!$J$5:$J$304,Apontamentos!$C$5:$C$304,A83,Apontamentos!$O$5:$O$304,"OK")))</x:f>
      </x:c>
      <x:c r="P83" s="19" t="str">
        <x:f>IF(A83="","",IF(COUNTIF($A$5:$A$104,A83)&lt;&gt;1,0,SUMIFS(Apontamentos!$M$5:$M$304,Apontamentos!$C$5:$C$304,A83,Apontamentos!$O$5:$O$304,"OK")))</x:f>
      </x:c>
      <x:c r="Q83" s="19" t="n">
        <x:f>IF(J83=0,0,P83/J83)</x:f>
        <x:v>0</x:v>
      </x:c>
      <x:c r="R83" s="19" t="n">
        <x:f>IF(B83="",0,IFERROR(VLOOKUP(B83,Produtos!$A$5:$F$104,6,FALSE),0))</x:f>
        <x:v>0</x:v>
      </x:c>
      <x:c r="S83" s="19" t="str">
        <x:f>IF(A83="","",IF(J83=0,"",Q83-R83))</x:f>
      </x:c>
      <x:c r="T83" t="str">
        <x:f>IF(A83="","",IF(H83="Cancelada","CANCELADA",IF(H83="Concluída","CONCLUÍDA",IF(OR(COUNTIF($A$5:$A$104,A83)&lt;&gt;1,NOT(ISNUMBER(D83)),NOT(ISNUMBER(E83)),E83&lt;D83,NOT(ISNUMBER(Dashboard!$B$3)),NOT(ISNUMBER(F83)),F83&lt;=0,COUNTIF(Produtos!$A$5:$A$104,B83)&lt;&gt;1,AND(H83&lt;&gt;"Planejada",H83&lt;&gt;"Liberada",H83&lt;&gt;"Em produção",H83&lt;&gt;"Bloqueada")),"REVISAR DADOS",IF(H83="Bloqueada","BLOQUEADA",IF(Dashboard!$B$3&gt;E83,"ATRASADA",IF(AND(H83="Planejada",I83=0,Dashboard!$B$3&gt;D83),"INÍCIO ATRASADO",IF(E83-Dashboard!$B$3&lt;=2,"ATENÇÃO","NO PRAZO"))))))))</x:f>
      </x:c>
      <x:c r="U83" t="str">
        <x:f>IF(A83="","",IF(T83="CANCELADA","CANCELADA",IF(T83="CONCLUÍDA","ENCERRADA",IF(T83="REVISAR DADOS","REVISAR DADOS",IF(OR(T83="ATRASADA",T83="BLOQUEADA",T83="INÍCIO ATRASADO"),"1 - AGIR AGORA",IF(AND(I83&gt;0,L83&lt;IFERROR(VLOOKUP(B83,Produtos!$A$5:$F$104,5,FALSE),0)),"2 - INVESTIGAR PERDA",IF(AND(J83&gt;0,S83&gt;0),"2 - REVISAR CUSTO","3 - ACOMPANHAR")))))))</x:f>
      </x:c>
    </x:row>
    <x:row r="84">
      <x:c r="A84" s="13"/>
      <x:c r="B84" s="13"/>
      <x:c r="C84" t="str">
        <x:f>IF(B84="","",IFERROR(VLOOKUP(B84,Produtos!$A$5:$F$104,2,FALSE),"NÃO CADASTRADO"))</x:f>
      </x:c>
      <x:c r="D84" s="17"/>
      <x:c r="E84" s="17"/>
      <x:c r="F84" s="13"/>
      <x:c r="G84" s="13"/>
      <x:c r="H84" s="13"/>
      <x:c r="I84" t="str">
        <x:f>IF(A84="","",J84+K84)</x:f>
      </x:c>
      <x:c r="J84" t="str">
        <x:f>IF(A84="","",IF(COUNTIF($A$5:$A$104,A84)&lt;&gt;1,0,SUMIFS(Apontamentos!$F$5:$F$304,Apontamentos!$C$5:$C$304,A84,Apontamentos!$O$5:$O$304,"OK")))</x:f>
      </x:c>
      <x:c r="K84" t="str">
        <x:f>IF(A84="","",IF(COUNTIF($A$5:$A$104,A84)&lt;&gt;1,0,SUMIFS(Apontamentos!$G$5:$G$304,Apontamentos!$C$5:$C$304,A84,Apontamentos!$O$5:$O$304,"OK")))</x:f>
      </x:c>
      <x:c r="L84" s="20" t="n">
        <x:f>IF(I84=0,0,J84/I84)</x:f>
        <x:v>0</x:v>
      </x:c>
      <x:c r="M84" s="20" t="n">
        <x:f>IF(F84=0,0,J84/F84)</x:f>
        <x:v>0</x:v>
      </x:c>
      <x:c r="N84" s="21" t="str">
        <x:f>IF(A84="","",IF(COUNTIF($A$5:$A$104,A84)&lt;&gt;1,0,SUMIFS(Apontamentos!$H$5:$H$304,Apontamentos!$C$5:$C$304,A84,Apontamentos!$O$5:$O$304,"OK")))</x:f>
      </x:c>
      <x:c r="O84" s="21" t="str">
        <x:f>IF(A84="","",IF(COUNTIF($A$5:$A$104,A84)&lt;&gt;1,0,SUMIFS(Apontamentos!$J$5:$J$304,Apontamentos!$C$5:$C$304,A84,Apontamentos!$O$5:$O$304,"OK")))</x:f>
      </x:c>
      <x:c r="P84" s="19" t="str">
        <x:f>IF(A84="","",IF(COUNTIF($A$5:$A$104,A84)&lt;&gt;1,0,SUMIFS(Apontamentos!$M$5:$M$304,Apontamentos!$C$5:$C$304,A84,Apontamentos!$O$5:$O$304,"OK")))</x:f>
      </x:c>
      <x:c r="Q84" s="19" t="n">
        <x:f>IF(J84=0,0,P84/J84)</x:f>
        <x:v>0</x:v>
      </x:c>
      <x:c r="R84" s="19" t="n">
        <x:f>IF(B84="",0,IFERROR(VLOOKUP(B84,Produtos!$A$5:$F$104,6,FALSE),0))</x:f>
        <x:v>0</x:v>
      </x:c>
      <x:c r="S84" s="19" t="str">
        <x:f>IF(A84="","",IF(J84=0,"",Q84-R84))</x:f>
      </x:c>
      <x:c r="T84" t="str">
        <x:f>IF(A84="","",IF(H84="Cancelada","CANCELADA",IF(H84="Concluída","CONCLUÍDA",IF(OR(COUNTIF($A$5:$A$104,A84)&lt;&gt;1,NOT(ISNUMBER(D84)),NOT(ISNUMBER(E84)),E84&lt;D84,NOT(ISNUMBER(Dashboard!$B$3)),NOT(ISNUMBER(F84)),F84&lt;=0,COUNTIF(Produtos!$A$5:$A$104,B84)&lt;&gt;1,AND(H84&lt;&gt;"Planejada",H84&lt;&gt;"Liberada",H84&lt;&gt;"Em produção",H84&lt;&gt;"Bloqueada")),"REVISAR DADOS",IF(H84="Bloqueada","BLOQUEADA",IF(Dashboard!$B$3&gt;E84,"ATRASADA",IF(AND(H84="Planejada",I84=0,Dashboard!$B$3&gt;D84),"INÍCIO ATRASADO",IF(E84-Dashboard!$B$3&lt;=2,"ATENÇÃO","NO PRAZO"))))))))</x:f>
      </x:c>
      <x:c r="U84" t="str">
        <x:f>IF(A84="","",IF(T84="CANCELADA","CANCELADA",IF(T84="CONCLUÍDA","ENCERRADA",IF(T84="REVISAR DADOS","REVISAR DADOS",IF(OR(T84="ATRASADA",T84="BLOQUEADA",T84="INÍCIO ATRASADO"),"1 - AGIR AGORA",IF(AND(I84&gt;0,L84&lt;IFERROR(VLOOKUP(B84,Produtos!$A$5:$F$104,5,FALSE),0)),"2 - INVESTIGAR PERDA",IF(AND(J84&gt;0,S84&gt;0),"2 - REVISAR CUSTO","3 - ACOMPANHAR")))))))</x:f>
      </x:c>
    </x:row>
    <x:row r="85">
      <x:c r="A85" s="13"/>
      <x:c r="B85" s="13"/>
      <x:c r="C85" t="str">
        <x:f>IF(B85="","",IFERROR(VLOOKUP(B85,Produtos!$A$5:$F$104,2,FALSE),"NÃO CADASTRADO"))</x:f>
      </x:c>
      <x:c r="D85" s="17"/>
      <x:c r="E85" s="17"/>
      <x:c r="F85" s="13"/>
      <x:c r="G85" s="13"/>
      <x:c r="H85" s="13"/>
      <x:c r="I85" t="str">
        <x:f>IF(A85="","",J85+K85)</x:f>
      </x:c>
      <x:c r="J85" t="str">
        <x:f>IF(A85="","",IF(COUNTIF($A$5:$A$104,A85)&lt;&gt;1,0,SUMIFS(Apontamentos!$F$5:$F$304,Apontamentos!$C$5:$C$304,A85,Apontamentos!$O$5:$O$304,"OK")))</x:f>
      </x:c>
      <x:c r="K85" t="str">
        <x:f>IF(A85="","",IF(COUNTIF($A$5:$A$104,A85)&lt;&gt;1,0,SUMIFS(Apontamentos!$G$5:$G$304,Apontamentos!$C$5:$C$304,A85,Apontamentos!$O$5:$O$304,"OK")))</x:f>
      </x:c>
      <x:c r="L85" s="20" t="n">
        <x:f>IF(I85=0,0,J85/I85)</x:f>
        <x:v>0</x:v>
      </x:c>
      <x:c r="M85" s="20" t="n">
        <x:f>IF(F85=0,0,J85/F85)</x:f>
        <x:v>0</x:v>
      </x:c>
      <x:c r="N85" s="21" t="str">
        <x:f>IF(A85="","",IF(COUNTIF($A$5:$A$104,A85)&lt;&gt;1,0,SUMIFS(Apontamentos!$H$5:$H$304,Apontamentos!$C$5:$C$304,A85,Apontamentos!$O$5:$O$304,"OK")))</x:f>
      </x:c>
      <x:c r="O85" s="21" t="str">
        <x:f>IF(A85="","",IF(COUNTIF($A$5:$A$104,A85)&lt;&gt;1,0,SUMIFS(Apontamentos!$J$5:$J$304,Apontamentos!$C$5:$C$304,A85,Apontamentos!$O$5:$O$304,"OK")))</x:f>
      </x:c>
      <x:c r="P85" s="19" t="str">
        <x:f>IF(A85="","",IF(COUNTIF($A$5:$A$104,A85)&lt;&gt;1,0,SUMIFS(Apontamentos!$M$5:$M$304,Apontamentos!$C$5:$C$304,A85,Apontamentos!$O$5:$O$304,"OK")))</x:f>
      </x:c>
      <x:c r="Q85" s="19" t="n">
        <x:f>IF(J85=0,0,P85/J85)</x:f>
        <x:v>0</x:v>
      </x:c>
      <x:c r="R85" s="19" t="n">
        <x:f>IF(B85="",0,IFERROR(VLOOKUP(B85,Produtos!$A$5:$F$104,6,FALSE),0))</x:f>
        <x:v>0</x:v>
      </x:c>
      <x:c r="S85" s="19" t="str">
        <x:f>IF(A85="","",IF(J85=0,"",Q85-R85))</x:f>
      </x:c>
      <x:c r="T85" t="str">
        <x:f>IF(A85="","",IF(H85="Cancelada","CANCELADA",IF(H85="Concluída","CONCLUÍDA",IF(OR(COUNTIF($A$5:$A$104,A85)&lt;&gt;1,NOT(ISNUMBER(D85)),NOT(ISNUMBER(E85)),E85&lt;D85,NOT(ISNUMBER(Dashboard!$B$3)),NOT(ISNUMBER(F85)),F85&lt;=0,COUNTIF(Produtos!$A$5:$A$104,B85)&lt;&gt;1,AND(H85&lt;&gt;"Planejada",H85&lt;&gt;"Liberada",H85&lt;&gt;"Em produção",H85&lt;&gt;"Bloqueada")),"REVISAR DADOS",IF(H85="Bloqueada","BLOQUEADA",IF(Dashboard!$B$3&gt;E85,"ATRASADA",IF(AND(H85="Planejada",I85=0,Dashboard!$B$3&gt;D85),"INÍCIO ATRASADO",IF(E85-Dashboard!$B$3&lt;=2,"ATENÇÃO","NO PRAZO"))))))))</x:f>
      </x:c>
      <x:c r="U85" t="str">
        <x:f>IF(A85="","",IF(T85="CANCELADA","CANCELADA",IF(T85="CONCLUÍDA","ENCERRADA",IF(T85="REVISAR DADOS","REVISAR DADOS",IF(OR(T85="ATRASADA",T85="BLOQUEADA",T85="INÍCIO ATRASADO"),"1 - AGIR AGORA",IF(AND(I85&gt;0,L85&lt;IFERROR(VLOOKUP(B85,Produtos!$A$5:$F$104,5,FALSE),0)),"2 - INVESTIGAR PERDA",IF(AND(J85&gt;0,S85&gt;0),"2 - REVISAR CUSTO","3 - ACOMPANHAR")))))))</x:f>
      </x:c>
    </x:row>
    <x:row r="86">
      <x:c r="A86" s="13"/>
      <x:c r="B86" s="13"/>
      <x:c r="C86" t="str">
        <x:f>IF(B86="","",IFERROR(VLOOKUP(B86,Produtos!$A$5:$F$104,2,FALSE),"NÃO CADASTRADO"))</x:f>
      </x:c>
      <x:c r="D86" s="17"/>
      <x:c r="E86" s="17"/>
      <x:c r="F86" s="13"/>
      <x:c r="G86" s="13"/>
      <x:c r="H86" s="13"/>
      <x:c r="I86" t="str">
        <x:f>IF(A86="","",J86+K86)</x:f>
      </x:c>
      <x:c r="J86" t="str">
        <x:f>IF(A86="","",IF(COUNTIF($A$5:$A$104,A86)&lt;&gt;1,0,SUMIFS(Apontamentos!$F$5:$F$304,Apontamentos!$C$5:$C$304,A86,Apontamentos!$O$5:$O$304,"OK")))</x:f>
      </x:c>
      <x:c r="K86" t="str">
        <x:f>IF(A86="","",IF(COUNTIF($A$5:$A$104,A86)&lt;&gt;1,0,SUMIFS(Apontamentos!$G$5:$G$304,Apontamentos!$C$5:$C$304,A86,Apontamentos!$O$5:$O$304,"OK")))</x:f>
      </x:c>
      <x:c r="L86" s="20" t="n">
        <x:f>IF(I86=0,0,J86/I86)</x:f>
        <x:v>0</x:v>
      </x:c>
      <x:c r="M86" s="20" t="n">
        <x:f>IF(F86=0,0,J86/F86)</x:f>
        <x:v>0</x:v>
      </x:c>
      <x:c r="N86" s="21" t="str">
        <x:f>IF(A86="","",IF(COUNTIF($A$5:$A$104,A86)&lt;&gt;1,0,SUMIFS(Apontamentos!$H$5:$H$304,Apontamentos!$C$5:$C$304,A86,Apontamentos!$O$5:$O$304,"OK")))</x:f>
      </x:c>
      <x:c r="O86" s="21" t="str">
        <x:f>IF(A86="","",IF(COUNTIF($A$5:$A$104,A86)&lt;&gt;1,0,SUMIFS(Apontamentos!$J$5:$J$304,Apontamentos!$C$5:$C$304,A86,Apontamentos!$O$5:$O$304,"OK")))</x:f>
      </x:c>
      <x:c r="P86" s="19" t="str">
        <x:f>IF(A86="","",IF(COUNTIF($A$5:$A$104,A86)&lt;&gt;1,0,SUMIFS(Apontamentos!$M$5:$M$304,Apontamentos!$C$5:$C$304,A86,Apontamentos!$O$5:$O$304,"OK")))</x:f>
      </x:c>
      <x:c r="Q86" s="19" t="n">
        <x:f>IF(J86=0,0,P86/J86)</x:f>
        <x:v>0</x:v>
      </x:c>
      <x:c r="R86" s="19" t="n">
        <x:f>IF(B86="",0,IFERROR(VLOOKUP(B86,Produtos!$A$5:$F$104,6,FALSE),0))</x:f>
        <x:v>0</x:v>
      </x:c>
      <x:c r="S86" s="19" t="str">
        <x:f>IF(A86="","",IF(J86=0,"",Q86-R86))</x:f>
      </x:c>
      <x:c r="T86" t="str">
        <x:f>IF(A86="","",IF(H86="Cancelada","CANCELADA",IF(H86="Concluída","CONCLUÍDA",IF(OR(COUNTIF($A$5:$A$104,A86)&lt;&gt;1,NOT(ISNUMBER(D86)),NOT(ISNUMBER(E86)),E86&lt;D86,NOT(ISNUMBER(Dashboard!$B$3)),NOT(ISNUMBER(F86)),F86&lt;=0,COUNTIF(Produtos!$A$5:$A$104,B86)&lt;&gt;1,AND(H86&lt;&gt;"Planejada",H86&lt;&gt;"Liberada",H86&lt;&gt;"Em produção",H86&lt;&gt;"Bloqueada")),"REVISAR DADOS",IF(H86="Bloqueada","BLOQUEADA",IF(Dashboard!$B$3&gt;E86,"ATRASADA",IF(AND(H86="Planejada",I86=0,Dashboard!$B$3&gt;D86),"INÍCIO ATRASADO",IF(E86-Dashboard!$B$3&lt;=2,"ATENÇÃO","NO PRAZO"))))))))</x:f>
      </x:c>
      <x:c r="U86" t="str">
        <x:f>IF(A86="","",IF(T86="CANCELADA","CANCELADA",IF(T86="CONCLUÍDA","ENCERRADA",IF(T86="REVISAR DADOS","REVISAR DADOS",IF(OR(T86="ATRASADA",T86="BLOQUEADA",T86="INÍCIO ATRASADO"),"1 - AGIR AGORA",IF(AND(I86&gt;0,L86&lt;IFERROR(VLOOKUP(B86,Produtos!$A$5:$F$104,5,FALSE),0)),"2 - INVESTIGAR PERDA",IF(AND(J86&gt;0,S86&gt;0),"2 - REVISAR CUSTO","3 - ACOMPANHAR")))))))</x:f>
      </x:c>
    </x:row>
    <x:row r="87">
      <x:c r="A87" s="13"/>
      <x:c r="B87" s="13"/>
      <x:c r="C87" t="str">
        <x:f>IF(B87="","",IFERROR(VLOOKUP(B87,Produtos!$A$5:$F$104,2,FALSE),"NÃO CADASTRADO"))</x:f>
      </x:c>
      <x:c r="D87" s="17"/>
      <x:c r="E87" s="17"/>
      <x:c r="F87" s="13"/>
      <x:c r="G87" s="13"/>
      <x:c r="H87" s="13"/>
      <x:c r="I87" t="str">
        <x:f>IF(A87="","",J87+K87)</x:f>
      </x:c>
      <x:c r="J87" t="str">
        <x:f>IF(A87="","",IF(COUNTIF($A$5:$A$104,A87)&lt;&gt;1,0,SUMIFS(Apontamentos!$F$5:$F$304,Apontamentos!$C$5:$C$304,A87,Apontamentos!$O$5:$O$304,"OK")))</x:f>
      </x:c>
      <x:c r="K87" t="str">
        <x:f>IF(A87="","",IF(COUNTIF($A$5:$A$104,A87)&lt;&gt;1,0,SUMIFS(Apontamentos!$G$5:$G$304,Apontamentos!$C$5:$C$304,A87,Apontamentos!$O$5:$O$304,"OK")))</x:f>
      </x:c>
      <x:c r="L87" s="20" t="n">
        <x:f>IF(I87=0,0,J87/I87)</x:f>
        <x:v>0</x:v>
      </x:c>
      <x:c r="M87" s="20" t="n">
        <x:f>IF(F87=0,0,J87/F87)</x:f>
        <x:v>0</x:v>
      </x:c>
      <x:c r="N87" s="21" t="str">
        <x:f>IF(A87="","",IF(COUNTIF($A$5:$A$104,A87)&lt;&gt;1,0,SUMIFS(Apontamentos!$H$5:$H$304,Apontamentos!$C$5:$C$304,A87,Apontamentos!$O$5:$O$304,"OK")))</x:f>
      </x:c>
      <x:c r="O87" s="21" t="str">
        <x:f>IF(A87="","",IF(COUNTIF($A$5:$A$104,A87)&lt;&gt;1,0,SUMIFS(Apontamentos!$J$5:$J$304,Apontamentos!$C$5:$C$304,A87,Apontamentos!$O$5:$O$304,"OK")))</x:f>
      </x:c>
      <x:c r="P87" s="19" t="str">
        <x:f>IF(A87="","",IF(COUNTIF($A$5:$A$104,A87)&lt;&gt;1,0,SUMIFS(Apontamentos!$M$5:$M$304,Apontamentos!$C$5:$C$304,A87,Apontamentos!$O$5:$O$304,"OK")))</x:f>
      </x:c>
      <x:c r="Q87" s="19" t="n">
        <x:f>IF(J87=0,0,P87/J87)</x:f>
        <x:v>0</x:v>
      </x:c>
      <x:c r="R87" s="19" t="n">
        <x:f>IF(B87="",0,IFERROR(VLOOKUP(B87,Produtos!$A$5:$F$104,6,FALSE),0))</x:f>
        <x:v>0</x:v>
      </x:c>
      <x:c r="S87" s="19" t="str">
        <x:f>IF(A87="","",IF(J87=0,"",Q87-R87))</x:f>
      </x:c>
      <x:c r="T87" t="str">
        <x:f>IF(A87="","",IF(H87="Cancelada","CANCELADA",IF(H87="Concluída","CONCLUÍDA",IF(OR(COUNTIF($A$5:$A$104,A87)&lt;&gt;1,NOT(ISNUMBER(D87)),NOT(ISNUMBER(E87)),E87&lt;D87,NOT(ISNUMBER(Dashboard!$B$3)),NOT(ISNUMBER(F87)),F87&lt;=0,COUNTIF(Produtos!$A$5:$A$104,B87)&lt;&gt;1,AND(H87&lt;&gt;"Planejada",H87&lt;&gt;"Liberada",H87&lt;&gt;"Em produção",H87&lt;&gt;"Bloqueada")),"REVISAR DADOS",IF(H87="Bloqueada","BLOQUEADA",IF(Dashboard!$B$3&gt;E87,"ATRASADA",IF(AND(H87="Planejada",I87=0,Dashboard!$B$3&gt;D87),"INÍCIO ATRASADO",IF(E87-Dashboard!$B$3&lt;=2,"ATENÇÃO","NO PRAZO"))))))))</x:f>
      </x:c>
      <x:c r="U87" t="str">
        <x:f>IF(A87="","",IF(T87="CANCELADA","CANCELADA",IF(T87="CONCLUÍDA","ENCERRADA",IF(T87="REVISAR DADOS","REVISAR DADOS",IF(OR(T87="ATRASADA",T87="BLOQUEADA",T87="INÍCIO ATRASADO"),"1 - AGIR AGORA",IF(AND(I87&gt;0,L87&lt;IFERROR(VLOOKUP(B87,Produtos!$A$5:$F$104,5,FALSE),0)),"2 - INVESTIGAR PERDA",IF(AND(J87&gt;0,S87&gt;0),"2 - REVISAR CUSTO","3 - ACOMPANHAR")))))))</x:f>
      </x:c>
    </x:row>
    <x:row r="88">
      <x:c r="A88" s="13"/>
      <x:c r="B88" s="13"/>
      <x:c r="C88" t="str">
        <x:f>IF(B88="","",IFERROR(VLOOKUP(B88,Produtos!$A$5:$F$104,2,FALSE),"NÃO CADASTRADO"))</x:f>
      </x:c>
      <x:c r="D88" s="17"/>
      <x:c r="E88" s="17"/>
      <x:c r="F88" s="13"/>
      <x:c r="G88" s="13"/>
      <x:c r="H88" s="13"/>
      <x:c r="I88" t="str">
        <x:f>IF(A88="","",J88+K88)</x:f>
      </x:c>
      <x:c r="J88" t="str">
        <x:f>IF(A88="","",IF(COUNTIF($A$5:$A$104,A88)&lt;&gt;1,0,SUMIFS(Apontamentos!$F$5:$F$304,Apontamentos!$C$5:$C$304,A88,Apontamentos!$O$5:$O$304,"OK")))</x:f>
      </x:c>
      <x:c r="K88" t="str">
        <x:f>IF(A88="","",IF(COUNTIF($A$5:$A$104,A88)&lt;&gt;1,0,SUMIFS(Apontamentos!$G$5:$G$304,Apontamentos!$C$5:$C$304,A88,Apontamentos!$O$5:$O$304,"OK")))</x:f>
      </x:c>
      <x:c r="L88" s="20" t="n">
        <x:f>IF(I88=0,0,J88/I88)</x:f>
        <x:v>0</x:v>
      </x:c>
      <x:c r="M88" s="20" t="n">
        <x:f>IF(F88=0,0,J88/F88)</x:f>
        <x:v>0</x:v>
      </x:c>
      <x:c r="N88" s="21" t="str">
        <x:f>IF(A88="","",IF(COUNTIF($A$5:$A$104,A88)&lt;&gt;1,0,SUMIFS(Apontamentos!$H$5:$H$304,Apontamentos!$C$5:$C$304,A88,Apontamentos!$O$5:$O$304,"OK")))</x:f>
      </x:c>
      <x:c r="O88" s="21" t="str">
        <x:f>IF(A88="","",IF(COUNTIF($A$5:$A$104,A88)&lt;&gt;1,0,SUMIFS(Apontamentos!$J$5:$J$304,Apontamentos!$C$5:$C$304,A88,Apontamentos!$O$5:$O$304,"OK")))</x:f>
      </x:c>
      <x:c r="P88" s="19" t="str">
        <x:f>IF(A88="","",IF(COUNTIF($A$5:$A$104,A88)&lt;&gt;1,0,SUMIFS(Apontamentos!$M$5:$M$304,Apontamentos!$C$5:$C$304,A88,Apontamentos!$O$5:$O$304,"OK")))</x:f>
      </x:c>
      <x:c r="Q88" s="19" t="n">
        <x:f>IF(J88=0,0,P88/J88)</x:f>
        <x:v>0</x:v>
      </x:c>
      <x:c r="R88" s="19" t="n">
        <x:f>IF(B88="",0,IFERROR(VLOOKUP(B88,Produtos!$A$5:$F$104,6,FALSE),0))</x:f>
        <x:v>0</x:v>
      </x:c>
      <x:c r="S88" s="19" t="str">
        <x:f>IF(A88="","",IF(J88=0,"",Q88-R88))</x:f>
      </x:c>
      <x:c r="T88" t="str">
        <x:f>IF(A88="","",IF(H88="Cancelada","CANCELADA",IF(H88="Concluída","CONCLUÍDA",IF(OR(COUNTIF($A$5:$A$104,A88)&lt;&gt;1,NOT(ISNUMBER(D88)),NOT(ISNUMBER(E88)),E88&lt;D88,NOT(ISNUMBER(Dashboard!$B$3)),NOT(ISNUMBER(F88)),F88&lt;=0,COUNTIF(Produtos!$A$5:$A$104,B88)&lt;&gt;1,AND(H88&lt;&gt;"Planejada",H88&lt;&gt;"Liberada",H88&lt;&gt;"Em produção",H88&lt;&gt;"Bloqueada")),"REVISAR DADOS",IF(H88="Bloqueada","BLOQUEADA",IF(Dashboard!$B$3&gt;E88,"ATRASADA",IF(AND(H88="Planejada",I88=0,Dashboard!$B$3&gt;D88),"INÍCIO ATRASADO",IF(E88-Dashboard!$B$3&lt;=2,"ATENÇÃO","NO PRAZO"))))))))</x:f>
      </x:c>
      <x:c r="U88" t="str">
        <x:f>IF(A88="","",IF(T88="CANCELADA","CANCELADA",IF(T88="CONCLUÍDA","ENCERRADA",IF(T88="REVISAR DADOS","REVISAR DADOS",IF(OR(T88="ATRASADA",T88="BLOQUEADA",T88="INÍCIO ATRASADO"),"1 - AGIR AGORA",IF(AND(I88&gt;0,L88&lt;IFERROR(VLOOKUP(B88,Produtos!$A$5:$F$104,5,FALSE),0)),"2 - INVESTIGAR PERDA",IF(AND(J88&gt;0,S88&gt;0),"2 - REVISAR CUSTO","3 - ACOMPANHAR")))))))</x:f>
      </x:c>
    </x:row>
    <x:row r="89">
      <x:c r="A89" s="13"/>
      <x:c r="B89" s="13"/>
      <x:c r="C89" t="str">
        <x:f>IF(B89="","",IFERROR(VLOOKUP(B89,Produtos!$A$5:$F$104,2,FALSE),"NÃO CADASTRADO"))</x:f>
      </x:c>
      <x:c r="D89" s="17"/>
      <x:c r="E89" s="17"/>
      <x:c r="F89" s="13"/>
      <x:c r="G89" s="13"/>
      <x:c r="H89" s="13"/>
      <x:c r="I89" t="str">
        <x:f>IF(A89="","",J89+K89)</x:f>
      </x:c>
      <x:c r="J89" t="str">
        <x:f>IF(A89="","",IF(COUNTIF($A$5:$A$104,A89)&lt;&gt;1,0,SUMIFS(Apontamentos!$F$5:$F$304,Apontamentos!$C$5:$C$304,A89,Apontamentos!$O$5:$O$304,"OK")))</x:f>
      </x:c>
      <x:c r="K89" t="str">
        <x:f>IF(A89="","",IF(COUNTIF($A$5:$A$104,A89)&lt;&gt;1,0,SUMIFS(Apontamentos!$G$5:$G$304,Apontamentos!$C$5:$C$304,A89,Apontamentos!$O$5:$O$304,"OK")))</x:f>
      </x:c>
      <x:c r="L89" s="20" t="n">
        <x:f>IF(I89=0,0,J89/I89)</x:f>
        <x:v>0</x:v>
      </x:c>
      <x:c r="M89" s="20" t="n">
        <x:f>IF(F89=0,0,J89/F89)</x:f>
        <x:v>0</x:v>
      </x:c>
      <x:c r="N89" s="21" t="str">
        <x:f>IF(A89="","",IF(COUNTIF($A$5:$A$104,A89)&lt;&gt;1,0,SUMIFS(Apontamentos!$H$5:$H$304,Apontamentos!$C$5:$C$304,A89,Apontamentos!$O$5:$O$304,"OK")))</x:f>
      </x:c>
      <x:c r="O89" s="21" t="str">
        <x:f>IF(A89="","",IF(COUNTIF($A$5:$A$104,A89)&lt;&gt;1,0,SUMIFS(Apontamentos!$J$5:$J$304,Apontamentos!$C$5:$C$304,A89,Apontamentos!$O$5:$O$304,"OK")))</x:f>
      </x:c>
      <x:c r="P89" s="19" t="str">
        <x:f>IF(A89="","",IF(COUNTIF($A$5:$A$104,A89)&lt;&gt;1,0,SUMIFS(Apontamentos!$M$5:$M$304,Apontamentos!$C$5:$C$304,A89,Apontamentos!$O$5:$O$304,"OK")))</x:f>
      </x:c>
      <x:c r="Q89" s="19" t="n">
        <x:f>IF(J89=0,0,P89/J89)</x:f>
        <x:v>0</x:v>
      </x:c>
      <x:c r="R89" s="19" t="n">
        <x:f>IF(B89="",0,IFERROR(VLOOKUP(B89,Produtos!$A$5:$F$104,6,FALSE),0))</x:f>
        <x:v>0</x:v>
      </x:c>
      <x:c r="S89" s="19" t="str">
        <x:f>IF(A89="","",IF(J89=0,"",Q89-R89))</x:f>
      </x:c>
      <x:c r="T89" t="str">
        <x:f>IF(A89="","",IF(H89="Cancelada","CANCELADA",IF(H89="Concluída","CONCLUÍDA",IF(OR(COUNTIF($A$5:$A$104,A89)&lt;&gt;1,NOT(ISNUMBER(D89)),NOT(ISNUMBER(E89)),E89&lt;D89,NOT(ISNUMBER(Dashboard!$B$3)),NOT(ISNUMBER(F89)),F89&lt;=0,COUNTIF(Produtos!$A$5:$A$104,B89)&lt;&gt;1,AND(H89&lt;&gt;"Planejada",H89&lt;&gt;"Liberada",H89&lt;&gt;"Em produção",H89&lt;&gt;"Bloqueada")),"REVISAR DADOS",IF(H89="Bloqueada","BLOQUEADA",IF(Dashboard!$B$3&gt;E89,"ATRASADA",IF(AND(H89="Planejada",I89=0,Dashboard!$B$3&gt;D89),"INÍCIO ATRASADO",IF(E89-Dashboard!$B$3&lt;=2,"ATENÇÃO","NO PRAZO"))))))))</x:f>
      </x:c>
      <x:c r="U89" t="str">
        <x:f>IF(A89="","",IF(T89="CANCELADA","CANCELADA",IF(T89="CONCLUÍDA","ENCERRADA",IF(T89="REVISAR DADOS","REVISAR DADOS",IF(OR(T89="ATRASADA",T89="BLOQUEADA",T89="INÍCIO ATRASADO"),"1 - AGIR AGORA",IF(AND(I89&gt;0,L89&lt;IFERROR(VLOOKUP(B89,Produtos!$A$5:$F$104,5,FALSE),0)),"2 - INVESTIGAR PERDA",IF(AND(J89&gt;0,S89&gt;0),"2 - REVISAR CUSTO","3 - ACOMPANHAR")))))))</x:f>
      </x:c>
    </x:row>
    <x:row r="90">
      <x:c r="A90" s="13"/>
      <x:c r="B90" s="13"/>
      <x:c r="C90" t="str">
        <x:f>IF(B90="","",IFERROR(VLOOKUP(B90,Produtos!$A$5:$F$104,2,FALSE),"NÃO CADASTRADO"))</x:f>
      </x:c>
      <x:c r="D90" s="17"/>
      <x:c r="E90" s="17"/>
      <x:c r="F90" s="13"/>
      <x:c r="G90" s="13"/>
      <x:c r="H90" s="13"/>
      <x:c r="I90" t="str">
        <x:f>IF(A90="","",J90+K90)</x:f>
      </x:c>
      <x:c r="J90" t="str">
        <x:f>IF(A90="","",IF(COUNTIF($A$5:$A$104,A90)&lt;&gt;1,0,SUMIFS(Apontamentos!$F$5:$F$304,Apontamentos!$C$5:$C$304,A90,Apontamentos!$O$5:$O$304,"OK")))</x:f>
      </x:c>
      <x:c r="K90" t="str">
        <x:f>IF(A90="","",IF(COUNTIF($A$5:$A$104,A90)&lt;&gt;1,0,SUMIFS(Apontamentos!$G$5:$G$304,Apontamentos!$C$5:$C$304,A90,Apontamentos!$O$5:$O$304,"OK")))</x:f>
      </x:c>
      <x:c r="L90" s="20" t="n">
        <x:f>IF(I90=0,0,J90/I90)</x:f>
        <x:v>0</x:v>
      </x:c>
      <x:c r="M90" s="20" t="n">
        <x:f>IF(F90=0,0,J90/F90)</x:f>
        <x:v>0</x:v>
      </x:c>
      <x:c r="N90" s="21" t="str">
        <x:f>IF(A90="","",IF(COUNTIF($A$5:$A$104,A90)&lt;&gt;1,0,SUMIFS(Apontamentos!$H$5:$H$304,Apontamentos!$C$5:$C$304,A90,Apontamentos!$O$5:$O$304,"OK")))</x:f>
      </x:c>
      <x:c r="O90" s="21" t="str">
        <x:f>IF(A90="","",IF(COUNTIF($A$5:$A$104,A90)&lt;&gt;1,0,SUMIFS(Apontamentos!$J$5:$J$304,Apontamentos!$C$5:$C$304,A90,Apontamentos!$O$5:$O$304,"OK")))</x:f>
      </x:c>
      <x:c r="P90" s="19" t="str">
        <x:f>IF(A90="","",IF(COUNTIF($A$5:$A$104,A90)&lt;&gt;1,0,SUMIFS(Apontamentos!$M$5:$M$304,Apontamentos!$C$5:$C$304,A90,Apontamentos!$O$5:$O$304,"OK")))</x:f>
      </x:c>
      <x:c r="Q90" s="19" t="n">
        <x:f>IF(J90=0,0,P90/J90)</x:f>
        <x:v>0</x:v>
      </x:c>
      <x:c r="R90" s="19" t="n">
        <x:f>IF(B90="",0,IFERROR(VLOOKUP(B90,Produtos!$A$5:$F$104,6,FALSE),0))</x:f>
        <x:v>0</x:v>
      </x:c>
      <x:c r="S90" s="19" t="str">
        <x:f>IF(A90="","",IF(J90=0,"",Q90-R90))</x:f>
      </x:c>
      <x:c r="T90" t="str">
        <x:f>IF(A90="","",IF(H90="Cancelada","CANCELADA",IF(H90="Concluída","CONCLUÍDA",IF(OR(COUNTIF($A$5:$A$104,A90)&lt;&gt;1,NOT(ISNUMBER(D90)),NOT(ISNUMBER(E90)),E90&lt;D90,NOT(ISNUMBER(Dashboard!$B$3)),NOT(ISNUMBER(F90)),F90&lt;=0,COUNTIF(Produtos!$A$5:$A$104,B90)&lt;&gt;1,AND(H90&lt;&gt;"Planejada",H90&lt;&gt;"Liberada",H90&lt;&gt;"Em produção",H90&lt;&gt;"Bloqueada")),"REVISAR DADOS",IF(H90="Bloqueada","BLOQUEADA",IF(Dashboard!$B$3&gt;E90,"ATRASADA",IF(AND(H90="Planejada",I90=0,Dashboard!$B$3&gt;D90),"INÍCIO ATRASADO",IF(E90-Dashboard!$B$3&lt;=2,"ATENÇÃO","NO PRAZO"))))))))</x:f>
      </x:c>
      <x:c r="U90" t="str">
        <x:f>IF(A90="","",IF(T90="CANCELADA","CANCELADA",IF(T90="CONCLUÍDA","ENCERRADA",IF(T90="REVISAR DADOS","REVISAR DADOS",IF(OR(T90="ATRASADA",T90="BLOQUEADA",T90="INÍCIO ATRASADO"),"1 - AGIR AGORA",IF(AND(I90&gt;0,L90&lt;IFERROR(VLOOKUP(B90,Produtos!$A$5:$F$104,5,FALSE),0)),"2 - INVESTIGAR PERDA",IF(AND(J90&gt;0,S90&gt;0),"2 - REVISAR CUSTO","3 - ACOMPANHAR")))))))</x:f>
      </x:c>
    </x:row>
    <x:row r="91">
      <x:c r="A91" s="13"/>
      <x:c r="B91" s="13"/>
      <x:c r="C91" t="str">
        <x:f>IF(B91="","",IFERROR(VLOOKUP(B91,Produtos!$A$5:$F$104,2,FALSE),"NÃO CADASTRADO"))</x:f>
      </x:c>
      <x:c r="D91" s="17"/>
      <x:c r="E91" s="17"/>
      <x:c r="F91" s="13"/>
      <x:c r="G91" s="13"/>
      <x:c r="H91" s="13"/>
      <x:c r="I91" t="str">
        <x:f>IF(A91="","",J91+K91)</x:f>
      </x:c>
      <x:c r="J91" t="str">
        <x:f>IF(A91="","",IF(COUNTIF($A$5:$A$104,A91)&lt;&gt;1,0,SUMIFS(Apontamentos!$F$5:$F$304,Apontamentos!$C$5:$C$304,A91,Apontamentos!$O$5:$O$304,"OK")))</x:f>
      </x:c>
      <x:c r="K91" t="str">
        <x:f>IF(A91="","",IF(COUNTIF($A$5:$A$104,A91)&lt;&gt;1,0,SUMIFS(Apontamentos!$G$5:$G$304,Apontamentos!$C$5:$C$304,A91,Apontamentos!$O$5:$O$304,"OK")))</x:f>
      </x:c>
      <x:c r="L91" s="20" t="n">
        <x:f>IF(I91=0,0,J91/I91)</x:f>
        <x:v>0</x:v>
      </x:c>
      <x:c r="M91" s="20" t="n">
        <x:f>IF(F91=0,0,J91/F91)</x:f>
        <x:v>0</x:v>
      </x:c>
      <x:c r="N91" s="21" t="str">
        <x:f>IF(A91="","",IF(COUNTIF($A$5:$A$104,A91)&lt;&gt;1,0,SUMIFS(Apontamentos!$H$5:$H$304,Apontamentos!$C$5:$C$304,A91,Apontamentos!$O$5:$O$304,"OK")))</x:f>
      </x:c>
      <x:c r="O91" s="21" t="str">
        <x:f>IF(A91="","",IF(COUNTIF($A$5:$A$104,A91)&lt;&gt;1,0,SUMIFS(Apontamentos!$J$5:$J$304,Apontamentos!$C$5:$C$304,A91,Apontamentos!$O$5:$O$304,"OK")))</x:f>
      </x:c>
      <x:c r="P91" s="19" t="str">
        <x:f>IF(A91="","",IF(COUNTIF($A$5:$A$104,A91)&lt;&gt;1,0,SUMIFS(Apontamentos!$M$5:$M$304,Apontamentos!$C$5:$C$304,A91,Apontamentos!$O$5:$O$304,"OK")))</x:f>
      </x:c>
      <x:c r="Q91" s="19" t="n">
        <x:f>IF(J91=0,0,P91/J91)</x:f>
        <x:v>0</x:v>
      </x:c>
      <x:c r="R91" s="19" t="n">
        <x:f>IF(B91="",0,IFERROR(VLOOKUP(B91,Produtos!$A$5:$F$104,6,FALSE),0))</x:f>
        <x:v>0</x:v>
      </x:c>
      <x:c r="S91" s="19" t="str">
        <x:f>IF(A91="","",IF(J91=0,"",Q91-R91))</x:f>
      </x:c>
      <x:c r="T91" t="str">
        <x:f>IF(A91="","",IF(H91="Cancelada","CANCELADA",IF(H91="Concluída","CONCLUÍDA",IF(OR(COUNTIF($A$5:$A$104,A91)&lt;&gt;1,NOT(ISNUMBER(D91)),NOT(ISNUMBER(E91)),E91&lt;D91,NOT(ISNUMBER(Dashboard!$B$3)),NOT(ISNUMBER(F91)),F91&lt;=0,COUNTIF(Produtos!$A$5:$A$104,B91)&lt;&gt;1,AND(H91&lt;&gt;"Planejada",H91&lt;&gt;"Liberada",H91&lt;&gt;"Em produção",H91&lt;&gt;"Bloqueada")),"REVISAR DADOS",IF(H91="Bloqueada","BLOQUEADA",IF(Dashboard!$B$3&gt;E91,"ATRASADA",IF(AND(H91="Planejada",I91=0,Dashboard!$B$3&gt;D91),"INÍCIO ATRASADO",IF(E91-Dashboard!$B$3&lt;=2,"ATENÇÃO","NO PRAZO"))))))))</x:f>
      </x:c>
      <x:c r="U91" t="str">
        <x:f>IF(A91="","",IF(T91="CANCELADA","CANCELADA",IF(T91="CONCLUÍDA","ENCERRADA",IF(T91="REVISAR DADOS","REVISAR DADOS",IF(OR(T91="ATRASADA",T91="BLOQUEADA",T91="INÍCIO ATRASADO"),"1 - AGIR AGORA",IF(AND(I91&gt;0,L91&lt;IFERROR(VLOOKUP(B91,Produtos!$A$5:$F$104,5,FALSE),0)),"2 - INVESTIGAR PERDA",IF(AND(J91&gt;0,S91&gt;0),"2 - REVISAR CUSTO","3 - ACOMPANHAR")))))))</x:f>
      </x:c>
    </x:row>
    <x:row r="92">
      <x:c r="A92" s="13"/>
      <x:c r="B92" s="13"/>
      <x:c r="C92" t="str">
        <x:f>IF(B92="","",IFERROR(VLOOKUP(B92,Produtos!$A$5:$F$104,2,FALSE),"NÃO CADASTRADO"))</x:f>
      </x:c>
      <x:c r="D92" s="17"/>
      <x:c r="E92" s="17"/>
      <x:c r="F92" s="13"/>
      <x:c r="G92" s="13"/>
      <x:c r="H92" s="13"/>
      <x:c r="I92" t="str">
        <x:f>IF(A92="","",J92+K92)</x:f>
      </x:c>
      <x:c r="J92" t="str">
        <x:f>IF(A92="","",IF(COUNTIF($A$5:$A$104,A92)&lt;&gt;1,0,SUMIFS(Apontamentos!$F$5:$F$304,Apontamentos!$C$5:$C$304,A92,Apontamentos!$O$5:$O$304,"OK")))</x:f>
      </x:c>
      <x:c r="K92" t="str">
        <x:f>IF(A92="","",IF(COUNTIF($A$5:$A$104,A92)&lt;&gt;1,0,SUMIFS(Apontamentos!$G$5:$G$304,Apontamentos!$C$5:$C$304,A92,Apontamentos!$O$5:$O$304,"OK")))</x:f>
      </x:c>
      <x:c r="L92" s="20" t="n">
        <x:f>IF(I92=0,0,J92/I92)</x:f>
        <x:v>0</x:v>
      </x:c>
      <x:c r="M92" s="20" t="n">
        <x:f>IF(F92=0,0,J92/F92)</x:f>
        <x:v>0</x:v>
      </x:c>
      <x:c r="N92" s="21" t="str">
        <x:f>IF(A92="","",IF(COUNTIF($A$5:$A$104,A92)&lt;&gt;1,0,SUMIFS(Apontamentos!$H$5:$H$304,Apontamentos!$C$5:$C$304,A92,Apontamentos!$O$5:$O$304,"OK")))</x:f>
      </x:c>
      <x:c r="O92" s="21" t="str">
        <x:f>IF(A92="","",IF(COUNTIF($A$5:$A$104,A92)&lt;&gt;1,0,SUMIFS(Apontamentos!$J$5:$J$304,Apontamentos!$C$5:$C$304,A92,Apontamentos!$O$5:$O$304,"OK")))</x:f>
      </x:c>
      <x:c r="P92" s="19" t="str">
        <x:f>IF(A92="","",IF(COUNTIF($A$5:$A$104,A92)&lt;&gt;1,0,SUMIFS(Apontamentos!$M$5:$M$304,Apontamentos!$C$5:$C$304,A92,Apontamentos!$O$5:$O$304,"OK")))</x:f>
      </x:c>
      <x:c r="Q92" s="19" t="n">
        <x:f>IF(J92=0,0,P92/J92)</x:f>
        <x:v>0</x:v>
      </x:c>
      <x:c r="R92" s="19" t="n">
        <x:f>IF(B92="",0,IFERROR(VLOOKUP(B92,Produtos!$A$5:$F$104,6,FALSE),0))</x:f>
        <x:v>0</x:v>
      </x:c>
      <x:c r="S92" s="19" t="str">
        <x:f>IF(A92="","",IF(J92=0,"",Q92-R92))</x:f>
      </x:c>
      <x:c r="T92" t="str">
        <x:f>IF(A92="","",IF(H92="Cancelada","CANCELADA",IF(H92="Concluída","CONCLUÍDA",IF(OR(COUNTIF($A$5:$A$104,A92)&lt;&gt;1,NOT(ISNUMBER(D92)),NOT(ISNUMBER(E92)),E92&lt;D92,NOT(ISNUMBER(Dashboard!$B$3)),NOT(ISNUMBER(F92)),F92&lt;=0,COUNTIF(Produtos!$A$5:$A$104,B92)&lt;&gt;1,AND(H92&lt;&gt;"Planejada",H92&lt;&gt;"Liberada",H92&lt;&gt;"Em produção",H92&lt;&gt;"Bloqueada")),"REVISAR DADOS",IF(H92="Bloqueada","BLOQUEADA",IF(Dashboard!$B$3&gt;E92,"ATRASADA",IF(AND(H92="Planejada",I92=0,Dashboard!$B$3&gt;D92),"INÍCIO ATRASADO",IF(E92-Dashboard!$B$3&lt;=2,"ATENÇÃO","NO PRAZO"))))))))</x:f>
      </x:c>
      <x:c r="U92" t="str">
        <x:f>IF(A92="","",IF(T92="CANCELADA","CANCELADA",IF(T92="CONCLUÍDA","ENCERRADA",IF(T92="REVISAR DADOS","REVISAR DADOS",IF(OR(T92="ATRASADA",T92="BLOQUEADA",T92="INÍCIO ATRASADO"),"1 - AGIR AGORA",IF(AND(I92&gt;0,L92&lt;IFERROR(VLOOKUP(B92,Produtos!$A$5:$F$104,5,FALSE),0)),"2 - INVESTIGAR PERDA",IF(AND(J92&gt;0,S92&gt;0),"2 - REVISAR CUSTO","3 - ACOMPANHAR")))))))</x:f>
      </x:c>
    </x:row>
    <x:row r="93">
      <x:c r="A93" s="13"/>
      <x:c r="B93" s="13"/>
      <x:c r="C93" t="str">
        <x:f>IF(B93="","",IFERROR(VLOOKUP(B93,Produtos!$A$5:$F$104,2,FALSE),"NÃO CADASTRADO"))</x:f>
      </x:c>
      <x:c r="D93" s="17"/>
      <x:c r="E93" s="17"/>
      <x:c r="F93" s="13"/>
      <x:c r="G93" s="13"/>
      <x:c r="H93" s="13"/>
      <x:c r="I93" t="str">
        <x:f>IF(A93="","",J93+K93)</x:f>
      </x:c>
      <x:c r="J93" t="str">
        <x:f>IF(A93="","",IF(COUNTIF($A$5:$A$104,A93)&lt;&gt;1,0,SUMIFS(Apontamentos!$F$5:$F$304,Apontamentos!$C$5:$C$304,A93,Apontamentos!$O$5:$O$304,"OK")))</x:f>
      </x:c>
      <x:c r="K93" t="str">
        <x:f>IF(A93="","",IF(COUNTIF($A$5:$A$104,A93)&lt;&gt;1,0,SUMIFS(Apontamentos!$G$5:$G$304,Apontamentos!$C$5:$C$304,A93,Apontamentos!$O$5:$O$304,"OK")))</x:f>
      </x:c>
      <x:c r="L93" s="20" t="n">
        <x:f>IF(I93=0,0,J93/I93)</x:f>
        <x:v>0</x:v>
      </x:c>
      <x:c r="M93" s="20" t="n">
        <x:f>IF(F93=0,0,J93/F93)</x:f>
        <x:v>0</x:v>
      </x:c>
      <x:c r="N93" s="21" t="str">
        <x:f>IF(A93="","",IF(COUNTIF($A$5:$A$104,A93)&lt;&gt;1,0,SUMIFS(Apontamentos!$H$5:$H$304,Apontamentos!$C$5:$C$304,A93,Apontamentos!$O$5:$O$304,"OK")))</x:f>
      </x:c>
      <x:c r="O93" s="21" t="str">
        <x:f>IF(A93="","",IF(COUNTIF($A$5:$A$104,A93)&lt;&gt;1,0,SUMIFS(Apontamentos!$J$5:$J$304,Apontamentos!$C$5:$C$304,A93,Apontamentos!$O$5:$O$304,"OK")))</x:f>
      </x:c>
      <x:c r="P93" s="19" t="str">
        <x:f>IF(A93="","",IF(COUNTIF($A$5:$A$104,A93)&lt;&gt;1,0,SUMIFS(Apontamentos!$M$5:$M$304,Apontamentos!$C$5:$C$304,A93,Apontamentos!$O$5:$O$304,"OK")))</x:f>
      </x:c>
      <x:c r="Q93" s="19" t="n">
        <x:f>IF(J93=0,0,P93/J93)</x:f>
        <x:v>0</x:v>
      </x:c>
      <x:c r="R93" s="19" t="n">
        <x:f>IF(B93="",0,IFERROR(VLOOKUP(B93,Produtos!$A$5:$F$104,6,FALSE),0))</x:f>
        <x:v>0</x:v>
      </x:c>
      <x:c r="S93" s="19" t="str">
        <x:f>IF(A93="","",IF(J93=0,"",Q93-R93))</x:f>
      </x:c>
      <x:c r="T93" t="str">
        <x:f>IF(A93="","",IF(H93="Cancelada","CANCELADA",IF(H93="Concluída","CONCLUÍDA",IF(OR(COUNTIF($A$5:$A$104,A93)&lt;&gt;1,NOT(ISNUMBER(D93)),NOT(ISNUMBER(E93)),E93&lt;D93,NOT(ISNUMBER(Dashboard!$B$3)),NOT(ISNUMBER(F93)),F93&lt;=0,COUNTIF(Produtos!$A$5:$A$104,B93)&lt;&gt;1,AND(H93&lt;&gt;"Planejada",H93&lt;&gt;"Liberada",H93&lt;&gt;"Em produção",H93&lt;&gt;"Bloqueada")),"REVISAR DADOS",IF(H93="Bloqueada","BLOQUEADA",IF(Dashboard!$B$3&gt;E93,"ATRASADA",IF(AND(H93="Planejada",I93=0,Dashboard!$B$3&gt;D93),"INÍCIO ATRASADO",IF(E93-Dashboard!$B$3&lt;=2,"ATENÇÃO","NO PRAZO"))))))))</x:f>
      </x:c>
      <x:c r="U93" t="str">
        <x:f>IF(A93="","",IF(T93="CANCELADA","CANCELADA",IF(T93="CONCLUÍDA","ENCERRADA",IF(T93="REVISAR DADOS","REVISAR DADOS",IF(OR(T93="ATRASADA",T93="BLOQUEADA",T93="INÍCIO ATRASADO"),"1 - AGIR AGORA",IF(AND(I93&gt;0,L93&lt;IFERROR(VLOOKUP(B93,Produtos!$A$5:$F$104,5,FALSE),0)),"2 - INVESTIGAR PERDA",IF(AND(J93&gt;0,S93&gt;0),"2 - REVISAR CUSTO","3 - ACOMPANHAR")))))))</x:f>
      </x:c>
    </x:row>
    <x:row r="94">
      <x:c r="A94" s="13"/>
      <x:c r="B94" s="13"/>
      <x:c r="C94" t="str">
        <x:f>IF(B94="","",IFERROR(VLOOKUP(B94,Produtos!$A$5:$F$104,2,FALSE),"NÃO CADASTRADO"))</x:f>
      </x:c>
      <x:c r="D94" s="17"/>
      <x:c r="E94" s="17"/>
      <x:c r="F94" s="13"/>
      <x:c r="G94" s="13"/>
      <x:c r="H94" s="13"/>
      <x:c r="I94" t="str">
        <x:f>IF(A94="","",J94+K94)</x:f>
      </x:c>
      <x:c r="J94" t="str">
        <x:f>IF(A94="","",IF(COUNTIF($A$5:$A$104,A94)&lt;&gt;1,0,SUMIFS(Apontamentos!$F$5:$F$304,Apontamentos!$C$5:$C$304,A94,Apontamentos!$O$5:$O$304,"OK")))</x:f>
      </x:c>
      <x:c r="K94" t="str">
        <x:f>IF(A94="","",IF(COUNTIF($A$5:$A$104,A94)&lt;&gt;1,0,SUMIFS(Apontamentos!$G$5:$G$304,Apontamentos!$C$5:$C$304,A94,Apontamentos!$O$5:$O$304,"OK")))</x:f>
      </x:c>
      <x:c r="L94" s="20" t="n">
        <x:f>IF(I94=0,0,J94/I94)</x:f>
        <x:v>0</x:v>
      </x:c>
      <x:c r="M94" s="20" t="n">
        <x:f>IF(F94=0,0,J94/F94)</x:f>
        <x:v>0</x:v>
      </x:c>
      <x:c r="N94" s="21" t="str">
        <x:f>IF(A94="","",IF(COUNTIF($A$5:$A$104,A94)&lt;&gt;1,0,SUMIFS(Apontamentos!$H$5:$H$304,Apontamentos!$C$5:$C$304,A94,Apontamentos!$O$5:$O$304,"OK")))</x:f>
      </x:c>
      <x:c r="O94" s="21" t="str">
        <x:f>IF(A94="","",IF(COUNTIF($A$5:$A$104,A94)&lt;&gt;1,0,SUMIFS(Apontamentos!$J$5:$J$304,Apontamentos!$C$5:$C$304,A94,Apontamentos!$O$5:$O$304,"OK")))</x:f>
      </x:c>
      <x:c r="P94" s="19" t="str">
        <x:f>IF(A94="","",IF(COUNTIF($A$5:$A$104,A94)&lt;&gt;1,0,SUMIFS(Apontamentos!$M$5:$M$304,Apontamentos!$C$5:$C$304,A94,Apontamentos!$O$5:$O$304,"OK")))</x:f>
      </x:c>
      <x:c r="Q94" s="19" t="n">
        <x:f>IF(J94=0,0,P94/J94)</x:f>
        <x:v>0</x:v>
      </x:c>
      <x:c r="R94" s="19" t="n">
        <x:f>IF(B94="",0,IFERROR(VLOOKUP(B94,Produtos!$A$5:$F$104,6,FALSE),0))</x:f>
        <x:v>0</x:v>
      </x:c>
      <x:c r="S94" s="19" t="str">
        <x:f>IF(A94="","",IF(J94=0,"",Q94-R94))</x:f>
      </x:c>
      <x:c r="T94" t="str">
        <x:f>IF(A94="","",IF(H94="Cancelada","CANCELADA",IF(H94="Concluída","CONCLUÍDA",IF(OR(COUNTIF($A$5:$A$104,A94)&lt;&gt;1,NOT(ISNUMBER(D94)),NOT(ISNUMBER(E94)),E94&lt;D94,NOT(ISNUMBER(Dashboard!$B$3)),NOT(ISNUMBER(F94)),F94&lt;=0,COUNTIF(Produtos!$A$5:$A$104,B94)&lt;&gt;1,AND(H94&lt;&gt;"Planejada",H94&lt;&gt;"Liberada",H94&lt;&gt;"Em produção",H94&lt;&gt;"Bloqueada")),"REVISAR DADOS",IF(H94="Bloqueada","BLOQUEADA",IF(Dashboard!$B$3&gt;E94,"ATRASADA",IF(AND(H94="Planejada",I94=0,Dashboard!$B$3&gt;D94),"INÍCIO ATRASADO",IF(E94-Dashboard!$B$3&lt;=2,"ATENÇÃO","NO PRAZO"))))))))</x:f>
      </x:c>
      <x:c r="U94" t="str">
        <x:f>IF(A94="","",IF(T94="CANCELADA","CANCELADA",IF(T94="CONCLUÍDA","ENCERRADA",IF(T94="REVISAR DADOS","REVISAR DADOS",IF(OR(T94="ATRASADA",T94="BLOQUEADA",T94="INÍCIO ATRASADO"),"1 - AGIR AGORA",IF(AND(I94&gt;0,L94&lt;IFERROR(VLOOKUP(B94,Produtos!$A$5:$F$104,5,FALSE),0)),"2 - INVESTIGAR PERDA",IF(AND(J94&gt;0,S94&gt;0),"2 - REVISAR CUSTO","3 - ACOMPANHAR")))))))</x:f>
      </x:c>
    </x:row>
    <x:row r="95">
      <x:c r="A95" s="13"/>
      <x:c r="B95" s="13"/>
      <x:c r="C95" t="str">
        <x:f>IF(B95="","",IFERROR(VLOOKUP(B95,Produtos!$A$5:$F$104,2,FALSE),"NÃO CADASTRADO"))</x:f>
      </x:c>
      <x:c r="D95" s="17"/>
      <x:c r="E95" s="17"/>
      <x:c r="F95" s="13"/>
      <x:c r="G95" s="13"/>
      <x:c r="H95" s="13"/>
      <x:c r="I95" t="str">
        <x:f>IF(A95="","",J95+K95)</x:f>
      </x:c>
      <x:c r="J95" t="str">
        <x:f>IF(A95="","",IF(COUNTIF($A$5:$A$104,A95)&lt;&gt;1,0,SUMIFS(Apontamentos!$F$5:$F$304,Apontamentos!$C$5:$C$304,A95,Apontamentos!$O$5:$O$304,"OK")))</x:f>
      </x:c>
      <x:c r="K95" t="str">
        <x:f>IF(A95="","",IF(COUNTIF($A$5:$A$104,A95)&lt;&gt;1,0,SUMIFS(Apontamentos!$G$5:$G$304,Apontamentos!$C$5:$C$304,A95,Apontamentos!$O$5:$O$304,"OK")))</x:f>
      </x:c>
      <x:c r="L95" s="20" t="n">
        <x:f>IF(I95=0,0,J95/I95)</x:f>
        <x:v>0</x:v>
      </x:c>
      <x:c r="M95" s="20" t="n">
        <x:f>IF(F95=0,0,J95/F95)</x:f>
        <x:v>0</x:v>
      </x:c>
      <x:c r="N95" s="21" t="str">
        <x:f>IF(A95="","",IF(COUNTIF($A$5:$A$104,A95)&lt;&gt;1,0,SUMIFS(Apontamentos!$H$5:$H$304,Apontamentos!$C$5:$C$304,A95,Apontamentos!$O$5:$O$304,"OK")))</x:f>
      </x:c>
      <x:c r="O95" s="21" t="str">
        <x:f>IF(A95="","",IF(COUNTIF($A$5:$A$104,A95)&lt;&gt;1,0,SUMIFS(Apontamentos!$J$5:$J$304,Apontamentos!$C$5:$C$304,A95,Apontamentos!$O$5:$O$304,"OK")))</x:f>
      </x:c>
      <x:c r="P95" s="19" t="str">
        <x:f>IF(A95="","",IF(COUNTIF($A$5:$A$104,A95)&lt;&gt;1,0,SUMIFS(Apontamentos!$M$5:$M$304,Apontamentos!$C$5:$C$304,A95,Apontamentos!$O$5:$O$304,"OK")))</x:f>
      </x:c>
      <x:c r="Q95" s="19" t="n">
        <x:f>IF(J95=0,0,P95/J95)</x:f>
        <x:v>0</x:v>
      </x:c>
      <x:c r="R95" s="19" t="n">
        <x:f>IF(B95="",0,IFERROR(VLOOKUP(B95,Produtos!$A$5:$F$104,6,FALSE),0))</x:f>
        <x:v>0</x:v>
      </x:c>
      <x:c r="S95" s="19" t="str">
        <x:f>IF(A95="","",IF(J95=0,"",Q95-R95))</x:f>
      </x:c>
      <x:c r="T95" t="str">
        <x:f>IF(A95="","",IF(H95="Cancelada","CANCELADA",IF(H95="Concluída","CONCLUÍDA",IF(OR(COUNTIF($A$5:$A$104,A95)&lt;&gt;1,NOT(ISNUMBER(D95)),NOT(ISNUMBER(E95)),E95&lt;D95,NOT(ISNUMBER(Dashboard!$B$3)),NOT(ISNUMBER(F95)),F95&lt;=0,COUNTIF(Produtos!$A$5:$A$104,B95)&lt;&gt;1,AND(H95&lt;&gt;"Planejada",H95&lt;&gt;"Liberada",H95&lt;&gt;"Em produção",H95&lt;&gt;"Bloqueada")),"REVISAR DADOS",IF(H95="Bloqueada","BLOQUEADA",IF(Dashboard!$B$3&gt;E95,"ATRASADA",IF(AND(H95="Planejada",I95=0,Dashboard!$B$3&gt;D95),"INÍCIO ATRASADO",IF(E95-Dashboard!$B$3&lt;=2,"ATENÇÃO","NO PRAZO"))))))))</x:f>
      </x:c>
      <x:c r="U95" t="str">
        <x:f>IF(A95="","",IF(T95="CANCELADA","CANCELADA",IF(T95="CONCLUÍDA","ENCERRADA",IF(T95="REVISAR DADOS","REVISAR DADOS",IF(OR(T95="ATRASADA",T95="BLOQUEADA",T95="INÍCIO ATRASADO"),"1 - AGIR AGORA",IF(AND(I95&gt;0,L95&lt;IFERROR(VLOOKUP(B95,Produtos!$A$5:$F$104,5,FALSE),0)),"2 - INVESTIGAR PERDA",IF(AND(J95&gt;0,S95&gt;0),"2 - REVISAR CUSTO","3 - ACOMPANHAR")))))))</x:f>
      </x:c>
    </x:row>
    <x:row r="96">
      <x:c r="A96" s="13"/>
      <x:c r="B96" s="13"/>
      <x:c r="C96" t="str">
        <x:f>IF(B96="","",IFERROR(VLOOKUP(B96,Produtos!$A$5:$F$104,2,FALSE),"NÃO CADASTRADO"))</x:f>
      </x:c>
      <x:c r="D96" s="17"/>
      <x:c r="E96" s="17"/>
      <x:c r="F96" s="13"/>
      <x:c r="G96" s="13"/>
      <x:c r="H96" s="13"/>
      <x:c r="I96" t="str">
        <x:f>IF(A96="","",J96+K96)</x:f>
      </x:c>
      <x:c r="J96" t="str">
        <x:f>IF(A96="","",IF(COUNTIF($A$5:$A$104,A96)&lt;&gt;1,0,SUMIFS(Apontamentos!$F$5:$F$304,Apontamentos!$C$5:$C$304,A96,Apontamentos!$O$5:$O$304,"OK")))</x:f>
      </x:c>
      <x:c r="K96" t="str">
        <x:f>IF(A96="","",IF(COUNTIF($A$5:$A$104,A96)&lt;&gt;1,0,SUMIFS(Apontamentos!$G$5:$G$304,Apontamentos!$C$5:$C$304,A96,Apontamentos!$O$5:$O$304,"OK")))</x:f>
      </x:c>
      <x:c r="L96" s="20" t="n">
        <x:f>IF(I96=0,0,J96/I96)</x:f>
        <x:v>0</x:v>
      </x:c>
      <x:c r="M96" s="20" t="n">
        <x:f>IF(F96=0,0,J96/F96)</x:f>
        <x:v>0</x:v>
      </x:c>
      <x:c r="N96" s="21" t="str">
        <x:f>IF(A96="","",IF(COUNTIF($A$5:$A$104,A96)&lt;&gt;1,0,SUMIFS(Apontamentos!$H$5:$H$304,Apontamentos!$C$5:$C$304,A96,Apontamentos!$O$5:$O$304,"OK")))</x:f>
      </x:c>
      <x:c r="O96" s="21" t="str">
        <x:f>IF(A96="","",IF(COUNTIF($A$5:$A$104,A96)&lt;&gt;1,0,SUMIFS(Apontamentos!$J$5:$J$304,Apontamentos!$C$5:$C$304,A96,Apontamentos!$O$5:$O$304,"OK")))</x:f>
      </x:c>
      <x:c r="P96" s="19" t="str">
        <x:f>IF(A96="","",IF(COUNTIF($A$5:$A$104,A96)&lt;&gt;1,0,SUMIFS(Apontamentos!$M$5:$M$304,Apontamentos!$C$5:$C$304,A96,Apontamentos!$O$5:$O$304,"OK")))</x:f>
      </x:c>
      <x:c r="Q96" s="19" t="n">
        <x:f>IF(J96=0,0,P96/J96)</x:f>
        <x:v>0</x:v>
      </x:c>
      <x:c r="R96" s="19" t="n">
        <x:f>IF(B96="",0,IFERROR(VLOOKUP(B96,Produtos!$A$5:$F$104,6,FALSE),0))</x:f>
        <x:v>0</x:v>
      </x:c>
      <x:c r="S96" s="19" t="str">
        <x:f>IF(A96="","",IF(J96=0,"",Q96-R96))</x:f>
      </x:c>
      <x:c r="T96" t="str">
        <x:f>IF(A96="","",IF(H96="Cancelada","CANCELADA",IF(H96="Concluída","CONCLUÍDA",IF(OR(COUNTIF($A$5:$A$104,A96)&lt;&gt;1,NOT(ISNUMBER(D96)),NOT(ISNUMBER(E96)),E96&lt;D96,NOT(ISNUMBER(Dashboard!$B$3)),NOT(ISNUMBER(F96)),F96&lt;=0,COUNTIF(Produtos!$A$5:$A$104,B96)&lt;&gt;1,AND(H96&lt;&gt;"Planejada",H96&lt;&gt;"Liberada",H96&lt;&gt;"Em produção",H96&lt;&gt;"Bloqueada")),"REVISAR DADOS",IF(H96="Bloqueada","BLOQUEADA",IF(Dashboard!$B$3&gt;E96,"ATRASADA",IF(AND(H96="Planejada",I96=0,Dashboard!$B$3&gt;D96),"INÍCIO ATRASADO",IF(E96-Dashboard!$B$3&lt;=2,"ATENÇÃO","NO PRAZO"))))))))</x:f>
      </x:c>
      <x:c r="U96" t="str">
        <x:f>IF(A96="","",IF(T96="CANCELADA","CANCELADA",IF(T96="CONCLUÍDA","ENCERRADA",IF(T96="REVISAR DADOS","REVISAR DADOS",IF(OR(T96="ATRASADA",T96="BLOQUEADA",T96="INÍCIO ATRASADO"),"1 - AGIR AGORA",IF(AND(I96&gt;0,L96&lt;IFERROR(VLOOKUP(B96,Produtos!$A$5:$F$104,5,FALSE),0)),"2 - INVESTIGAR PERDA",IF(AND(J96&gt;0,S96&gt;0),"2 - REVISAR CUSTO","3 - ACOMPANHAR")))))))</x:f>
      </x:c>
    </x:row>
    <x:row r="97">
      <x:c r="A97" s="13"/>
      <x:c r="B97" s="13"/>
      <x:c r="C97" t="str">
        <x:f>IF(B97="","",IFERROR(VLOOKUP(B97,Produtos!$A$5:$F$104,2,FALSE),"NÃO CADASTRADO"))</x:f>
      </x:c>
      <x:c r="D97" s="17"/>
      <x:c r="E97" s="17"/>
      <x:c r="F97" s="13"/>
      <x:c r="G97" s="13"/>
      <x:c r="H97" s="13"/>
      <x:c r="I97" t="str">
        <x:f>IF(A97="","",J97+K97)</x:f>
      </x:c>
      <x:c r="J97" t="str">
        <x:f>IF(A97="","",IF(COUNTIF($A$5:$A$104,A97)&lt;&gt;1,0,SUMIFS(Apontamentos!$F$5:$F$304,Apontamentos!$C$5:$C$304,A97,Apontamentos!$O$5:$O$304,"OK")))</x:f>
      </x:c>
      <x:c r="K97" t="str">
        <x:f>IF(A97="","",IF(COUNTIF($A$5:$A$104,A97)&lt;&gt;1,0,SUMIFS(Apontamentos!$G$5:$G$304,Apontamentos!$C$5:$C$304,A97,Apontamentos!$O$5:$O$304,"OK")))</x:f>
      </x:c>
      <x:c r="L97" s="20" t="n">
        <x:f>IF(I97=0,0,J97/I97)</x:f>
        <x:v>0</x:v>
      </x:c>
      <x:c r="M97" s="20" t="n">
        <x:f>IF(F97=0,0,J97/F97)</x:f>
        <x:v>0</x:v>
      </x:c>
      <x:c r="N97" s="21" t="str">
        <x:f>IF(A97="","",IF(COUNTIF($A$5:$A$104,A97)&lt;&gt;1,0,SUMIFS(Apontamentos!$H$5:$H$304,Apontamentos!$C$5:$C$304,A97,Apontamentos!$O$5:$O$304,"OK")))</x:f>
      </x:c>
      <x:c r="O97" s="21" t="str">
        <x:f>IF(A97="","",IF(COUNTIF($A$5:$A$104,A97)&lt;&gt;1,0,SUMIFS(Apontamentos!$J$5:$J$304,Apontamentos!$C$5:$C$304,A97,Apontamentos!$O$5:$O$304,"OK")))</x:f>
      </x:c>
      <x:c r="P97" s="19" t="str">
        <x:f>IF(A97="","",IF(COUNTIF($A$5:$A$104,A97)&lt;&gt;1,0,SUMIFS(Apontamentos!$M$5:$M$304,Apontamentos!$C$5:$C$304,A97,Apontamentos!$O$5:$O$304,"OK")))</x:f>
      </x:c>
      <x:c r="Q97" s="19" t="n">
        <x:f>IF(J97=0,0,P97/J97)</x:f>
        <x:v>0</x:v>
      </x:c>
      <x:c r="R97" s="19" t="n">
        <x:f>IF(B97="",0,IFERROR(VLOOKUP(B97,Produtos!$A$5:$F$104,6,FALSE),0))</x:f>
        <x:v>0</x:v>
      </x:c>
      <x:c r="S97" s="19" t="str">
        <x:f>IF(A97="","",IF(J97=0,"",Q97-R97))</x:f>
      </x:c>
      <x:c r="T97" t="str">
        <x:f>IF(A97="","",IF(H97="Cancelada","CANCELADA",IF(H97="Concluída","CONCLUÍDA",IF(OR(COUNTIF($A$5:$A$104,A97)&lt;&gt;1,NOT(ISNUMBER(D97)),NOT(ISNUMBER(E97)),E97&lt;D97,NOT(ISNUMBER(Dashboard!$B$3)),NOT(ISNUMBER(F97)),F97&lt;=0,COUNTIF(Produtos!$A$5:$A$104,B97)&lt;&gt;1,AND(H97&lt;&gt;"Planejada",H97&lt;&gt;"Liberada",H97&lt;&gt;"Em produção",H97&lt;&gt;"Bloqueada")),"REVISAR DADOS",IF(H97="Bloqueada","BLOQUEADA",IF(Dashboard!$B$3&gt;E97,"ATRASADA",IF(AND(H97="Planejada",I97=0,Dashboard!$B$3&gt;D97),"INÍCIO ATRASADO",IF(E97-Dashboard!$B$3&lt;=2,"ATENÇÃO","NO PRAZO"))))))))</x:f>
      </x:c>
      <x:c r="U97" t="str">
        <x:f>IF(A97="","",IF(T97="CANCELADA","CANCELADA",IF(T97="CONCLUÍDA","ENCERRADA",IF(T97="REVISAR DADOS","REVISAR DADOS",IF(OR(T97="ATRASADA",T97="BLOQUEADA",T97="INÍCIO ATRASADO"),"1 - AGIR AGORA",IF(AND(I97&gt;0,L97&lt;IFERROR(VLOOKUP(B97,Produtos!$A$5:$F$104,5,FALSE),0)),"2 - INVESTIGAR PERDA",IF(AND(J97&gt;0,S97&gt;0),"2 - REVISAR CUSTO","3 - ACOMPANHAR")))))))</x:f>
      </x:c>
    </x:row>
    <x:row r="98">
      <x:c r="A98" s="13"/>
      <x:c r="B98" s="13"/>
      <x:c r="C98" t="str">
        <x:f>IF(B98="","",IFERROR(VLOOKUP(B98,Produtos!$A$5:$F$104,2,FALSE),"NÃO CADASTRADO"))</x:f>
      </x:c>
      <x:c r="D98" s="17"/>
      <x:c r="E98" s="17"/>
      <x:c r="F98" s="13"/>
      <x:c r="G98" s="13"/>
      <x:c r="H98" s="13"/>
      <x:c r="I98" t="str">
        <x:f>IF(A98="","",J98+K98)</x:f>
      </x:c>
      <x:c r="J98" t="str">
        <x:f>IF(A98="","",IF(COUNTIF($A$5:$A$104,A98)&lt;&gt;1,0,SUMIFS(Apontamentos!$F$5:$F$304,Apontamentos!$C$5:$C$304,A98,Apontamentos!$O$5:$O$304,"OK")))</x:f>
      </x:c>
      <x:c r="K98" t="str">
        <x:f>IF(A98="","",IF(COUNTIF($A$5:$A$104,A98)&lt;&gt;1,0,SUMIFS(Apontamentos!$G$5:$G$304,Apontamentos!$C$5:$C$304,A98,Apontamentos!$O$5:$O$304,"OK")))</x:f>
      </x:c>
      <x:c r="L98" s="20" t="n">
        <x:f>IF(I98=0,0,J98/I98)</x:f>
        <x:v>0</x:v>
      </x:c>
      <x:c r="M98" s="20" t="n">
        <x:f>IF(F98=0,0,J98/F98)</x:f>
        <x:v>0</x:v>
      </x:c>
      <x:c r="N98" s="21" t="str">
        <x:f>IF(A98="","",IF(COUNTIF($A$5:$A$104,A98)&lt;&gt;1,0,SUMIFS(Apontamentos!$H$5:$H$304,Apontamentos!$C$5:$C$304,A98,Apontamentos!$O$5:$O$304,"OK")))</x:f>
      </x:c>
      <x:c r="O98" s="21" t="str">
        <x:f>IF(A98="","",IF(COUNTIF($A$5:$A$104,A98)&lt;&gt;1,0,SUMIFS(Apontamentos!$J$5:$J$304,Apontamentos!$C$5:$C$304,A98,Apontamentos!$O$5:$O$304,"OK")))</x:f>
      </x:c>
      <x:c r="P98" s="19" t="str">
        <x:f>IF(A98="","",IF(COUNTIF($A$5:$A$104,A98)&lt;&gt;1,0,SUMIFS(Apontamentos!$M$5:$M$304,Apontamentos!$C$5:$C$304,A98,Apontamentos!$O$5:$O$304,"OK")))</x:f>
      </x:c>
      <x:c r="Q98" s="19" t="n">
        <x:f>IF(J98=0,0,P98/J98)</x:f>
        <x:v>0</x:v>
      </x:c>
      <x:c r="R98" s="19" t="n">
        <x:f>IF(B98="",0,IFERROR(VLOOKUP(B98,Produtos!$A$5:$F$104,6,FALSE),0))</x:f>
        <x:v>0</x:v>
      </x:c>
      <x:c r="S98" s="19" t="str">
        <x:f>IF(A98="","",IF(J98=0,"",Q98-R98))</x:f>
      </x:c>
      <x:c r="T98" t="str">
        <x:f>IF(A98="","",IF(H98="Cancelada","CANCELADA",IF(H98="Concluída","CONCLUÍDA",IF(OR(COUNTIF($A$5:$A$104,A98)&lt;&gt;1,NOT(ISNUMBER(D98)),NOT(ISNUMBER(E98)),E98&lt;D98,NOT(ISNUMBER(Dashboard!$B$3)),NOT(ISNUMBER(F98)),F98&lt;=0,COUNTIF(Produtos!$A$5:$A$104,B98)&lt;&gt;1,AND(H98&lt;&gt;"Planejada",H98&lt;&gt;"Liberada",H98&lt;&gt;"Em produção",H98&lt;&gt;"Bloqueada")),"REVISAR DADOS",IF(H98="Bloqueada","BLOQUEADA",IF(Dashboard!$B$3&gt;E98,"ATRASADA",IF(AND(H98="Planejada",I98=0,Dashboard!$B$3&gt;D98),"INÍCIO ATRASADO",IF(E98-Dashboard!$B$3&lt;=2,"ATENÇÃO","NO PRAZO"))))))))</x:f>
      </x:c>
      <x:c r="U98" t="str">
        <x:f>IF(A98="","",IF(T98="CANCELADA","CANCELADA",IF(T98="CONCLUÍDA","ENCERRADA",IF(T98="REVISAR DADOS","REVISAR DADOS",IF(OR(T98="ATRASADA",T98="BLOQUEADA",T98="INÍCIO ATRASADO"),"1 - AGIR AGORA",IF(AND(I98&gt;0,L98&lt;IFERROR(VLOOKUP(B98,Produtos!$A$5:$F$104,5,FALSE),0)),"2 - INVESTIGAR PERDA",IF(AND(J98&gt;0,S98&gt;0),"2 - REVISAR CUSTO","3 - ACOMPANHAR")))))))</x:f>
      </x:c>
    </x:row>
    <x:row r="99">
      <x:c r="A99" s="13"/>
      <x:c r="B99" s="13"/>
      <x:c r="C99" t="str">
        <x:f>IF(B99="","",IFERROR(VLOOKUP(B99,Produtos!$A$5:$F$104,2,FALSE),"NÃO CADASTRADO"))</x:f>
      </x:c>
      <x:c r="D99" s="17"/>
      <x:c r="E99" s="17"/>
      <x:c r="F99" s="13"/>
      <x:c r="G99" s="13"/>
      <x:c r="H99" s="13"/>
      <x:c r="I99" t="str">
        <x:f>IF(A99="","",J99+K99)</x:f>
      </x:c>
      <x:c r="J99" t="str">
        <x:f>IF(A99="","",IF(COUNTIF($A$5:$A$104,A99)&lt;&gt;1,0,SUMIFS(Apontamentos!$F$5:$F$304,Apontamentos!$C$5:$C$304,A99,Apontamentos!$O$5:$O$304,"OK")))</x:f>
      </x:c>
      <x:c r="K99" t="str">
        <x:f>IF(A99="","",IF(COUNTIF($A$5:$A$104,A99)&lt;&gt;1,0,SUMIFS(Apontamentos!$G$5:$G$304,Apontamentos!$C$5:$C$304,A99,Apontamentos!$O$5:$O$304,"OK")))</x:f>
      </x:c>
      <x:c r="L99" s="20" t="n">
        <x:f>IF(I99=0,0,J99/I99)</x:f>
        <x:v>0</x:v>
      </x:c>
      <x:c r="M99" s="20" t="n">
        <x:f>IF(F99=0,0,J99/F99)</x:f>
        <x:v>0</x:v>
      </x:c>
      <x:c r="N99" s="21" t="str">
        <x:f>IF(A99="","",IF(COUNTIF($A$5:$A$104,A99)&lt;&gt;1,0,SUMIFS(Apontamentos!$H$5:$H$304,Apontamentos!$C$5:$C$304,A99,Apontamentos!$O$5:$O$304,"OK")))</x:f>
      </x:c>
      <x:c r="O99" s="21" t="str">
        <x:f>IF(A99="","",IF(COUNTIF($A$5:$A$104,A99)&lt;&gt;1,0,SUMIFS(Apontamentos!$J$5:$J$304,Apontamentos!$C$5:$C$304,A99,Apontamentos!$O$5:$O$304,"OK")))</x:f>
      </x:c>
      <x:c r="P99" s="19" t="str">
        <x:f>IF(A99="","",IF(COUNTIF($A$5:$A$104,A99)&lt;&gt;1,0,SUMIFS(Apontamentos!$M$5:$M$304,Apontamentos!$C$5:$C$304,A99,Apontamentos!$O$5:$O$304,"OK")))</x:f>
      </x:c>
      <x:c r="Q99" s="19" t="n">
        <x:f>IF(J99=0,0,P99/J99)</x:f>
        <x:v>0</x:v>
      </x:c>
      <x:c r="R99" s="19" t="n">
        <x:f>IF(B99="",0,IFERROR(VLOOKUP(B99,Produtos!$A$5:$F$104,6,FALSE),0))</x:f>
        <x:v>0</x:v>
      </x:c>
      <x:c r="S99" s="19" t="str">
        <x:f>IF(A99="","",IF(J99=0,"",Q99-R99))</x:f>
      </x:c>
      <x:c r="T99" t="str">
        <x:f>IF(A99="","",IF(H99="Cancelada","CANCELADA",IF(H99="Concluída","CONCLUÍDA",IF(OR(COUNTIF($A$5:$A$104,A99)&lt;&gt;1,NOT(ISNUMBER(D99)),NOT(ISNUMBER(E99)),E99&lt;D99,NOT(ISNUMBER(Dashboard!$B$3)),NOT(ISNUMBER(F99)),F99&lt;=0,COUNTIF(Produtos!$A$5:$A$104,B99)&lt;&gt;1,AND(H99&lt;&gt;"Planejada",H99&lt;&gt;"Liberada",H99&lt;&gt;"Em produção",H99&lt;&gt;"Bloqueada")),"REVISAR DADOS",IF(H99="Bloqueada","BLOQUEADA",IF(Dashboard!$B$3&gt;E99,"ATRASADA",IF(AND(H99="Planejada",I99=0,Dashboard!$B$3&gt;D99),"INÍCIO ATRASADO",IF(E99-Dashboard!$B$3&lt;=2,"ATENÇÃO","NO PRAZO"))))))))</x:f>
      </x:c>
      <x:c r="U99" t="str">
        <x:f>IF(A99="","",IF(T99="CANCELADA","CANCELADA",IF(T99="CONCLUÍDA","ENCERRADA",IF(T99="REVISAR DADOS","REVISAR DADOS",IF(OR(T99="ATRASADA",T99="BLOQUEADA",T99="INÍCIO ATRASADO"),"1 - AGIR AGORA",IF(AND(I99&gt;0,L99&lt;IFERROR(VLOOKUP(B99,Produtos!$A$5:$F$104,5,FALSE),0)),"2 - INVESTIGAR PERDA",IF(AND(J99&gt;0,S99&gt;0),"2 - REVISAR CUSTO","3 - ACOMPANHAR")))))))</x:f>
      </x:c>
    </x:row>
    <x:row r="100">
      <x:c r="A100" s="13"/>
      <x:c r="B100" s="13"/>
      <x:c r="C100" t="str">
        <x:f>IF(B100="","",IFERROR(VLOOKUP(B100,Produtos!$A$5:$F$104,2,FALSE),"NÃO CADASTRADO"))</x:f>
      </x:c>
      <x:c r="D100" s="17"/>
      <x:c r="E100" s="17"/>
      <x:c r="F100" s="13"/>
      <x:c r="G100" s="13"/>
      <x:c r="H100" s="13"/>
      <x:c r="I100" t="str">
        <x:f>IF(A100="","",J100+K100)</x:f>
      </x:c>
      <x:c r="J100" t="str">
        <x:f>IF(A100="","",IF(COUNTIF($A$5:$A$104,A100)&lt;&gt;1,0,SUMIFS(Apontamentos!$F$5:$F$304,Apontamentos!$C$5:$C$304,A100,Apontamentos!$O$5:$O$304,"OK")))</x:f>
      </x:c>
      <x:c r="K100" t="str">
        <x:f>IF(A100="","",IF(COUNTIF($A$5:$A$104,A100)&lt;&gt;1,0,SUMIFS(Apontamentos!$G$5:$G$304,Apontamentos!$C$5:$C$304,A100,Apontamentos!$O$5:$O$304,"OK")))</x:f>
      </x:c>
      <x:c r="L100" s="20" t="n">
        <x:f>IF(I100=0,0,J100/I100)</x:f>
        <x:v>0</x:v>
      </x:c>
      <x:c r="M100" s="20" t="n">
        <x:f>IF(F100=0,0,J100/F100)</x:f>
        <x:v>0</x:v>
      </x:c>
      <x:c r="N100" s="21" t="str">
        <x:f>IF(A100="","",IF(COUNTIF($A$5:$A$104,A100)&lt;&gt;1,0,SUMIFS(Apontamentos!$H$5:$H$304,Apontamentos!$C$5:$C$304,A100,Apontamentos!$O$5:$O$304,"OK")))</x:f>
      </x:c>
      <x:c r="O100" s="21" t="str">
        <x:f>IF(A100="","",IF(COUNTIF($A$5:$A$104,A100)&lt;&gt;1,0,SUMIFS(Apontamentos!$J$5:$J$304,Apontamentos!$C$5:$C$304,A100,Apontamentos!$O$5:$O$304,"OK")))</x:f>
      </x:c>
      <x:c r="P100" s="19" t="str">
        <x:f>IF(A100="","",IF(COUNTIF($A$5:$A$104,A100)&lt;&gt;1,0,SUMIFS(Apontamentos!$M$5:$M$304,Apontamentos!$C$5:$C$304,A100,Apontamentos!$O$5:$O$304,"OK")))</x:f>
      </x:c>
      <x:c r="Q100" s="19" t="n">
        <x:f>IF(J100=0,0,P100/J100)</x:f>
        <x:v>0</x:v>
      </x:c>
      <x:c r="R100" s="19" t="n">
        <x:f>IF(B100="",0,IFERROR(VLOOKUP(B100,Produtos!$A$5:$F$104,6,FALSE),0))</x:f>
        <x:v>0</x:v>
      </x:c>
      <x:c r="S100" s="19" t="str">
        <x:f>IF(A100="","",IF(J100=0,"",Q100-R100))</x:f>
      </x:c>
      <x:c r="T100" t="str">
        <x:f>IF(A100="","",IF(H100="Cancelada","CANCELADA",IF(H100="Concluída","CONCLUÍDA",IF(OR(COUNTIF($A$5:$A$104,A100)&lt;&gt;1,NOT(ISNUMBER(D100)),NOT(ISNUMBER(E100)),E100&lt;D100,NOT(ISNUMBER(Dashboard!$B$3)),NOT(ISNUMBER(F100)),F100&lt;=0,COUNTIF(Produtos!$A$5:$A$104,B100)&lt;&gt;1,AND(H100&lt;&gt;"Planejada",H100&lt;&gt;"Liberada",H100&lt;&gt;"Em produção",H100&lt;&gt;"Bloqueada")),"REVISAR DADOS",IF(H100="Bloqueada","BLOQUEADA",IF(Dashboard!$B$3&gt;E100,"ATRASADA",IF(AND(H100="Planejada",I100=0,Dashboard!$B$3&gt;D100),"INÍCIO ATRASADO",IF(E100-Dashboard!$B$3&lt;=2,"ATENÇÃO","NO PRAZO"))))))))</x:f>
      </x:c>
      <x:c r="U100" t="str">
        <x:f>IF(A100="","",IF(T100="CANCELADA","CANCELADA",IF(T100="CONCLUÍDA","ENCERRADA",IF(T100="REVISAR DADOS","REVISAR DADOS",IF(OR(T100="ATRASADA",T100="BLOQUEADA",T100="INÍCIO ATRASADO"),"1 - AGIR AGORA",IF(AND(I100&gt;0,L100&lt;IFERROR(VLOOKUP(B100,Produtos!$A$5:$F$104,5,FALSE),0)),"2 - INVESTIGAR PERDA",IF(AND(J100&gt;0,S100&gt;0),"2 - REVISAR CUSTO","3 - ACOMPANHAR")))))))</x:f>
      </x:c>
    </x:row>
    <x:row r="101">
      <x:c r="A101" s="13"/>
      <x:c r="B101" s="13"/>
      <x:c r="C101" t="str">
        <x:f>IF(B101="","",IFERROR(VLOOKUP(B101,Produtos!$A$5:$F$104,2,FALSE),"NÃO CADASTRADO"))</x:f>
      </x:c>
      <x:c r="D101" s="17"/>
      <x:c r="E101" s="17"/>
      <x:c r="F101" s="13"/>
      <x:c r="G101" s="13"/>
      <x:c r="H101" s="13"/>
      <x:c r="I101" t="str">
        <x:f>IF(A101="","",J101+K101)</x:f>
      </x:c>
      <x:c r="J101" t="str">
        <x:f>IF(A101="","",IF(COUNTIF($A$5:$A$104,A101)&lt;&gt;1,0,SUMIFS(Apontamentos!$F$5:$F$304,Apontamentos!$C$5:$C$304,A101,Apontamentos!$O$5:$O$304,"OK")))</x:f>
      </x:c>
      <x:c r="K101" t="str">
        <x:f>IF(A101="","",IF(COUNTIF($A$5:$A$104,A101)&lt;&gt;1,0,SUMIFS(Apontamentos!$G$5:$G$304,Apontamentos!$C$5:$C$304,A101,Apontamentos!$O$5:$O$304,"OK")))</x:f>
      </x:c>
      <x:c r="L101" s="20" t="n">
        <x:f>IF(I101=0,0,J101/I101)</x:f>
        <x:v>0</x:v>
      </x:c>
      <x:c r="M101" s="20" t="n">
        <x:f>IF(F101=0,0,J101/F101)</x:f>
        <x:v>0</x:v>
      </x:c>
      <x:c r="N101" s="21" t="str">
        <x:f>IF(A101="","",IF(COUNTIF($A$5:$A$104,A101)&lt;&gt;1,0,SUMIFS(Apontamentos!$H$5:$H$304,Apontamentos!$C$5:$C$304,A101,Apontamentos!$O$5:$O$304,"OK")))</x:f>
      </x:c>
      <x:c r="O101" s="21" t="str">
        <x:f>IF(A101="","",IF(COUNTIF($A$5:$A$104,A101)&lt;&gt;1,0,SUMIFS(Apontamentos!$J$5:$J$304,Apontamentos!$C$5:$C$304,A101,Apontamentos!$O$5:$O$304,"OK")))</x:f>
      </x:c>
      <x:c r="P101" s="19" t="str">
        <x:f>IF(A101="","",IF(COUNTIF($A$5:$A$104,A101)&lt;&gt;1,0,SUMIFS(Apontamentos!$M$5:$M$304,Apontamentos!$C$5:$C$304,A101,Apontamentos!$O$5:$O$304,"OK")))</x:f>
      </x:c>
      <x:c r="Q101" s="19" t="n">
        <x:f>IF(J101=0,0,P101/J101)</x:f>
        <x:v>0</x:v>
      </x:c>
      <x:c r="R101" s="19" t="n">
        <x:f>IF(B101="",0,IFERROR(VLOOKUP(B101,Produtos!$A$5:$F$104,6,FALSE),0))</x:f>
        <x:v>0</x:v>
      </x:c>
      <x:c r="S101" s="19" t="str">
        <x:f>IF(A101="","",IF(J101=0,"",Q101-R101))</x:f>
      </x:c>
      <x:c r="T101" t="str">
        <x:f>IF(A101="","",IF(H101="Cancelada","CANCELADA",IF(H101="Concluída","CONCLUÍDA",IF(OR(COUNTIF($A$5:$A$104,A101)&lt;&gt;1,NOT(ISNUMBER(D101)),NOT(ISNUMBER(E101)),E101&lt;D101,NOT(ISNUMBER(Dashboard!$B$3)),NOT(ISNUMBER(F101)),F101&lt;=0,COUNTIF(Produtos!$A$5:$A$104,B101)&lt;&gt;1,AND(H101&lt;&gt;"Planejada",H101&lt;&gt;"Liberada",H101&lt;&gt;"Em produção",H101&lt;&gt;"Bloqueada")),"REVISAR DADOS",IF(H101="Bloqueada","BLOQUEADA",IF(Dashboard!$B$3&gt;E101,"ATRASADA",IF(AND(H101="Planejada",I101=0,Dashboard!$B$3&gt;D101),"INÍCIO ATRASADO",IF(E101-Dashboard!$B$3&lt;=2,"ATENÇÃO","NO PRAZO"))))))))</x:f>
      </x:c>
      <x:c r="U101" t="str">
        <x:f>IF(A101="","",IF(T101="CANCELADA","CANCELADA",IF(T101="CONCLUÍDA","ENCERRADA",IF(T101="REVISAR DADOS","REVISAR DADOS",IF(OR(T101="ATRASADA",T101="BLOQUEADA",T101="INÍCIO ATRASADO"),"1 - AGIR AGORA",IF(AND(I101&gt;0,L101&lt;IFERROR(VLOOKUP(B101,Produtos!$A$5:$F$104,5,FALSE),0)),"2 - INVESTIGAR PERDA",IF(AND(J101&gt;0,S101&gt;0),"2 - REVISAR CUSTO","3 - ACOMPANHAR")))))))</x:f>
      </x:c>
    </x:row>
    <x:row r="102">
      <x:c r="A102" s="13"/>
      <x:c r="B102" s="13"/>
      <x:c r="C102" t="str">
        <x:f>IF(B102="","",IFERROR(VLOOKUP(B102,Produtos!$A$5:$F$104,2,FALSE),"NÃO CADASTRADO"))</x:f>
      </x:c>
      <x:c r="D102" s="17"/>
      <x:c r="E102" s="17"/>
      <x:c r="F102" s="13"/>
      <x:c r="G102" s="13"/>
      <x:c r="H102" s="13"/>
      <x:c r="I102" t="str">
        <x:f>IF(A102="","",J102+K102)</x:f>
      </x:c>
      <x:c r="J102" t="str">
        <x:f>IF(A102="","",IF(COUNTIF($A$5:$A$104,A102)&lt;&gt;1,0,SUMIFS(Apontamentos!$F$5:$F$304,Apontamentos!$C$5:$C$304,A102,Apontamentos!$O$5:$O$304,"OK")))</x:f>
      </x:c>
      <x:c r="K102" t="str">
        <x:f>IF(A102="","",IF(COUNTIF($A$5:$A$104,A102)&lt;&gt;1,0,SUMIFS(Apontamentos!$G$5:$G$304,Apontamentos!$C$5:$C$304,A102,Apontamentos!$O$5:$O$304,"OK")))</x:f>
      </x:c>
      <x:c r="L102" s="20" t="n">
        <x:f>IF(I102=0,0,J102/I102)</x:f>
        <x:v>0</x:v>
      </x:c>
      <x:c r="M102" s="20" t="n">
        <x:f>IF(F102=0,0,J102/F102)</x:f>
        <x:v>0</x:v>
      </x:c>
      <x:c r="N102" s="21" t="str">
        <x:f>IF(A102="","",IF(COUNTIF($A$5:$A$104,A102)&lt;&gt;1,0,SUMIFS(Apontamentos!$H$5:$H$304,Apontamentos!$C$5:$C$304,A102,Apontamentos!$O$5:$O$304,"OK")))</x:f>
      </x:c>
      <x:c r="O102" s="21" t="str">
        <x:f>IF(A102="","",IF(COUNTIF($A$5:$A$104,A102)&lt;&gt;1,0,SUMIFS(Apontamentos!$J$5:$J$304,Apontamentos!$C$5:$C$304,A102,Apontamentos!$O$5:$O$304,"OK")))</x:f>
      </x:c>
      <x:c r="P102" s="19" t="str">
        <x:f>IF(A102="","",IF(COUNTIF($A$5:$A$104,A102)&lt;&gt;1,0,SUMIFS(Apontamentos!$M$5:$M$304,Apontamentos!$C$5:$C$304,A102,Apontamentos!$O$5:$O$304,"OK")))</x:f>
      </x:c>
      <x:c r="Q102" s="19" t="n">
        <x:f>IF(J102=0,0,P102/J102)</x:f>
        <x:v>0</x:v>
      </x:c>
      <x:c r="R102" s="19" t="n">
        <x:f>IF(B102="",0,IFERROR(VLOOKUP(B102,Produtos!$A$5:$F$104,6,FALSE),0))</x:f>
        <x:v>0</x:v>
      </x:c>
      <x:c r="S102" s="19" t="str">
        <x:f>IF(A102="","",IF(J102=0,"",Q102-R102))</x:f>
      </x:c>
      <x:c r="T102" t="str">
        <x:f>IF(A102="","",IF(H102="Cancelada","CANCELADA",IF(H102="Concluída","CONCLUÍDA",IF(OR(COUNTIF($A$5:$A$104,A102)&lt;&gt;1,NOT(ISNUMBER(D102)),NOT(ISNUMBER(E102)),E102&lt;D102,NOT(ISNUMBER(Dashboard!$B$3)),NOT(ISNUMBER(F102)),F102&lt;=0,COUNTIF(Produtos!$A$5:$A$104,B102)&lt;&gt;1,AND(H102&lt;&gt;"Planejada",H102&lt;&gt;"Liberada",H102&lt;&gt;"Em produção",H102&lt;&gt;"Bloqueada")),"REVISAR DADOS",IF(H102="Bloqueada","BLOQUEADA",IF(Dashboard!$B$3&gt;E102,"ATRASADA",IF(AND(H102="Planejada",I102=0,Dashboard!$B$3&gt;D102),"INÍCIO ATRASADO",IF(E102-Dashboard!$B$3&lt;=2,"ATENÇÃO","NO PRAZO"))))))))</x:f>
      </x:c>
      <x:c r="U102" t="str">
        <x:f>IF(A102="","",IF(T102="CANCELADA","CANCELADA",IF(T102="CONCLUÍDA","ENCERRADA",IF(T102="REVISAR DADOS","REVISAR DADOS",IF(OR(T102="ATRASADA",T102="BLOQUEADA",T102="INÍCIO ATRASADO"),"1 - AGIR AGORA",IF(AND(I102&gt;0,L102&lt;IFERROR(VLOOKUP(B102,Produtos!$A$5:$F$104,5,FALSE),0)),"2 - INVESTIGAR PERDA",IF(AND(J102&gt;0,S102&gt;0),"2 - REVISAR CUSTO","3 - ACOMPANHAR")))))))</x:f>
      </x:c>
    </x:row>
    <x:row r="103">
      <x:c r="A103" s="13"/>
      <x:c r="B103" s="13"/>
      <x:c r="C103" t="str">
        <x:f>IF(B103="","",IFERROR(VLOOKUP(B103,Produtos!$A$5:$F$104,2,FALSE),"NÃO CADASTRADO"))</x:f>
      </x:c>
      <x:c r="D103" s="17"/>
      <x:c r="E103" s="17"/>
      <x:c r="F103" s="13"/>
      <x:c r="G103" s="13"/>
      <x:c r="H103" s="13"/>
      <x:c r="I103" t="str">
        <x:f>IF(A103="","",J103+K103)</x:f>
      </x:c>
      <x:c r="J103" t="str">
        <x:f>IF(A103="","",IF(COUNTIF($A$5:$A$104,A103)&lt;&gt;1,0,SUMIFS(Apontamentos!$F$5:$F$304,Apontamentos!$C$5:$C$304,A103,Apontamentos!$O$5:$O$304,"OK")))</x:f>
      </x:c>
      <x:c r="K103" t="str">
        <x:f>IF(A103="","",IF(COUNTIF($A$5:$A$104,A103)&lt;&gt;1,0,SUMIFS(Apontamentos!$G$5:$G$304,Apontamentos!$C$5:$C$304,A103,Apontamentos!$O$5:$O$304,"OK")))</x:f>
      </x:c>
      <x:c r="L103" s="20" t="n">
        <x:f>IF(I103=0,0,J103/I103)</x:f>
        <x:v>0</x:v>
      </x:c>
      <x:c r="M103" s="20" t="n">
        <x:f>IF(F103=0,0,J103/F103)</x:f>
        <x:v>0</x:v>
      </x:c>
      <x:c r="N103" s="21" t="str">
        <x:f>IF(A103="","",IF(COUNTIF($A$5:$A$104,A103)&lt;&gt;1,0,SUMIFS(Apontamentos!$H$5:$H$304,Apontamentos!$C$5:$C$304,A103,Apontamentos!$O$5:$O$304,"OK")))</x:f>
      </x:c>
      <x:c r="O103" s="21" t="str">
        <x:f>IF(A103="","",IF(COUNTIF($A$5:$A$104,A103)&lt;&gt;1,0,SUMIFS(Apontamentos!$J$5:$J$304,Apontamentos!$C$5:$C$304,A103,Apontamentos!$O$5:$O$304,"OK")))</x:f>
      </x:c>
      <x:c r="P103" s="19" t="str">
        <x:f>IF(A103="","",IF(COUNTIF($A$5:$A$104,A103)&lt;&gt;1,0,SUMIFS(Apontamentos!$M$5:$M$304,Apontamentos!$C$5:$C$304,A103,Apontamentos!$O$5:$O$304,"OK")))</x:f>
      </x:c>
      <x:c r="Q103" s="19" t="n">
        <x:f>IF(J103=0,0,P103/J103)</x:f>
        <x:v>0</x:v>
      </x:c>
      <x:c r="R103" s="19" t="n">
        <x:f>IF(B103="",0,IFERROR(VLOOKUP(B103,Produtos!$A$5:$F$104,6,FALSE),0))</x:f>
        <x:v>0</x:v>
      </x:c>
      <x:c r="S103" s="19" t="str">
        <x:f>IF(A103="","",IF(J103=0,"",Q103-R103))</x:f>
      </x:c>
      <x:c r="T103" t="str">
        <x:f>IF(A103="","",IF(H103="Cancelada","CANCELADA",IF(H103="Concluída","CONCLUÍDA",IF(OR(COUNTIF($A$5:$A$104,A103)&lt;&gt;1,NOT(ISNUMBER(D103)),NOT(ISNUMBER(E103)),E103&lt;D103,NOT(ISNUMBER(Dashboard!$B$3)),NOT(ISNUMBER(F103)),F103&lt;=0,COUNTIF(Produtos!$A$5:$A$104,B103)&lt;&gt;1,AND(H103&lt;&gt;"Planejada",H103&lt;&gt;"Liberada",H103&lt;&gt;"Em produção",H103&lt;&gt;"Bloqueada")),"REVISAR DADOS",IF(H103="Bloqueada","BLOQUEADA",IF(Dashboard!$B$3&gt;E103,"ATRASADA",IF(AND(H103="Planejada",I103=0,Dashboard!$B$3&gt;D103),"INÍCIO ATRASADO",IF(E103-Dashboard!$B$3&lt;=2,"ATENÇÃO","NO PRAZO"))))))))</x:f>
      </x:c>
      <x:c r="U103" t="str">
        <x:f>IF(A103="","",IF(T103="CANCELADA","CANCELADA",IF(T103="CONCLUÍDA","ENCERRADA",IF(T103="REVISAR DADOS","REVISAR DADOS",IF(OR(T103="ATRASADA",T103="BLOQUEADA",T103="INÍCIO ATRASADO"),"1 - AGIR AGORA",IF(AND(I103&gt;0,L103&lt;IFERROR(VLOOKUP(B103,Produtos!$A$5:$F$104,5,FALSE),0)),"2 - INVESTIGAR PERDA",IF(AND(J103&gt;0,S103&gt;0),"2 - REVISAR CUSTO","3 - ACOMPANHAR")))))))</x:f>
      </x:c>
    </x:row>
    <x:row r="104">
      <x:c r="A104" s="13"/>
      <x:c r="B104" s="13"/>
      <x:c r="C104" t="str">
        <x:f>IF(B104="","",IFERROR(VLOOKUP(B104,Produtos!$A$5:$F$104,2,FALSE),"NÃO CADASTRADO"))</x:f>
      </x:c>
      <x:c r="D104" s="17"/>
      <x:c r="E104" s="17"/>
      <x:c r="F104" s="13"/>
      <x:c r="G104" s="13"/>
      <x:c r="H104" s="13"/>
      <x:c r="I104" t="str">
        <x:f>IF(A104="","",J104+K104)</x:f>
      </x:c>
      <x:c r="J104" t="str">
        <x:f>IF(A104="","",IF(COUNTIF($A$5:$A$104,A104)&lt;&gt;1,0,SUMIFS(Apontamentos!$F$5:$F$304,Apontamentos!$C$5:$C$304,A104,Apontamentos!$O$5:$O$304,"OK")))</x:f>
      </x:c>
      <x:c r="K104" t="str">
        <x:f>IF(A104="","",IF(COUNTIF($A$5:$A$104,A104)&lt;&gt;1,0,SUMIFS(Apontamentos!$G$5:$G$304,Apontamentos!$C$5:$C$304,A104,Apontamentos!$O$5:$O$304,"OK")))</x:f>
      </x:c>
      <x:c r="L104" s="20" t="n">
        <x:f>IF(I104=0,0,J104/I104)</x:f>
        <x:v>0</x:v>
      </x:c>
      <x:c r="M104" s="20" t="n">
        <x:f>IF(F104=0,0,J104/F104)</x:f>
        <x:v>0</x:v>
      </x:c>
      <x:c r="N104" s="21" t="str">
        <x:f>IF(A104="","",IF(COUNTIF($A$5:$A$104,A104)&lt;&gt;1,0,SUMIFS(Apontamentos!$H$5:$H$304,Apontamentos!$C$5:$C$304,A104,Apontamentos!$O$5:$O$304,"OK")))</x:f>
      </x:c>
      <x:c r="O104" s="21" t="str">
        <x:f>IF(A104="","",IF(COUNTIF($A$5:$A$104,A104)&lt;&gt;1,0,SUMIFS(Apontamentos!$J$5:$J$304,Apontamentos!$C$5:$C$304,A104,Apontamentos!$O$5:$O$304,"OK")))</x:f>
      </x:c>
      <x:c r="P104" s="19" t="str">
        <x:f>IF(A104="","",IF(COUNTIF($A$5:$A$104,A104)&lt;&gt;1,0,SUMIFS(Apontamentos!$M$5:$M$304,Apontamentos!$C$5:$C$304,A104,Apontamentos!$O$5:$O$304,"OK")))</x:f>
      </x:c>
      <x:c r="Q104" s="19" t="n">
        <x:f>IF(J104=0,0,P104/J104)</x:f>
        <x:v>0</x:v>
      </x:c>
      <x:c r="R104" s="19" t="n">
        <x:f>IF(B104="",0,IFERROR(VLOOKUP(B104,Produtos!$A$5:$F$104,6,FALSE),0))</x:f>
        <x:v>0</x:v>
      </x:c>
      <x:c r="S104" s="19" t="str">
        <x:f>IF(A104="","",IF(J104=0,"",Q104-R104))</x:f>
      </x:c>
      <x:c r="T104" t="str">
        <x:f>IF(A104="","",IF(H104="Cancelada","CANCELADA",IF(H104="Concluída","CONCLUÍDA",IF(OR(COUNTIF($A$5:$A$104,A104)&lt;&gt;1,NOT(ISNUMBER(D104)),NOT(ISNUMBER(E104)),E104&lt;D104,NOT(ISNUMBER(Dashboard!$B$3)),NOT(ISNUMBER(F104)),F104&lt;=0,COUNTIF(Produtos!$A$5:$A$104,B104)&lt;&gt;1,AND(H104&lt;&gt;"Planejada",H104&lt;&gt;"Liberada",H104&lt;&gt;"Em produção",H104&lt;&gt;"Bloqueada")),"REVISAR DADOS",IF(H104="Bloqueada","BLOQUEADA",IF(Dashboard!$B$3&gt;E104,"ATRASADA",IF(AND(H104="Planejada",I104=0,Dashboard!$B$3&gt;D104),"INÍCIO ATRASADO",IF(E104-Dashboard!$B$3&lt;=2,"ATENÇÃO","NO PRAZO"))))))))</x:f>
      </x:c>
      <x:c r="U104" t="str">
        <x:f>IF(A104="","",IF(T104="CANCELADA","CANCELADA",IF(T104="CONCLUÍDA","ENCERRADA",IF(T104="REVISAR DADOS","REVISAR DADOS",IF(OR(T104="ATRASADA",T104="BLOQUEADA",T104="INÍCIO ATRASADO"),"1 - AGIR AGORA",IF(AND(I104&gt;0,L104&lt;IFERROR(VLOOKUP(B104,Produtos!$A$5:$F$104,5,FALSE),0)),"2 - INVESTIGAR PERDA",IF(AND(J104&gt;0,S104&gt;0),"2 - REVISAR CUSTO","3 - ACOMPANHAR")))))))</x:f>
      </x:c>
    </x:row>
  </x:sheetData>
  <x:mergeCells>
    <x:mergeCell ref="A1:U1"/>
    <x:mergeCell ref="A2:U2"/>
  </x:mergeCells>
  <x:conditionalFormatting sqref="T5:T104">
    <x:cfRule type="containsText" dxfId="0" priority="1" operator="containsText" text="ATRASADA"/>
    <x:cfRule type="containsText" dxfId="1" priority="2" operator="containsText" text="BLOQUEADA"/>
    <x:cfRule type="containsText" dxfId="2" priority="3" operator="containsText" text="ATENÇÃO"/>
    <x:cfRule type="containsText" dxfId="3" priority="4" operator="containsText" text="NO PRAZO"/>
    <x:cfRule type="containsText" dxfId="4" priority="5" operator="containsText" text="CONCLUÍDA"/>
  </x:conditionalFormatting>
  <x:conditionalFormatting sqref="U5:U104">
    <x:cfRule type="containsText" dxfId="5" priority="6" operator="containsText" text="AGIR"/>
    <x:cfRule type="containsText" dxfId="6" priority="7" operator="containsText" text="INVESTIGAR"/>
    <x:cfRule type="containsText" dxfId="7" priority="8" operator="containsText" text="REVISAR"/>
  </x:conditionalFormatting>
  <x:dataValidations count="3">
    <x:dataValidation type="list" sqref="B5:B104">
      <x:formula1>Produtos!$A$5:$A$104</x:formula1>
    </x:dataValidation>
    <x:dataValidation type="list" sqref="G5:G104">
      <x:formula1>"Alta,Média,Baixa"</x:formula1>
    </x:dataValidation>
    <x:dataValidation type="list" sqref="H5:H104">
      <x:formula1>"Planejada,Liberada,Em produção,Bloqueada,Concluída,Cancelada"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9ea52097a444f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5" hidden="0" customWidth="1"/>
    <x:col min="2" max="2" width="14" hidden="0" customWidth="1"/>
    <x:col min="3" max="3" width="15" hidden="0" customWidth="1"/>
    <x:col min="4" max="4" width="16" hidden="0" customWidth="1"/>
    <x:col min="5" max="5" width="22" hidden="0" customWidth="1"/>
    <x:col min="6" max="6" width="20" hidden="0" customWidth="1"/>
    <x:col min="7" max="7" width="14" hidden="0" customWidth="1"/>
    <x:col min="8" max="8" width="16" hidden="0" customWidth="1"/>
    <x:col min="9" max="9" width="14" hidden="0" customWidth="1"/>
    <x:col min="10" max="10" width="14" hidden="0" customWidth="1"/>
    <x:col min="11" max="11" width="21" hidden="0" customWidth="1"/>
    <x:col min="12" max="12" width="20" hidden="0" customWidth="1"/>
    <x:col min="13" max="13" width="19" hidden="0" customWidth="1"/>
    <x:col min="14" max="14" width="34" hidden="0" customWidth="1"/>
    <x:col min="15" max="15" width="28" hidden="0" customWidth="1"/>
  </x:cols>
  <x:sheetData>
    <x:row r="1" ht="34" customHeight="1">
      <x:c r="A1" s="3" t="str">
        <x:v>APONTAMENTOS DE PRODUÇÃO</x:v>
      </x:c>
      <x:c r="B1" s="3" t="str">
        <x:v>APONTAMENTOS DE PRODUÇÃO</x:v>
      </x:c>
      <x:c r="C1" s="3" t="str">
        <x:v>APONTAMENTOS DE PRODUÇÃO</x:v>
      </x:c>
      <x:c r="D1" s="3" t="str">
        <x:v>APONTAMENTOS DE PRODUÇÃO</x:v>
      </x:c>
      <x:c r="E1" s="3" t="str">
        <x:v>APONTAMENTOS DE PRODUÇÃO</x:v>
      </x:c>
      <x:c r="F1" s="3" t="str">
        <x:v>APONTAMENTOS DE PRODUÇÃO</x:v>
      </x:c>
      <x:c r="G1" s="3" t="str">
        <x:v>APONTAMENTOS DE PRODUÇÃO</x:v>
      </x:c>
      <x:c r="H1" s="3" t="str">
        <x:v>APONTAMENTOS DE PRODUÇÃO</x:v>
      </x:c>
      <x:c r="I1" s="3" t="str">
        <x:v>APONTAMENTOS DE PRODUÇÃO</x:v>
      </x:c>
      <x:c r="J1" s="3" t="str">
        <x:v>APONTAMENTOS DE PRODUÇÃO</x:v>
      </x:c>
      <x:c r="K1" s="3" t="str">
        <x:v>APONTAMENTOS DE PRODUÇÃO</x:v>
      </x:c>
      <x:c r="L1" s="3" t="str">
        <x:v>APONTAMENTOS DE PRODUÇÃO</x:v>
      </x:c>
      <x:c r="M1" s="3" t="str">
        <x:v>APONTAMENTOS DE PRODUÇÃO</x:v>
      </x:c>
      <x:c r="N1" s="3" t="str">
        <x:v>APONTAMENTOS DE PRODUÇÃO</x:v>
      </x:c>
    </x:row>
    <x:row r="2">
      <x:c r="A2" s="6" t="str">
        <x:v>Registre cada turno ou etapa. Quantidades, horas, perdas e custos alimentam automaticamente as ordens e o Dashboard.</x:v>
      </x:c>
      <x:c r="B2" s="6" t="str">
        <x:v>Registre cada turno ou etapa. Quantidades, horas, perdas e custos alimentam automaticamente as ordens e o Dashboard.</x:v>
      </x:c>
      <x:c r="C2" s="6" t="str">
        <x:v>Registre cada turno ou etapa. Quantidades, horas, perdas e custos alimentam automaticamente as ordens e o Dashboard.</x:v>
      </x:c>
      <x:c r="D2" s="6" t="str">
        <x:v>Registre cada turno ou etapa. Quantidades, horas, perdas e custos alimentam automaticamente as ordens e o Dashboard.</x:v>
      </x:c>
      <x:c r="E2" s="6" t="str">
        <x:v>Registre cada turno ou etapa. Quantidades, horas, perdas e custos alimentam automaticamente as ordens e o Dashboard.</x:v>
      </x:c>
      <x:c r="F2" s="6" t="str">
        <x:v>Registre cada turno ou etapa. Quantidades, horas, perdas e custos alimentam automaticamente as ordens e o Dashboard.</x:v>
      </x:c>
      <x:c r="G2" s="6" t="str">
        <x:v>Registre cada turno ou etapa. Quantidades, horas, perdas e custos alimentam automaticamente as ordens e o Dashboard.</x:v>
      </x:c>
      <x:c r="H2" s="6" t="str">
        <x:v>Registre cada turno ou etapa. Quantidades, horas, perdas e custos alimentam automaticamente as ordens e o Dashboard.</x:v>
      </x:c>
      <x:c r="I2" s="6" t="str">
        <x:v>Registre cada turno ou etapa. Quantidades, horas, perdas e custos alimentam automaticamente as ordens e o Dashboard.</x:v>
      </x:c>
      <x:c r="J2" s="6" t="str">
        <x:v>Registre cada turno ou etapa. Quantidades, horas, perdas e custos alimentam automaticamente as ordens e o Dashboard.</x:v>
      </x:c>
      <x:c r="K2" s="6" t="str">
        <x:v>Registre cada turno ou etapa. Quantidades, horas, perdas e custos alimentam automaticamente as ordens e o Dashboard.</x:v>
      </x:c>
      <x:c r="L2" s="6" t="str">
        <x:v>Registre cada turno ou etapa. Quantidades, horas, perdas e custos alimentam automaticamente as ordens e o Dashboard.</x:v>
      </x:c>
      <x:c r="M2" s="6" t="str">
        <x:v>Registre cada turno ou etapa. Quantidades, horas, perdas e custos alimentam automaticamente as ordens e o Dashboard.</x:v>
      </x:c>
      <x:c r="N2" s="6" t="str">
        <x:v>Registre cada turno ou etapa. Quantidades, horas, perdas e custos alimentam automaticamente as ordens e o Dashboard.</x:v>
      </x:c>
    </x:row>
    <x:row r="4" ht="42" customHeight="1">
      <x:c r="A4" s="12" t="str">
        <x:v>ID</x:v>
      </x:c>
      <x:c r="B4" s="12" t="str">
        <x:v>Data</x:v>
      </x:c>
      <x:c r="C4" s="12" t="str">
        <x:v>OP</x:v>
      </x:c>
      <x:c r="D4" s="12" t="str">
        <x:v>Turno</x:v>
      </x:c>
      <x:c r="E4" s="12" t="str">
        <x:v>Linha / máquina</x:v>
      </x:c>
      <x:c r="F4" s="12" t="str">
        <x:v>Quantidade boa</x:v>
      </x:c>
      <x:c r="G4" s="12" t="str">
        <x:v>Refugo</x:v>
      </x:c>
      <x:c r="H4" s="12" t="str">
        <x:v>Horas totais</x:v>
      </x:c>
      <x:c r="I4" s="12" t="str">
        <x:v>Setup (h)</x:v>
      </x:c>
      <x:c r="J4" s="12" t="str">
        <x:v>Parada (h)</x:v>
      </x:c>
      <x:c r="K4" s="12" t="str">
        <x:v>Custo mão de obra</x:v>
      </x:c>
      <x:c r="L4" s="12" t="str">
        <x:v>Custo material</x:v>
      </x:c>
      <x:c r="M4" s="12" t="str">
        <x:v>Custo total</x:v>
      </x:c>
      <x:c r="N4" s="12" t="str">
        <x:v>Observações</x:v>
      </x:c>
      <x:c r="O4" s="12" t="str">
        <x:v>Conferência do registro</x:v>
      </x:c>
    </x:row>
    <x:row r="5">
      <x:c r="A5" s="13" t="str">
        <x:v>APT-001</x:v>
      </x:c>
      <x:c r="B5" s="17" t="n">
        <x:v>46287</x:v>
      </x:c>
      <x:c r="C5" s="13" t="str">
        <x:v>OP-1001</x:v>
      </x:c>
      <x:c r="D5" s="13" t="str">
        <x:v>1º turno</x:v>
      </x:c>
      <x:c r="E5" s="13" t="str">
        <x:v>Linha 1</x:v>
      </x:c>
      <x:c r="F5" s="18" t="n">
        <x:v>350</x:v>
      </x:c>
      <x:c r="G5" s="18" t="n">
        <x:v>12</x:v>
      </x:c>
      <x:c r="H5" s="18" t="n">
        <x:v>8</x:v>
      </x:c>
      <x:c r="I5" s="18" t="n">
        <x:v>1</x:v>
      </x:c>
      <x:c r="J5" s="18" t="n">
        <x:v>0.8</x:v>
      </x:c>
      <x:c r="K5" s="16" t="n">
        <x:v>1250</x:v>
      </x:c>
      <x:c r="L5" s="16" t="n">
        <x:v>6800</x:v>
      </x:c>
      <x:c r="M5" s="19" t="n">
        <x:f>IF(O5&lt;&gt;"OK","",K5+L5)</x:f>
        <x:v>8050</x:v>
      </x:c>
      <x:c r="N5" s="13" t="str">
        <x:v>Ajuste inicial de viscosidade</x:v>
      </x:c>
      <x:c r="O5" s="19" t="str">
        <x:f>IF(COUNTA(A5:L5,N5)=0,"",IF(OR(A5="",COUNTIF($A$5:$A$304,A5)&lt;&gt;1,COUNTIF(Ordens_Producao!$A$5:$A$104,C5)&lt;&gt;1,NOT(ISNUMBER(B5)),B5&lt;=0,NOT(ISNUMBER(F5)),F5&lt;0,NOT(ISNUMBER(G5)),G5&lt;0,NOT(ISNUMBER(H5)),H5&lt;0,NOT(ISNUMBER(I5)),I5&lt;0,NOT(ISNUMBER(J5)),J5&lt;0,NOT(ISNUMBER(K5)),K5&lt;0,NOT(ISNUMBER(L5)),L5&lt;0,I5+J5&gt;H5,D5="",E5=""),"REVISAR DADOS","OK"))</x:f>
        <x:v>OK</x:v>
      </x:c>
    </x:row>
    <x:row r="6">
      <x:c r="A6" s="13" t="str">
        <x:v>APT-002</x:v>
      </x:c>
      <x:c r="B6" s="17" t="n">
        <x:v>46288</x:v>
      </x:c>
      <x:c r="C6" s="13" t="str">
        <x:v>OP-1001</x:v>
      </x:c>
      <x:c r="D6" s="13" t="str">
        <x:v>1º turno</x:v>
      </x:c>
      <x:c r="E6" s="13" t="str">
        <x:v>Linha 1</x:v>
      </x:c>
      <x:c r="F6" s="18" t="n">
        <x:v>350</x:v>
      </x:c>
      <x:c r="G6" s="18" t="n">
        <x:v>18</x:v>
      </x:c>
      <x:c r="H6" s="18" t="n">
        <x:v>7.5</x:v>
      </x:c>
      <x:c r="I6" s="18" t="n">
        <x:v>0.4</x:v>
      </x:c>
      <x:c r="J6" s="18" t="n">
        <x:v>1.1</x:v>
      </x:c>
      <x:c r="K6" s="16" t="n">
        <x:v>1180</x:v>
      </x:c>
      <x:c r="L6" s="16" t="n">
        <x:v>6900</x:v>
      </x:c>
      <x:c r="M6" s="19" t="n">
        <x:f>IF(O6&lt;&gt;"OK","",K6+L6)</x:f>
        <x:v>8080</x:v>
      </x:c>
      <x:c r="N6" s="13" t="str">
        <x:v>Parada para limpeza</x:v>
      </x:c>
      <x:c r="O6" s="19" t="str">
        <x:f>IF(COUNTA(A6:L6,N6)=0,"",IF(OR(A6="",COUNTIF($A$5:$A$304,A6)&lt;&gt;1,COUNTIF(Ordens_Producao!$A$5:$A$104,C6)&lt;&gt;1,NOT(ISNUMBER(B6)),B6&lt;=0,NOT(ISNUMBER(F6)),F6&lt;0,NOT(ISNUMBER(G6)),G6&lt;0,NOT(ISNUMBER(H6)),H6&lt;0,NOT(ISNUMBER(I6)),I6&lt;0,NOT(ISNUMBER(J6)),J6&lt;0,NOT(ISNUMBER(K6)),K6&lt;0,NOT(ISNUMBER(L6)),L6&lt;0,I6+J6&gt;H6,D6="",E6=""),"REVISAR DADOS","OK"))</x:f>
        <x:v>OK</x:v>
      </x:c>
    </x:row>
    <x:row r="7">
      <x:c r="A7" s="13" t="str">
        <x:v>APT-003</x:v>
      </x:c>
      <x:c r="B7" s="17" t="n">
        <x:v>46288</x:v>
      </x:c>
      <x:c r="C7" s="13" t="str">
        <x:v>OP-1002</x:v>
      </x:c>
      <x:c r="D7" s="13" t="str">
        <x:v>2º turno</x:v>
      </x:c>
      <x:c r="E7" s="13" t="str">
        <x:v>Linha 2</x:v>
      </x:c>
      <x:c r="F7" s="18" t="n">
        <x:v>1100</x:v>
      </x:c>
      <x:c r="G7" s="18" t="n">
        <x:v>20</x:v>
      </x:c>
      <x:c r="H7" s="18" t="n">
        <x:v>8</x:v>
      </x:c>
      <x:c r="I7" s="18" t="n">
        <x:v>0.5</x:v>
      </x:c>
      <x:c r="J7" s="18" t="n">
        <x:v>0.4</x:v>
      </x:c>
      <x:c r="K7" s="16" t="n">
        <x:v>980</x:v>
      </x:c>
      <x:c r="L7" s="16" t="n">
        <x:v>4200</x:v>
      </x:c>
      <x:c r="M7" s="19" t="n">
        <x:f>IF(O7&lt;&gt;"OK","",K7+L7)</x:f>
        <x:v>5180</x:v>
      </x:c>
      <x:c r="N7" s="13" t="str">
        <x:v>Produção estável</x:v>
      </x:c>
      <x:c r="O7" s="19" t="str">
        <x:f>IF(COUNTA(A7:L7,N7)=0,"",IF(OR(A7="",COUNTIF($A$5:$A$304,A7)&lt;&gt;1,COUNTIF(Ordens_Producao!$A$5:$A$104,C7)&lt;&gt;1,NOT(ISNUMBER(B7)),B7&lt;=0,NOT(ISNUMBER(F7)),F7&lt;0,NOT(ISNUMBER(G7)),G7&lt;0,NOT(ISNUMBER(H7)),H7&lt;0,NOT(ISNUMBER(I7)),I7&lt;0,NOT(ISNUMBER(J7)),J7&lt;0,NOT(ISNUMBER(K7)),K7&lt;0,NOT(ISNUMBER(L7)),L7&lt;0,I7+J7&gt;H7,D7="",E7=""),"REVISAR DADOS","OK"))</x:f>
        <x:v>OK</x:v>
      </x:c>
    </x:row>
    <x:row r="8">
      <x:c r="A8" s="13" t="str">
        <x:v>APT-004</x:v>
      </x:c>
      <x:c r="B8" s="17" t="n">
        <x:v>46289</x:v>
      </x:c>
      <x:c r="C8" s="13" t="str">
        <x:v>OP-1002</x:v>
      </x:c>
      <x:c r="D8" s="13" t="str">
        <x:v>1º turno</x:v>
      </x:c>
      <x:c r="E8" s="13" t="str">
        <x:v>Linha 2</x:v>
      </x:c>
      <x:c r="F8" s="18" t="n">
        <x:v>1000</x:v>
      </x:c>
      <x:c r="G8" s="18" t="n">
        <x:v>25</x:v>
      </x:c>
      <x:c r="H8" s="18" t="n">
        <x:v>7.8</x:v>
      </x:c>
      <x:c r="I8" s="18" t="n">
        <x:v>0.3</x:v>
      </x:c>
      <x:c r="J8" s="18" t="n">
        <x:v>0.7</x:v>
      </x:c>
      <x:c r="K8" s="16" t="n">
        <x:v>960</x:v>
      </x:c>
      <x:c r="L8" s="16" t="n">
        <x:v>4050</x:v>
      </x:c>
      <x:c r="M8" s="19" t="n">
        <x:f>IF(O8&lt;&gt;"OK","",K8+L8)</x:f>
        <x:v>5010</x:v>
      </x:c>
      <x:c r="N8" s="13" t="str">
        <x:v>Troca de embalagem</x:v>
      </x:c>
      <x:c r="O8" s="19" t="str">
        <x:f>IF(COUNTA(A8:L8,N8)=0,"",IF(OR(A8="",COUNTIF($A$5:$A$304,A8)&lt;&gt;1,COUNTIF(Ordens_Producao!$A$5:$A$104,C8)&lt;&gt;1,NOT(ISNUMBER(B8)),B8&lt;=0,NOT(ISNUMBER(F8)),F8&lt;0,NOT(ISNUMBER(G8)),G8&lt;0,NOT(ISNUMBER(H8)),H8&lt;0,NOT(ISNUMBER(I8)),I8&lt;0,NOT(ISNUMBER(J8)),J8&lt;0,NOT(ISNUMBER(K8)),K8&lt;0,NOT(ISNUMBER(L8)),L8&lt;0,I8+J8&gt;H8,D8="",E8=""),"REVISAR DADOS","OK"))</x:f>
        <x:v>OK</x:v>
      </x:c>
    </x:row>
    <x:row r="9">
      <x:c r="A9" s="13" t="str">
        <x:v>APT-005</x:v>
      </x:c>
      <x:c r="B9" s="17" t="n">
        <x:v>46289</x:v>
      </x:c>
      <x:c r="C9" s="13" t="str">
        <x:v>OP-1003</x:v>
      </x:c>
      <x:c r="D9" s="13" t="str">
        <x:v>1º turno</x:v>
      </x:c>
      <x:c r="E9" s="13" t="str">
        <x:v>Linha 3</x:v>
      </x:c>
      <x:c r="F9" s="18" t="n">
        <x:v>420</x:v>
      </x:c>
      <x:c r="G9" s="18" t="n">
        <x:v>5</x:v>
      </x:c>
      <x:c r="H9" s="18" t="n">
        <x:v>7</x:v>
      </x:c>
      <x:c r="I9" s="18" t="n">
        <x:v>0.6</x:v>
      </x:c>
      <x:c r="J9" s="18" t="n">
        <x:v>0.2</x:v>
      </x:c>
      <x:c r="K9" s="16" t="n">
        <x:v>1120</x:v>
      </x:c>
      <x:c r="L9" s="16" t="n">
        <x:v>6500</x:v>
      </x:c>
      <x:c r="M9" s="19" t="n">
        <x:f>IF(O9&lt;&gt;"OK","",K9+L9)</x:f>
        <x:v>7620</x:v>
      </x:c>
      <x:c r="N9" s="13" t="str">
        <x:v>Dentro do padrão</x:v>
      </x:c>
      <x:c r="O9" s="19" t="str">
        <x:f>IF(COUNTA(A9:L9,N9)=0,"",IF(OR(A9="",COUNTIF($A$5:$A$304,A9)&lt;&gt;1,COUNTIF(Ordens_Producao!$A$5:$A$104,C9)&lt;&gt;1,NOT(ISNUMBER(B9)),B9&lt;=0,NOT(ISNUMBER(F9)),F9&lt;0,NOT(ISNUMBER(G9)),G9&lt;0,NOT(ISNUMBER(H9)),H9&lt;0,NOT(ISNUMBER(I9)),I9&lt;0,NOT(ISNUMBER(J9)),J9&lt;0,NOT(ISNUMBER(K9)),K9&lt;0,NOT(ISNUMBER(L9)),L9&lt;0,I9+J9&gt;H9,D9="",E9=""),"REVISAR DADOS","OK"))</x:f>
        <x:v>OK</x:v>
      </x:c>
    </x:row>
    <x:row r="10">
      <x:c r="A10" s="13" t="str">
        <x:v>APT-006</x:v>
      </x:c>
      <x:c r="B10" s="17" t="n">
        <x:v>46290</x:v>
      </x:c>
      <x:c r="C10" s="13" t="str">
        <x:v>OP-1003</x:v>
      </x:c>
      <x:c r="D10" s="13" t="str">
        <x:v>1º turno</x:v>
      </x:c>
      <x:c r="E10" s="13" t="str">
        <x:v>Linha 3</x:v>
      </x:c>
      <x:c r="F10" s="18" t="n">
        <x:v>380</x:v>
      </x:c>
      <x:c r="G10" s="18" t="n">
        <x:v>3</x:v>
      </x:c>
      <x:c r="H10" s="18" t="n">
        <x:v>6.5</x:v>
      </x:c>
      <x:c r="I10" s="18" t="n">
        <x:v>0.2</x:v>
      </x:c>
      <x:c r="J10" s="18" t="n">
        <x:v>0.1</x:v>
      </x:c>
      <x:c r="K10" s="16" t="n">
        <x:v>1040</x:v>
      </x:c>
      <x:c r="L10" s="16" t="n">
        <x:v>5900</x:v>
      </x:c>
      <x:c r="M10" s="19" t="n">
        <x:f>IF(O10&lt;&gt;"OK","",K10+L10)</x:f>
        <x:v>6940</x:v>
      </x:c>
      <x:c r="N10" s="13" t="str">
        <x:v>OP concluída</x:v>
      </x:c>
      <x:c r="O10" s="19" t="str">
        <x:f>IF(COUNTA(A10:L10,N10)=0,"",IF(OR(A10="",COUNTIF($A$5:$A$304,A10)&lt;&gt;1,COUNTIF(Ordens_Producao!$A$5:$A$104,C10)&lt;&gt;1,NOT(ISNUMBER(B10)),B10&lt;=0,NOT(ISNUMBER(F10)),F10&lt;0,NOT(ISNUMBER(G10)),G10&lt;0,NOT(ISNUMBER(H10)),H10&lt;0,NOT(ISNUMBER(I10)),I10&lt;0,NOT(ISNUMBER(J10)),J10&lt;0,NOT(ISNUMBER(K10)),K10&lt;0,NOT(ISNUMBER(L10)),L10&lt;0,I10+J10&gt;H10,D10="",E10=""),"REVISAR DADOS","OK"))</x:f>
        <x:v>OK</x:v>
      </x:c>
    </x:row>
    <x:row r="11">
      <x:c r="A11" s="13" t="str">
        <x:v>APT-007</x:v>
      </x:c>
      <x:c r="B11" s="17" t="n">
        <x:v>46290</x:v>
      </x:c>
      <x:c r="C11" s="13" t="str">
        <x:v>OP-1004</x:v>
      </x:c>
      <x:c r="D11" s="13" t="str">
        <x:v>2º turno</x:v>
      </x:c>
      <x:c r="E11" s="13" t="str">
        <x:v>Linha 1</x:v>
      </x:c>
      <x:c r="F11" s="18" t="n">
        <x:v>0</x:v>
      </x:c>
      <x:c r="G11" s="18" t="n">
        <x:v>0</x:v>
      </x:c>
      <x:c r="H11" s="18" t="n">
        <x:v>1.5</x:v>
      </x:c>
      <x:c r="I11" s="18" t="n">
        <x:v>1.5</x:v>
      </x:c>
      <x:c r="J11" s="18" t="n">
        <x:v>0</x:v>
      </x:c>
      <x:c r="K11" s="16" t="n">
        <x:v>280</x:v>
      </x:c>
      <x:c r="L11" s="16" t="n">
        <x:v>0</x:v>
      </x:c>
      <x:c r="M11" s="19" t="n">
        <x:f>IF(O11&lt;&gt;"OK","",K11+L11)</x:f>
        <x:v>280</x:v>
      </x:c>
      <x:c r="N11" s="13" t="str">
        <x:v>Setup programado</x:v>
      </x:c>
      <x:c r="O11" s="19" t="str">
        <x:f>IF(COUNTA(A11:L11,N11)=0,"",IF(OR(A11="",COUNTIF($A$5:$A$304,A11)&lt;&gt;1,COUNTIF(Ordens_Producao!$A$5:$A$104,C11)&lt;&gt;1,NOT(ISNUMBER(B11)),B11&lt;=0,NOT(ISNUMBER(F11)),F11&lt;0,NOT(ISNUMBER(G11)),G11&lt;0,NOT(ISNUMBER(H11)),H11&lt;0,NOT(ISNUMBER(I11)),I11&lt;0,NOT(ISNUMBER(J11)),J11&lt;0,NOT(ISNUMBER(K11)),K11&lt;0,NOT(ISNUMBER(L11)),L11&lt;0,I11+J11&gt;H11,D11="",E11=""),"REVISAR DADOS","OK"))</x:f>
        <x:v>OK</x:v>
      </x:c>
    </x:row>
    <x:row r="12">
      <x:c r="A12" s="13" t="str">
        <x:v>APT-008</x:v>
      </x:c>
      <x:c r="B12" s="17" t="n">
        <x:v>46290</x:v>
      </x:c>
      <x:c r="C12" s="13" t="str">
        <x:v>OP-1005</x:v>
      </x:c>
      <x:c r="D12" s="13" t="str">
        <x:v>1º turno</x:v>
      </x:c>
      <x:c r="E12" s="13" t="str">
        <x:v>Misturador 2</x:v>
      </x:c>
      <x:c r="F12" s="18" t="n">
        <x:v>0</x:v>
      </x:c>
      <x:c r="G12" s="18" t="n">
        <x:v>0</x:v>
      </x:c>
      <x:c r="H12" s="18" t="n">
        <x:v>1</x:v>
      </x:c>
      <x:c r="I12" s="18" t="n">
        <x:v>0.4</x:v>
      </x:c>
      <x:c r="J12" s="18" t="n">
        <x:v>0.6</x:v>
      </x:c>
      <x:c r="K12" s="16" t="n">
        <x:v>220</x:v>
      </x:c>
      <x:c r="L12" s="16" t="n">
        <x:v>0</x:v>
      </x:c>
      <x:c r="M12" s="19" t="n">
        <x:f>IF(O12&lt;&gt;"OK","",K12+L12)</x:f>
        <x:v>220</x:v>
      </x:c>
      <x:c r="N12" s="13" t="str">
        <x:v>Aguardando liberação</x:v>
      </x:c>
      <x:c r="O12" s="19" t="str">
        <x:f>IF(COUNTA(A12:L12,N12)=0,"",IF(OR(A12="",COUNTIF($A$5:$A$304,A12)&lt;&gt;1,COUNTIF(Ordens_Producao!$A$5:$A$104,C12)&lt;&gt;1,NOT(ISNUMBER(B12)),B12&lt;=0,NOT(ISNUMBER(F12)),F12&lt;0,NOT(ISNUMBER(G12)),G12&lt;0,NOT(ISNUMBER(H12)),H12&lt;0,NOT(ISNUMBER(I12)),I12&lt;0,NOT(ISNUMBER(J12)),J12&lt;0,NOT(ISNUMBER(K12)),K12&lt;0,NOT(ISNUMBER(L12)),L12&lt;0,I12+J12&gt;H12,D12="",E12=""),"REVISAR DADOS","OK"))</x:f>
        <x:v>OK</x:v>
      </x:c>
    </x:row>
    <x:row r="13">
      <x:c r="A13" s="13" t="str">
        <x:v>APT-009</x:v>
      </x:c>
      <x:c r="B13" s="17" t="n">
        <x:v>46290</x:v>
      </x:c>
      <x:c r="C13" s="13" t="str">
        <x:v>OP-1001</x:v>
      </x:c>
      <x:c r="D13" s="13" t="str">
        <x:v>2º turno</x:v>
      </x:c>
      <x:c r="E13" s="13" t="str">
        <x:v>Linha 1</x:v>
      </x:c>
      <x:c r="F13" s="18" t="n">
        <x:v>0</x:v>
      </x:c>
      <x:c r="G13" s="18" t="n">
        <x:v>0</x:v>
      </x:c>
      <x:c r="H13" s="18" t="n">
        <x:v>2</x:v>
      </x:c>
      <x:c r="I13" s="18" t="n">
        <x:v>0</x:v>
      </x:c>
      <x:c r="J13" s="18" t="n">
        <x:v>2</x:v>
      </x:c>
      <x:c r="K13" s="16" t="n">
        <x:v>330</x:v>
      </x:c>
      <x:c r="L13" s="16" t="n">
        <x:v>0</x:v>
      </x:c>
      <x:c r="M13" s="19" t="n">
        <x:f>IF(O13&lt;&gt;"OK","",K13+L13)</x:f>
        <x:v>330</x:v>
      </x:c>
      <x:c r="N13" s="13" t="str">
        <x:v>Falha no dosador</x:v>
      </x:c>
      <x:c r="O13" s="19" t="str">
        <x:f>IF(COUNTA(A13:L13,N13)=0,"",IF(OR(A13="",COUNTIF($A$5:$A$304,A13)&lt;&gt;1,COUNTIF(Ordens_Producao!$A$5:$A$104,C13)&lt;&gt;1,NOT(ISNUMBER(B13)),B13&lt;=0,NOT(ISNUMBER(F13)),F13&lt;0,NOT(ISNUMBER(G13)),G13&lt;0,NOT(ISNUMBER(H13)),H13&lt;0,NOT(ISNUMBER(I13)),I13&lt;0,NOT(ISNUMBER(J13)),J13&lt;0,NOT(ISNUMBER(K13)),K13&lt;0,NOT(ISNUMBER(L13)),L13&lt;0,I13+J13&gt;H13,D13="",E13=""),"REVISAR DADOS","OK"))</x:f>
        <x:v>OK</x:v>
      </x:c>
    </x:row>
    <x:row r="14">
      <x:c r="A14" s="13" t="str">
        <x:v>APT-010</x:v>
      </x:c>
      <x:c r="B14" s="17" t="n">
        <x:v>46290</x:v>
      </x:c>
      <x:c r="C14" s="13" t="str">
        <x:v>OP-1002</x:v>
      </x:c>
      <x:c r="D14" s="13" t="str">
        <x:v>2º turno</x:v>
      </x:c>
      <x:c r="E14" s="13" t="str">
        <x:v>Linha 2</x:v>
      </x:c>
      <x:c r="F14" s="18" t="n">
        <x:v>0</x:v>
      </x:c>
      <x:c r="G14" s="18" t="n">
        <x:v>0</x:v>
      </x:c>
      <x:c r="H14" s="18" t="n">
        <x:v>1</x:v>
      </x:c>
      <x:c r="I14" s="18" t="n">
        <x:v>0</x:v>
      </x:c>
      <x:c r="J14" s="18" t="n">
        <x:v>1</x:v>
      </x:c>
      <x:c r="K14" s="16" t="n">
        <x:v>160</x:v>
      </x:c>
      <x:c r="L14" s="16" t="n">
        <x:v>0</x:v>
      </x:c>
      <x:c r="M14" s="19" t="n">
        <x:f>IF(O14&lt;&gt;"OK","",K14+L14)</x:f>
        <x:v>160</x:v>
      </x:c>
      <x:c r="N14" s="13" t="str">
        <x:v>Falta de material</x:v>
      </x:c>
      <x:c r="O14" s="19" t="str">
        <x:f>IF(COUNTA(A14:L14,N14)=0,"",IF(OR(A14="",COUNTIF($A$5:$A$304,A14)&lt;&gt;1,COUNTIF(Ordens_Producao!$A$5:$A$104,C14)&lt;&gt;1,NOT(ISNUMBER(B14)),B14&lt;=0,NOT(ISNUMBER(F14)),F14&lt;0,NOT(ISNUMBER(G14)),G14&lt;0,NOT(ISNUMBER(H14)),H14&lt;0,NOT(ISNUMBER(I14)),I14&lt;0,NOT(ISNUMBER(J14)),J14&lt;0,NOT(ISNUMBER(K14)),K14&lt;0,NOT(ISNUMBER(L14)),L14&lt;0,I14+J14&gt;H14,D14="",E14=""),"REVISAR DADOS","OK"))</x:f>
        <x:v>OK</x:v>
      </x:c>
    </x:row>
    <x:row r="15">
      <x:c r="A15" s="13"/>
      <x:c r="B15" s="17"/>
      <x:c r="C15" s="13"/>
      <x:c r="D15" s="13"/>
      <x:c r="E15" s="13"/>
      <x:c r="F15" s="18"/>
      <x:c r="G15" s="18"/>
      <x:c r="H15" s="18"/>
      <x:c r="I15" s="18"/>
      <x:c r="J15" s="18"/>
      <x:c r="K15" s="16"/>
      <x:c r="L15" s="16"/>
      <x:c r="M15" s="19" t="str">
        <x:f>IF(O15&lt;&gt;"OK","",K15+L15)</x:f>
      </x:c>
      <x:c r="N15" s="13"/>
      <x:c r="O15" s="19" t="str">
        <x:f>IF(COUNTA(A15:L15,N15)=0,"",IF(OR(A15="",COUNTIF($A$5:$A$304,A15)&lt;&gt;1,COUNTIF(Ordens_Producao!$A$5:$A$104,C15)&lt;&gt;1,NOT(ISNUMBER(B15)),B15&lt;=0,NOT(ISNUMBER(F15)),F15&lt;0,NOT(ISNUMBER(G15)),G15&lt;0,NOT(ISNUMBER(H15)),H15&lt;0,NOT(ISNUMBER(I15)),I15&lt;0,NOT(ISNUMBER(J15)),J15&lt;0,NOT(ISNUMBER(K15)),K15&lt;0,NOT(ISNUMBER(L15)),L15&lt;0,I15+J15&gt;H15,D15="",E15=""),"REVISAR DADOS","OK"))</x:f>
      </x:c>
    </x:row>
    <x:row r="16">
      <x:c r="A16" s="13"/>
      <x:c r="B16" s="17"/>
      <x:c r="C16" s="13"/>
      <x:c r="D16" s="13"/>
      <x:c r="E16" s="13"/>
      <x:c r="F16" s="18"/>
      <x:c r="G16" s="18"/>
      <x:c r="H16" s="18"/>
      <x:c r="I16" s="18"/>
      <x:c r="J16" s="18"/>
      <x:c r="K16" s="16"/>
      <x:c r="L16" s="16"/>
      <x:c r="M16" s="19" t="str">
        <x:f>IF(O16&lt;&gt;"OK","",K16+L16)</x:f>
      </x:c>
      <x:c r="N16" s="13"/>
      <x:c r="O16" s="19" t="str">
        <x:f>IF(COUNTA(A16:L16,N16)=0,"",IF(OR(A16="",COUNTIF($A$5:$A$304,A16)&lt;&gt;1,COUNTIF(Ordens_Producao!$A$5:$A$104,C16)&lt;&gt;1,NOT(ISNUMBER(B16)),B16&lt;=0,NOT(ISNUMBER(F16)),F16&lt;0,NOT(ISNUMBER(G16)),G16&lt;0,NOT(ISNUMBER(H16)),H16&lt;0,NOT(ISNUMBER(I16)),I16&lt;0,NOT(ISNUMBER(J16)),J16&lt;0,NOT(ISNUMBER(K16)),K16&lt;0,NOT(ISNUMBER(L16)),L16&lt;0,I16+J16&gt;H16,D16="",E16=""),"REVISAR DADOS","OK"))</x:f>
      </x:c>
    </x:row>
    <x:row r="17">
      <x:c r="A17" s="13"/>
      <x:c r="B17" s="17"/>
      <x:c r="C17" s="13"/>
      <x:c r="D17" s="13"/>
      <x:c r="E17" s="13"/>
      <x:c r="F17" s="18"/>
      <x:c r="G17" s="18"/>
      <x:c r="H17" s="18"/>
      <x:c r="I17" s="18"/>
      <x:c r="J17" s="18"/>
      <x:c r="K17" s="16"/>
      <x:c r="L17" s="16"/>
      <x:c r="M17" s="19" t="str">
        <x:f>IF(O17&lt;&gt;"OK","",K17+L17)</x:f>
      </x:c>
      <x:c r="N17" s="13"/>
      <x:c r="O17" s="19" t="str">
        <x:f>IF(COUNTA(A17:L17,N17)=0,"",IF(OR(A17="",COUNTIF($A$5:$A$304,A17)&lt;&gt;1,COUNTIF(Ordens_Producao!$A$5:$A$104,C17)&lt;&gt;1,NOT(ISNUMBER(B17)),B17&lt;=0,NOT(ISNUMBER(F17)),F17&lt;0,NOT(ISNUMBER(G17)),G17&lt;0,NOT(ISNUMBER(H17)),H17&lt;0,NOT(ISNUMBER(I17)),I17&lt;0,NOT(ISNUMBER(J17)),J17&lt;0,NOT(ISNUMBER(K17)),K17&lt;0,NOT(ISNUMBER(L17)),L17&lt;0,I17+J17&gt;H17,D17="",E17=""),"REVISAR DADOS","OK"))</x:f>
      </x:c>
    </x:row>
    <x:row r="18">
      <x:c r="A18" s="13"/>
      <x:c r="B18" s="17"/>
      <x:c r="C18" s="13"/>
      <x:c r="D18" s="13"/>
      <x:c r="E18" s="13"/>
      <x:c r="F18" s="18"/>
      <x:c r="G18" s="18"/>
      <x:c r="H18" s="18"/>
      <x:c r="I18" s="18"/>
      <x:c r="J18" s="18"/>
      <x:c r="K18" s="16"/>
      <x:c r="L18" s="16"/>
      <x:c r="M18" s="19" t="str">
        <x:f>IF(O18&lt;&gt;"OK","",K18+L18)</x:f>
      </x:c>
      <x:c r="N18" s="13"/>
      <x:c r="O18" s="19" t="str">
        <x:f>IF(COUNTA(A18:L18,N18)=0,"",IF(OR(A18="",COUNTIF($A$5:$A$304,A18)&lt;&gt;1,COUNTIF(Ordens_Producao!$A$5:$A$104,C18)&lt;&gt;1,NOT(ISNUMBER(B18)),B18&lt;=0,NOT(ISNUMBER(F18)),F18&lt;0,NOT(ISNUMBER(G18)),G18&lt;0,NOT(ISNUMBER(H18)),H18&lt;0,NOT(ISNUMBER(I18)),I18&lt;0,NOT(ISNUMBER(J18)),J18&lt;0,NOT(ISNUMBER(K18)),K18&lt;0,NOT(ISNUMBER(L18)),L18&lt;0,I18+J18&gt;H18,D18="",E18=""),"REVISAR DADOS","OK"))</x:f>
      </x:c>
    </x:row>
    <x:row r="19">
      <x:c r="A19" s="13"/>
      <x:c r="B19" s="17"/>
      <x:c r="C19" s="13"/>
      <x:c r="D19" s="13"/>
      <x:c r="E19" s="13"/>
      <x:c r="F19" s="18"/>
      <x:c r="G19" s="18"/>
      <x:c r="H19" s="18"/>
      <x:c r="I19" s="18"/>
      <x:c r="J19" s="18"/>
      <x:c r="K19" s="16"/>
      <x:c r="L19" s="16"/>
      <x:c r="M19" s="19" t="str">
        <x:f>IF(O19&lt;&gt;"OK","",K19+L19)</x:f>
      </x:c>
      <x:c r="N19" s="13"/>
      <x:c r="O19" s="19" t="str">
        <x:f>IF(COUNTA(A19:L19,N19)=0,"",IF(OR(A19="",COUNTIF($A$5:$A$304,A19)&lt;&gt;1,COUNTIF(Ordens_Producao!$A$5:$A$104,C19)&lt;&gt;1,NOT(ISNUMBER(B19)),B19&lt;=0,NOT(ISNUMBER(F19)),F19&lt;0,NOT(ISNUMBER(G19)),G19&lt;0,NOT(ISNUMBER(H19)),H19&lt;0,NOT(ISNUMBER(I19)),I19&lt;0,NOT(ISNUMBER(J19)),J19&lt;0,NOT(ISNUMBER(K19)),K19&lt;0,NOT(ISNUMBER(L19)),L19&lt;0,I19+J19&gt;H19,D19="",E19=""),"REVISAR DADOS","OK"))</x:f>
      </x:c>
    </x:row>
    <x:row r="20">
      <x:c r="A20" s="13"/>
      <x:c r="B20" s="17"/>
      <x:c r="C20" s="13"/>
      <x:c r="D20" s="13"/>
      <x:c r="E20" s="13"/>
      <x:c r="F20" s="18"/>
      <x:c r="G20" s="18"/>
      <x:c r="H20" s="18"/>
      <x:c r="I20" s="18"/>
      <x:c r="J20" s="18"/>
      <x:c r="K20" s="16"/>
      <x:c r="L20" s="16"/>
      <x:c r="M20" s="19" t="str">
        <x:f>IF(O20&lt;&gt;"OK","",K20+L20)</x:f>
      </x:c>
      <x:c r="N20" s="13"/>
      <x:c r="O20" s="19" t="str">
        <x:f>IF(COUNTA(A20:L20,N20)=0,"",IF(OR(A20="",COUNTIF($A$5:$A$304,A20)&lt;&gt;1,COUNTIF(Ordens_Producao!$A$5:$A$104,C20)&lt;&gt;1,NOT(ISNUMBER(B20)),B20&lt;=0,NOT(ISNUMBER(F20)),F20&lt;0,NOT(ISNUMBER(G20)),G20&lt;0,NOT(ISNUMBER(H20)),H20&lt;0,NOT(ISNUMBER(I20)),I20&lt;0,NOT(ISNUMBER(J20)),J20&lt;0,NOT(ISNUMBER(K20)),K20&lt;0,NOT(ISNUMBER(L20)),L20&lt;0,I20+J20&gt;H20,D20="",E20=""),"REVISAR DADOS","OK"))</x:f>
      </x:c>
    </x:row>
    <x:row r="21">
      <x:c r="A21" s="13"/>
      <x:c r="B21" s="17"/>
      <x:c r="C21" s="13"/>
      <x:c r="D21" s="13"/>
      <x:c r="E21" s="13"/>
      <x:c r="F21" s="18"/>
      <x:c r="G21" s="18"/>
      <x:c r="H21" s="18"/>
      <x:c r="I21" s="18"/>
      <x:c r="J21" s="18"/>
      <x:c r="K21" s="16"/>
      <x:c r="L21" s="16"/>
      <x:c r="M21" s="19" t="str">
        <x:f>IF(O21&lt;&gt;"OK","",K21+L21)</x:f>
      </x:c>
      <x:c r="N21" s="13"/>
      <x:c r="O21" s="19" t="str">
        <x:f>IF(COUNTA(A21:L21,N21)=0,"",IF(OR(A21="",COUNTIF($A$5:$A$304,A21)&lt;&gt;1,COUNTIF(Ordens_Producao!$A$5:$A$104,C21)&lt;&gt;1,NOT(ISNUMBER(B21)),B21&lt;=0,NOT(ISNUMBER(F21)),F21&lt;0,NOT(ISNUMBER(G21)),G21&lt;0,NOT(ISNUMBER(H21)),H21&lt;0,NOT(ISNUMBER(I21)),I21&lt;0,NOT(ISNUMBER(J21)),J21&lt;0,NOT(ISNUMBER(K21)),K21&lt;0,NOT(ISNUMBER(L21)),L21&lt;0,I21+J21&gt;H21,D21="",E21=""),"REVISAR DADOS","OK"))</x:f>
      </x:c>
    </x:row>
    <x:row r="22">
      <x:c r="A22" s="13"/>
      <x:c r="B22" s="17"/>
      <x:c r="C22" s="13"/>
      <x:c r="D22" s="13"/>
      <x:c r="E22" s="13"/>
      <x:c r="F22" s="18"/>
      <x:c r="G22" s="18"/>
      <x:c r="H22" s="18"/>
      <x:c r="I22" s="18"/>
      <x:c r="J22" s="18"/>
      <x:c r="K22" s="16"/>
      <x:c r="L22" s="16"/>
      <x:c r="M22" s="19" t="str">
        <x:f>IF(O22&lt;&gt;"OK","",K22+L22)</x:f>
      </x:c>
      <x:c r="N22" s="13"/>
      <x:c r="O22" s="19" t="str">
        <x:f>IF(COUNTA(A22:L22,N22)=0,"",IF(OR(A22="",COUNTIF($A$5:$A$304,A22)&lt;&gt;1,COUNTIF(Ordens_Producao!$A$5:$A$104,C22)&lt;&gt;1,NOT(ISNUMBER(B22)),B22&lt;=0,NOT(ISNUMBER(F22)),F22&lt;0,NOT(ISNUMBER(G22)),G22&lt;0,NOT(ISNUMBER(H22)),H22&lt;0,NOT(ISNUMBER(I22)),I22&lt;0,NOT(ISNUMBER(J22)),J22&lt;0,NOT(ISNUMBER(K22)),K22&lt;0,NOT(ISNUMBER(L22)),L22&lt;0,I22+J22&gt;H22,D22="",E22=""),"REVISAR DADOS","OK"))</x:f>
      </x:c>
    </x:row>
    <x:row r="23">
      <x:c r="A23" s="13"/>
      <x:c r="B23" s="17"/>
      <x:c r="C23" s="13"/>
      <x:c r="D23" s="13"/>
      <x:c r="E23" s="13"/>
      <x:c r="F23" s="18"/>
      <x:c r="G23" s="18"/>
      <x:c r="H23" s="18"/>
      <x:c r="I23" s="18"/>
      <x:c r="J23" s="18"/>
      <x:c r="K23" s="16"/>
      <x:c r="L23" s="16"/>
      <x:c r="M23" s="19" t="str">
        <x:f>IF(O23&lt;&gt;"OK","",K23+L23)</x:f>
      </x:c>
      <x:c r="N23" s="13"/>
      <x:c r="O23" s="19" t="str">
        <x:f>IF(COUNTA(A23:L23,N23)=0,"",IF(OR(A23="",COUNTIF($A$5:$A$304,A23)&lt;&gt;1,COUNTIF(Ordens_Producao!$A$5:$A$104,C23)&lt;&gt;1,NOT(ISNUMBER(B23)),B23&lt;=0,NOT(ISNUMBER(F23)),F23&lt;0,NOT(ISNUMBER(G23)),G23&lt;0,NOT(ISNUMBER(H23)),H23&lt;0,NOT(ISNUMBER(I23)),I23&lt;0,NOT(ISNUMBER(J23)),J23&lt;0,NOT(ISNUMBER(K23)),K23&lt;0,NOT(ISNUMBER(L23)),L23&lt;0,I23+J23&gt;H23,D23="",E23=""),"REVISAR DADOS","OK"))</x:f>
      </x:c>
    </x:row>
    <x:row r="24">
      <x:c r="A24" s="13"/>
      <x:c r="B24" s="17"/>
      <x:c r="C24" s="13"/>
      <x:c r="D24" s="13"/>
      <x:c r="E24" s="13"/>
      <x:c r="F24" s="18"/>
      <x:c r="G24" s="18"/>
      <x:c r="H24" s="18"/>
      <x:c r="I24" s="18"/>
      <x:c r="J24" s="18"/>
      <x:c r="K24" s="16"/>
      <x:c r="L24" s="16"/>
      <x:c r="M24" s="19" t="str">
        <x:f>IF(O24&lt;&gt;"OK","",K24+L24)</x:f>
      </x:c>
      <x:c r="N24" s="13"/>
      <x:c r="O24" s="19" t="str">
        <x:f>IF(COUNTA(A24:L24,N24)=0,"",IF(OR(A24="",COUNTIF($A$5:$A$304,A24)&lt;&gt;1,COUNTIF(Ordens_Producao!$A$5:$A$104,C24)&lt;&gt;1,NOT(ISNUMBER(B24)),B24&lt;=0,NOT(ISNUMBER(F24)),F24&lt;0,NOT(ISNUMBER(G24)),G24&lt;0,NOT(ISNUMBER(H24)),H24&lt;0,NOT(ISNUMBER(I24)),I24&lt;0,NOT(ISNUMBER(J24)),J24&lt;0,NOT(ISNUMBER(K24)),K24&lt;0,NOT(ISNUMBER(L24)),L24&lt;0,I24+J24&gt;H24,D24="",E24=""),"REVISAR DADOS","OK"))</x:f>
      </x:c>
    </x:row>
    <x:row r="25">
      <x:c r="A25" s="13"/>
      <x:c r="B25" s="17"/>
      <x:c r="C25" s="13"/>
      <x:c r="D25" s="13"/>
      <x:c r="E25" s="13"/>
      <x:c r="F25" s="18"/>
      <x:c r="G25" s="18"/>
      <x:c r="H25" s="18"/>
      <x:c r="I25" s="18"/>
      <x:c r="J25" s="18"/>
      <x:c r="K25" s="16"/>
      <x:c r="L25" s="16"/>
      <x:c r="M25" s="19" t="str">
        <x:f>IF(O25&lt;&gt;"OK","",K25+L25)</x:f>
      </x:c>
      <x:c r="N25" s="13"/>
      <x:c r="O25" s="19" t="str">
        <x:f>IF(COUNTA(A25:L25,N25)=0,"",IF(OR(A25="",COUNTIF($A$5:$A$304,A25)&lt;&gt;1,COUNTIF(Ordens_Producao!$A$5:$A$104,C25)&lt;&gt;1,NOT(ISNUMBER(B25)),B25&lt;=0,NOT(ISNUMBER(F25)),F25&lt;0,NOT(ISNUMBER(G25)),G25&lt;0,NOT(ISNUMBER(H25)),H25&lt;0,NOT(ISNUMBER(I25)),I25&lt;0,NOT(ISNUMBER(J25)),J25&lt;0,NOT(ISNUMBER(K25)),K25&lt;0,NOT(ISNUMBER(L25)),L25&lt;0,I25+J25&gt;H25,D25="",E25=""),"REVISAR DADOS","OK"))</x:f>
      </x:c>
    </x:row>
    <x:row r="26">
      <x:c r="A26" s="13"/>
      <x:c r="B26" s="17"/>
      <x:c r="C26" s="13"/>
      <x:c r="D26" s="13"/>
      <x:c r="E26" s="13"/>
      <x:c r="F26" s="18"/>
      <x:c r="G26" s="18"/>
      <x:c r="H26" s="18"/>
      <x:c r="I26" s="18"/>
      <x:c r="J26" s="18"/>
      <x:c r="K26" s="16"/>
      <x:c r="L26" s="16"/>
      <x:c r="M26" s="19" t="str">
        <x:f>IF(O26&lt;&gt;"OK","",K26+L26)</x:f>
      </x:c>
      <x:c r="N26" s="13"/>
      <x:c r="O26" s="19" t="str">
        <x:f>IF(COUNTA(A26:L26,N26)=0,"",IF(OR(A26="",COUNTIF($A$5:$A$304,A26)&lt;&gt;1,COUNTIF(Ordens_Producao!$A$5:$A$104,C26)&lt;&gt;1,NOT(ISNUMBER(B26)),B26&lt;=0,NOT(ISNUMBER(F26)),F26&lt;0,NOT(ISNUMBER(G26)),G26&lt;0,NOT(ISNUMBER(H26)),H26&lt;0,NOT(ISNUMBER(I26)),I26&lt;0,NOT(ISNUMBER(J26)),J26&lt;0,NOT(ISNUMBER(K26)),K26&lt;0,NOT(ISNUMBER(L26)),L26&lt;0,I26+J26&gt;H26,D26="",E26=""),"REVISAR DADOS","OK"))</x:f>
      </x:c>
    </x:row>
    <x:row r="27">
      <x:c r="A27" s="13"/>
      <x:c r="B27" s="17"/>
      <x:c r="C27" s="13"/>
      <x:c r="D27" s="13"/>
      <x:c r="E27" s="13"/>
      <x:c r="F27" s="18"/>
      <x:c r="G27" s="18"/>
      <x:c r="H27" s="18"/>
      <x:c r="I27" s="18"/>
      <x:c r="J27" s="18"/>
      <x:c r="K27" s="16"/>
      <x:c r="L27" s="16"/>
      <x:c r="M27" s="19" t="str">
        <x:f>IF(O27&lt;&gt;"OK","",K27+L27)</x:f>
      </x:c>
      <x:c r="N27" s="13"/>
      <x:c r="O27" s="19" t="str">
        <x:f>IF(COUNTA(A27:L27,N27)=0,"",IF(OR(A27="",COUNTIF($A$5:$A$304,A27)&lt;&gt;1,COUNTIF(Ordens_Producao!$A$5:$A$104,C27)&lt;&gt;1,NOT(ISNUMBER(B27)),B27&lt;=0,NOT(ISNUMBER(F27)),F27&lt;0,NOT(ISNUMBER(G27)),G27&lt;0,NOT(ISNUMBER(H27)),H27&lt;0,NOT(ISNUMBER(I27)),I27&lt;0,NOT(ISNUMBER(J27)),J27&lt;0,NOT(ISNUMBER(K27)),K27&lt;0,NOT(ISNUMBER(L27)),L27&lt;0,I27+J27&gt;H27,D27="",E27=""),"REVISAR DADOS","OK"))</x:f>
      </x:c>
    </x:row>
    <x:row r="28">
      <x:c r="A28" s="13"/>
      <x:c r="B28" s="17"/>
      <x:c r="C28" s="13"/>
      <x:c r="D28" s="13"/>
      <x:c r="E28" s="13"/>
      <x:c r="F28" s="18"/>
      <x:c r="G28" s="18"/>
      <x:c r="H28" s="18"/>
      <x:c r="I28" s="18"/>
      <x:c r="J28" s="18"/>
      <x:c r="K28" s="16"/>
      <x:c r="L28" s="16"/>
      <x:c r="M28" s="19" t="str">
        <x:f>IF(O28&lt;&gt;"OK","",K28+L28)</x:f>
      </x:c>
      <x:c r="N28" s="13"/>
      <x:c r="O28" s="19" t="str">
        <x:f>IF(COUNTA(A28:L28,N28)=0,"",IF(OR(A28="",COUNTIF($A$5:$A$304,A28)&lt;&gt;1,COUNTIF(Ordens_Producao!$A$5:$A$104,C28)&lt;&gt;1,NOT(ISNUMBER(B28)),B28&lt;=0,NOT(ISNUMBER(F28)),F28&lt;0,NOT(ISNUMBER(G28)),G28&lt;0,NOT(ISNUMBER(H28)),H28&lt;0,NOT(ISNUMBER(I28)),I28&lt;0,NOT(ISNUMBER(J28)),J28&lt;0,NOT(ISNUMBER(K28)),K28&lt;0,NOT(ISNUMBER(L28)),L28&lt;0,I28+J28&gt;H28,D28="",E28=""),"REVISAR DADOS","OK"))</x:f>
      </x:c>
    </x:row>
    <x:row r="29">
      <x:c r="A29" s="13"/>
      <x:c r="B29" s="17"/>
      <x:c r="C29" s="13"/>
      <x:c r="D29" s="13"/>
      <x:c r="E29" s="13"/>
      <x:c r="F29" s="18"/>
      <x:c r="G29" s="18"/>
      <x:c r="H29" s="18"/>
      <x:c r="I29" s="18"/>
      <x:c r="J29" s="18"/>
      <x:c r="K29" s="16"/>
      <x:c r="L29" s="16"/>
      <x:c r="M29" s="19" t="str">
        <x:f>IF(O29&lt;&gt;"OK","",K29+L29)</x:f>
      </x:c>
      <x:c r="N29" s="13"/>
      <x:c r="O29" s="19" t="str">
        <x:f>IF(COUNTA(A29:L29,N29)=0,"",IF(OR(A29="",COUNTIF($A$5:$A$304,A29)&lt;&gt;1,COUNTIF(Ordens_Producao!$A$5:$A$104,C29)&lt;&gt;1,NOT(ISNUMBER(B29)),B29&lt;=0,NOT(ISNUMBER(F29)),F29&lt;0,NOT(ISNUMBER(G29)),G29&lt;0,NOT(ISNUMBER(H29)),H29&lt;0,NOT(ISNUMBER(I29)),I29&lt;0,NOT(ISNUMBER(J29)),J29&lt;0,NOT(ISNUMBER(K29)),K29&lt;0,NOT(ISNUMBER(L29)),L29&lt;0,I29+J29&gt;H29,D29="",E29=""),"REVISAR DADOS","OK"))</x:f>
      </x:c>
    </x:row>
    <x:row r="30">
      <x:c r="A30" s="13"/>
      <x:c r="B30" s="17"/>
      <x:c r="C30" s="13"/>
      <x:c r="D30" s="13"/>
      <x:c r="E30" s="13"/>
      <x:c r="F30" s="18"/>
      <x:c r="G30" s="18"/>
      <x:c r="H30" s="18"/>
      <x:c r="I30" s="18"/>
      <x:c r="J30" s="18"/>
      <x:c r="K30" s="16"/>
      <x:c r="L30" s="16"/>
      <x:c r="M30" s="19" t="str">
        <x:f>IF(O30&lt;&gt;"OK","",K30+L30)</x:f>
      </x:c>
      <x:c r="N30" s="13"/>
      <x:c r="O30" s="19" t="str">
        <x:f>IF(COUNTA(A30:L30,N30)=0,"",IF(OR(A30="",COUNTIF($A$5:$A$304,A30)&lt;&gt;1,COUNTIF(Ordens_Producao!$A$5:$A$104,C30)&lt;&gt;1,NOT(ISNUMBER(B30)),B30&lt;=0,NOT(ISNUMBER(F30)),F30&lt;0,NOT(ISNUMBER(G30)),G30&lt;0,NOT(ISNUMBER(H30)),H30&lt;0,NOT(ISNUMBER(I30)),I30&lt;0,NOT(ISNUMBER(J30)),J30&lt;0,NOT(ISNUMBER(K30)),K30&lt;0,NOT(ISNUMBER(L30)),L30&lt;0,I30+J30&gt;H30,D30="",E30=""),"REVISAR DADOS","OK"))</x:f>
      </x:c>
    </x:row>
    <x:row r="31">
      <x:c r="A31" s="13"/>
      <x:c r="B31" s="17"/>
      <x:c r="C31" s="13"/>
      <x:c r="D31" s="13"/>
      <x:c r="E31" s="13"/>
      <x:c r="F31" s="18"/>
      <x:c r="G31" s="18"/>
      <x:c r="H31" s="18"/>
      <x:c r="I31" s="18"/>
      <x:c r="J31" s="18"/>
      <x:c r="K31" s="16"/>
      <x:c r="L31" s="16"/>
      <x:c r="M31" s="19" t="str">
        <x:f>IF(O31&lt;&gt;"OK","",K31+L31)</x:f>
      </x:c>
      <x:c r="N31" s="13"/>
      <x:c r="O31" s="19" t="str">
        <x:f>IF(COUNTA(A31:L31,N31)=0,"",IF(OR(A31="",COUNTIF($A$5:$A$304,A31)&lt;&gt;1,COUNTIF(Ordens_Producao!$A$5:$A$104,C31)&lt;&gt;1,NOT(ISNUMBER(B31)),B31&lt;=0,NOT(ISNUMBER(F31)),F31&lt;0,NOT(ISNUMBER(G31)),G31&lt;0,NOT(ISNUMBER(H31)),H31&lt;0,NOT(ISNUMBER(I31)),I31&lt;0,NOT(ISNUMBER(J31)),J31&lt;0,NOT(ISNUMBER(K31)),K31&lt;0,NOT(ISNUMBER(L31)),L31&lt;0,I31+J31&gt;H31,D31="",E31=""),"REVISAR DADOS","OK"))</x:f>
      </x:c>
    </x:row>
    <x:row r="32">
      <x:c r="A32" s="13"/>
      <x:c r="B32" s="17"/>
      <x:c r="C32" s="13"/>
      <x:c r="D32" s="13"/>
      <x:c r="E32" s="13"/>
      <x:c r="F32" s="18"/>
      <x:c r="G32" s="18"/>
      <x:c r="H32" s="18"/>
      <x:c r="I32" s="18"/>
      <x:c r="J32" s="18"/>
      <x:c r="K32" s="16"/>
      <x:c r="L32" s="16"/>
      <x:c r="M32" s="19" t="str">
        <x:f>IF(O32&lt;&gt;"OK","",K32+L32)</x:f>
      </x:c>
      <x:c r="N32" s="13"/>
      <x:c r="O32" s="19" t="str">
        <x:f>IF(COUNTA(A32:L32,N32)=0,"",IF(OR(A32="",COUNTIF($A$5:$A$304,A32)&lt;&gt;1,COUNTIF(Ordens_Producao!$A$5:$A$104,C32)&lt;&gt;1,NOT(ISNUMBER(B32)),B32&lt;=0,NOT(ISNUMBER(F32)),F32&lt;0,NOT(ISNUMBER(G32)),G32&lt;0,NOT(ISNUMBER(H32)),H32&lt;0,NOT(ISNUMBER(I32)),I32&lt;0,NOT(ISNUMBER(J32)),J32&lt;0,NOT(ISNUMBER(K32)),K32&lt;0,NOT(ISNUMBER(L32)),L32&lt;0,I32+J32&gt;H32,D32="",E32=""),"REVISAR DADOS","OK"))</x:f>
      </x:c>
    </x:row>
    <x:row r="33">
      <x:c r="A33" s="13"/>
      <x:c r="B33" s="17"/>
      <x:c r="C33" s="13"/>
      <x:c r="D33" s="13"/>
      <x:c r="E33" s="13"/>
      <x:c r="F33" s="18"/>
      <x:c r="G33" s="18"/>
      <x:c r="H33" s="18"/>
      <x:c r="I33" s="18"/>
      <x:c r="J33" s="18"/>
      <x:c r="K33" s="16"/>
      <x:c r="L33" s="16"/>
      <x:c r="M33" s="19" t="str">
        <x:f>IF(O33&lt;&gt;"OK","",K33+L33)</x:f>
      </x:c>
      <x:c r="N33" s="13"/>
      <x:c r="O33" s="19" t="str">
        <x:f>IF(COUNTA(A33:L33,N33)=0,"",IF(OR(A33="",COUNTIF($A$5:$A$304,A33)&lt;&gt;1,COUNTIF(Ordens_Producao!$A$5:$A$104,C33)&lt;&gt;1,NOT(ISNUMBER(B33)),B33&lt;=0,NOT(ISNUMBER(F33)),F33&lt;0,NOT(ISNUMBER(G33)),G33&lt;0,NOT(ISNUMBER(H33)),H33&lt;0,NOT(ISNUMBER(I33)),I33&lt;0,NOT(ISNUMBER(J33)),J33&lt;0,NOT(ISNUMBER(K33)),K33&lt;0,NOT(ISNUMBER(L33)),L33&lt;0,I33+J33&gt;H33,D33="",E33=""),"REVISAR DADOS","OK"))</x:f>
      </x:c>
    </x:row>
    <x:row r="34">
      <x:c r="A34" s="13"/>
      <x:c r="B34" s="17"/>
      <x:c r="C34" s="13"/>
      <x:c r="D34" s="13"/>
      <x:c r="E34" s="13"/>
      <x:c r="F34" s="18"/>
      <x:c r="G34" s="18"/>
      <x:c r="H34" s="18"/>
      <x:c r="I34" s="18"/>
      <x:c r="J34" s="18"/>
      <x:c r="K34" s="16"/>
      <x:c r="L34" s="16"/>
      <x:c r="M34" s="19" t="str">
        <x:f>IF(O34&lt;&gt;"OK","",K34+L34)</x:f>
      </x:c>
      <x:c r="N34" s="13"/>
      <x:c r="O34" s="19" t="str">
        <x:f>IF(COUNTA(A34:L34,N34)=0,"",IF(OR(A34="",COUNTIF($A$5:$A$304,A34)&lt;&gt;1,COUNTIF(Ordens_Producao!$A$5:$A$104,C34)&lt;&gt;1,NOT(ISNUMBER(B34)),B34&lt;=0,NOT(ISNUMBER(F34)),F34&lt;0,NOT(ISNUMBER(G34)),G34&lt;0,NOT(ISNUMBER(H34)),H34&lt;0,NOT(ISNUMBER(I34)),I34&lt;0,NOT(ISNUMBER(J34)),J34&lt;0,NOT(ISNUMBER(K34)),K34&lt;0,NOT(ISNUMBER(L34)),L34&lt;0,I34+J34&gt;H34,D34="",E34=""),"REVISAR DADOS","OK"))</x:f>
      </x:c>
    </x:row>
    <x:row r="35">
      <x:c r="A35" s="13"/>
      <x:c r="B35" s="17"/>
      <x:c r="C35" s="13"/>
      <x:c r="D35" s="13"/>
      <x:c r="E35" s="13"/>
      <x:c r="F35" s="18"/>
      <x:c r="G35" s="18"/>
      <x:c r="H35" s="18"/>
      <x:c r="I35" s="18"/>
      <x:c r="J35" s="18"/>
      <x:c r="K35" s="16"/>
      <x:c r="L35" s="16"/>
      <x:c r="M35" s="19" t="str">
        <x:f>IF(O35&lt;&gt;"OK","",K35+L35)</x:f>
      </x:c>
      <x:c r="N35" s="13"/>
      <x:c r="O35" s="19" t="str">
        <x:f>IF(COUNTA(A35:L35,N35)=0,"",IF(OR(A35="",COUNTIF($A$5:$A$304,A35)&lt;&gt;1,COUNTIF(Ordens_Producao!$A$5:$A$104,C35)&lt;&gt;1,NOT(ISNUMBER(B35)),B35&lt;=0,NOT(ISNUMBER(F35)),F35&lt;0,NOT(ISNUMBER(G35)),G35&lt;0,NOT(ISNUMBER(H35)),H35&lt;0,NOT(ISNUMBER(I35)),I35&lt;0,NOT(ISNUMBER(J35)),J35&lt;0,NOT(ISNUMBER(K35)),K35&lt;0,NOT(ISNUMBER(L35)),L35&lt;0,I35+J35&gt;H35,D35="",E35=""),"REVISAR DADOS","OK"))</x:f>
      </x:c>
    </x:row>
    <x:row r="36">
      <x:c r="A36" s="13"/>
      <x:c r="B36" s="17"/>
      <x:c r="C36" s="13"/>
      <x:c r="D36" s="13"/>
      <x:c r="E36" s="13"/>
      <x:c r="F36" s="18"/>
      <x:c r="G36" s="18"/>
      <x:c r="H36" s="18"/>
      <x:c r="I36" s="18"/>
      <x:c r="J36" s="18"/>
      <x:c r="K36" s="16"/>
      <x:c r="L36" s="16"/>
      <x:c r="M36" s="19" t="str">
        <x:f>IF(O36&lt;&gt;"OK","",K36+L36)</x:f>
      </x:c>
      <x:c r="N36" s="13"/>
      <x:c r="O36" s="19" t="str">
        <x:f>IF(COUNTA(A36:L36,N36)=0,"",IF(OR(A36="",COUNTIF($A$5:$A$304,A36)&lt;&gt;1,COUNTIF(Ordens_Producao!$A$5:$A$104,C36)&lt;&gt;1,NOT(ISNUMBER(B36)),B36&lt;=0,NOT(ISNUMBER(F36)),F36&lt;0,NOT(ISNUMBER(G36)),G36&lt;0,NOT(ISNUMBER(H36)),H36&lt;0,NOT(ISNUMBER(I36)),I36&lt;0,NOT(ISNUMBER(J36)),J36&lt;0,NOT(ISNUMBER(K36)),K36&lt;0,NOT(ISNUMBER(L36)),L36&lt;0,I36+J36&gt;H36,D36="",E36=""),"REVISAR DADOS","OK"))</x:f>
      </x:c>
    </x:row>
    <x:row r="37">
      <x:c r="A37" s="13"/>
      <x:c r="B37" s="17"/>
      <x:c r="C37" s="13"/>
      <x:c r="D37" s="13"/>
      <x:c r="E37" s="13"/>
      <x:c r="F37" s="18"/>
      <x:c r="G37" s="18"/>
      <x:c r="H37" s="18"/>
      <x:c r="I37" s="18"/>
      <x:c r="J37" s="18"/>
      <x:c r="K37" s="16"/>
      <x:c r="L37" s="16"/>
      <x:c r="M37" s="19" t="str">
        <x:f>IF(O37&lt;&gt;"OK","",K37+L37)</x:f>
      </x:c>
      <x:c r="N37" s="13"/>
      <x:c r="O37" s="19" t="str">
        <x:f>IF(COUNTA(A37:L37,N37)=0,"",IF(OR(A37="",COUNTIF($A$5:$A$304,A37)&lt;&gt;1,COUNTIF(Ordens_Producao!$A$5:$A$104,C37)&lt;&gt;1,NOT(ISNUMBER(B37)),B37&lt;=0,NOT(ISNUMBER(F37)),F37&lt;0,NOT(ISNUMBER(G37)),G37&lt;0,NOT(ISNUMBER(H37)),H37&lt;0,NOT(ISNUMBER(I37)),I37&lt;0,NOT(ISNUMBER(J37)),J37&lt;0,NOT(ISNUMBER(K37)),K37&lt;0,NOT(ISNUMBER(L37)),L37&lt;0,I37+J37&gt;H37,D37="",E37=""),"REVISAR DADOS","OK"))</x:f>
      </x:c>
    </x:row>
    <x:row r="38">
      <x:c r="A38" s="13"/>
      <x:c r="B38" s="17"/>
      <x:c r="C38" s="13"/>
      <x:c r="D38" s="13"/>
      <x:c r="E38" s="13"/>
      <x:c r="F38" s="18"/>
      <x:c r="G38" s="18"/>
      <x:c r="H38" s="18"/>
      <x:c r="I38" s="18"/>
      <x:c r="J38" s="18"/>
      <x:c r="K38" s="16"/>
      <x:c r="L38" s="16"/>
      <x:c r="M38" s="19" t="str">
        <x:f>IF(O38&lt;&gt;"OK","",K38+L38)</x:f>
      </x:c>
      <x:c r="N38" s="13"/>
      <x:c r="O38" s="19" t="str">
        <x:f>IF(COUNTA(A38:L38,N38)=0,"",IF(OR(A38="",COUNTIF($A$5:$A$304,A38)&lt;&gt;1,COUNTIF(Ordens_Producao!$A$5:$A$104,C38)&lt;&gt;1,NOT(ISNUMBER(B38)),B38&lt;=0,NOT(ISNUMBER(F38)),F38&lt;0,NOT(ISNUMBER(G38)),G38&lt;0,NOT(ISNUMBER(H38)),H38&lt;0,NOT(ISNUMBER(I38)),I38&lt;0,NOT(ISNUMBER(J38)),J38&lt;0,NOT(ISNUMBER(K38)),K38&lt;0,NOT(ISNUMBER(L38)),L38&lt;0,I38+J38&gt;H38,D38="",E38=""),"REVISAR DADOS","OK"))</x:f>
      </x:c>
    </x:row>
    <x:row r="39">
      <x:c r="A39" s="13"/>
      <x:c r="B39" s="17"/>
      <x:c r="C39" s="13"/>
      <x:c r="D39" s="13"/>
      <x:c r="E39" s="13"/>
      <x:c r="F39" s="18"/>
      <x:c r="G39" s="18"/>
      <x:c r="H39" s="18"/>
      <x:c r="I39" s="18"/>
      <x:c r="J39" s="18"/>
      <x:c r="K39" s="16"/>
      <x:c r="L39" s="16"/>
      <x:c r="M39" s="19" t="str">
        <x:f>IF(O39&lt;&gt;"OK","",K39+L39)</x:f>
      </x:c>
      <x:c r="N39" s="13"/>
      <x:c r="O39" s="19" t="str">
        <x:f>IF(COUNTA(A39:L39,N39)=0,"",IF(OR(A39="",COUNTIF($A$5:$A$304,A39)&lt;&gt;1,COUNTIF(Ordens_Producao!$A$5:$A$104,C39)&lt;&gt;1,NOT(ISNUMBER(B39)),B39&lt;=0,NOT(ISNUMBER(F39)),F39&lt;0,NOT(ISNUMBER(G39)),G39&lt;0,NOT(ISNUMBER(H39)),H39&lt;0,NOT(ISNUMBER(I39)),I39&lt;0,NOT(ISNUMBER(J39)),J39&lt;0,NOT(ISNUMBER(K39)),K39&lt;0,NOT(ISNUMBER(L39)),L39&lt;0,I39+J39&gt;H39,D39="",E39=""),"REVISAR DADOS","OK"))</x:f>
      </x:c>
    </x:row>
    <x:row r="40">
      <x:c r="A40" s="13"/>
      <x:c r="B40" s="17"/>
      <x:c r="C40" s="13"/>
      <x:c r="D40" s="13"/>
      <x:c r="E40" s="13"/>
      <x:c r="F40" s="18"/>
      <x:c r="G40" s="18"/>
      <x:c r="H40" s="18"/>
      <x:c r="I40" s="18"/>
      <x:c r="J40" s="18"/>
      <x:c r="K40" s="16"/>
      <x:c r="L40" s="16"/>
      <x:c r="M40" s="19" t="str">
        <x:f>IF(O40&lt;&gt;"OK","",K40+L40)</x:f>
      </x:c>
      <x:c r="N40" s="13"/>
      <x:c r="O40" s="19" t="str">
        <x:f>IF(COUNTA(A40:L40,N40)=0,"",IF(OR(A40="",COUNTIF($A$5:$A$304,A40)&lt;&gt;1,COUNTIF(Ordens_Producao!$A$5:$A$104,C40)&lt;&gt;1,NOT(ISNUMBER(B40)),B40&lt;=0,NOT(ISNUMBER(F40)),F40&lt;0,NOT(ISNUMBER(G40)),G40&lt;0,NOT(ISNUMBER(H40)),H40&lt;0,NOT(ISNUMBER(I40)),I40&lt;0,NOT(ISNUMBER(J40)),J40&lt;0,NOT(ISNUMBER(K40)),K40&lt;0,NOT(ISNUMBER(L40)),L40&lt;0,I40+J40&gt;H40,D40="",E40=""),"REVISAR DADOS","OK"))</x:f>
      </x:c>
    </x:row>
    <x:row r="41">
      <x:c r="A41" s="13"/>
      <x:c r="B41" s="17"/>
      <x:c r="C41" s="13"/>
      <x:c r="D41" s="13"/>
      <x:c r="E41" s="13"/>
      <x:c r="F41" s="18"/>
      <x:c r="G41" s="18"/>
      <x:c r="H41" s="18"/>
      <x:c r="I41" s="18"/>
      <x:c r="J41" s="18"/>
      <x:c r="K41" s="16"/>
      <x:c r="L41" s="16"/>
      <x:c r="M41" s="19" t="str">
        <x:f>IF(O41&lt;&gt;"OK","",K41+L41)</x:f>
      </x:c>
      <x:c r="N41" s="13"/>
      <x:c r="O41" s="19" t="str">
        <x:f>IF(COUNTA(A41:L41,N41)=0,"",IF(OR(A41="",COUNTIF($A$5:$A$304,A41)&lt;&gt;1,COUNTIF(Ordens_Producao!$A$5:$A$104,C41)&lt;&gt;1,NOT(ISNUMBER(B41)),B41&lt;=0,NOT(ISNUMBER(F41)),F41&lt;0,NOT(ISNUMBER(G41)),G41&lt;0,NOT(ISNUMBER(H41)),H41&lt;0,NOT(ISNUMBER(I41)),I41&lt;0,NOT(ISNUMBER(J41)),J41&lt;0,NOT(ISNUMBER(K41)),K41&lt;0,NOT(ISNUMBER(L41)),L41&lt;0,I41+J41&gt;H41,D41="",E41=""),"REVISAR DADOS","OK"))</x:f>
      </x:c>
    </x:row>
    <x:row r="42">
      <x:c r="A42" s="13"/>
      <x:c r="B42" s="17"/>
      <x:c r="C42" s="13"/>
      <x:c r="D42" s="13"/>
      <x:c r="E42" s="13"/>
      <x:c r="F42" s="18"/>
      <x:c r="G42" s="18"/>
      <x:c r="H42" s="18"/>
      <x:c r="I42" s="18"/>
      <x:c r="J42" s="18"/>
      <x:c r="K42" s="16"/>
      <x:c r="L42" s="16"/>
      <x:c r="M42" s="19" t="str">
        <x:f>IF(O42&lt;&gt;"OK","",K42+L42)</x:f>
      </x:c>
      <x:c r="N42" s="13"/>
      <x:c r="O42" s="19" t="str">
        <x:f>IF(COUNTA(A42:L42,N42)=0,"",IF(OR(A42="",COUNTIF($A$5:$A$304,A42)&lt;&gt;1,COUNTIF(Ordens_Producao!$A$5:$A$104,C42)&lt;&gt;1,NOT(ISNUMBER(B42)),B42&lt;=0,NOT(ISNUMBER(F42)),F42&lt;0,NOT(ISNUMBER(G42)),G42&lt;0,NOT(ISNUMBER(H42)),H42&lt;0,NOT(ISNUMBER(I42)),I42&lt;0,NOT(ISNUMBER(J42)),J42&lt;0,NOT(ISNUMBER(K42)),K42&lt;0,NOT(ISNUMBER(L42)),L42&lt;0,I42+J42&gt;H42,D42="",E42=""),"REVISAR DADOS","OK"))</x:f>
      </x:c>
    </x:row>
    <x:row r="43">
      <x:c r="A43" s="13"/>
      <x:c r="B43" s="17"/>
      <x:c r="C43" s="13"/>
      <x:c r="D43" s="13"/>
      <x:c r="E43" s="13"/>
      <x:c r="F43" s="18"/>
      <x:c r="G43" s="18"/>
      <x:c r="H43" s="18"/>
      <x:c r="I43" s="18"/>
      <x:c r="J43" s="18"/>
      <x:c r="K43" s="16"/>
      <x:c r="L43" s="16"/>
      <x:c r="M43" s="19" t="str">
        <x:f>IF(O43&lt;&gt;"OK","",K43+L43)</x:f>
      </x:c>
      <x:c r="N43" s="13"/>
      <x:c r="O43" s="19" t="str">
        <x:f>IF(COUNTA(A43:L43,N43)=0,"",IF(OR(A43="",COUNTIF($A$5:$A$304,A43)&lt;&gt;1,COUNTIF(Ordens_Producao!$A$5:$A$104,C43)&lt;&gt;1,NOT(ISNUMBER(B43)),B43&lt;=0,NOT(ISNUMBER(F43)),F43&lt;0,NOT(ISNUMBER(G43)),G43&lt;0,NOT(ISNUMBER(H43)),H43&lt;0,NOT(ISNUMBER(I43)),I43&lt;0,NOT(ISNUMBER(J43)),J43&lt;0,NOT(ISNUMBER(K43)),K43&lt;0,NOT(ISNUMBER(L43)),L43&lt;0,I43+J43&gt;H43,D43="",E43=""),"REVISAR DADOS","OK"))</x:f>
      </x:c>
    </x:row>
    <x:row r="44">
      <x:c r="A44" s="13"/>
      <x:c r="B44" s="17"/>
      <x:c r="C44" s="13"/>
      <x:c r="D44" s="13"/>
      <x:c r="E44" s="13"/>
      <x:c r="F44" s="18"/>
      <x:c r="G44" s="18"/>
      <x:c r="H44" s="18"/>
      <x:c r="I44" s="18"/>
      <x:c r="J44" s="18"/>
      <x:c r="K44" s="16"/>
      <x:c r="L44" s="16"/>
      <x:c r="M44" s="19" t="str">
        <x:f>IF(O44&lt;&gt;"OK","",K44+L44)</x:f>
      </x:c>
      <x:c r="N44" s="13"/>
      <x:c r="O44" s="19" t="str">
        <x:f>IF(COUNTA(A44:L44,N44)=0,"",IF(OR(A44="",COUNTIF($A$5:$A$304,A44)&lt;&gt;1,COUNTIF(Ordens_Producao!$A$5:$A$104,C44)&lt;&gt;1,NOT(ISNUMBER(B44)),B44&lt;=0,NOT(ISNUMBER(F44)),F44&lt;0,NOT(ISNUMBER(G44)),G44&lt;0,NOT(ISNUMBER(H44)),H44&lt;0,NOT(ISNUMBER(I44)),I44&lt;0,NOT(ISNUMBER(J44)),J44&lt;0,NOT(ISNUMBER(K44)),K44&lt;0,NOT(ISNUMBER(L44)),L44&lt;0,I44+J44&gt;H44,D44="",E44=""),"REVISAR DADOS","OK"))</x:f>
      </x:c>
    </x:row>
    <x:row r="45">
      <x:c r="A45" s="13"/>
      <x:c r="B45" s="17"/>
      <x:c r="C45" s="13"/>
      <x:c r="D45" s="13"/>
      <x:c r="E45" s="13"/>
      <x:c r="F45" s="18"/>
      <x:c r="G45" s="18"/>
      <x:c r="H45" s="18"/>
      <x:c r="I45" s="18"/>
      <x:c r="J45" s="18"/>
      <x:c r="K45" s="16"/>
      <x:c r="L45" s="16"/>
      <x:c r="M45" s="19" t="str">
        <x:f>IF(O45&lt;&gt;"OK","",K45+L45)</x:f>
      </x:c>
      <x:c r="N45" s="13"/>
      <x:c r="O45" s="19" t="str">
        <x:f>IF(COUNTA(A45:L45,N45)=0,"",IF(OR(A45="",COUNTIF($A$5:$A$304,A45)&lt;&gt;1,COUNTIF(Ordens_Producao!$A$5:$A$104,C45)&lt;&gt;1,NOT(ISNUMBER(B45)),B45&lt;=0,NOT(ISNUMBER(F45)),F45&lt;0,NOT(ISNUMBER(G45)),G45&lt;0,NOT(ISNUMBER(H45)),H45&lt;0,NOT(ISNUMBER(I45)),I45&lt;0,NOT(ISNUMBER(J45)),J45&lt;0,NOT(ISNUMBER(K45)),K45&lt;0,NOT(ISNUMBER(L45)),L45&lt;0,I45+J45&gt;H45,D45="",E45=""),"REVISAR DADOS","OK"))</x:f>
      </x:c>
    </x:row>
    <x:row r="46">
      <x:c r="A46" s="13"/>
      <x:c r="B46" s="17"/>
      <x:c r="C46" s="13"/>
      <x:c r="D46" s="13"/>
      <x:c r="E46" s="13"/>
      <x:c r="F46" s="18"/>
      <x:c r="G46" s="18"/>
      <x:c r="H46" s="18"/>
      <x:c r="I46" s="18"/>
      <x:c r="J46" s="18"/>
      <x:c r="K46" s="16"/>
      <x:c r="L46" s="16"/>
      <x:c r="M46" s="19" t="str">
        <x:f>IF(O46&lt;&gt;"OK","",K46+L46)</x:f>
      </x:c>
      <x:c r="N46" s="13"/>
      <x:c r="O46" s="19" t="str">
        <x:f>IF(COUNTA(A46:L46,N46)=0,"",IF(OR(A46="",COUNTIF($A$5:$A$304,A46)&lt;&gt;1,COUNTIF(Ordens_Producao!$A$5:$A$104,C46)&lt;&gt;1,NOT(ISNUMBER(B46)),B46&lt;=0,NOT(ISNUMBER(F46)),F46&lt;0,NOT(ISNUMBER(G46)),G46&lt;0,NOT(ISNUMBER(H46)),H46&lt;0,NOT(ISNUMBER(I46)),I46&lt;0,NOT(ISNUMBER(J46)),J46&lt;0,NOT(ISNUMBER(K46)),K46&lt;0,NOT(ISNUMBER(L46)),L46&lt;0,I46+J46&gt;H46,D46="",E46=""),"REVISAR DADOS","OK"))</x:f>
      </x:c>
    </x:row>
    <x:row r="47">
      <x:c r="A47" s="13"/>
      <x:c r="B47" s="17"/>
      <x:c r="C47" s="13"/>
      <x:c r="D47" s="13"/>
      <x:c r="E47" s="13"/>
      <x:c r="F47" s="18"/>
      <x:c r="G47" s="18"/>
      <x:c r="H47" s="18"/>
      <x:c r="I47" s="18"/>
      <x:c r="J47" s="18"/>
      <x:c r="K47" s="16"/>
      <x:c r="L47" s="16"/>
      <x:c r="M47" s="19" t="str">
        <x:f>IF(O47&lt;&gt;"OK","",K47+L47)</x:f>
      </x:c>
      <x:c r="N47" s="13"/>
      <x:c r="O47" s="19" t="str">
        <x:f>IF(COUNTA(A47:L47,N47)=0,"",IF(OR(A47="",COUNTIF($A$5:$A$304,A47)&lt;&gt;1,COUNTIF(Ordens_Producao!$A$5:$A$104,C47)&lt;&gt;1,NOT(ISNUMBER(B47)),B47&lt;=0,NOT(ISNUMBER(F47)),F47&lt;0,NOT(ISNUMBER(G47)),G47&lt;0,NOT(ISNUMBER(H47)),H47&lt;0,NOT(ISNUMBER(I47)),I47&lt;0,NOT(ISNUMBER(J47)),J47&lt;0,NOT(ISNUMBER(K47)),K47&lt;0,NOT(ISNUMBER(L47)),L47&lt;0,I47+J47&gt;H47,D47="",E47=""),"REVISAR DADOS","OK"))</x:f>
      </x:c>
    </x:row>
    <x:row r="48">
      <x:c r="A48" s="13"/>
      <x:c r="B48" s="17"/>
      <x:c r="C48" s="13"/>
      <x:c r="D48" s="13"/>
      <x:c r="E48" s="13"/>
      <x:c r="F48" s="18"/>
      <x:c r="G48" s="18"/>
      <x:c r="H48" s="18"/>
      <x:c r="I48" s="18"/>
      <x:c r="J48" s="18"/>
      <x:c r="K48" s="16"/>
      <x:c r="L48" s="16"/>
      <x:c r="M48" s="19" t="str">
        <x:f>IF(O48&lt;&gt;"OK","",K48+L48)</x:f>
      </x:c>
      <x:c r="N48" s="13"/>
      <x:c r="O48" s="19" t="str">
        <x:f>IF(COUNTA(A48:L48,N48)=0,"",IF(OR(A48="",COUNTIF($A$5:$A$304,A48)&lt;&gt;1,COUNTIF(Ordens_Producao!$A$5:$A$104,C48)&lt;&gt;1,NOT(ISNUMBER(B48)),B48&lt;=0,NOT(ISNUMBER(F48)),F48&lt;0,NOT(ISNUMBER(G48)),G48&lt;0,NOT(ISNUMBER(H48)),H48&lt;0,NOT(ISNUMBER(I48)),I48&lt;0,NOT(ISNUMBER(J48)),J48&lt;0,NOT(ISNUMBER(K48)),K48&lt;0,NOT(ISNUMBER(L48)),L48&lt;0,I48+J48&gt;H48,D48="",E48=""),"REVISAR DADOS","OK"))</x:f>
      </x:c>
    </x:row>
    <x:row r="49">
      <x:c r="A49" s="13"/>
      <x:c r="B49" s="17"/>
      <x:c r="C49" s="13"/>
      <x:c r="D49" s="13"/>
      <x:c r="E49" s="13"/>
      <x:c r="F49" s="18"/>
      <x:c r="G49" s="18"/>
      <x:c r="H49" s="18"/>
      <x:c r="I49" s="18"/>
      <x:c r="J49" s="18"/>
      <x:c r="K49" s="16"/>
      <x:c r="L49" s="16"/>
      <x:c r="M49" s="19" t="str">
        <x:f>IF(O49&lt;&gt;"OK","",K49+L49)</x:f>
      </x:c>
      <x:c r="N49" s="13"/>
      <x:c r="O49" s="19" t="str">
        <x:f>IF(COUNTA(A49:L49,N49)=0,"",IF(OR(A49="",COUNTIF($A$5:$A$304,A49)&lt;&gt;1,COUNTIF(Ordens_Producao!$A$5:$A$104,C49)&lt;&gt;1,NOT(ISNUMBER(B49)),B49&lt;=0,NOT(ISNUMBER(F49)),F49&lt;0,NOT(ISNUMBER(G49)),G49&lt;0,NOT(ISNUMBER(H49)),H49&lt;0,NOT(ISNUMBER(I49)),I49&lt;0,NOT(ISNUMBER(J49)),J49&lt;0,NOT(ISNUMBER(K49)),K49&lt;0,NOT(ISNUMBER(L49)),L49&lt;0,I49+J49&gt;H49,D49="",E49=""),"REVISAR DADOS","OK"))</x:f>
      </x:c>
    </x:row>
    <x:row r="50">
      <x:c r="A50" s="13"/>
      <x:c r="B50" s="17"/>
      <x:c r="C50" s="13"/>
      <x:c r="D50" s="13"/>
      <x:c r="E50" s="13"/>
      <x:c r="F50" s="18"/>
      <x:c r="G50" s="18"/>
      <x:c r="H50" s="18"/>
      <x:c r="I50" s="18"/>
      <x:c r="J50" s="18"/>
      <x:c r="K50" s="16"/>
      <x:c r="L50" s="16"/>
      <x:c r="M50" s="19" t="str">
        <x:f>IF(O50&lt;&gt;"OK","",K50+L50)</x:f>
      </x:c>
      <x:c r="N50" s="13"/>
      <x:c r="O50" s="19" t="str">
        <x:f>IF(COUNTA(A50:L50,N50)=0,"",IF(OR(A50="",COUNTIF($A$5:$A$304,A50)&lt;&gt;1,COUNTIF(Ordens_Producao!$A$5:$A$104,C50)&lt;&gt;1,NOT(ISNUMBER(B50)),B50&lt;=0,NOT(ISNUMBER(F50)),F50&lt;0,NOT(ISNUMBER(G50)),G50&lt;0,NOT(ISNUMBER(H50)),H50&lt;0,NOT(ISNUMBER(I50)),I50&lt;0,NOT(ISNUMBER(J50)),J50&lt;0,NOT(ISNUMBER(K50)),K50&lt;0,NOT(ISNUMBER(L50)),L50&lt;0,I50+J50&gt;H50,D50="",E50=""),"REVISAR DADOS","OK"))</x:f>
      </x:c>
    </x:row>
    <x:row r="51">
      <x:c r="A51" s="13"/>
      <x:c r="B51" s="17"/>
      <x:c r="C51" s="13"/>
      <x:c r="D51" s="13"/>
      <x:c r="E51" s="13"/>
      <x:c r="F51" s="18"/>
      <x:c r="G51" s="18"/>
      <x:c r="H51" s="18"/>
      <x:c r="I51" s="18"/>
      <x:c r="J51" s="18"/>
      <x:c r="K51" s="16"/>
      <x:c r="L51" s="16"/>
      <x:c r="M51" s="19" t="str">
        <x:f>IF(O51&lt;&gt;"OK","",K51+L51)</x:f>
      </x:c>
      <x:c r="N51" s="13"/>
      <x:c r="O51" s="19" t="str">
        <x:f>IF(COUNTA(A51:L51,N51)=0,"",IF(OR(A51="",COUNTIF($A$5:$A$304,A51)&lt;&gt;1,COUNTIF(Ordens_Producao!$A$5:$A$104,C51)&lt;&gt;1,NOT(ISNUMBER(B51)),B51&lt;=0,NOT(ISNUMBER(F51)),F51&lt;0,NOT(ISNUMBER(G51)),G51&lt;0,NOT(ISNUMBER(H51)),H51&lt;0,NOT(ISNUMBER(I51)),I51&lt;0,NOT(ISNUMBER(J51)),J51&lt;0,NOT(ISNUMBER(K51)),K51&lt;0,NOT(ISNUMBER(L51)),L51&lt;0,I51+J51&gt;H51,D51="",E51=""),"REVISAR DADOS","OK"))</x:f>
      </x:c>
    </x:row>
    <x:row r="52">
      <x:c r="A52" s="13"/>
      <x:c r="B52" s="17"/>
      <x:c r="C52" s="13"/>
      <x:c r="D52" s="13"/>
      <x:c r="E52" s="13"/>
      <x:c r="F52" s="18"/>
      <x:c r="G52" s="18"/>
      <x:c r="H52" s="18"/>
      <x:c r="I52" s="18"/>
      <x:c r="J52" s="18"/>
      <x:c r="K52" s="16"/>
      <x:c r="L52" s="16"/>
      <x:c r="M52" s="19" t="str">
        <x:f>IF(O52&lt;&gt;"OK","",K52+L52)</x:f>
      </x:c>
      <x:c r="N52" s="13"/>
      <x:c r="O52" s="19" t="str">
        <x:f>IF(COUNTA(A52:L52,N52)=0,"",IF(OR(A52="",COUNTIF($A$5:$A$304,A52)&lt;&gt;1,COUNTIF(Ordens_Producao!$A$5:$A$104,C52)&lt;&gt;1,NOT(ISNUMBER(B52)),B52&lt;=0,NOT(ISNUMBER(F52)),F52&lt;0,NOT(ISNUMBER(G52)),G52&lt;0,NOT(ISNUMBER(H52)),H52&lt;0,NOT(ISNUMBER(I52)),I52&lt;0,NOT(ISNUMBER(J52)),J52&lt;0,NOT(ISNUMBER(K52)),K52&lt;0,NOT(ISNUMBER(L52)),L52&lt;0,I52+J52&gt;H52,D52="",E52=""),"REVISAR DADOS","OK"))</x:f>
      </x:c>
    </x:row>
    <x:row r="53">
      <x:c r="A53" s="13"/>
      <x:c r="B53" s="17"/>
      <x:c r="C53" s="13"/>
      <x:c r="D53" s="13"/>
      <x:c r="E53" s="13"/>
      <x:c r="F53" s="18"/>
      <x:c r="G53" s="18"/>
      <x:c r="H53" s="18"/>
      <x:c r="I53" s="18"/>
      <x:c r="J53" s="18"/>
      <x:c r="K53" s="16"/>
      <x:c r="L53" s="16"/>
      <x:c r="M53" s="19" t="str">
        <x:f>IF(O53&lt;&gt;"OK","",K53+L53)</x:f>
      </x:c>
      <x:c r="N53" s="13"/>
      <x:c r="O53" s="19" t="str">
        <x:f>IF(COUNTA(A53:L53,N53)=0,"",IF(OR(A53="",COUNTIF($A$5:$A$304,A53)&lt;&gt;1,COUNTIF(Ordens_Producao!$A$5:$A$104,C53)&lt;&gt;1,NOT(ISNUMBER(B53)),B53&lt;=0,NOT(ISNUMBER(F53)),F53&lt;0,NOT(ISNUMBER(G53)),G53&lt;0,NOT(ISNUMBER(H53)),H53&lt;0,NOT(ISNUMBER(I53)),I53&lt;0,NOT(ISNUMBER(J53)),J53&lt;0,NOT(ISNUMBER(K53)),K53&lt;0,NOT(ISNUMBER(L53)),L53&lt;0,I53+J53&gt;H53,D53="",E53=""),"REVISAR DADOS","OK"))</x:f>
      </x:c>
    </x:row>
    <x:row r="54">
      <x:c r="A54" s="13"/>
      <x:c r="B54" s="17"/>
      <x:c r="C54" s="13"/>
      <x:c r="D54" s="13"/>
      <x:c r="E54" s="13"/>
      <x:c r="F54" s="18"/>
      <x:c r="G54" s="18"/>
      <x:c r="H54" s="18"/>
      <x:c r="I54" s="18"/>
      <x:c r="J54" s="18"/>
      <x:c r="K54" s="16"/>
      <x:c r="L54" s="16"/>
      <x:c r="M54" s="19" t="str">
        <x:f>IF(O54&lt;&gt;"OK","",K54+L54)</x:f>
      </x:c>
      <x:c r="N54" s="13"/>
      <x:c r="O54" s="19" t="str">
        <x:f>IF(COUNTA(A54:L54,N54)=0,"",IF(OR(A54="",COUNTIF($A$5:$A$304,A54)&lt;&gt;1,COUNTIF(Ordens_Producao!$A$5:$A$104,C54)&lt;&gt;1,NOT(ISNUMBER(B54)),B54&lt;=0,NOT(ISNUMBER(F54)),F54&lt;0,NOT(ISNUMBER(G54)),G54&lt;0,NOT(ISNUMBER(H54)),H54&lt;0,NOT(ISNUMBER(I54)),I54&lt;0,NOT(ISNUMBER(J54)),J54&lt;0,NOT(ISNUMBER(K54)),K54&lt;0,NOT(ISNUMBER(L54)),L54&lt;0,I54+J54&gt;H54,D54="",E54=""),"REVISAR DADOS","OK"))</x:f>
      </x:c>
    </x:row>
    <x:row r="55">
      <x:c r="A55" s="13"/>
      <x:c r="B55" s="17"/>
      <x:c r="C55" s="13"/>
      <x:c r="D55" s="13"/>
      <x:c r="E55" s="13"/>
      <x:c r="F55" s="18"/>
      <x:c r="G55" s="18"/>
      <x:c r="H55" s="18"/>
      <x:c r="I55" s="18"/>
      <x:c r="J55" s="18"/>
      <x:c r="K55" s="16"/>
      <x:c r="L55" s="16"/>
      <x:c r="M55" s="19" t="str">
        <x:f>IF(O55&lt;&gt;"OK","",K55+L55)</x:f>
      </x:c>
      <x:c r="N55" s="13"/>
      <x:c r="O55" s="19" t="str">
        <x:f>IF(COUNTA(A55:L55,N55)=0,"",IF(OR(A55="",COUNTIF($A$5:$A$304,A55)&lt;&gt;1,COUNTIF(Ordens_Producao!$A$5:$A$104,C55)&lt;&gt;1,NOT(ISNUMBER(B55)),B55&lt;=0,NOT(ISNUMBER(F55)),F55&lt;0,NOT(ISNUMBER(G55)),G55&lt;0,NOT(ISNUMBER(H55)),H55&lt;0,NOT(ISNUMBER(I55)),I55&lt;0,NOT(ISNUMBER(J55)),J55&lt;0,NOT(ISNUMBER(K55)),K55&lt;0,NOT(ISNUMBER(L55)),L55&lt;0,I55+J55&gt;H55,D55="",E55=""),"REVISAR DADOS","OK"))</x:f>
      </x:c>
    </x:row>
    <x:row r="56">
      <x:c r="A56" s="13"/>
      <x:c r="B56" s="17"/>
      <x:c r="C56" s="13"/>
      <x:c r="D56" s="13"/>
      <x:c r="E56" s="13"/>
      <x:c r="F56" s="18"/>
      <x:c r="G56" s="18"/>
      <x:c r="H56" s="18"/>
      <x:c r="I56" s="18"/>
      <x:c r="J56" s="18"/>
      <x:c r="K56" s="16"/>
      <x:c r="L56" s="16"/>
      <x:c r="M56" s="19" t="str">
        <x:f>IF(O56&lt;&gt;"OK","",K56+L56)</x:f>
      </x:c>
      <x:c r="N56" s="13"/>
      <x:c r="O56" s="19" t="str">
        <x:f>IF(COUNTA(A56:L56,N56)=0,"",IF(OR(A56="",COUNTIF($A$5:$A$304,A56)&lt;&gt;1,COUNTIF(Ordens_Producao!$A$5:$A$104,C56)&lt;&gt;1,NOT(ISNUMBER(B56)),B56&lt;=0,NOT(ISNUMBER(F56)),F56&lt;0,NOT(ISNUMBER(G56)),G56&lt;0,NOT(ISNUMBER(H56)),H56&lt;0,NOT(ISNUMBER(I56)),I56&lt;0,NOT(ISNUMBER(J56)),J56&lt;0,NOT(ISNUMBER(K56)),K56&lt;0,NOT(ISNUMBER(L56)),L56&lt;0,I56+J56&gt;H56,D56="",E56=""),"REVISAR DADOS","OK"))</x:f>
      </x:c>
    </x:row>
    <x:row r="57">
      <x:c r="A57" s="13"/>
      <x:c r="B57" s="17"/>
      <x:c r="C57" s="13"/>
      <x:c r="D57" s="13"/>
      <x:c r="E57" s="13"/>
      <x:c r="F57" s="18"/>
      <x:c r="G57" s="18"/>
      <x:c r="H57" s="18"/>
      <x:c r="I57" s="18"/>
      <x:c r="J57" s="18"/>
      <x:c r="K57" s="16"/>
      <x:c r="L57" s="16"/>
      <x:c r="M57" s="19" t="str">
        <x:f>IF(O57&lt;&gt;"OK","",K57+L57)</x:f>
      </x:c>
      <x:c r="N57" s="13"/>
      <x:c r="O57" s="19" t="str">
        <x:f>IF(COUNTA(A57:L57,N57)=0,"",IF(OR(A57="",COUNTIF($A$5:$A$304,A57)&lt;&gt;1,COUNTIF(Ordens_Producao!$A$5:$A$104,C57)&lt;&gt;1,NOT(ISNUMBER(B57)),B57&lt;=0,NOT(ISNUMBER(F57)),F57&lt;0,NOT(ISNUMBER(G57)),G57&lt;0,NOT(ISNUMBER(H57)),H57&lt;0,NOT(ISNUMBER(I57)),I57&lt;0,NOT(ISNUMBER(J57)),J57&lt;0,NOT(ISNUMBER(K57)),K57&lt;0,NOT(ISNUMBER(L57)),L57&lt;0,I57+J57&gt;H57,D57="",E57=""),"REVISAR DADOS","OK"))</x:f>
      </x:c>
    </x:row>
    <x:row r="58">
      <x:c r="A58" s="13"/>
      <x:c r="B58" s="17"/>
      <x:c r="C58" s="13"/>
      <x:c r="D58" s="13"/>
      <x:c r="E58" s="13"/>
      <x:c r="F58" s="18"/>
      <x:c r="G58" s="18"/>
      <x:c r="H58" s="18"/>
      <x:c r="I58" s="18"/>
      <x:c r="J58" s="18"/>
      <x:c r="K58" s="16"/>
      <x:c r="L58" s="16"/>
      <x:c r="M58" s="19" t="str">
        <x:f>IF(O58&lt;&gt;"OK","",K58+L58)</x:f>
      </x:c>
      <x:c r="N58" s="13"/>
      <x:c r="O58" s="19" t="str">
        <x:f>IF(COUNTA(A58:L58,N58)=0,"",IF(OR(A58="",COUNTIF($A$5:$A$304,A58)&lt;&gt;1,COUNTIF(Ordens_Producao!$A$5:$A$104,C58)&lt;&gt;1,NOT(ISNUMBER(B58)),B58&lt;=0,NOT(ISNUMBER(F58)),F58&lt;0,NOT(ISNUMBER(G58)),G58&lt;0,NOT(ISNUMBER(H58)),H58&lt;0,NOT(ISNUMBER(I58)),I58&lt;0,NOT(ISNUMBER(J58)),J58&lt;0,NOT(ISNUMBER(K58)),K58&lt;0,NOT(ISNUMBER(L58)),L58&lt;0,I58+J58&gt;H58,D58="",E58=""),"REVISAR DADOS","OK"))</x:f>
      </x:c>
    </x:row>
    <x:row r="59">
      <x:c r="A59" s="13"/>
      <x:c r="B59" s="17"/>
      <x:c r="C59" s="13"/>
      <x:c r="D59" s="13"/>
      <x:c r="E59" s="13"/>
      <x:c r="F59" s="18"/>
      <x:c r="G59" s="18"/>
      <x:c r="H59" s="18"/>
      <x:c r="I59" s="18"/>
      <x:c r="J59" s="18"/>
      <x:c r="K59" s="16"/>
      <x:c r="L59" s="16"/>
      <x:c r="M59" s="19" t="str">
        <x:f>IF(O59&lt;&gt;"OK","",K59+L59)</x:f>
      </x:c>
      <x:c r="N59" s="13"/>
      <x:c r="O59" s="19" t="str">
        <x:f>IF(COUNTA(A59:L59,N59)=0,"",IF(OR(A59="",COUNTIF($A$5:$A$304,A59)&lt;&gt;1,COUNTIF(Ordens_Producao!$A$5:$A$104,C59)&lt;&gt;1,NOT(ISNUMBER(B59)),B59&lt;=0,NOT(ISNUMBER(F59)),F59&lt;0,NOT(ISNUMBER(G59)),G59&lt;0,NOT(ISNUMBER(H59)),H59&lt;0,NOT(ISNUMBER(I59)),I59&lt;0,NOT(ISNUMBER(J59)),J59&lt;0,NOT(ISNUMBER(K59)),K59&lt;0,NOT(ISNUMBER(L59)),L59&lt;0,I59+J59&gt;H59,D59="",E59=""),"REVISAR DADOS","OK"))</x:f>
      </x:c>
    </x:row>
    <x:row r="60">
      <x:c r="A60" s="13"/>
      <x:c r="B60" s="17"/>
      <x:c r="C60" s="13"/>
      <x:c r="D60" s="13"/>
      <x:c r="E60" s="13"/>
      <x:c r="F60" s="18"/>
      <x:c r="G60" s="18"/>
      <x:c r="H60" s="18"/>
      <x:c r="I60" s="18"/>
      <x:c r="J60" s="18"/>
      <x:c r="K60" s="16"/>
      <x:c r="L60" s="16"/>
      <x:c r="M60" s="19" t="str">
        <x:f>IF(O60&lt;&gt;"OK","",K60+L60)</x:f>
      </x:c>
      <x:c r="N60" s="13"/>
      <x:c r="O60" s="19" t="str">
        <x:f>IF(COUNTA(A60:L60,N60)=0,"",IF(OR(A60="",COUNTIF($A$5:$A$304,A60)&lt;&gt;1,COUNTIF(Ordens_Producao!$A$5:$A$104,C60)&lt;&gt;1,NOT(ISNUMBER(B60)),B60&lt;=0,NOT(ISNUMBER(F60)),F60&lt;0,NOT(ISNUMBER(G60)),G60&lt;0,NOT(ISNUMBER(H60)),H60&lt;0,NOT(ISNUMBER(I60)),I60&lt;0,NOT(ISNUMBER(J60)),J60&lt;0,NOT(ISNUMBER(K60)),K60&lt;0,NOT(ISNUMBER(L60)),L60&lt;0,I60+J60&gt;H60,D60="",E60=""),"REVISAR DADOS","OK"))</x:f>
      </x:c>
    </x:row>
    <x:row r="61">
      <x:c r="A61" s="13"/>
      <x:c r="B61" s="17"/>
      <x:c r="C61" s="13"/>
      <x:c r="D61" s="13"/>
      <x:c r="E61" s="13"/>
      <x:c r="F61" s="18"/>
      <x:c r="G61" s="18"/>
      <x:c r="H61" s="18"/>
      <x:c r="I61" s="18"/>
      <x:c r="J61" s="18"/>
      <x:c r="K61" s="16"/>
      <x:c r="L61" s="16"/>
      <x:c r="M61" s="19" t="str">
        <x:f>IF(O61&lt;&gt;"OK","",K61+L61)</x:f>
      </x:c>
      <x:c r="N61" s="13"/>
      <x:c r="O61" s="19" t="str">
        <x:f>IF(COUNTA(A61:L61,N61)=0,"",IF(OR(A61="",COUNTIF($A$5:$A$304,A61)&lt;&gt;1,COUNTIF(Ordens_Producao!$A$5:$A$104,C61)&lt;&gt;1,NOT(ISNUMBER(B61)),B61&lt;=0,NOT(ISNUMBER(F61)),F61&lt;0,NOT(ISNUMBER(G61)),G61&lt;0,NOT(ISNUMBER(H61)),H61&lt;0,NOT(ISNUMBER(I61)),I61&lt;0,NOT(ISNUMBER(J61)),J61&lt;0,NOT(ISNUMBER(K61)),K61&lt;0,NOT(ISNUMBER(L61)),L61&lt;0,I61+J61&gt;H61,D61="",E61=""),"REVISAR DADOS","OK"))</x:f>
      </x:c>
    </x:row>
    <x:row r="62">
      <x:c r="A62" s="13"/>
      <x:c r="B62" s="17"/>
      <x:c r="C62" s="13"/>
      <x:c r="D62" s="13"/>
      <x:c r="E62" s="13"/>
      <x:c r="F62" s="18"/>
      <x:c r="G62" s="18"/>
      <x:c r="H62" s="18"/>
      <x:c r="I62" s="18"/>
      <x:c r="J62" s="18"/>
      <x:c r="K62" s="16"/>
      <x:c r="L62" s="16"/>
      <x:c r="M62" s="19" t="str">
        <x:f>IF(O62&lt;&gt;"OK","",K62+L62)</x:f>
      </x:c>
      <x:c r="N62" s="13"/>
      <x:c r="O62" s="19" t="str">
        <x:f>IF(COUNTA(A62:L62,N62)=0,"",IF(OR(A62="",COUNTIF($A$5:$A$304,A62)&lt;&gt;1,COUNTIF(Ordens_Producao!$A$5:$A$104,C62)&lt;&gt;1,NOT(ISNUMBER(B62)),B62&lt;=0,NOT(ISNUMBER(F62)),F62&lt;0,NOT(ISNUMBER(G62)),G62&lt;0,NOT(ISNUMBER(H62)),H62&lt;0,NOT(ISNUMBER(I62)),I62&lt;0,NOT(ISNUMBER(J62)),J62&lt;0,NOT(ISNUMBER(K62)),K62&lt;0,NOT(ISNUMBER(L62)),L62&lt;0,I62+J62&gt;H62,D62="",E62=""),"REVISAR DADOS","OK"))</x:f>
      </x:c>
    </x:row>
    <x:row r="63">
      <x:c r="A63" s="13"/>
      <x:c r="B63" s="17"/>
      <x:c r="C63" s="13"/>
      <x:c r="D63" s="13"/>
      <x:c r="E63" s="13"/>
      <x:c r="F63" s="18"/>
      <x:c r="G63" s="18"/>
      <x:c r="H63" s="18"/>
      <x:c r="I63" s="18"/>
      <x:c r="J63" s="18"/>
      <x:c r="K63" s="16"/>
      <x:c r="L63" s="16"/>
      <x:c r="M63" s="19" t="str">
        <x:f>IF(O63&lt;&gt;"OK","",K63+L63)</x:f>
      </x:c>
      <x:c r="N63" s="13"/>
      <x:c r="O63" s="19" t="str">
        <x:f>IF(COUNTA(A63:L63,N63)=0,"",IF(OR(A63="",COUNTIF($A$5:$A$304,A63)&lt;&gt;1,COUNTIF(Ordens_Producao!$A$5:$A$104,C63)&lt;&gt;1,NOT(ISNUMBER(B63)),B63&lt;=0,NOT(ISNUMBER(F63)),F63&lt;0,NOT(ISNUMBER(G63)),G63&lt;0,NOT(ISNUMBER(H63)),H63&lt;0,NOT(ISNUMBER(I63)),I63&lt;0,NOT(ISNUMBER(J63)),J63&lt;0,NOT(ISNUMBER(K63)),K63&lt;0,NOT(ISNUMBER(L63)),L63&lt;0,I63+J63&gt;H63,D63="",E63=""),"REVISAR DADOS","OK"))</x:f>
      </x:c>
    </x:row>
    <x:row r="64">
      <x:c r="A64" s="13"/>
      <x:c r="B64" s="17"/>
      <x:c r="C64" s="13"/>
      <x:c r="D64" s="13"/>
      <x:c r="E64" s="13"/>
      <x:c r="F64" s="18"/>
      <x:c r="G64" s="18"/>
      <x:c r="H64" s="18"/>
      <x:c r="I64" s="18"/>
      <x:c r="J64" s="18"/>
      <x:c r="K64" s="16"/>
      <x:c r="L64" s="16"/>
      <x:c r="M64" s="19" t="str">
        <x:f>IF(O64&lt;&gt;"OK","",K64+L64)</x:f>
      </x:c>
      <x:c r="N64" s="13"/>
      <x:c r="O64" s="19" t="str">
        <x:f>IF(COUNTA(A64:L64,N64)=0,"",IF(OR(A64="",COUNTIF($A$5:$A$304,A64)&lt;&gt;1,COUNTIF(Ordens_Producao!$A$5:$A$104,C64)&lt;&gt;1,NOT(ISNUMBER(B64)),B64&lt;=0,NOT(ISNUMBER(F64)),F64&lt;0,NOT(ISNUMBER(G64)),G64&lt;0,NOT(ISNUMBER(H64)),H64&lt;0,NOT(ISNUMBER(I64)),I64&lt;0,NOT(ISNUMBER(J64)),J64&lt;0,NOT(ISNUMBER(K64)),K64&lt;0,NOT(ISNUMBER(L64)),L64&lt;0,I64+J64&gt;H64,D64="",E64=""),"REVISAR DADOS","OK"))</x:f>
      </x:c>
    </x:row>
    <x:row r="65">
      <x:c r="A65" s="13"/>
      <x:c r="B65" s="17"/>
      <x:c r="C65" s="13"/>
      <x:c r="D65" s="13"/>
      <x:c r="E65" s="13"/>
      <x:c r="F65" s="18"/>
      <x:c r="G65" s="18"/>
      <x:c r="H65" s="18"/>
      <x:c r="I65" s="18"/>
      <x:c r="J65" s="18"/>
      <x:c r="K65" s="16"/>
      <x:c r="L65" s="16"/>
      <x:c r="M65" s="19" t="str">
        <x:f>IF(O65&lt;&gt;"OK","",K65+L65)</x:f>
      </x:c>
      <x:c r="N65" s="13"/>
      <x:c r="O65" s="19" t="str">
        <x:f>IF(COUNTA(A65:L65,N65)=0,"",IF(OR(A65="",COUNTIF($A$5:$A$304,A65)&lt;&gt;1,COUNTIF(Ordens_Producao!$A$5:$A$104,C65)&lt;&gt;1,NOT(ISNUMBER(B65)),B65&lt;=0,NOT(ISNUMBER(F65)),F65&lt;0,NOT(ISNUMBER(G65)),G65&lt;0,NOT(ISNUMBER(H65)),H65&lt;0,NOT(ISNUMBER(I65)),I65&lt;0,NOT(ISNUMBER(J65)),J65&lt;0,NOT(ISNUMBER(K65)),K65&lt;0,NOT(ISNUMBER(L65)),L65&lt;0,I65+J65&gt;H65,D65="",E65=""),"REVISAR DADOS","OK"))</x:f>
      </x:c>
    </x:row>
    <x:row r="66">
      <x:c r="A66" s="13"/>
      <x:c r="B66" s="17"/>
      <x:c r="C66" s="13"/>
      <x:c r="D66" s="13"/>
      <x:c r="E66" s="13"/>
      <x:c r="F66" s="18"/>
      <x:c r="G66" s="18"/>
      <x:c r="H66" s="18"/>
      <x:c r="I66" s="18"/>
      <x:c r="J66" s="18"/>
      <x:c r="K66" s="16"/>
      <x:c r="L66" s="16"/>
      <x:c r="M66" s="19" t="str">
        <x:f>IF(O66&lt;&gt;"OK","",K66+L66)</x:f>
      </x:c>
      <x:c r="N66" s="13"/>
      <x:c r="O66" s="19" t="str">
        <x:f>IF(COUNTA(A66:L66,N66)=0,"",IF(OR(A66="",COUNTIF($A$5:$A$304,A66)&lt;&gt;1,COUNTIF(Ordens_Producao!$A$5:$A$104,C66)&lt;&gt;1,NOT(ISNUMBER(B66)),B66&lt;=0,NOT(ISNUMBER(F66)),F66&lt;0,NOT(ISNUMBER(G66)),G66&lt;0,NOT(ISNUMBER(H66)),H66&lt;0,NOT(ISNUMBER(I66)),I66&lt;0,NOT(ISNUMBER(J66)),J66&lt;0,NOT(ISNUMBER(K66)),K66&lt;0,NOT(ISNUMBER(L66)),L66&lt;0,I66+J66&gt;H66,D66="",E66=""),"REVISAR DADOS","OK"))</x:f>
      </x:c>
    </x:row>
    <x:row r="67">
      <x:c r="A67" s="13"/>
      <x:c r="B67" s="17"/>
      <x:c r="C67" s="13"/>
      <x:c r="D67" s="13"/>
      <x:c r="E67" s="13"/>
      <x:c r="F67" s="18"/>
      <x:c r="G67" s="18"/>
      <x:c r="H67" s="18"/>
      <x:c r="I67" s="18"/>
      <x:c r="J67" s="18"/>
      <x:c r="K67" s="16"/>
      <x:c r="L67" s="16"/>
      <x:c r="M67" s="19" t="str">
        <x:f>IF(O67&lt;&gt;"OK","",K67+L67)</x:f>
      </x:c>
      <x:c r="N67" s="13"/>
      <x:c r="O67" s="19" t="str">
        <x:f>IF(COUNTA(A67:L67,N67)=0,"",IF(OR(A67="",COUNTIF($A$5:$A$304,A67)&lt;&gt;1,COUNTIF(Ordens_Producao!$A$5:$A$104,C67)&lt;&gt;1,NOT(ISNUMBER(B67)),B67&lt;=0,NOT(ISNUMBER(F67)),F67&lt;0,NOT(ISNUMBER(G67)),G67&lt;0,NOT(ISNUMBER(H67)),H67&lt;0,NOT(ISNUMBER(I67)),I67&lt;0,NOT(ISNUMBER(J67)),J67&lt;0,NOT(ISNUMBER(K67)),K67&lt;0,NOT(ISNUMBER(L67)),L67&lt;0,I67+J67&gt;H67,D67="",E67=""),"REVISAR DADOS","OK"))</x:f>
      </x:c>
    </x:row>
    <x:row r="68">
      <x:c r="A68" s="13"/>
      <x:c r="B68" s="17"/>
      <x:c r="C68" s="13"/>
      <x:c r="D68" s="13"/>
      <x:c r="E68" s="13"/>
      <x:c r="F68" s="18"/>
      <x:c r="G68" s="18"/>
      <x:c r="H68" s="18"/>
      <x:c r="I68" s="18"/>
      <x:c r="J68" s="18"/>
      <x:c r="K68" s="16"/>
      <x:c r="L68" s="16"/>
      <x:c r="M68" s="19" t="str">
        <x:f>IF(O68&lt;&gt;"OK","",K68+L68)</x:f>
      </x:c>
      <x:c r="N68" s="13"/>
      <x:c r="O68" s="19" t="str">
        <x:f>IF(COUNTA(A68:L68,N68)=0,"",IF(OR(A68="",COUNTIF($A$5:$A$304,A68)&lt;&gt;1,COUNTIF(Ordens_Producao!$A$5:$A$104,C68)&lt;&gt;1,NOT(ISNUMBER(B68)),B68&lt;=0,NOT(ISNUMBER(F68)),F68&lt;0,NOT(ISNUMBER(G68)),G68&lt;0,NOT(ISNUMBER(H68)),H68&lt;0,NOT(ISNUMBER(I68)),I68&lt;0,NOT(ISNUMBER(J68)),J68&lt;0,NOT(ISNUMBER(K68)),K68&lt;0,NOT(ISNUMBER(L68)),L68&lt;0,I68+J68&gt;H68,D68="",E68=""),"REVISAR DADOS","OK"))</x:f>
      </x:c>
    </x:row>
    <x:row r="69">
      <x:c r="A69" s="13"/>
      <x:c r="B69" s="17"/>
      <x:c r="C69" s="13"/>
      <x:c r="D69" s="13"/>
      <x:c r="E69" s="13"/>
      <x:c r="F69" s="18"/>
      <x:c r="G69" s="18"/>
      <x:c r="H69" s="18"/>
      <x:c r="I69" s="18"/>
      <x:c r="J69" s="18"/>
      <x:c r="K69" s="16"/>
      <x:c r="L69" s="16"/>
      <x:c r="M69" s="19" t="str">
        <x:f>IF(O69&lt;&gt;"OK","",K69+L69)</x:f>
      </x:c>
      <x:c r="N69" s="13"/>
      <x:c r="O69" s="19" t="str">
        <x:f>IF(COUNTA(A69:L69,N69)=0,"",IF(OR(A69="",COUNTIF($A$5:$A$304,A69)&lt;&gt;1,COUNTIF(Ordens_Producao!$A$5:$A$104,C69)&lt;&gt;1,NOT(ISNUMBER(B69)),B69&lt;=0,NOT(ISNUMBER(F69)),F69&lt;0,NOT(ISNUMBER(G69)),G69&lt;0,NOT(ISNUMBER(H69)),H69&lt;0,NOT(ISNUMBER(I69)),I69&lt;0,NOT(ISNUMBER(J69)),J69&lt;0,NOT(ISNUMBER(K69)),K69&lt;0,NOT(ISNUMBER(L69)),L69&lt;0,I69+J69&gt;H69,D69="",E69=""),"REVISAR DADOS","OK"))</x:f>
      </x:c>
    </x:row>
    <x:row r="70">
      <x:c r="A70" s="13"/>
      <x:c r="B70" s="17"/>
      <x:c r="C70" s="13"/>
      <x:c r="D70" s="13"/>
      <x:c r="E70" s="13"/>
      <x:c r="F70" s="18"/>
      <x:c r="G70" s="18"/>
      <x:c r="H70" s="18"/>
      <x:c r="I70" s="18"/>
      <x:c r="J70" s="18"/>
      <x:c r="K70" s="16"/>
      <x:c r="L70" s="16"/>
      <x:c r="M70" s="19" t="str">
        <x:f>IF(O70&lt;&gt;"OK","",K70+L70)</x:f>
      </x:c>
      <x:c r="N70" s="13"/>
      <x:c r="O70" s="19" t="str">
        <x:f>IF(COUNTA(A70:L70,N70)=0,"",IF(OR(A70="",COUNTIF($A$5:$A$304,A70)&lt;&gt;1,COUNTIF(Ordens_Producao!$A$5:$A$104,C70)&lt;&gt;1,NOT(ISNUMBER(B70)),B70&lt;=0,NOT(ISNUMBER(F70)),F70&lt;0,NOT(ISNUMBER(G70)),G70&lt;0,NOT(ISNUMBER(H70)),H70&lt;0,NOT(ISNUMBER(I70)),I70&lt;0,NOT(ISNUMBER(J70)),J70&lt;0,NOT(ISNUMBER(K70)),K70&lt;0,NOT(ISNUMBER(L70)),L70&lt;0,I70+J70&gt;H70,D70="",E70=""),"REVISAR DADOS","OK"))</x:f>
      </x:c>
    </x:row>
    <x:row r="71">
      <x:c r="A71" s="13"/>
      <x:c r="B71" s="17"/>
      <x:c r="C71" s="13"/>
      <x:c r="D71" s="13"/>
      <x:c r="E71" s="13"/>
      <x:c r="F71" s="18"/>
      <x:c r="G71" s="18"/>
      <x:c r="H71" s="18"/>
      <x:c r="I71" s="18"/>
      <x:c r="J71" s="18"/>
      <x:c r="K71" s="16"/>
      <x:c r="L71" s="16"/>
      <x:c r="M71" s="19" t="str">
        <x:f>IF(O71&lt;&gt;"OK","",K71+L71)</x:f>
      </x:c>
      <x:c r="N71" s="13"/>
      <x:c r="O71" s="19" t="str">
        <x:f>IF(COUNTA(A71:L71,N71)=0,"",IF(OR(A71="",COUNTIF($A$5:$A$304,A71)&lt;&gt;1,COUNTIF(Ordens_Producao!$A$5:$A$104,C71)&lt;&gt;1,NOT(ISNUMBER(B71)),B71&lt;=0,NOT(ISNUMBER(F71)),F71&lt;0,NOT(ISNUMBER(G71)),G71&lt;0,NOT(ISNUMBER(H71)),H71&lt;0,NOT(ISNUMBER(I71)),I71&lt;0,NOT(ISNUMBER(J71)),J71&lt;0,NOT(ISNUMBER(K71)),K71&lt;0,NOT(ISNUMBER(L71)),L71&lt;0,I71+J71&gt;H71,D71="",E71=""),"REVISAR DADOS","OK"))</x:f>
      </x:c>
    </x:row>
    <x:row r="72">
      <x:c r="A72" s="13"/>
      <x:c r="B72" s="17"/>
      <x:c r="C72" s="13"/>
      <x:c r="D72" s="13"/>
      <x:c r="E72" s="13"/>
      <x:c r="F72" s="18"/>
      <x:c r="G72" s="18"/>
      <x:c r="H72" s="18"/>
      <x:c r="I72" s="18"/>
      <x:c r="J72" s="18"/>
      <x:c r="K72" s="16"/>
      <x:c r="L72" s="16"/>
      <x:c r="M72" s="19" t="str">
        <x:f>IF(O72&lt;&gt;"OK","",K72+L72)</x:f>
      </x:c>
      <x:c r="N72" s="13"/>
      <x:c r="O72" s="19" t="str">
        <x:f>IF(COUNTA(A72:L72,N72)=0,"",IF(OR(A72="",COUNTIF($A$5:$A$304,A72)&lt;&gt;1,COUNTIF(Ordens_Producao!$A$5:$A$104,C72)&lt;&gt;1,NOT(ISNUMBER(B72)),B72&lt;=0,NOT(ISNUMBER(F72)),F72&lt;0,NOT(ISNUMBER(G72)),G72&lt;0,NOT(ISNUMBER(H72)),H72&lt;0,NOT(ISNUMBER(I72)),I72&lt;0,NOT(ISNUMBER(J72)),J72&lt;0,NOT(ISNUMBER(K72)),K72&lt;0,NOT(ISNUMBER(L72)),L72&lt;0,I72+J72&gt;H72,D72="",E72=""),"REVISAR DADOS","OK"))</x:f>
      </x:c>
    </x:row>
    <x:row r="73">
      <x:c r="A73" s="13"/>
      <x:c r="B73" s="17"/>
      <x:c r="C73" s="13"/>
      <x:c r="D73" s="13"/>
      <x:c r="E73" s="13"/>
      <x:c r="F73" s="18"/>
      <x:c r="G73" s="18"/>
      <x:c r="H73" s="18"/>
      <x:c r="I73" s="18"/>
      <x:c r="J73" s="18"/>
      <x:c r="K73" s="16"/>
      <x:c r="L73" s="16"/>
      <x:c r="M73" s="19" t="str">
        <x:f>IF(O73&lt;&gt;"OK","",K73+L73)</x:f>
      </x:c>
      <x:c r="N73" s="13"/>
      <x:c r="O73" s="19" t="str">
        <x:f>IF(COUNTA(A73:L73,N73)=0,"",IF(OR(A73="",COUNTIF($A$5:$A$304,A73)&lt;&gt;1,COUNTIF(Ordens_Producao!$A$5:$A$104,C73)&lt;&gt;1,NOT(ISNUMBER(B73)),B73&lt;=0,NOT(ISNUMBER(F73)),F73&lt;0,NOT(ISNUMBER(G73)),G73&lt;0,NOT(ISNUMBER(H73)),H73&lt;0,NOT(ISNUMBER(I73)),I73&lt;0,NOT(ISNUMBER(J73)),J73&lt;0,NOT(ISNUMBER(K73)),K73&lt;0,NOT(ISNUMBER(L73)),L73&lt;0,I73+J73&gt;H73,D73="",E73=""),"REVISAR DADOS","OK"))</x:f>
      </x:c>
    </x:row>
    <x:row r="74">
      <x:c r="A74" s="13"/>
      <x:c r="B74" s="17"/>
      <x:c r="C74" s="13"/>
      <x:c r="D74" s="13"/>
      <x:c r="E74" s="13"/>
      <x:c r="F74" s="18"/>
      <x:c r="G74" s="18"/>
      <x:c r="H74" s="18"/>
      <x:c r="I74" s="18"/>
      <x:c r="J74" s="18"/>
      <x:c r="K74" s="16"/>
      <x:c r="L74" s="16"/>
      <x:c r="M74" s="19" t="str">
        <x:f>IF(O74&lt;&gt;"OK","",K74+L74)</x:f>
      </x:c>
      <x:c r="N74" s="13"/>
      <x:c r="O74" s="19" t="str">
        <x:f>IF(COUNTA(A74:L74,N74)=0,"",IF(OR(A74="",COUNTIF($A$5:$A$304,A74)&lt;&gt;1,COUNTIF(Ordens_Producao!$A$5:$A$104,C74)&lt;&gt;1,NOT(ISNUMBER(B74)),B74&lt;=0,NOT(ISNUMBER(F74)),F74&lt;0,NOT(ISNUMBER(G74)),G74&lt;0,NOT(ISNUMBER(H74)),H74&lt;0,NOT(ISNUMBER(I74)),I74&lt;0,NOT(ISNUMBER(J74)),J74&lt;0,NOT(ISNUMBER(K74)),K74&lt;0,NOT(ISNUMBER(L74)),L74&lt;0,I74+J74&gt;H74,D74="",E74=""),"REVISAR DADOS","OK"))</x:f>
      </x:c>
    </x:row>
    <x:row r="75">
      <x:c r="A75" s="13"/>
      <x:c r="B75" s="17"/>
      <x:c r="C75" s="13"/>
      <x:c r="D75" s="13"/>
      <x:c r="E75" s="13"/>
      <x:c r="F75" s="18"/>
      <x:c r="G75" s="18"/>
      <x:c r="H75" s="18"/>
      <x:c r="I75" s="18"/>
      <x:c r="J75" s="18"/>
      <x:c r="K75" s="16"/>
      <x:c r="L75" s="16"/>
      <x:c r="M75" s="19" t="str">
        <x:f>IF(O75&lt;&gt;"OK","",K75+L75)</x:f>
      </x:c>
      <x:c r="N75" s="13"/>
      <x:c r="O75" s="19" t="str">
        <x:f>IF(COUNTA(A75:L75,N75)=0,"",IF(OR(A75="",COUNTIF($A$5:$A$304,A75)&lt;&gt;1,COUNTIF(Ordens_Producao!$A$5:$A$104,C75)&lt;&gt;1,NOT(ISNUMBER(B75)),B75&lt;=0,NOT(ISNUMBER(F75)),F75&lt;0,NOT(ISNUMBER(G75)),G75&lt;0,NOT(ISNUMBER(H75)),H75&lt;0,NOT(ISNUMBER(I75)),I75&lt;0,NOT(ISNUMBER(J75)),J75&lt;0,NOT(ISNUMBER(K75)),K75&lt;0,NOT(ISNUMBER(L75)),L75&lt;0,I75+J75&gt;H75,D75="",E75=""),"REVISAR DADOS","OK"))</x:f>
      </x:c>
    </x:row>
    <x:row r="76">
      <x:c r="A76" s="13"/>
      <x:c r="B76" s="17"/>
      <x:c r="C76" s="13"/>
      <x:c r="D76" s="13"/>
      <x:c r="E76" s="13"/>
      <x:c r="F76" s="18"/>
      <x:c r="G76" s="18"/>
      <x:c r="H76" s="18"/>
      <x:c r="I76" s="18"/>
      <x:c r="J76" s="18"/>
      <x:c r="K76" s="16"/>
      <x:c r="L76" s="16"/>
      <x:c r="M76" s="19" t="str">
        <x:f>IF(O76&lt;&gt;"OK","",K76+L76)</x:f>
      </x:c>
      <x:c r="N76" s="13"/>
      <x:c r="O76" s="19" t="str">
        <x:f>IF(COUNTA(A76:L76,N76)=0,"",IF(OR(A76="",COUNTIF($A$5:$A$304,A76)&lt;&gt;1,COUNTIF(Ordens_Producao!$A$5:$A$104,C76)&lt;&gt;1,NOT(ISNUMBER(B76)),B76&lt;=0,NOT(ISNUMBER(F76)),F76&lt;0,NOT(ISNUMBER(G76)),G76&lt;0,NOT(ISNUMBER(H76)),H76&lt;0,NOT(ISNUMBER(I76)),I76&lt;0,NOT(ISNUMBER(J76)),J76&lt;0,NOT(ISNUMBER(K76)),K76&lt;0,NOT(ISNUMBER(L76)),L76&lt;0,I76+J76&gt;H76,D76="",E76=""),"REVISAR DADOS","OK"))</x:f>
      </x:c>
    </x:row>
    <x:row r="77">
      <x:c r="A77" s="13"/>
      <x:c r="B77" s="17"/>
      <x:c r="C77" s="13"/>
      <x:c r="D77" s="13"/>
      <x:c r="E77" s="13"/>
      <x:c r="F77" s="18"/>
      <x:c r="G77" s="18"/>
      <x:c r="H77" s="18"/>
      <x:c r="I77" s="18"/>
      <x:c r="J77" s="18"/>
      <x:c r="K77" s="16"/>
      <x:c r="L77" s="16"/>
      <x:c r="M77" s="19" t="str">
        <x:f>IF(O77&lt;&gt;"OK","",K77+L77)</x:f>
      </x:c>
      <x:c r="N77" s="13"/>
      <x:c r="O77" s="19" t="str">
        <x:f>IF(COUNTA(A77:L77,N77)=0,"",IF(OR(A77="",COUNTIF($A$5:$A$304,A77)&lt;&gt;1,COUNTIF(Ordens_Producao!$A$5:$A$104,C77)&lt;&gt;1,NOT(ISNUMBER(B77)),B77&lt;=0,NOT(ISNUMBER(F77)),F77&lt;0,NOT(ISNUMBER(G77)),G77&lt;0,NOT(ISNUMBER(H77)),H77&lt;0,NOT(ISNUMBER(I77)),I77&lt;0,NOT(ISNUMBER(J77)),J77&lt;0,NOT(ISNUMBER(K77)),K77&lt;0,NOT(ISNUMBER(L77)),L77&lt;0,I77+J77&gt;H77,D77="",E77=""),"REVISAR DADOS","OK"))</x:f>
      </x:c>
    </x:row>
    <x:row r="78">
      <x:c r="A78" s="13"/>
      <x:c r="B78" s="17"/>
      <x:c r="C78" s="13"/>
      <x:c r="D78" s="13"/>
      <x:c r="E78" s="13"/>
      <x:c r="F78" s="18"/>
      <x:c r="G78" s="18"/>
      <x:c r="H78" s="18"/>
      <x:c r="I78" s="18"/>
      <x:c r="J78" s="18"/>
      <x:c r="K78" s="16"/>
      <x:c r="L78" s="16"/>
      <x:c r="M78" s="19" t="str">
        <x:f>IF(O78&lt;&gt;"OK","",K78+L78)</x:f>
      </x:c>
      <x:c r="N78" s="13"/>
      <x:c r="O78" s="19" t="str">
        <x:f>IF(COUNTA(A78:L78,N78)=0,"",IF(OR(A78="",COUNTIF($A$5:$A$304,A78)&lt;&gt;1,COUNTIF(Ordens_Producao!$A$5:$A$104,C78)&lt;&gt;1,NOT(ISNUMBER(B78)),B78&lt;=0,NOT(ISNUMBER(F78)),F78&lt;0,NOT(ISNUMBER(G78)),G78&lt;0,NOT(ISNUMBER(H78)),H78&lt;0,NOT(ISNUMBER(I78)),I78&lt;0,NOT(ISNUMBER(J78)),J78&lt;0,NOT(ISNUMBER(K78)),K78&lt;0,NOT(ISNUMBER(L78)),L78&lt;0,I78+J78&gt;H78,D78="",E78=""),"REVISAR DADOS","OK"))</x:f>
      </x:c>
    </x:row>
    <x:row r="79">
      <x:c r="A79" s="13"/>
      <x:c r="B79" s="17"/>
      <x:c r="C79" s="13"/>
      <x:c r="D79" s="13"/>
      <x:c r="E79" s="13"/>
      <x:c r="F79" s="18"/>
      <x:c r="G79" s="18"/>
      <x:c r="H79" s="18"/>
      <x:c r="I79" s="18"/>
      <x:c r="J79" s="18"/>
      <x:c r="K79" s="16"/>
      <x:c r="L79" s="16"/>
      <x:c r="M79" s="19" t="str">
        <x:f>IF(O79&lt;&gt;"OK","",K79+L79)</x:f>
      </x:c>
      <x:c r="N79" s="13"/>
      <x:c r="O79" s="19" t="str">
        <x:f>IF(COUNTA(A79:L79,N79)=0,"",IF(OR(A79="",COUNTIF($A$5:$A$304,A79)&lt;&gt;1,COUNTIF(Ordens_Producao!$A$5:$A$104,C79)&lt;&gt;1,NOT(ISNUMBER(B79)),B79&lt;=0,NOT(ISNUMBER(F79)),F79&lt;0,NOT(ISNUMBER(G79)),G79&lt;0,NOT(ISNUMBER(H79)),H79&lt;0,NOT(ISNUMBER(I79)),I79&lt;0,NOT(ISNUMBER(J79)),J79&lt;0,NOT(ISNUMBER(K79)),K79&lt;0,NOT(ISNUMBER(L79)),L79&lt;0,I79+J79&gt;H79,D79="",E79=""),"REVISAR DADOS","OK"))</x:f>
      </x:c>
    </x:row>
    <x:row r="80">
      <x:c r="A80" s="13"/>
      <x:c r="B80" s="17"/>
      <x:c r="C80" s="13"/>
      <x:c r="D80" s="13"/>
      <x:c r="E80" s="13"/>
      <x:c r="F80" s="18"/>
      <x:c r="G80" s="18"/>
      <x:c r="H80" s="18"/>
      <x:c r="I80" s="18"/>
      <x:c r="J80" s="18"/>
      <x:c r="K80" s="16"/>
      <x:c r="L80" s="16"/>
      <x:c r="M80" s="19" t="str">
        <x:f>IF(O80&lt;&gt;"OK","",K80+L80)</x:f>
      </x:c>
      <x:c r="N80" s="13"/>
      <x:c r="O80" s="19" t="str">
        <x:f>IF(COUNTA(A80:L80,N80)=0,"",IF(OR(A80="",COUNTIF($A$5:$A$304,A80)&lt;&gt;1,COUNTIF(Ordens_Producao!$A$5:$A$104,C80)&lt;&gt;1,NOT(ISNUMBER(B80)),B80&lt;=0,NOT(ISNUMBER(F80)),F80&lt;0,NOT(ISNUMBER(G80)),G80&lt;0,NOT(ISNUMBER(H80)),H80&lt;0,NOT(ISNUMBER(I80)),I80&lt;0,NOT(ISNUMBER(J80)),J80&lt;0,NOT(ISNUMBER(K80)),K80&lt;0,NOT(ISNUMBER(L80)),L80&lt;0,I80+J80&gt;H80,D80="",E80=""),"REVISAR DADOS","OK"))</x:f>
      </x:c>
    </x:row>
    <x:row r="81">
      <x:c r="A81" s="13"/>
      <x:c r="B81" s="17"/>
      <x:c r="C81" s="13"/>
      <x:c r="D81" s="13"/>
      <x:c r="E81" s="13"/>
      <x:c r="F81" s="18"/>
      <x:c r="G81" s="18"/>
      <x:c r="H81" s="18"/>
      <x:c r="I81" s="18"/>
      <x:c r="J81" s="18"/>
      <x:c r="K81" s="16"/>
      <x:c r="L81" s="16"/>
      <x:c r="M81" s="19" t="str">
        <x:f>IF(O81&lt;&gt;"OK","",K81+L81)</x:f>
      </x:c>
      <x:c r="N81" s="13"/>
      <x:c r="O81" s="19" t="str">
        <x:f>IF(COUNTA(A81:L81,N81)=0,"",IF(OR(A81="",COUNTIF($A$5:$A$304,A81)&lt;&gt;1,COUNTIF(Ordens_Producao!$A$5:$A$104,C81)&lt;&gt;1,NOT(ISNUMBER(B81)),B81&lt;=0,NOT(ISNUMBER(F81)),F81&lt;0,NOT(ISNUMBER(G81)),G81&lt;0,NOT(ISNUMBER(H81)),H81&lt;0,NOT(ISNUMBER(I81)),I81&lt;0,NOT(ISNUMBER(J81)),J81&lt;0,NOT(ISNUMBER(K81)),K81&lt;0,NOT(ISNUMBER(L81)),L81&lt;0,I81+J81&gt;H81,D81="",E81=""),"REVISAR DADOS","OK"))</x:f>
      </x:c>
    </x:row>
    <x:row r="82">
      <x:c r="A82" s="13"/>
      <x:c r="B82" s="17"/>
      <x:c r="C82" s="13"/>
      <x:c r="D82" s="13"/>
      <x:c r="E82" s="13"/>
      <x:c r="F82" s="18"/>
      <x:c r="G82" s="18"/>
      <x:c r="H82" s="18"/>
      <x:c r="I82" s="18"/>
      <x:c r="J82" s="18"/>
      <x:c r="K82" s="16"/>
      <x:c r="L82" s="16"/>
      <x:c r="M82" s="19" t="str">
        <x:f>IF(O82&lt;&gt;"OK","",K82+L82)</x:f>
      </x:c>
      <x:c r="N82" s="13"/>
      <x:c r="O82" s="19" t="str">
        <x:f>IF(COUNTA(A82:L82,N82)=0,"",IF(OR(A82="",COUNTIF($A$5:$A$304,A82)&lt;&gt;1,COUNTIF(Ordens_Producao!$A$5:$A$104,C82)&lt;&gt;1,NOT(ISNUMBER(B82)),B82&lt;=0,NOT(ISNUMBER(F82)),F82&lt;0,NOT(ISNUMBER(G82)),G82&lt;0,NOT(ISNUMBER(H82)),H82&lt;0,NOT(ISNUMBER(I82)),I82&lt;0,NOT(ISNUMBER(J82)),J82&lt;0,NOT(ISNUMBER(K82)),K82&lt;0,NOT(ISNUMBER(L82)),L82&lt;0,I82+J82&gt;H82,D82="",E82=""),"REVISAR DADOS","OK"))</x:f>
      </x:c>
    </x:row>
    <x:row r="83">
      <x:c r="A83" s="13"/>
      <x:c r="B83" s="17"/>
      <x:c r="C83" s="13"/>
      <x:c r="D83" s="13"/>
      <x:c r="E83" s="13"/>
      <x:c r="F83" s="18"/>
      <x:c r="G83" s="18"/>
      <x:c r="H83" s="18"/>
      <x:c r="I83" s="18"/>
      <x:c r="J83" s="18"/>
      <x:c r="K83" s="16"/>
      <x:c r="L83" s="16"/>
      <x:c r="M83" s="19" t="str">
        <x:f>IF(O83&lt;&gt;"OK","",K83+L83)</x:f>
      </x:c>
      <x:c r="N83" s="13"/>
      <x:c r="O83" s="19" t="str">
        <x:f>IF(COUNTA(A83:L83,N83)=0,"",IF(OR(A83="",COUNTIF($A$5:$A$304,A83)&lt;&gt;1,COUNTIF(Ordens_Producao!$A$5:$A$104,C83)&lt;&gt;1,NOT(ISNUMBER(B83)),B83&lt;=0,NOT(ISNUMBER(F83)),F83&lt;0,NOT(ISNUMBER(G83)),G83&lt;0,NOT(ISNUMBER(H83)),H83&lt;0,NOT(ISNUMBER(I83)),I83&lt;0,NOT(ISNUMBER(J83)),J83&lt;0,NOT(ISNUMBER(K83)),K83&lt;0,NOT(ISNUMBER(L83)),L83&lt;0,I83+J83&gt;H83,D83="",E83=""),"REVISAR DADOS","OK"))</x:f>
      </x:c>
    </x:row>
    <x:row r="84">
      <x:c r="A84" s="13"/>
      <x:c r="B84" s="17"/>
      <x:c r="C84" s="13"/>
      <x:c r="D84" s="13"/>
      <x:c r="E84" s="13"/>
      <x:c r="F84" s="18"/>
      <x:c r="G84" s="18"/>
      <x:c r="H84" s="18"/>
      <x:c r="I84" s="18"/>
      <x:c r="J84" s="18"/>
      <x:c r="K84" s="16"/>
      <x:c r="L84" s="16"/>
      <x:c r="M84" s="19" t="str">
        <x:f>IF(O84&lt;&gt;"OK","",K84+L84)</x:f>
      </x:c>
      <x:c r="N84" s="13"/>
      <x:c r="O84" s="19" t="str">
        <x:f>IF(COUNTA(A84:L84,N84)=0,"",IF(OR(A84="",COUNTIF($A$5:$A$304,A84)&lt;&gt;1,COUNTIF(Ordens_Producao!$A$5:$A$104,C84)&lt;&gt;1,NOT(ISNUMBER(B84)),B84&lt;=0,NOT(ISNUMBER(F84)),F84&lt;0,NOT(ISNUMBER(G84)),G84&lt;0,NOT(ISNUMBER(H84)),H84&lt;0,NOT(ISNUMBER(I84)),I84&lt;0,NOT(ISNUMBER(J84)),J84&lt;0,NOT(ISNUMBER(K84)),K84&lt;0,NOT(ISNUMBER(L84)),L84&lt;0,I84+J84&gt;H84,D84="",E84=""),"REVISAR DADOS","OK"))</x:f>
      </x:c>
    </x:row>
    <x:row r="85">
      <x:c r="A85" s="13"/>
      <x:c r="B85" s="17"/>
      <x:c r="C85" s="13"/>
      <x:c r="D85" s="13"/>
      <x:c r="E85" s="13"/>
      <x:c r="F85" s="18"/>
      <x:c r="G85" s="18"/>
      <x:c r="H85" s="18"/>
      <x:c r="I85" s="18"/>
      <x:c r="J85" s="18"/>
      <x:c r="K85" s="16"/>
      <x:c r="L85" s="16"/>
      <x:c r="M85" s="19" t="str">
        <x:f>IF(O85&lt;&gt;"OK","",K85+L85)</x:f>
      </x:c>
      <x:c r="N85" s="13"/>
      <x:c r="O85" s="19" t="str">
        <x:f>IF(COUNTA(A85:L85,N85)=0,"",IF(OR(A85="",COUNTIF($A$5:$A$304,A85)&lt;&gt;1,COUNTIF(Ordens_Producao!$A$5:$A$104,C85)&lt;&gt;1,NOT(ISNUMBER(B85)),B85&lt;=0,NOT(ISNUMBER(F85)),F85&lt;0,NOT(ISNUMBER(G85)),G85&lt;0,NOT(ISNUMBER(H85)),H85&lt;0,NOT(ISNUMBER(I85)),I85&lt;0,NOT(ISNUMBER(J85)),J85&lt;0,NOT(ISNUMBER(K85)),K85&lt;0,NOT(ISNUMBER(L85)),L85&lt;0,I85+J85&gt;H85,D85="",E85=""),"REVISAR DADOS","OK"))</x:f>
      </x:c>
    </x:row>
    <x:row r="86">
      <x:c r="A86" s="13"/>
      <x:c r="B86" s="17"/>
      <x:c r="C86" s="13"/>
      <x:c r="D86" s="13"/>
      <x:c r="E86" s="13"/>
      <x:c r="F86" s="18"/>
      <x:c r="G86" s="18"/>
      <x:c r="H86" s="18"/>
      <x:c r="I86" s="18"/>
      <x:c r="J86" s="18"/>
      <x:c r="K86" s="16"/>
      <x:c r="L86" s="16"/>
      <x:c r="M86" s="19" t="str">
        <x:f>IF(O86&lt;&gt;"OK","",K86+L86)</x:f>
      </x:c>
      <x:c r="N86" s="13"/>
      <x:c r="O86" s="19" t="str">
        <x:f>IF(COUNTA(A86:L86,N86)=0,"",IF(OR(A86="",COUNTIF($A$5:$A$304,A86)&lt;&gt;1,COUNTIF(Ordens_Producao!$A$5:$A$104,C86)&lt;&gt;1,NOT(ISNUMBER(B86)),B86&lt;=0,NOT(ISNUMBER(F86)),F86&lt;0,NOT(ISNUMBER(G86)),G86&lt;0,NOT(ISNUMBER(H86)),H86&lt;0,NOT(ISNUMBER(I86)),I86&lt;0,NOT(ISNUMBER(J86)),J86&lt;0,NOT(ISNUMBER(K86)),K86&lt;0,NOT(ISNUMBER(L86)),L86&lt;0,I86+J86&gt;H86,D86="",E86=""),"REVISAR DADOS","OK"))</x:f>
      </x:c>
    </x:row>
    <x:row r="87">
      <x:c r="A87" s="13"/>
      <x:c r="B87" s="17"/>
      <x:c r="C87" s="13"/>
      <x:c r="D87" s="13"/>
      <x:c r="E87" s="13"/>
      <x:c r="F87" s="18"/>
      <x:c r="G87" s="18"/>
      <x:c r="H87" s="18"/>
      <x:c r="I87" s="18"/>
      <x:c r="J87" s="18"/>
      <x:c r="K87" s="16"/>
      <x:c r="L87" s="16"/>
      <x:c r="M87" s="19" t="str">
        <x:f>IF(O87&lt;&gt;"OK","",K87+L87)</x:f>
      </x:c>
      <x:c r="N87" s="13"/>
      <x:c r="O87" s="19" t="str">
        <x:f>IF(COUNTA(A87:L87,N87)=0,"",IF(OR(A87="",COUNTIF($A$5:$A$304,A87)&lt;&gt;1,COUNTIF(Ordens_Producao!$A$5:$A$104,C87)&lt;&gt;1,NOT(ISNUMBER(B87)),B87&lt;=0,NOT(ISNUMBER(F87)),F87&lt;0,NOT(ISNUMBER(G87)),G87&lt;0,NOT(ISNUMBER(H87)),H87&lt;0,NOT(ISNUMBER(I87)),I87&lt;0,NOT(ISNUMBER(J87)),J87&lt;0,NOT(ISNUMBER(K87)),K87&lt;0,NOT(ISNUMBER(L87)),L87&lt;0,I87+J87&gt;H87,D87="",E87=""),"REVISAR DADOS","OK"))</x:f>
      </x:c>
    </x:row>
    <x:row r="88">
      <x:c r="A88" s="13"/>
      <x:c r="B88" s="17"/>
      <x:c r="C88" s="13"/>
      <x:c r="D88" s="13"/>
      <x:c r="E88" s="13"/>
      <x:c r="F88" s="18"/>
      <x:c r="G88" s="18"/>
      <x:c r="H88" s="18"/>
      <x:c r="I88" s="18"/>
      <x:c r="J88" s="18"/>
      <x:c r="K88" s="16"/>
      <x:c r="L88" s="16"/>
      <x:c r="M88" s="19" t="str">
        <x:f>IF(O88&lt;&gt;"OK","",K88+L88)</x:f>
      </x:c>
      <x:c r="N88" s="13"/>
      <x:c r="O88" s="19" t="str">
        <x:f>IF(COUNTA(A88:L88,N88)=0,"",IF(OR(A88="",COUNTIF($A$5:$A$304,A88)&lt;&gt;1,COUNTIF(Ordens_Producao!$A$5:$A$104,C88)&lt;&gt;1,NOT(ISNUMBER(B88)),B88&lt;=0,NOT(ISNUMBER(F88)),F88&lt;0,NOT(ISNUMBER(G88)),G88&lt;0,NOT(ISNUMBER(H88)),H88&lt;0,NOT(ISNUMBER(I88)),I88&lt;0,NOT(ISNUMBER(J88)),J88&lt;0,NOT(ISNUMBER(K88)),K88&lt;0,NOT(ISNUMBER(L88)),L88&lt;0,I88+J88&gt;H88,D88="",E88=""),"REVISAR DADOS","OK"))</x:f>
      </x:c>
    </x:row>
    <x:row r="89">
      <x:c r="A89" s="13"/>
      <x:c r="B89" s="17"/>
      <x:c r="C89" s="13"/>
      <x:c r="D89" s="13"/>
      <x:c r="E89" s="13"/>
      <x:c r="F89" s="18"/>
      <x:c r="G89" s="18"/>
      <x:c r="H89" s="18"/>
      <x:c r="I89" s="18"/>
      <x:c r="J89" s="18"/>
      <x:c r="K89" s="16"/>
      <x:c r="L89" s="16"/>
      <x:c r="M89" s="19" t="str">
        <x:f>IF(O89&lt;&gt;"OK","",K89+L89)</x:f>
      </x:c>
      <x:c r="N89" s="13"/>
      <x:c r="O89" s="19" t="str">
        <x:f>IF(COUNTA(A89:L89,N89)=0,"",IF(OR(A89="",COUNTIF($A$5:$A$304,A89)&lt;&gt;1,COUNTIF(Ordens_Producao!$A$5:$A$104,C89)&lt;&gt;1,NOT(ISNUMBER(B89)),B89&lt;=0,NOT(ISNUMBER(F89)),F89&lt;0,NOT(ISNUMBER(G89)),G89&lt;0,NOT(ISNUMBER(H89)),H89&lt;0,NOT(ISNUMBER(I89)),I89&lt;0,NOT(ISNUMBER(J89)),J89&lt;0,NOT(ISNUMBER(K89)),K89&lt;0,NOT(ISNUMBER(L89)),L89&lt;0,I89+J89&gt;H89,D89="",E89=""),"REVISAR DADOS","OK"))</x:f>
      </x:c>
    </x:row>
    <x:row r="90">
      <x:c r="A90" s="13"/>
      <x:c r="B90" s="17"/>
      <x:c r="C90" s="13"/>
      <x:c r="D90" s="13"/>
      <x:c r="E90" s="13"/>
      <x:c r="F90" s="18"/>
      <x:c r="G90" s="18"/>
      <x:c r="H90" s="18"/>
      <x:c r="I90" s="18"/>
      <x:c r="J90" s="18"/>
      <x:c r="K90" s="16"/>
      <x:c r="L90" s="16"/>
      <x:c r="M90" s="19" t="str">
        <x:f>IF(O90&lt;&gt;"OK","",K90+L90)</x:f>
      </x:c>
      <x:c r="N90" s="13"/>
      <x:c r="O90" s="19" t="str">
        <x:f>IF(COUNTA(A90:L90,N90)=0,"",IF(OR(A90="",COUNTIF($A$5:$A$304,A90)&lt;&gt;1,COUNTIF(Ordens_Producao!$A$5:$A$104,C90)&lt;&gt;1,NOT(ISNUMBER(B90)),B90&lt;=0,NOT(ISNUMBER(F90)),F90&lt;0,NOT(ISNUMBER(G90)),G90&lt;0,NOT(ISNUMBER(H90)),H90&lt;0,NOT(ISNUMBER(I90)),I90&lt;0,NOT(ISNUMBER(J90)),J90&lt;0,NOT(ISNUMBER(K90)),K90&lt;0,NOT(ISNUMBER(L90)),L90&lt;0,I90+J90&gt;H90,D90="",E90=""),"REVISAR DADOS","OK"))</x:f>
      </x:c>
    </x:row>
    <x:row r="91">
      <x:c r="A91" s="13"/>
      <x:c r="B91" s="17"/>
      <x:c r="C91" s="13"/>
      <x:c r="D91" s="13"/>
      <x:c r="E91" s="13"/>
      <x:c r="F91" s="18"/>
      <x:c r="G91" s="18"/>
      <x:c r="H91" s="18"/>
      <x:c r="I91" s="18"/>
      <x:c r="J91" s="18"/>
      <x:c r="K91" s="16"/>
      <x:c r="L91" s="16"/>
      <x:c r="M91" s="19" t="str">
        <x:f>IF(O91&lt;&gt;"OK","",K91+L91)</x:f>
      </x:c>
      <x:c r="N91" s="13"/>
      <x:c r="O91" s="19" t="str">
        <x:f>IF(COUNTA(A91:L91,N91)=0,"",IF(OR(A91="",COUNTIF($A$5:$A$304,A91)&lt;&gt;1,COUNTIF(Ordens_Producao!$A$5:$A$104,C91)&lt;&gt;1,NOT(ISNUMBER(B91)),B91&lt;=0,NOT(ISNUMBER(F91)),F91&lt;0,NOT(ISNUMBER(G91)),G91&lt;0,NOT(ISNUMBER(H91)),H91&lt;0,NOT(ISNUMBER(I91)),I91&lt;0,NOT(ISNUMBER(J91)),J91&lt;0,NOT(ISNUMBER(K91)),K91&lt;0,NOT(ISNUMBER(L91)),L91&lt;0,I91+J91&gt;H91,D91="",E91=""),"REVISAR DADOS","OK"))</x:f>
      </x:c>
    </x:row>
    <x:row r="92">
      <x:c r="A92" s="13"/>
      <x:c r="B92" s="17"/>
      <x:c r="C92" s="13"/>
      <x:c r="D92" s="13"/>
      <x:c r="E92" s="13"/>
      <x:c r="F92" s="18"/>
      <x:c r="G92" s="18"/>
      <x:c r="H92" s="18"/>
      <x:c r="I92" s="18"/>
      <x:c r="J92" s="18"/>
      <x:c r="K92" s="16"/>
      <x:c r="L92" s="16"/>
      <x:c r="M92" s="19" t="str">
        <x:f>IF(O92&lt;&gt;"OK","",K92+L92)</x:f>
      </x:c>
      <x:c r="N92" s="13"/>
      <x:c r="O92" s="19" t="str">
        <x:f>IF(COUNTA(A92:L92,N92)=0,"",IF(OR(A92="",COUNTIF($A$5:$A$304,A92)&lt;&gt;1,COUNTIF(Ordens_Producao!$A$5:$A$104,C92)&lt;&gt;1,NOT(ISNUMBER(B92)),B92&lt;=0,NOT(ISNUMBER(F92)),F92&lt;0,NOT(ISNUMBER(G92)),G92&lt;0,NOT(ISNUMBER(H92)),H92&lt;0,NOT(ISNUMBER(I92)),I92&lt;0,NOT(ISNUMBER(J92)),J92&lt;0,NOT(ISNUMBER(K92)),K92&lt;0,NOT(ISNUMBER(L92)),L92&lt;0,I92+J92&gt;H92,D92="",E92=""),"REVISAR DADOS","OK"))</x:f>
      </x:c>
    </x:row>
    <x:row r="93">
      <x:c r="A93" s="13"/>
      <x:c r="B93" s="17"/>
      <x:c r="C93" s="13"/>
      <x:c r="D93" s="13"/>
      <x:c r="E93" s="13"/>
      <x:c r="F93" s="18"/>
      <x:c r="G93" s="18"/>
      <x:c r="H93" s="18"/>
      <x:c r="I93" s="18"/>
      <x:c r="J93" s="18"/>
      <x:c r="K93" s="16"/>
      <x:c r="L93" s="16"/>
      <x:c r="M93" s="19" t="str">
        <x:f>IF(O93&lt;&gt;"OK","",K93+L93)</x:f>
      </x:c>
      <x:c r="N93" s="13"/>
      <x:c r="O93" s="19" t="str">
        <x:f>IF(COUNTA(A93:L93,N93)=0,"",IF(OR(A93="",COUNTIF($A$5:$A$304,A93)&lt;&gt;1,COUNTIF(Ordens_Producao!$A$5:$A$104,C93)&lt;&gt;1,NOT(ISNUMBER(B93)),B93&lt;=0,NOT(ISNUMBER(F93)),F93&lt;0,NOT(ISNUMBER(G93)),G93&lt;0,NOT(ISNUMBER(H93)),H93&lt;0,NOT(ISNUMBER(I93)),I93&lt;0,NOT(ISNUMBER(J93)),J93&lt;0,NOT(ISNUMBER(K93)),K93&lt;0,NOT(ISNUMBER(L93)),L93&lt;0,I93+J93&gt;H93,D93="",E93=""),"REVISAR DADOS","OK"))</x:f>
      </x:c>
    </x:row>
    <x:row r="94">
      <x:c r="A94" s="13"/>
      <x:c r="B94" s="17"/>
      <x:c r="C94" s="13"/>
      <x:c r="D94" s="13"/>
      <x:c r="E94" s="13"/>
      <x:c r="F94" s="18"/>
      <x:c r="G94" s="18"/>
      <x:c r="H94" s="18"/>
      <x:c r="I94" s="18"/>
      <x:c r="J94" s="18"/>
      <x:c r="K94" s="16"/>
      <x:c r="L94" s="16"/>
      <x:c r="M94" s="19" t="str">
        <x:f>IF(O94&lt;&gt;"OK","",K94+L94)</x:f>
      </x:c>
      <x:c r="N94" s="13"/>
      <x:c r="O94" s="19" t="str">
        <x:f>IF(COUNTA(A94:L94,N94)=0,"",IF(OR(A94="",COUNTIF($A$5:$A$304,A94)&lt;&gt;1,COUNTIF(Ordens_Producao!$A$5:$A$104,C94)&lt;&gt;1,NOT(ISNUMBER(B94)),B94&lt;=0,NOT(ISNUMBER(F94)),F94&lt;0,NOT(ISNUMBER(G94)),G94&lt;0,NOT(ISNUMBER(H94)),H94&lt;0,NOT(ISNUMBER(I94)),I94&lt;0,NOT(ISNUMBER(J94)),J94&lt;0,NOT(ISNUMBER(K94)),K94&lt;0,NOT(ISNUMBER(L94)),L94&lt;0,I94+J94&gt;H94,D94="",E94=""),"REVISAR DADOS","OK"))</x:f>
      </x:c>
    </x:row>
    <x:row r="95">
      <x:c r="A95" s="13"/>
      <x:c r="B95" s="17"/>
      <x:c r="C95" s="13"/>
      <x:c r="D95" s="13"/>
      <x:c r="E95" s="13"/>
      <x:c r="F95" s="18"/>
      <x:c r="G95" s="18"/>
      <x:c r="H95" s="18"/>
      <x:c r="I95" s="18"/>
      <x:c r="J95" s="18"/>
      <x:c r="K95" s="16"/>
      <x:c r="L95" s="16"/>
      <x:c r="M95" s="19" t="str">
        <x:f>IF(O95&lt;&gt;"OK","",K95+L95)</x:f>
      </x:c>
      <x:c r="N95" s="13"/>
      <x:c r="O95" s="19" t="str">
        <x:f>IF(COUNTA(A95:L95,N95)=0,"",IF(OR(A95="",COUNTIF($A$5:$A$304,A95)&lt;&gt;1,COUNTIF(Ordens_Producao!$A$5:$A$104,C95)&lt;&gt;1,NOT(ISNUMBER(B95)),B95&lt;=0,NOT(ISNUMBER(F95)),F95&lt;0,NOT(ISNUMBER(G95)),G95&lt;0,NOT(ISNUMBER(H95)),H95&lt;0,NOT(ISNUMBER(I95)),I95&lt;0,NOT(ISNUMBER(J95)),J95&lt;0,NOT(ISNUMBER(K95)),K95&lt;0,NOT(ISNUMBER(L95)),L95&lt;0,I95+J95&gt;H95,D95="",E95=""),"REVISAR DADOS","OK"))</x:f>
      </x:c>
    </x:row>
    <x:row r="96">
      <x:c r="A96" s="13"/>
      <x:c r="B96" s="17"/>
      <x:c r="C96" s="13"/>
      <x:c r="D96" s="13"/>
      <x:c r="E96" s="13"/>
      <x:c r="F96" s="18"/>
      <x:c r="G96" s="18"/>
      <x:c r="H96" s="18"/>
      <x:c r="I96" s="18"/>
      <x:c r="J96" s="18"/>
      <x:c r="K96" s="16"/>
      <x:c r="L96" s="16"/>
      <x:c r="M96" s="19" t="str">
        <x:f>IF(O96&lt;&gt;"OK","",K96+L96)</x:f>
      </x:c>
      <x:c r="N96" s="13"/>
      <x:c r="O96" s="19" t="str">
        <x:f>IF(COUNTA(A96:L96,N96)=0,"",IF(OR(A96="",COUNTIF($A$5:$A$304,A96)&lt;&gt;1,COUNTIF(Ordens_Producao!$A$5:$A$104,C96)&lt;&gt;1,NOT(ISNUMBER(B96)),B96&lt;=0,NOT(ISNUMBER(F96)),F96&lt;0,NOT(ISNUMBER(G96)),G96&lt;0,NOT(ISNUMBER(H96)),H96&lt;0,NOT(ISNUMBER(I96)),I96&lt;0,NOT(ISNUMBER(J96)),J96&lt;0,NOT(ISNUMBER(K96)),K96&lt;0,NOT(ISNUMBER(L96)),L96&lt;0,I96+J96&gt;H96,D96="",E96=""),"REVISAR DADOS","OK"))</x:f>
      </x:c>
    </x:row>
    <x:row r="97">
      <x:c r="A97" s="13"/>
      <x:c r="B97" s="17"/>
      <x:c r="C97" s="13"/>
      <x:c r="D97" s="13"/>
      <x:c r="E97" s="13"/>
      <x:c r="F97" s="18"/>
      <x:c r="G97" s="18"/>
      <x:c r="H97" s="18"/>
      <x:c r="I97" s="18"/>
      <x:c r="J97" s="18"/>
      <x:c r="K97" s="16"/>
      <x:c r="L97" s="16"/>
      <x:c r="M97" s="19" t="str">
        <x:f>IF(O97&lt;&gt;"OK","",K97+L97)</x:f>
      </x:c>
      <x:c r="N97" s="13"/>
      <x:c r="O97" s="19" t="str">
        <x:f>IF(COUNTA(A97:L97,N97)=0,"",IF(OR(A97="",COUNTIF($A$5:$A$304,A97)&lt;&gt;1,COUNTIF(Ordens_Producao!$A$5:$A$104,C97)&lt;&gt;1,NOT(ISNUMBER(B97)),B97&lt;=0,NOT(ISNUMBER(F97)),F97&lt;0,NOT(ISNUMBER(G97)),G97&lt;0,NOT(ISNUMBER(H97)),H97&lt;0,NOT(ISNUMBER(I97)),I97&lt;0,NOT(ISNUMBER(J97)),J97&lt;0,NOT(ISNUMBER(K97)),K97&lt;0,NOT(ISNUMBER(L97)),L97&lt;0,I97+J97&gt;H97,D97="",E97=""),"REVISAR DADOS","OK"))</x:f>
      </x:c>
    </x:row>
    <x:row r="98">
      <x:c r="A98" s="13"/>
      <x:c r="B98" s="17"/>
      <x:c r="C98" s="13"/>
      <x:c r="D98" s="13"/>
      <x:c r="E98" s="13"/>
      <x:c r="F98" s="18"/>
      <x:c r="G98" s="18"/>
      <x:c r="H98" s="18"/>
      <x:c r="I98" s="18"/>
      <x:c r="J98" s="18"/>
      <x:c r="K98" s="16"/>
      <x:c r="L98" s="16"/>
      <x:c r="M98" s="19" t="str">
        <x:f>IF(O98&lt;&gt;"OK","",K98+L98)</x:f>
      </x:c>
      <x:c r="N98" s="13"/>
      <x:c r="O98" s="19" t="str">
        <x:f>IF(COUNTA(A98:L98,N98)=0,"",IF(OR(A98="",COUNTIF($A$5:$A$304,A98)&lt;&gt;1,COUNTIF(Ordens_Producao!$A$5:$A$104,C98)&lt;&gt;1,NOT(ISNUMBER(B98)),B98&lt;=0,NOT(ISNUMBER(F98)),F98&lt;0,NOT(ISNUMBER(G98)),G98&lt;0,NOT(ISNUMBER(H98)),H98&lt;0,NOT(ISNUMBER(I98)),I98&lt;0,NOT(ISNUMBER(J98)),J98&lt;0,NOT(ISNUMBER(K98)),K98&lt;0,NOT(ISNUMBER(L98)),L98&lt;0,I98+J98&gt;H98,D98="",E98=""),"REVISAR DADOS","OK"))</x:f>
      </x:c>
    </x:row>
    <x:row r="99">
      <x:c r="A99" s="13"/>
      <x:c r="B99" s="17"/>
      <x:c r="C99" s="13"/>
      <x:c r="D99" s="13"/>
      <x:c r="E99" s="13"/>
      <x:c r="F99" s="18"/>
      <x:c r="G99" s="18"/>
      <x:c r="H99" s="18"/>
      <x:c r="I99" s="18"/>
      <x:c r="J99" s="18"/>
      <x:c r="K99" s="16"/>
      <x:c r="L99" s="16"/>
      <x:c r="M99" s="19" t="str">
        <x:f>IF(O99&lt;&gt;"OK","",K99+L99)</x:f>
      </x:c>
      <x:c r="N99" s="13"/>
      <x:c r="O99" s="19" t="str">
        <x:f>IF(COUNTA(A99:L99,N99)=0,"",IF(OR(A99="",COUNTIF($A$5:$A$304,A99)&lt;&gt;1,COUNTIF(Ordens_Producao!$A$5:$A$104,C99)&lt;&gt;1,NOT(ISNUMBER(B99)),B99&lt;=0,NOT(ISNUMBER(F99)),F99&lt;0,NOT(ISNUMBER(G99)),G99&lt;0,NOT(ISNUMBER(H99)),H99&lt;0,NOT(ISNUMBER(I99)),I99&lt;0,NOT(ISNUMBER(J99)),J99&lt;0,NOT(ISNUMBER(K99)),K99&lt;0,NOT(ISNUMBER(L99)),L99&lt;0,I99+J99&gt;H99,D99="",E99=""),"REVISAR DADOS","OK"))</x:f>
      </x:c>
    </x:row>
    <x:row r="100">
      <x:c r="A100" s="13"/>
      <x:c r="B100" s="17"/>
      <x:c r="C100" s="13"/>
      <x:c r="D100" s="13"/>
      <x:c r="E100" s="13"/>
      <x:c r="F100" s="18"/>
      <x:c r="G100" s="18"/>
      <x:c r="H100" s="18"/>
      <x:c r="I100" s="18"/>
      <x:c r="J100" s="18"/>
      <x:c r="K100" s="16"/>
      <x:c r="L100" s="16"/>
      <x:c r="M100" s="19" t="str">
        <x:f>IF(O100&lt;&gt;"OK","",K100+L100)</x:f>
      </x:c>
      <x:c r="N100" s="13"/>
      <x:c r="O100" s="19" t="str">
        <x:f>IF(COUNTA(A100:L100,N100)=0,"",IF(OR(A100="",COUNTIF($A$5:$A$304,A100)&lt;&gt;1,COUNTIF(Ordens_Producao!$A$5:$A$104,C100)&lt;&gt;1,NOT(ISNUMBER(B100)),B100&lt;=0,NOT(ISNUMBER(F100)),F100&lt;0,NOT(ISNUMBER(G100)),G100&lt;0,NOT(ISNUMBER(H100)),H100&lt;0,NOT(ISNUMBER(I100)),I100&lt;0,NOT(ISNUMBER(J100)),J100&lt;0,NOT(ISNUMBER(K100)),K100&lt;0,NOT(ISNUMBER(L100)),L100&lt;0,I100+J100&gt;H100,D100="",E100=""),"REVISAR DADOS","OK"))</x:f>
      </x:c>
    </x:row>
    <x:row r="101">
      <x:c r="A101" s="13"/>
      <x:c r="B101" s="17"/>
      <x:c r="C101" s="13"/>
      <x:c r="D101" s="13"/>
      <x:c r="E101" s="13"/>
      <x:c r="F101" s="18"/>
      <x:c r="G101" s="18"/>
      <x:c r="H101" s="18"/>
      <x:c r="I101" s="18"/>
      <x:c r="J101" s="18"/>
      <x:c r="K101" s="16"/>
      <x:c r="L101" s="16"/>
      <x:c r="M101" s="19" t="str">
        <x:f>IF(O101&lt;&gt;"OK","",K101+L101)</x:f>
      </x:c>
      <x:c r="N101" s="13"/>
      <x:c r="O101" s="19" t="str">
        <x:f>IF(COUNTA(A101:L101,N101)=0,"",IF(OR(A101="",COUNTIF($A$5:$A$304,A101)&lt;&gt;1,COUNTIF(Ordens_Producao!$A$5:$A$104,C101)&lt;&gt;1,NOT(ISNUMBER(B101)),B101&lt;=0,NOT(ISNUMBER(F101)),F101&lt;0,NOT(ISNUMBER(G101)),G101&lt;0,NOT(ISNUMBER(H101)),H101&lt;0,NOT(ISNUMBER(I101)),I101&lt;0,NOT(ISNUMBER(J101)),J101&lt;0,NOT(ISNUMBER(K101)),K101&lt;0,NOT(ISNUMBER(L101)),L101&lt;0,I101+J101&gt;H101,D101="",E101=""),"REVISAR DADOS","OK"))</x:f>
      </x:c>
    </x:row>
    <x:row r="102">
      <x:c r="A102" s="13"/>
      <x:c r="B102" s="17"/>
      <x:c r="C102" s="13"/>
      <x:c r="D102" s="13"/>
      <x:c r="E102" s="13"/>
      <x:c r="F102" s="18"/>
      <x:c r="G102" s="18"/>
      <x:c r="H102" s="18"/>
      <x:c r="I102" s="18"/>
      <x:c r="J102" s="18"/>
      <x:c r="K102" s="16"/>
      <x:c r="L102" s="16"/>
      <x:c r="M102" s="19" t="str">
        <x:f>IF(O102&lt;&gt;"OK","",K102+L102)</x:f>
      </x:c>
      <x:c r="N102" s="13"/>
      <x:c r="O102" s="19" t="str">
        <x:f>IF(COUNTA(A102:L102,N102)=0,"",IF(OR(A102="",COUNTIF($A$5:$A$304,A102)&lt;&gt;1,COUNTIF(Ordens_Producao!$A$5:$A$104,C102)&lt;&gt;1,NOT(ISNUMBER(B102)),B102&lt;=0,NOT(ISNUMBER(F102)),F102&lt;0,NOT(ISNUMBER(G102)),G102&lt;0,NOT(ISNUMBER(H102)),H102&lt;0,NOT(ISNUMBER(I102)),I102&lt;0,NOT(ISNUMBER(J102)),J102&lt;0,NOT(ISNUMBER(K102)),K102&lt;0,NOT(ISNUMBER(L102)),L102&lt;0,I102+J102&gt;H102,D102="",E102=""),"REVISAR DADOS","OK"))</x:f>
      </x:c>
    </x:row>
    <x:row r="103">
      <x:c r="A103" s="13"/>
      <x:c r="B103" s="17"/>
      <x:c r="C103" s="13"/>
      <x:c r="D103" s="13"/>
      <x:c r="E103" s="13"/>
      <x:c r="F103" s="18"/>
      <x:c r="G103" s="18"/>
      <x:c r="H103" s="18"/>
      <x:c r="I103" s="18"/>
      <x:c r="J103" s="18"/>
      <x:c r="K103" s="16"/>
      <x:c r="L103" s="16"/>
      <x:c r="M103" s="19" t="str">
        <x:f>IF(O103&lt;&gt;"OK","",K103+L103)</x:f>
      </x:c>
      <x:c r="N103" s="13"/>
      <x:c r="O103" s="19" t="str">
        <x:f>IF(COUNTA(A103:L103,N103)=0,"",IF(OR(A103="",COUNTIF($A$5:$A$304,A103)&lt;&gt;1,COUNTIF(Ordens_Producao!$A$5:$A$104,C103)&lt;&gt;1,NOT(ISNUMBER(B103)),B103&lt;=0,NOT(ISNUMBER(F103)),F103&lt;0,NOT(ISNUMBER(G103)),G103&lt;0,NOT(ISNUMBER(H103)),H103&lt;0,NOT(ISNUMBER(I103)),I103&lt;0,NOT(ISNUMBER(J103)),J103&lt;0,NOT(ISNUMBER(K103)),K103&lt;0,NOT(ISNUMBER(L103)),L103&lt;0,I103+J103&gt;H103,D103="",E103=""),"REVISAR DADOS","OK"))</x:f>
      </x:c>
    </x:row>
    <x:row r="104">
      <x:c r="A104" s="13"/>
      <x:c r="B104" s="17"/>
      <x:c r="C104" s="13"/>
      <x:c r="D104" s="13"/>
      <x:c r="E104" s="13"/>
      <x:c r="F104" s="18"/>
      <x:c r="G104" s="18"/>
      <x:c r="H104" s="18"/>
      <x:c r="I104" s="18"/>
      <x:c r="J104" s="18"/>
      <x:c r="K104" s="16"/>
      <x:c r="L104" s="16"/>
      <x:c r="M104" s="19" t="str">
        <x:f>IF(O104&lt;&gt;"OK","",K104+L104)</x:f>
      </x:c>
      <x:c r="N104" s="13"/>
      <x:c r="O104" s="19" t="str">
        <x:f>IF(COUNTA(A104:L104,N104)=0,"",IF(OR(A104="",COUNTIF($A$5:$A$304,A104)&lt;&gt;1,COUNTIF(Ordens_Producao!$A$5:$A$104,C104)&lt;&gt;1,NOT(ISNUMBER(B104)),B104&lt;=0,NOT(ISNUMBER(F104)),F104&lt;0,NOT(ISNUMBER(G104)),G104&lt;0,NOT(ISNUMBER(H104)),H104&lt;0,NOT(ISNUMBER(I104)),I104&lt;0,NOT(ISNUMBER(J104)),J104&lt;0,NOT(ISNUMBER(K104)),K104&lt;0,NOT(ISNUMBER(L104)),L104&lt;0,I104+J104&gt;H104,D104="",E104=""),"REVISAR DADOS","OK"))</x:f>
      </x:c>
    </x:row>
    <x:row r="105">
      <x:c r="A105" s="13"/>
      <x:c r="B105" s="17"/>
      <x:c r="C105" s="13"/>
      <x:c r="D105" s="13"/>
      <x:c r="E105" s="13"/>
      <x:c r="F105" s="18"/>
      <x:c r="G105" s="18"/>
      <x:c r="H105" s="18"/>
      <x:c r="I105" s="18"/>
      <x:c r="J105" s="18"/>
      <x:c r="K105" s="16"/>
      <x:c r="L105" s="16"/>
      <x:c r="M105" s="19" t="str">
        <x:f>IF(O105&lt;&gt;"OK","",K105+L105)</x:f>
      </x:c>
      <x:c r="N105" s="13"/>
      <x:c r="O105" s="19" t="str">
        <x:f>IF(COUNTA(A105:L105,N105)=0,"",IF(OR(A105="",COUNTIF($A$5:$A$304,A105)&lt;&gt;1,COUNTIF(Ordens_Producao!$A$5:$A$104,C105)&lt;&gt;1,NOT(ISNUMBER(B105)),B105&lt;=0,NOT(ISNUMBER(F105)),F105&lt;0,NOT(ISNUMBER(G105)),G105&lt;0,NOT(ISNUMBER(H105)),H105&lt;0,NOT(ISNUMBER(I105)),I105&lt;0,NOT(ISNUMBER(J105)),J105&lt;0,NOT(ISNUMBER(K105)),K105&lt;0,NOT(ISNUMBER(L105)),L105&lt;0,I105+J105&gt;H105,D105="",E105=""),"REVISAR DADOS","OK"))</x:f>
      </x:c>
    </x:row>
    <x:row r="106">
      <x:c r="A106" s="13"/>
      <x:c r="B106" s="17"/>
      <x:c r="C106" s="13"/>
      <x:c r="D106" s="13"/>
      <x:c r="E106" s="13"/>
      <x:c r="F106" s="18"/>
      <x:c r="G106" s="18"/>
      <x:c r="H106" s="18"/>
      <x:c r="I106" s="18"/>
      <x:c r="J106" s="18"/>
      <x:c r="K106" s="16"/>
      <x:c r="L106" s="16"/>
      <x:c r="M106" s="19" t="str">
        <x:f>IF(O106&lt;&gt;"OK","",K106+L106)</x:f>
      </x:c>
      <x:c r="N106" s="13"/>
      <x:c r="O106" s="19" t="str">
        <x:f>IF(COUNTA(A106:L106,N106)=0,"",IF(OR(A106="",COUNTIF($A$5:$A$304,A106)&lt;&gt;1,COUNTIF(Ordens_Producao!$A$5:$A$104,C106)&lt;&gt;1,NOT(ISNUMBER(B106)),B106&lt;=0,NOT(ISNUMBER(F106)),F106&lt;0,NOT(ISNUMBER(G106)),G106&lt;0,NOT(ISNUMBER(H106)),H106&lt;0,NOT(ISNUMBER(I106)),I106&lt;0,NOT(ISNUMBER(J106)),J106&lt;0,NOT(ISNUMBER(K106)),K106&lt;0,NOT(ISNUMBER(L106)),L106&lt;0,I106+J106&gt;H106,D106="",E106=""),"REVISAR DADOS","OK"))</x:f>
      </x:c>
    </x:row>
    <x:row r="107">
      <x:c r="A107" s="13"/>
      <x:c r="B107" s="17"/>
      <x:c r="C107" s="13"/>
      <x:c r="D107" s="13"/>
      <x:c r="E107" s="13"/>
      <x:c r="F107" s="18"/>
      <x:c r="G107" s="18"/>
      <x:c r="H107" s="18"/>
      <x:c r="I107" s="18"/>
      <x:c r="J107" s="18"/>
      <x:c r="K107" s="16"/>
      <x:c r="L107" s="16"/>
      <x:c r="M107" s="19" t="str">
        <x:f>IF(O107&lt;&gt;"OK","",K107+L107)</x:f>
      </x:c>
      <x:c r="N107" s="13"/>
      <x:c r="O107" s="19" t="str">
        <x:f>IF(COUNTA(A107:L107,N107)=0,"",IF(OR(A107="",COUNTIF($A$5:$A$304,A107)&lt;&gt;1,COUNTIF(Ordens_Producao!$A$5:$A$104,C107)&lt;&gt;1,NOT(ISNUMBER(B107)),B107&lt;=0,NOT(ISNUMBER(F107)),F107&lt;0,NOT(ISNUMBER(G107)),G107&lt;0,NOT(ISNUMBER(H107)),H107&lt;0,NOT(ISNUMBER(I107)),I107&lt;0,NOT(ISNUMBER(J107)),J107&lt;0,NOT(ISNUMBER(K107)),K107&lt;0,NOT(ISNUMBER(L107)),L107&lt;0,I107+J107&gt;H107,D107="",E107=""),"REVISAR DADOS","OK"))</x:f>
      </x:c>
    </x:row>
    <x:row r="108">
      <x:c r="A108" s="13"/>
      <x:c r="B108" s="17"/>
      <x:c r="C108" s="13"/>
      <x:c r="D108" s="13"/>
      <x:c r="E108" s="13"/>
      <x:c r="F108" s="18"/>
      <x:c r="G108" s="18"/>
      <x:c r="H108" s="18"/>
      <x:c r="I108" s="18"/>
      <x:c r="J108" s="18"/>
      <x:c r="K108" s="16"/>
      <x:c r="L108" s="16"/>
      <x:c r="M108" s="19" t="str">
        <x:f>IF(O108&lt;&gt;"OK","",K108+L108)</x:f>
      </x:c>
      <x:c r="N108" s="13"/>
      <x:c r="O108" s="19" t="str">
        <x:f>IF(COUNTA(A108:L108,N108)=0,"",IF(OR(A108="",COUNTIF($A$5:$A$304,A108)&lt;&gt;1,COUNTIF(Ordens_Producao!$A$5:$A$104,C108)&lt;&gt;1,NOT(ISNUMBER(B108)),B108&lt;=0,NOT(ISNUMBER(F108)),F108&lt;0,NOT(ISNUMBER(G108)),G108&lt;0,NOT(ISNUMBER(H108)),H108&lt;0,NOT(ISNUMBER(I108)),I108&lt;0,NOT(ISNUMBER(J108)),J108&lt;0,NOT(ISNUMBER(K108)),K108&lt;0,NOT(ISNUMBER(L108)),L108&lt;0,I108+J108&gt;H108,D108="",E108=""),"REVISAR DADOS","OK"))</x:f>
      </x:c>
    </x:row>
    <x:row r="109">
      <x:c r="A109" s="13"/>
      <x:c r="B109" s="17"/>
      <x:c r="C109" s="13"/>
      <x:c r="D109" s="13"/>
      <x:c r="E109" s="13"/>
      <x:c r="F109" s="18"/>
      <x:c r="G109" s="18"/>
      <x:c r="H109" s="18"/>
      <x:c r="I109" s="18"/>
      <x:c r="J109" s="18"/>
      <x:c r="K109" s="16"/>
      <x:c r="L109" s="16"/>
      <x:c r="M109" s="19" t="str">
        <x:f>IF(O109&lt;&gt;"OK","",K109+L109)</x:f>
      </x:c>
      <x:c r="N109" s="13"/>
      <x:c r="O109" s="19" t="str">
        <x:f>IF(COUNTA(A109:L109,N109)=0,"",IF(OR(A109="",COUNTIF($A$5:$A$304,A109)&lt;&gt;1,COUNTIF(Ordens_Producao!$A$5:$A$104,C109)&lt;&gt;1,NOT(ISNUMBER(B109)),B109&lt;=0,NOT(ISNUMBER(F109)),F109&lt;0,NOT(ISNUMBER(G109)),G109&lt;0,NOT(ISNUMBER(H109)),H109&lt;0,NOT(ISNUMBER(I109)),I109&lt;0,NOT(ISNUMBER(J109)),J109&lt;0,NOT(ISNUMBER(K109)),K109&lt;0,NOT(ISNUMBER(L109)),L109&lt;0,I109+J109&gt;H109,D109="",E109=""),"REVISAR DADOS","OK"))</x:f>
      </x:c>
    </x:row>
    <x:row r="110">
      <x:c r="A110" s="13"/>
      <x:c r="B110" s="17"/>
      <x:c r="C110" s="13"/>
      <x:c r="D110" s="13"/>
      <x:c r="E110" s="13"/>
      <x:c r="F110" s="18"/>
      <x:c r="G110" s="18"/>
      <x:c r="H110" s="18"/>
      <x:c r="I110" s="18"/>
      <x:c r="J110" s="18"/>
      <x:c r="K110" s="16"/>
      <x:c r="L110" s="16"/>
      <x:c r="M110" s="19" t="str">
        <x:f>IF(O110&lt;&gt;"OK","",K110+L110)</x:f>
      </x:c>
      <x:c r="N110" s="13"/>
      <x:c r="O110" s="19" t="str">
        <x:f>IF(COUNTA(A110:L110,N110)=0,"",IF(OR(A110="",COUNTIF($A$5:$A$304,A110)&lt;&gt;1,COUNTIF(Ordens_Producao!$A$5:$A$104,C110)&lt;&gt;1,NOT(ISNUMBER(B110)),B110&lt;=0,NOT(ISNUMBER(F110)),F110&lt;0,NOT(ISNUMBER(G110)),G110&lt;0,NOT(ISNUMBER(H110)),H110&lt;0,NOT(ISNUMBER(I110)),I110&lt;0,NOT(ISNUMBER(J110)),J110&lt;0,NOT(ISNUMBER(K110)),K110&lt;0,NOT(ISNUMBER(L110)),L110&lt;0,I110+J110&gt;H110,D110="",E110=""),"REVISAR DADOS","OK"))</x:f>
      </x:c>
    </x:row>
    <x:row r="111">
      <x:c r="A111" s="13"/>
      <x:c r="B111" s="17"/>
      <x:c r="C111" s="13"/>
      <x:c r="D111" s="13"/>
      <x:c r="E111" s="13"/>
      <x:c r="F111" s="18"/>
      <x:c r="G111" s="18"/>
      <x:c r="H111" s="18"/>
      <x:c r="I111" s="18"/>
      <x:c r="J111" s="18"/>
      <x:c r="K111" s="16"/>
      <x:c r="L111" s="16"/>
      <x:c r="M111" s="19" t="str">
        <x:f>IF(O111&lt;&gt;"OK","",K111+L111)</x:f>
      </x:c>
      <x:c r="N111" s="13"/>
      <x:c r="O111" s="19" t="str">
        <x:f>IF(COUNTA(A111:L111,N111)=0,"",IF(OR(A111="",COUNTIF($A$5:$A$304,A111)&lt;&gt;1,COUNTIF(Ordens_Producao!$A$5:$A$104,C111)&lt;&gt;1,NOT(ISNUMBER(B111)),B111&lt;=0,NOT(ISNUMBER(F111)),F111&lt;0,NOT(ISNUMBER(G111)),G111&lt;0,NOT(ISNUMBER(H111)),H111&lt;0,NOT(ISNUMBER(I111)),I111&lt;0,NOT(ISNUMBER(J111)),J111&lt;0,NOT(ISNUMBER(K111)),K111&lt;0,NOT(ISNUMBER(L111)),L111&lt;0,I111+J111&gt;H111,D111="",E111=""),"REVISAR DADOS","OK"))</x:f>
      </x:c>
    </x:row>
    <x:row r="112">
      <x:c r="A112" s="13"/>
      <x:c r="B112" s="17"/>
      <x:c r="C112" s="13"/>
      <x:c r="D112" s="13"/>
      <x:c r="E112" s="13"/>
      <x:c r="F112" s="18"/>
      <x:c r="G112" s="18"/>
      <x:c r="H112" s="18"/>
      <x:c r="I112" s="18"/>
      <x:c r="J112" s="18"/>
      <x:c r="K112" s="16"/>
      <x:c r="L112" s="16"/>
      <x:c r="M112" s="19" t="str">
        <x:f>IF(O112&lt;&gt;"OK","",K112+L112)</x:f>
      </x:c>
      <x:c r="N112" s="13"/>
      <x:c r="O112" s="19" t="str">
        <x:f>IF(COUNTA(A112:L112,N112)=0,"",IF(OR(A112="",COUNTIF($A$5:$A$304,A112)&lt;&gt;1,COUNTIF(Ordens_Producao!$A$5:$A$104,C112)&lt;&gt;1,NOT(ISNUMBER(B112)),B112&lt;=0,NOT(ISNUMBER(F112)),F112&lt;0,NOT(ISNUMBER(G112)),G112&lt;0,NOT(ISNUMBER(H112)),H112&lt;0,NOT(ISNUMBER(I112)),I112&lt;0,NOT(ISNUMBER(J112)),J112&lt;0,NOT(ISNUMBER(K112)),K112&lt;0,NOT(ISNUMBER(L112)),L112&lt;0,I112+J112&gt;H112,D112="",E112=""),"REVISAR DADOS","OK"))</x:f>
      </x:c>
    </x:row>
    <x:row r="113">
      <x:c r="A113" s="13"/>
      <x:c r="B113" s="17"/>
      <x:c r="C113" s="13"/>
      <x:c r="D113" s="13"/>
      <x:c r="E113" s="13"/>
      <x:c r="F113" s="18"/>
      <x:c r="G113" s="18"/>
      <x:c r="H113" s="18"/>
      <x:c r="I113" s="18"/>
      <x:c r="J113" s="18"/>
      <x:c r="K113" s="16"/>
      <x:c r="L113" s="16"/>
      <x:c r="M113" s="19" t="str">
        <x:f>IF(O113&lt;&gt;"OK","",K113+L113)</x:f>
      </x:c>
      <x:c r="N113" s="13"/>
      <x:c r="O113" s="19" t="str">
        <x:f>IF(COUNTA(A113:L113,N113)=0,"",IF(OR(A113="",COUNTIF($A$5:$A$304,A113)&lt;&gt;1,COUNTIF(Ordens_Producao!$A$5:$A$104,C113)&lt;&gt;1,NOT(ISNUMBER(B113)),B113&lt;=0,NOT(ISNUMBER(F113)),F113&lt;0,NOT(ISNUMBER(G113)),G113&lt;0,NOT(ISNUMBER(H113)),H113&lt;0,NOT(ISNUMBER(I113)),I113&lt;0,NOT(ISNUMBER(J113)),J113&lt;0,NOT(ISNUMBER(K113)),K113&lt;0,NOT(ISNUMBER(L113)),L113&lt;0,I113+J113&gt;H113,D113="",E113=""),"REVISAR DADOS","OK"))</x:f>
      </x:c>
    </x:row>
    <x:row r="114">
      <x:c r="A114" s="13"/>
      <x:c r="B114" s="17"/>
      <x:c r="C114" s="13"/>
      <x:c r="D114" s="13"/>
      <x:c r="E114" s="13"/>
      <x:c r="F114" s="18"/>
      <x:c r="G114" s="18"/>
      <x:c r="H114" s="18"/>
      <x:c r="I114" s="18"/>
      <x:c r="J114" s="18"/>
      <x:c r="K114" s="16"/>
      <x:c r="L114" s="16"/>
      <x:c r="M114" s="19" t="str">
        <x:f>IF(O114&lt;&gt;"OK","",K114+L114)</x:f>
      </x:c>
      <x:c r="N114" s="13"/>
      <x:c r="O114" s="19" t="str">
        <x:f>IF(COUNTA(A114:L114,N114)=0,"",IF(OR(A114="",COUNTIF($A$5:$A$304,A114)&lt;&gt;1,COUNTIF(Ordens_Producao!$A$5:$A$104,C114)&lt;&gt;1,NOT(ISNUMBER(B114)),B114&lt;=0,NOT(ISNUMBER(F114)),F114&lt;0,NOT(ISNUMBER(G114)),G114&lt;0,NOT(ISNUMBER(H114)),H114&lt;0,NOT(ISNUMBER(I114)),I114&lt;0,NOT(ISNUMBER(J114)),J114&lt;0,NOT(ISNUMBER(K114)),K114&lt;0,NOT(ISNUMBER(L114)),L114&lt;0,I114+J114&gt;H114,D114="",E114=""),"REVISAR DADOS","OK"))</x:f>
      </x:c>
    </x:row>
    <x:row r="115">
      <x:c r="A115" s="13"/>
      <x:c r="B115" s="17"/>
      <x:c r="C115" s="13"/>
      <x:c r="D115" s="13"/>
      <x:c r="E115" s="13"/>
      <x:c r="F115" s="18"/>
      <x:c r="G115" s="18"/>
      <x:c r="H115" s="18"/>
      <x:c r="I115" s="18"/>
      <x:c r="J115" s="18"/>
      <x:c r="K115" s="16"/>
      <x:c r="L115" s="16"/>
      <x:c r="M115" s="19" t="str">
        <x:f>IF(O115&lt;&gt;"OK","",K115+L115)</x:f>
      </x:c>
      <x:c r="N115" s="13"/>
      <x:c r="O115" s="19" t="str">
        <x:f>IF(COUNTA(A115:L115,N115)=0,"",IF(OR(A115="",COUNTIF($A$5:$A$304,A115)&lt;&gt;1,COUNTIF(Ordens_Producao!$A$5:$A$104,C115)&lt;&gt;1,NOT(ISNUMBER(B115)),B115&lt;=0,NOT(ISNUMBER(F115)),F115&lt;0,NOT(ISNUMBER(G115)),G115&lt;0,NOT(ISNUMBER(H115)),H115&lt;0,NOT(ISNUMBER(I115)),I115&lt;0,NOT(ISNUMBER(J115)),J115&lt;0,NOT(ISNUMBER(K115)),K115&lt;0,NOT(ISNUMBER(L115)),L115&lt;0,I115+J115&gt;H115,D115="",E115=""),"REVISAR DADOS","OK"))</x:f>
      </x:c>
    </x:row>
    <x:row r="116">
      <x:c r="A116" s="13"/>
      <x:c r="B116" s="17"/>
      <x:c r="C116" s="13"/>
      <x:c r="D116" s="13"/>
      <x:c r="E116" s="13"/>
      <x:c r="F116" s="18"/>
      <x:c r="G116" s="18"/>
      <x:c r="H116" s="18"/>
      <x:c r="I116" s="18"/>
      <x:c r="J116" s="18"/>
      <x:c r="K116" s="16"/>
      <x:c r="L116" s="16"/>
      <x:c r="M116" s="19" t="str">
        <x:f>IF(O116&lt;&gt;"OK","",K116+L116)</x:f>
      </x:c>
      <x:c r="N116" s="13"/>
      <x:c r="O116" s="19" t="str">
        <x:f>IF(COUNTA(A116:L116,N116)=0,"",IF(OR(A116="",COUNTIF($A$5:$A$304,A116)&lt;&gt;1,COUNTIF(Ordens_Producao!$A$5:$A$104,C116)&lt;&gt;1,NOT(ISNUMBER(B116)),B116&lt;=0,NOT(ISNUMBER(F116)),F116&lt;0,NOT(ISNUMBER(G116)),G116&lt;0,NOT(ISNUMBER(H116)),H116&lt;0,NOT(ISNUMBER(I116)),I116&lt;0,NOT(ISNUMBER(J116)),J116&lt;0,NOT(ISNUMBER(K116)),K116&lt;0,NOT(ISNUMBER(L116)),L116&lt;0,I116+J116&gt;H116,D116="",E116=""),"REVISAR DADOS","OK"))</x:f>
      </x:c>
    </x:row>
    <x:row r="117">
      <x:c r="A117" s="13"/>
      <x:c r="B117" s="17"/>
      <x:c r="C117" s="13"/>
      <x:c r="D117" s="13"/>
      <x:c r="E117" s="13"/>
      <x:c r="F117" s="18"/>
      <x:c r="G117" s="18"/>
      <x:c r="H117" s="18"/>
      <x:c r="I117" s="18"/>
      <x:c r="J117" s="18"/>
      <x:c r="K117" s="16"/>
      <x:c r="L117" s="16"/>
      <x:c r="M117" s="19" t="str">
        <x:f>IF(O117&lt;&gt;"OK","",K117+L117)</x:f>
      </x:c>
      <x:c r="N117" s="13"/>
      <x:c r="O117" s="19" t="str">
        <x:f>IF(COUNTA(A117:L117,N117)=0,"",IF(OR(A117="",COUNTIF($A$5:$A$304,A117)&lt;&gt;1,COUNTIF(Ordens_Producao!$A$5:$A$104,C117)&lt;&gt;1,NOT(ISNUMBER(B117)),B117&lt;=0,NOT(ISNUMBER(F117)),F117&lt;0,NOT(ISNUMBER(G117)),G117&lt;0,NOT(ISNUMBER(H117)),H117&lt;0,NOT(ISNUMBER(I117)),I117&lt;0,NOT(ISNUMBER(J117)),J117&lt;0,NOT(ISNUMBER(K117)),K117&lt;0,NOT(ISNUMBER(L117)),L117&lt;0,I117+J117&gt;H117,D117="",E117=""),"REVISAR DADOS","OK"))</x:f>
      </x:c>
    </x:row>
    <x:row r="118">
      <x:c r="A118" s="13"/>
      <x:c r="B118" s="17"/>
      <x:c r="C118" s="13"/>
      <x:c r="D118" s="13"/>
      <x:c r="E118" s="13"/>
      <x:c r="F118" s="18"/>
      <x:c r="G118" s="18"/>
      <x:c r="H118" s="18"/>
      <x:c r="I118" s="18"/>
      <x:c r="J118" s="18"/>
      <x:c r="K118" s="16"/>
      <x:c r="L118" s="16"/>
      <x:c r="M118" s="19" t="str">
        <x:f>IF(O118&lt;&gt;"OK","",K118+L118)</x:f>
      </x:c>
      <x:c r="N118" s="13"/>
      <x:c r="O118" s="19" t="str">
        <x:f>IF(COUNTA(A118:L118,N118)=0,"",IF(OR(A118="",COUNTIF($A$5:$A$304,A118)&lt;&gt;1,COUNTIF(Ordens_Producao!$A$5:$A$104,C118)&lt;&gt;1,NOT(ISNUMBER(B118)),B118&lt;=0,NOT(ISNUMBER(F118)),F118&lt;0,NOT(ISNUMBER(G118)),G118&lt;0,NOT(ISNUMBER(H118)),H118&lt;0,NOT(ISNUMBER(I118)),I118&lt;0,NOT(ISNUMBER(J118)),J118&lt;0,NOT(ISNUMBER(K118)),K118&lt;0,NOT(ISNUMBER(L118)),L118&lt;0,I118+J118&gt;H118,D118="",E118=""),"REVISAR DADOS","OK"))</x:f>
      </x:c>
    </x:row>
    <x:row r="119">
      <x:c r="A119" s="13"/>
      <x:c r="B119" s="17"/>
      <x:c r="C119" s="13"/>
      <x:c r="D119" s="13"/>
      <x:c r="E119" s="13"/>
      <x:c r="F119" s="18"/>
      <x:c r="G119" s="18"/>
      <x:c r="H119" s="18"/>
      <x:c r="I119" s="18"/>
      <x:c r="J119" s="18"/>
      <x:c r="K119" s="16"/>
      <x:c r="L119" s="16"/>
      <x:c r="M119" s="19" t="str">
        <x:f>IF(O119&lt;&gt;"OK","",K119+L119)</x:f>
      </x:c>
      <x:c r="N119" s="13"/>
      <x:c r="O119" s="19" t="str">
        <x:f>IF(COUNTA(A119:L119,N119)=0,"",IF(OR(A119="",COUNTIF($A$5:$A$304,A119)&lt;&gt;1,COUNTIF(Ordens_Producao!$A$5:$A$104,C119)&lt;&gt;1,NOT(ISNUMBER(B119)),B119&lt;=0,NOT(ISNUMBER(F119)),F119&lt;0,NOT(ISNUMBER(G119)),G119&lt;0,NOT(ISNUMBER(H119)),H119&lt;0,NOT(ISNUMBER(I119)),I119&lt;0,NOT(ISNUMBER(J119)),J119&lt;0,NOT(ISNUMBER(K119)),K119&lt;0,NOT(ISNUMBER(L119)),L119&lt;0,I119+J119&gt;H119,D119="",E119=""),"REVISAR DADOS","OK"))</x:f>
      </x:c>
    </x:row>
    <x:row r="120">
      <x:c r="A120" s="13"/>
      <x:c r="B120" s="17"/>
      <x:c r="C120" s="13"/>
      <x:c r="D120" s="13"/>
      <x:c r="E120" s="13"/>
      <x:c r="F120" s="18"/>
      <x:c r="G120" s="18"/>
      <x:c r="H120" s="18"/>
      <x:c r="I120" s="18"/>
      <x:c r="J120" s="18"/>
      <x:c r="K120" s="16"/>
      <x:c r="L120" s="16"/>
      <x:c r="M120" s="19" t="str">
        <x:f>IF(O120&lt;&gt;"OK","",K120+L120)</x:f>
      </x:c>
      <x:c r="N120" s="13"/>
      <x:c r="O120" s="19" t="str">
        <x:f>IF(COUNTA(A120:L120,N120)=0,"",IF(OR(A120="",COUNTIF($A$5:$A$304,A120)&lt;&gt;1,COUNTIF(Ordens_Producao!$A$5:$A$104,C120)&lt;&gt;1,NOT(ISNUMBER(B120)),B120&lt;=0,NOT(ISNUMBER(F120)),F120&lt;0,NOT(ISNUMBER(G120)),G120&lt;0,NOT(ISNUMBER(H120)),H120&lt;0,NOT(ISNUMBER(I120)),I120&lt;0,NOT(ISNUMBER(J120)),J120&lt;0,NOT(ISNUMBER(K120)),K120&lt;0,NOT(ISNUMBER(L120)),L120&lt;0,I120+J120&gt;H120,D120="",E120=""),"REVISAR DADOS","OK"))</x:f>
      </x:c>
    </x:row>
    <x:row r="121">
      <x:c r="A121" s="13"/>
      <x:c r="B121" s="17"/>
      <x:c r="C121" s="13"/>
      <x:c r="D121" s="13"/>
      <x:c r="E121" s="13"/>
      <x:c r="F121" s="18"/>
      <x:c r="G121" s="18"/>
      <x:c r="H121" s="18"/>
      <x:c r="I121" s="18"/>
      <x:c r="J121" s="18"/>
      <x:c r="K121" s="16"/>
      <x:c r="L121" s="16"/>
      <x:c r="M121" s="19" t="str">
        <x:f>IF(O121&lt;&gt;"OK","",K121+L121)</x:f>
      </x:c>
      <x:c r="N121" s="13"/>
      <x:c r="O121" s="19" t="str">
        <x:f>IF(COUNTA(A121:L121,N121)=0,"",IF(OR(A121="",COUNTIF($A$5:$A$304,A121)&lt;&gt;1,COUNTIF(Ordens_Producao!$A$5:$A$104,C121)&lt;&gt;1,NOT(ISNUMBER(B121)),B121&lt;=0,NOT(ISNUMBER(F121)),F121&lt;0,NOT(ISNUMBER(G121)),G121&lt;0,NOT(ISNUMBER(H121)),H121&lt;0,NOT(ISNUMBER(I121)),I121&lt;0,NOT(ISNUMBER(J121)),J121&lt;0,NOT(ISNUMBER(K121)),K121&lt;0,NOT(ISNUMBER(L121)),L121&lt;0,I121+J121&gt;H121,D121="",E121=""),"REVISAR DADOS","OK"))</x:f>
      </x:c>
    </x:row>
    <x:row r="122">
      <x:c r="A122" s="13"/>
      <x:c r="B122" s="17"/>
      <x:c r="C122" s="13"/>
      <x:c r="D122" s="13"/>
      <x:c r="E122" s="13"/>
      <x:c r="F122" s="18"/>
      <x:c r="G122" s="18"/>
      <x:c r="H122" s="18"/>
      <x:c r="I122" s="18"/>
      <x:c r="J122" s="18"/>
      <x:c r="K122" s="16"/>
      <x:c r="L122" s="16"/>
      <x:c r="M122" s="19" t="str">
        <x:f>IF(O122&lt;&gt;"OK","",K122+L122)</x:f>
      </x:c>
      <x:c r="N122" s="13"/>
      <x:c r="O122" s="19" t="str">
        <x:f>IF(COUNTA(A122:L122,N122)=0,"",IF(OR(A122="",COUNTIF($A$5:$A$304,A122)&lt;&gt;1,COUNTIF(Ordens_Producao!$A$5:$A$104,C122)&lt;&gt;1,NOT(ISNUMBER(B122)),B122&lt;=0,NOT(ISNUMBER(F122)),F122&lt;0,NOT(ISNUMBER(G122)),G122&lt;0,NOT(ISNUMBER(H122)),H122&lt;0,NOT(ISNUMBER(I122)),I122&lt;0,NOT(ISNUMBER(J122)),J122&lt;0,NOT(ISNUMBER(K122)),K122&lt;0,NOT(ISNUMBER(L122)),L122&lt;0,I122+J122&gt;H122,D122="",E122=""),"REVISAR DADOS","OK"))</x:f>
      </x:c>
    </x:row>
    <x:row r="123">
      <x:c r="A123" s="13"/>
      <x:c r="B123" s="17"/>
      <x:c r="C123" s="13"/>
      <x:c r="D123" s="13"/>
      <x:c r="E123" s="13"/>
      <x:c r="F123" s="18"/>
      <x:c r="G123" s="18"/>
      <x:c r="H123" s="18"/>
      <x:c r="I123" s="18"/>
      <x:c r="J123" s="18"/>
      <x:c r="K123" s="16"/>
      <x:c r="L123" s="16"/>
      <x:c r="M123" s="19" t="str">
        <x:f>IF(O123&lt;&gt;"OK","",K123+L123)</x:f>
      </x:c>
      <x:c r="N123" s="13"/>
      <x:c r="O123" s="19" t="str">
        <x:f>IF(COUNTA(A123:L123,N123)=0,"",IF(OR(A123="",COUNTIF($A$5:$A$304,A123)&lt;&gt;1,COUNTIF(Ordens_Producao!$A$5:$A$104,C123)&lt;&gt;1,NOT(ISNUMBER(B123)),B123&lt;=0,NOT(ISNUMBER(F123)),F123&lt;0,NOT(ISNUMBER(G123)),G123&lt;0,NOT(ISNUMBER(H123)),H123&lt;0,NOT(ISNUMBER(I123)),I123&lt;0,NOT(ISNUMBER(J123)),J123&lt;0,NOT(ISNUMBER(K123)),K123&lt;0,NOT(ISNUMBER(L123)),L123&lt;0,I123+J123&gt;H123,D123="",E123=""),"REVISAR DADOS","OK"))</x:f>
      </x:c>
    </x:row>
    <x:row r="124">
      <x:c r="A124" s="13"/>
      <x:c r="B124" s="17"/>
      <x:c r="C124" s="13"/>
      <x:c r="D124" s="13"/>
      <x:c r="E124" s="13"/>
      <x:c r="F124" s="18"/>
      <x:c r="G124" s="18"/>
      <x:c r="H124" s="18"/>
      <x:c r="I124" s="18"/>
      <x:c r="J124" s="18"/>
      <x:c r="K124" s="16"/>
      <x:c r="L124" s="16"/>
      <x:c r="M124" s="19" t="str">
        <x:f>IF(O124&lt;&gt;"OK","",K124+L124)</x:f>
      </x:c>
      <x:c r="N124" s="13"/>
      <x:c r="O124" s="19" t="str">
        <x:f>IF(COUNTA(A124:L124,N124)=0,"",IF(OR(A124="",COUNTIF($A$5:$A$304,A124)&lt;&gt;1,COUNTIF(Ordens_Producao!$A$5:$A$104,C124)&lt;&gt;1,NOT(ISNUMBER(B124)),B124&lt;=0,NOT(ISNUMBER(F124)),F124&lt;0,NOT(ISNUMBER(G124)),G124&lt;0,NOT(ISNUMBER(H124)),H124&lt;0,NOT(ISNUMBER(I124)),I124&lt;0,NOT(ISNUMBER(J124)),J124&lt;0,NOT(ISNUMBER(K124)),K124&lt;0,NOT(ISNUMBER(L124)),L124&lt;0,I124+J124&gt;H124,D124="",E124=""),"REVISAR DADOS","OK"))</x:f>
      </x:c>
    </x:row>
    <x:row r="125">
      <x:c r="A125" s="13"/>
      <x:c r="B125" s="17"/>
      <x:c r="C125" s="13"/>
      <x:c r="D125" s="13"/>
      <x:c r="E125" s="13"/>
      <x:c r="F125" s="18"/>
      <x:c r="G125" s="18"/>
      <x:c r="H125" s="18"/>
      <x:c r="I125" s="18"/>
      <x:c r="J125" s="18"/>
      <x:c r="K125" s="16"/>
      <x:c r="L125" s="16"/>
      <x:c r="M125" s="19" t="str">
        <x:f>IF(O125&lt;&gt;"OK","",K125+L125)</x:f>
      </x:c>
      <x:c r="N125" s="13"/>
      <x:c r="O125" s="19" t="str">
        <x:f>IF(COUNTA(A125:L125,N125)=0,"",IF(OR(A125="",COUNTIF($A$5:$A$304,A125)&lt;&gt;1,COUNTIF(Ordens_Producao!$A$5:$A$104,C125)&lt;&gt;1,NOT(ISNUMBER(B125)),B125&lt;=0,NOT(ISNUMBER(F125)),F125&lt;0,NOT(ISNUMBER(G125)),G125&lt;0,NOT(ISNUMBER(H125)),H125&lt;0,NOT(ISNUMBER(I125)),I125&lt;0,NOT(ISNUMBER(J125)),J125&lt;0,NOT(ISNUMBER(K125)),K125&lt;0,NOT(ISNUMBER(L125)),L125&lt;0,I125+J125&gt;H125,D125="",E125=""),"REVISAR DADOS","OK"))</x:f>
      </x:c>
    </x:row>
    <x:row r="126">
      <x:c r="A126" s="13"/>
      <x:c r="B126" s="17"/>
      <x:c r="C126" s="13"/>
      <x:c r="D126" s="13"/>
      <x:c r="E126" s="13"/>
      <x:c r="F126" s="18"/>
      <x:c r="G126" s="18"/>
      <x:c r="H126" s="18"/>
      <x:c r="I126" s="18"/>
      <x:c r="J126" s="18"/>
      <x:c r="K126" s="16"/>
      <x:c r="L126" s="16"/>
      <x:c r="M126" s="19" t="str">
        <x:f>IF(O126&lt;&gt;"OK","",K126+L126)</x:f>
      </x:c>
      <x:c r="N126" s="13"/>
      <x:c r="O126" s="19" t="str">
        <x:f>IF(COUNTA(A126:L126,N126)=0,"",IF(OR(A126="",COUNTIF($A$5:$A$304,A126)&lt;&gt;1,COUNTIF(Ordens_Producao!$A$5:$A$104,C126)&lt;&gt;1,NOT(ISNUMBER(B126)),B126&lt;=0,NOT(ISNUMBER(F126)),F126&lt;0,NOT(ISNUMBER(G126)),G126&lt;0,NOT(ISNUMBER(H126)),H126&lt;0,NOT(ISNUMBER(I126)),I126&lt;0,NOT(ISNUMBER(J126)),J126&lt;0,NOT(ISNUMBER(K126)),K126&lt;0,NOT(ISNUMBER(L126)),L126&lt;0,I126+J126&gt;H126,D126="",E126=""),"REVISAR DADOS","OK"))</x:f>
      </x:c>
    </x:row>
    <x:row r="127">
      <x:c r="A127" s="13"/>
      <x:c r="B127" s="17"/>
      <x:c r="C127" s="13"/>
      <x:c r="D127" s="13"/>
      <x:c r="E127" s="13"/>
      <x:c r="F127" s="18"/>
      <x:c r="G127" s="18"/>
      <x:c r="H127" s="18"/>
      <x:c r="I127" s="18"/>
      <x:c r="J127" s="18"/>
      <x:c r="K127" s="16"/>
      <x:c r="L127" s="16"/>
      <x:c r="M127" s="19" t="str">
        <x:f>IF(O127&lt;&gt;"OK","",K127+L127)</x:f>
      </x:c>
      <x:c r="N127" s="13"/>
      <x:c r="O127" s="19" t="str">
        <x:f>IF(COUNTA(A127:L127,N127)=0,"",IF(OR(A127="",COUNTIF($A$5:$A$304,A127)&lt;&gt;1,COUNTIF(Ordens_Producao!$A$5:$A$104,C127)&lt;&gt;1,NOT(ISNUMBER(B127)),B127&lt;=0,NOT(ISNUMBER(F127)),F127&lt;0,NOT(ISNUMBER(G127)),G127&lt;0,NOT(ISNUMBER(H127)),H127&lt;0,NOT(ISNUMBER(I127)),I127&lt;0,NOT(ISNUMBER(J127)),J127&lt;0,NOT(ISNUMBER(K127)),K127&lt;0,NOT(ISNUMBER(L127)),L127&lt;0,I127+J127&gt;H127,D127="",E127=""),"REVISAR DADOS","OK"))</x:f>
      </x:c>
    </x:row>
    <x:row r="128">
      <x:c r="A128" s="13"/>
      <x:c r="B128" s="17"/>
      <x:c r="C128" s="13"/>
      <x:c r="D128" s="13"/>
      <x:c r="E128" s="13"/>
      <x:c r="F128" s="18"/>
      <x:c r="G128" s="18"/>
      <x:c r="H128" s="18"/>
      <x:c r="I128" s="18"/>
      <x:c r="J128" s="18"/>
      <x:c r="K128" s="16"/>
      <x:c r="L128" s="16"/>
      <x:c r="M128" s="19" t="str">
        <x:f>IF(O128&lt;&gt;"OK","",K128+L128)</x:f>
      </x:c>
      <x:c r="N128" s="13"/>
      <x:c r="O128" s="19" t="str">
        <x:f>IF(COUNTA(A128:L128,N128)=0,"",IF(OR(A128="",COUNTIF($A$5:$A$304,A128)&lt;&gt;1,COUNTIF(Ordens_Producao!$A$5:$A$104,C128)&lt;&gt;1,NOT(ISNUMBER(B128)),B128&lt;=0,NOT(ISNUMBER(F128)),F128&lt;0,NOT(ISNUMBER(G128)),G128&lt;0,NOT(ISNUMBER(H128)),H128&lt;0,NOT(ISNUMBER(I128)),I128&lt;0,NOT(ISNUMBER(J128)),J128&lt;0,NOT(ISNUMBER(K128)),K128&lt;0,NOT(ISNUMBER(L128)),L128&lt;0,I128+J128&gt;H128,D128="",E128=""),"REVISAR DADOS","OK"))</x:f>
      </x:c>
    </x:row>
    <x:row r="129">
      <x:c r="A129" s="13"/>
      <x:c r="B129" s="17"/>
      <x:c r="C129" s="13"/>
      <x:c r="D129" s="13"/>
      <x:c r="E129" s="13"/>
      <x:c r="F129" s="18"/>
      <x:c r="G129" s="18"/>
      <x:c r="H129" s="18"/>
      <x:c r="I129" s="18"/>
      <x:c r="J129" s="18"/>
      <x:c r="K129" s="16"/>
      <x:c r="L129" s="16"/>
      <x:c r="M129" s="19" t="str">
        <x:f>IF(O129&lt;&gt;"OK","",K129+L129)</x:f>
      </x:c>
      <x:c r="N129" s="13"/>
      <x:c r="O129" s="19" t="str">
        <x:f>IF(COUNTA(A129:L129,N129)=0,"",IF(OR(A129="",COUNTIF($A$5:$A$304,A129)&lt;&gt;1,COUNTIF(Ordens_Producao!$A$5:$A$104,C129)&lt;&gt;1,NOT(ISNUMBER(B129)),B129&lt;=0,NOT(ISNUMBER(F129)),F129&lt;0,NOT(ISNUMBER(G129)),G129&lt;0,NOT(ISNUMBER(H129)),H129&lt;0,NOT(ISNUMBER(I129)),I129&lt;0,NOT(ISNUMBER(J129)),J129&lt;0,NOT(ISNUMBER(K129)),K129&lt;0,NOT(ISNUMBER(L129)),L129&lt;0,I129+J129&gt;H129,D129="",E129=""),"REVISAR DADOS","OK"))</x:f>
      </x:c>
    </x:row>
    <x:row r="130">
      <x:c r="A130" s="13"/>
      <x:c r="B130" s="17"/>
      <x:c r="C130" s="13"/>
      <x:c r="D130" s="13"/>
      <x:c r="E130" s="13"/>
      <x:c r="F130" s="18"/>
      <x:c r="G130" s="18"/>
      <x:c r="H130" s="18"/>
      <x:c r="I130" s="18"/>
      <x:c r="J130" s="18"/>
      <x:c r="K130" s="16"/>
      <x:c r="L130" s="16"/>
      <x:c r="M130" s="19" t="str">
        <x:f>IF(O130&lt;&gt;"OK","",K130+L130)</x:f>
      </x:c>
      <x:c r="N130" s="13"/>
      <x:c r="O130" s="19" t="str">
        <x:f>IF(COUNTA(A130:L130,N130)=0,"",IF(OR(A130="",COUNTIF($A$5:$A$304,A130)&lt;&gt;1,COUNTIF(Ordens_Producao!$A$5:$A$104,C130)&lt;&gt;1,NOT(ISNUMBER(B130)),B130&lt;=0,NOT(ISNUMBER(F130)),F130&lt;0,NOT(ISNUMBER(G130)),G130&lt;0,NOT(ISNUMBER(H130)),H130&lt;0,NOT(ISNUMBER(I130)),I130&lt;0,NOT(ISNUMBER(J130)),J130&lt;0,NOT(ISNUMBER(K130)),K130&lt;0,NOT(ISNUMBER(L130)),L130&lt;0,I130+J130&gt;H130,D130="",E130=""),"REVISAR DADOS","OK"))</x:f>
      </x:c>
    </x:row>
    <x:row r="131">
      <x:c r="A131" s="13"/>
      <x:c r="B131" s="17"/>
      <x:c r="C131" s="13"/>
      <x:c r="D131" s="13"/>
      <x:c r="E131" s="13"/>
      <x:c r="F131" s="18"/>
      <x:c r="G131" s="18"/>
      <x:c r="H131" s="18"/>
      <x:c r="I131" s="18"/>
      <x:c r="J131" s="18"/>
      <x:c r="K131" s="16"/>
      <x:c r="L131" s="16"/>
      <x:c r="M131" s="19" t="str">
        <x:f>IF(O131&lt;&gt;"OK","",K131+L131)</x:f>
      </x:c>
      <x:c r="N131" s="13"/>
      <x:c r="O131" s="19" t="str">
        <x:f>IF(COUNTA(A131:L131,N131)=0,"",IF(OR(A131="",COUNTIF($A$5:$A$304,A131)&lt;&gt;1,COUNTIF(Ordens_Producao!$A$5:$A$104,C131)&lt;&gt;1,NOT(ISNUMBER(B131)),B131&lt;=0,NOT(ISNUMBER(F131)),F131&lt;0,NOT(ISNUMBER(G131)),G131&lt;0,NOT(ISNUMBER(H131)),H131&lt;0,NOT(ISNUMBER(I131)),I131&lt;0,NOT(ISNUMBER(J131)),J131&lt;0,NOT(ISNUMBER(K131)),K131&lt;0,NOT(ISNUMBER(L131)),L131&lt;0,I131+J131&gt;H131,D131="",E131=""),"REVISAR DADOS","OK"))</x:f>
      </x:c>
    </x:row>
    <x:row r="132">
      <x:c r="A132" s="13"/>
      <x:c r="B132" s="17"/>
      <x:c r="C132" s="13"/>
      <x:c r="D132" s="13"/>
      <x:c r="E132" s="13"/>
      <x:c r="F132" s="18"/>
      <x:c r="G132" s="18"/>
      <x:c r="H132" s="18"/>
      <x:c r="I132" s="18"/>
      <x:c r="J132" s="18"/>
      <x:c r="K132" s="16"/>
      <x:c r="L132" s="16"/>
      <x:c r="M132" s="19" t="str">
        <x:f>IF(O132&lt;&gt;"OK","",K132+L132)</x:f>
      </x:c>
      <x:c r="N132" s="13"/>
      <x:c r="O132" s="19" t="str">
        <x:f>IF(COUNTA(A132:L132,N132)=0,"",IF(OR(A132="",COUNTIF($A$5:$A$304,A132)&lt;&gt;1,COUNTIF(Ordens_Producao!$A$5:$A$104,C132)&lt;&gt;1,NOT(ISNUMBER(B132)),B132&lt;=0,NOT(ISNUMBER(F132)),F132&lt;0,NOT(ISNUMBER(G132)),G132&lt;0,NOT(ISNUMBER(H132)),H132&lt;0,NOT(ISNUMBER(I132)),I132&lt;0,NOT(ISNUMBER(J132)),J132&lt;0,NOT(ISNUMBER(K132)),K132&lt;0,NOT(ISNUMBER(L132)),L132&lt;0,I132+J132&gt;H132,D132="",E132=""),"REVISAR DADOS","OK"))</x:f>
      </x:c>
    </x:row>
    <x:row r="133">
      <x:c r="A133" s="13"/>
      <x:c r="B133" s="17"/>
      <x:c r="C133" s="13"/>
      <x:c r="D133" s="13"/>
      <x:c r="E133" s="13"/>
      <x:c r="F133" s="18"/>
      <x:c r="G133" s="18"/>
      <x:c r="H133" s="18"/>
      <x:c r="I133" s="18"/>
      <x:c r="J133" s="18"/>
      <x:c r="K133" s="16"/>
      <x:c r="L133" s="16"/>
      <x:c r="M133" s="19" t="str">
        <x:f>IF(O133&lt;&gt;"OK","",K133+L133)</x:f>
      </x:c>
      <x:c r="N133" s="13"/>
      <x:c r="O133" s="19" t="str">
        <x:f>IF(COUNTA(A133:L133,N133)=0,"",IF(OR(A133="",COUNTIF($A$5:$A$304,A133)&lt;&gt;1,COUNTIF(Ordens_Producao!$A$5:$A$104,C133)&lt;&gt;1,NOT(ISNUMBER(B133)),B133&lt;=0,NOT(ISNUMBER(F133)),F133&lt;0,NOT(ISNUMBER(G133)),G133&lt;0,NOT(ISNUMBER(H133)),H133&lt;0,NOT(ISNUMBER(I133)),I133&lt;0,NOT(ISNUMBER(J133)),J133&lt;0,NOT(ISNUMBER(K133)),K133&lt;0,NOT(ISNUMBER(L133)),L133&lt;0,I133+J133&gt;H133,D133="",E133=""),"REVISAR DADOS","OK"))</x:f>
      </x:c>
    </x:row>
    <x:row r="134">
      <x:c r="A134" s="13"/>
      <x:c r="B134" s="17"/>
      <x:c r="C134" s="13"/>
      <x:c r="D134" s="13"/>
      <x:c r="E134" s="13"/>
      <x:c r="F134" s="18"/>
      <x:c r="G134" s="18"/>
      <x:c r="H134" s="18"/>
      <x:c r="I134" s="18"/>
      <x:c r="J134" s="18"/>
      <x:c r="K134" s="16"/>
      <x:c r="L134" s="16"/>
      <x:c r="M134" s="19" t="str">
        <x:f>IF(O134&lt;&gt;"OK","",K134+L134)</x:f>
      </x:c>
      <x:c r="N134" s="13"/>
      <x:c r="O134" s="19" t="str">
        <x:f>IF(COUNTA(A134:L134,N134)=0,"",IF(OR(A134="",COUNTIF($A$5:$A$304,A134)&lt;&gt;1,COUNTIF(Ordens_Producao!$A$5:$A$104,C134)&lt;&gt;1,NOT(ISNUMBER(B134)),B134&lt;=0,NOT(ISNUMBER(F134)),F134&lt;0,NOT(ISNUMBER(G134)),G134&lt;0,NOT(ISNUMBER(H134)),H134&lt;0,NOT(ISNUMBER(I134)),I134&lt;0,NOT(ISNUMBER(J134)),J134&lt;0,NOT(ISNUMBER(K134)),K134&lt;0,NOT(ISNUMBER(L134)),L134&lt;0,I134+J134&gt;H134,D134="",E134=""),"REVISAR DADOS","OK"))</x:f>
      </x:c>
    </x:row>
    <x:row r="135">
      <x:c r="A135" s="13"/>
      <x:c r="B135" s="17"/>
      <x:c r="C135" s="13"/>
      <x:c r="D135" s="13"/>
      <x:c r="E135" s="13"/>
      <x:c r="F135" s="18"/>
      <x:c r="G135" s="18"/>
      <x:c r="H135" s="18"/>
      <x:c r="I135" s="18"/>
      <x:c r="J135" s="18"/>
      <x:c r="K135" s="16"/>
      <x:c r="L135" s="16"/>
      <x:c r="M135" s="19" t="str">
        <x:f>IF(O135&lt;&gt;"OK","",K135+L135)</x:f>
      </x:c>
      <x:c r="N135" s="13"/>
      <x:c r="O135" s="19" t="str">
        <x:f>IF(COUNTA(A135:L135,N135)=0,"",IF(OR(A135="",COUNTIF($A$5:$A$304,A135)&lt;&gt;1,COUNTIF(Ordens_Producao!$A$5:$A$104,C135)&lt;&gt;1,NOT(ISNUMBER(B135)),B135&lt;=0,NOT(ISNUMBER(F135)),F135&lt;0,NOT(ISNUMBER(G135)),G135&lt;0,NOT(ISNUMBER(H135)),H135&lt;0,NOT(ISNUMBER(I135)),I135&lt;0,NOT(ISNUMBER(J135)),J135&lt;0,NOT(ISNUMBER(K135)),K135&lt;0,NOT(ISNUMBER(L135)),L135&lt;0,I135+J135&gt;H135,D135="",E135=""),"REVISAR DADOS","OK"))</x:f>
      </x:c>
    </x:row>
    <x:row r="136">
      <x:c r="A136" s="13"/>
      <x:c r="B136" s="17"/>
      <x:c r="C136" s="13"/>
      <x:c r="D136" s="13"/>
      <x:c r="E136" s="13"/>
      <x:c r="F136" s="18"/>
      <x:c r="G136" s="18"/>
      <x:c r="H136" s="18"/>
      <x:c r="I136" s="18"/>
      <x:c r="J136" s="18"/>
      <x:c r="K136" s="16"/>
      <x:c r="L136" s="16"/>
      <x:c r="M136" s="19" t="str">
        <x:f>IF(O136&lt;&gt;"OK","",K136+L136)</x:f>
      </x:c>
      <x:c r="N136" s="13"/>
      <x:c r="O136" s="19" t="str">
        <x:f>IF(COUNTA(A136:L136,N136)=0,"",IF(OR(A136="",COUNTIF($A$5:$A$304,A136)&lt;&gt;1,COUNTIF(Ordens_Producao!$A$5:$A$104,C136)&lt;&gt;1,NOT(ISNUMBER(B136)),B136&lt;=0,NOT(ISNUMBER(F136)),F136&lt;0,NOT(ISNUMBER(G136)),G136&lt;0,NOT(ISNUMBER(H136)),H136&lt;0,NOT(ISNUMBER(I136)),I136&lt;0,NOT(ISNUMBER(J136)),J136&lt;0,NOT(ISNUMBER(K136)),K136&lt;0,NOT(ISNUMBER(L136)),L136&lt;0,I136+J136&gt;H136,D136="",E136=""),"REVISAR DADOS","OK"))</x:f>
      </x:c>
    </x:row>
    <x:row r="137">
      <x:c r="A137" s="13"/>
      <x:c r="B137" s="17"/>
      <x:c r="C137" s="13"/>
      <x:c r="D137" s="13"/>
      <x:c r="E137" s="13"/>
      <x:c r="F137" s="18"/>
      <x:c r="G137" s="18"/>
      <x:c r="H137" s="18"/>
      <x:c r="I137" s="18"/>
      <x:c r="J137" s="18"/>
      <x:c r="K137" s="16"/>
      <x:c r="L137" s="16"/>
      <x:c r="M137" s="19" t="str">
        <x:f>IF(O137&lt;&gt;"OK","",K137+L137)</x:f>
      </x:c>
      <x:c r="N137" s="13"/>
      <x:c r="O137" s="19" t="str">
        <x:f>IF(COUNTA(A137:L137,N137)=0,"",IF(OR(A137="",COUNTIF($A$5:$A$304,A137)&lt;&gt;1,COUNTIF(Ordens_Producao!$A$5:$A$104,C137)&lt;&gt;1,NOT(ISNUMBER(B137)),B137&lt;=0,NOT(ISNUMBER(F137)),F137&lt;0,NOT(ISNUMBER(G137)),G137&lt;0,NOT(ISNUMBER(H137)),H137&lt;0,NOT(ISNUMBER(I137)),I137&lt;0,NOT(ISNUMBER(J137)),J137&lt;0,NOT(ISNUMBER(K137)),K137&lt;0,NOT(ISNUMBER(L137)),L137&lt;0,I137+J137&gt;H137,D137="",E137=""),"REVISAR DADOS","OK"))</x:f>
      </x:c>
    </x:row>
    <x:row r="138">
      <x:c r="A138" s="13"/>
      <x:c r="B138" s="17"/>
      <x:c r="C138" s="13"/>
      <x:c r="D138" s="13"/>
      <x:c r="E138" s="13"/>
      <x:c r="F138" s="18"/>
      <x:c r="G138" s="18"/>
      <x:c r="H138" s="18"/>
      <x:c r="I138" s="18"/>
      <x:c r="J138" s="18"/>
      <x:c r="K138" s="16"/>
      <x:c r="L138" s="16"/>
      <x:c r="M138" s="19" t="str">
        <x:f>IF(O138&lt;&gt;"OK","",K138+L138)</x:f>
      </x:c>
      <x:c r="N138" s="13"/>
      <x:c r="O138" s="19" t="str">
        <x:f>IF(COUNTA(A138:L138,N138)=0,"",IF(OR(A138="",COUNTIF($A$5:$A$304,A138)&lt;&gt;1,COUNTIF(Ordens_Producao!$A$5:$A$104,C138)&lt;&gt;1,NOT(ISNUMBER(B138)),B138&lt;=0,NOT(ISNUMBER(F138)),F138&lt;0,NOT(ISNUMBER(G138)),G138&lt;0,NOT(ISNUMBER(H138)),H138&lt;0,NOT(ISNUMBER(I138)),I138&lt;0,NOT(ISNUMBER(J138)),J138&lt;0,NOT(ISNUMBER(K138)),K138&lt;0,NOT(ISNUMBER(L138)),L138&lt;0,I138+J138&gt;H138,D138="",E138=""),"REVISAR DADOS","OK"))</x:f>
      </x:c>
    </x:row>
    <x:row r="139">
      <x:c r="A139" s="13"/>
      <x:c r="B139" s="17"/>
      <x:c r="C139" s="13"/>
      <x:c r="D139" s="13"/>
      <x:c r="E139" s="13"/>
      <x:c r="F139" s="18"/>
      <x:c r="G139" s="18"/>
      <x:c r="H139" s="18"/>
      <x:c r="I139" s="18"/>
      <x:c r="J139" s="18"/>
      <x:c r="K139" s="16"/>
      <x:c r="L139" s="16"/>
      <x:c r="M139" s="19" t="str">
        <x:f>IF(O139&lt;&gt;"OK","",K139+L139)</x:f>
      </x:c>
      <x:c r="N139" s="13"/>
      <x:c r="O139" s="19" t="str">
        <x:f>IF(COUNTA(A139:L139,N139)=0,"",IF(OR(A139="",COUNTIF($A$5:$A$304,A139)&lt;&gt;1,COUNTIF(Ordens_Producao!$A$5:$A$104,C139)&lt;&gt;1,NOT(ISNUMBER(B139)),B139&lt;=0,NOT(ISNUMBER(F139)),F139&lt;0,NOT(ISNUMBER(G139)),G139&lt;0,NOT(ISNUMBER(H139)),H139&lt;0,NOT(ISNUMBER(I139)),I139&lt;0,NOT(ISNUMBER(J139)),J139&lt;0,NOT(ISNUMBER(K139)),K139&lt;0,NOT(ISNUMBER(L139)),L139&lt;0,I139+J139&gt;H139,D139="",E139=""),"REVISAR DADOS","OK"))</x:f>
      </x:c>
    </x:row>
    <x:row r="140">
      <x:c r="A140" s="13"/>
      <x:c r="B140" s="17"/>
      <x:c r="C140" s="13"/>
      <x:c r="D140" s="13"/>
      <x:c r="E140" s="13"/>
      <x:c r="F140" s="18"/>
      <x:c r="G140" s="18"/>
      <x:c r="H140" s="18"/>
      <x:c r="I140" s="18"/>
      <x:c r="J140" s="18"/>
      <x:c r="K140" s="16"/>
      <x:c r="L140" s="16"/>
      <x:c r="M140" s="19" t="str">
        <x:f>IF(O140&lt;&gt;"OK","",K140+L140)</x:f>
      </x:c>
      <x:c r="N140" s="13"/>
      <x:c r="O140" s="19" t="str">
        <x:f>IF(COUNTA(A140:L140,N140)=0,"",IF(OR(A140="",COUNTIF($A$5:$A$304,A140)&lt;&gt;1,COUNTIF(Ordens_Producao!$A$5:$A$104,C140)&lt;&gt;1,NOT(ISNUMBER(B140)),B140&lt;=0,NOT(ISNUMBER(F140)),F140&lt;0,NOT(ISNUMBER(G140)),G140&lt;0,NOT(ISNUMBER(H140)),H140&lt;0,NOT(ISNUMBER(I140)),I140&lt;0,NOT(ISNUMBER(J140)),J140&lt;0,NOT(ISNUMBER(K140)),K140&lt;0,NOT(ISNUMBER(L140)),L140&lt;0,I140+J140&gt;H140,D140="",E140=""),"REVISAR DADOS","OK"))</x:f>
      </x:c>
    </x:row>
    <x:row r="141">
      <x:c r="A141" s="13"/>
      <x:c r="B141" s="17"/>
      <x:c r="C141" s="13"/>
      <x:c r="D141" s="13"/>
      <x:c r="E141" s="13"/>
      <x:c r="F141" s="18"/>
      <x:c r="G141" s="18"/>
      <x:c r="H141" s="18"/>
      <x:c r="I141" s="18"/>
      <x:c r="J141" s="18"/>
      <x:c r="K141" s="16"/>
      <x:c r="L141" s="16"/>
      <x:c r="M141" s="19" t="str">
        <x:f>IF(O141&lt;&gt;"OK","",K141+L141)</x:f>
      </x:c>
      <x:c r="N141" s="13"/>
      <x:c r="O141" s="19" t="str">
        <x:f>IF(COUNTA(A141:L141,N141)=0,"",IF(OR(A141="",COUNTIF($A$5:$A$304,A141)&lt;&gt;1,COUNTIF(Ordens_Producao!$A$5:$A$104,C141)&lt;&gt;1,NOT(ISNUMBER(B141)),B141&lt;=0,NOT(ISNUMBER(F141)),F141&lt;0,NOT(ISNUMBER(G141)),G141&lt;0,NOT(ISNUMBER(H141)),H141&lt;0,NOT(ISNUMBER(I141)),I141&lt;0,NOT(ISNUMBER(J141)),J141&lt;0,NOT(ISNUMBER(K141)),K141&lt;0,NOT(ISNUMBER(L141)),L141&lt;0,I141+J141&gt;H141,D141="",E141=""),"REVISAR DADOS","OK"))</x:f>
      </x:c>
    </x:row>
    <x:row r="142">
      <x:c r="A142" s="13"/>
      <x:c r="B142" s="17"/>
      <x:c r="C142" s="13"/>
      <x:c r="D142" s="13"/>
      <x:c r="E142" s="13"/>
      <x:c r="F142" s="18"/>
      <x:c r="G142" s="18"/>
      <x:c r="H142" s="18"/>
      <x:c r="I142" s="18"/>
      <x:c r="J142" s="18"/>
      <x:c r="K142" s="16"/>
      <x:c r="L142" s="16"/>
      <x:c r="M142" s="19" t="str">
        <x:f>IF(O142&lt;&gt;"OK","",K142+L142)</x:f>
      </x:c>
      <x:c r="N142" s="13"/>
      <x:c r="O142" s="19" t="str">
        <x:f>IF(COUNTA(A142:L142,N142)=0,"",IF(OR(A142="",COUNTIF($A$5:$A$304,A142)&lt;&gt;1,COUNTIF(Ordens_Producao!$A$5:$A$104,C142)&lt;&gt;1,NOT(ISNUMBER(B142)),B142&lt;=0,NOT(ISNUMBER(F142)),F142&lt;0,NOT(ISNUMBER(G142)),G142&lt;0,NOT(ISNUMBER(H142)),H142&lt;0,NOT(ISNUMBER(I142)),I142&lt;0,NOT(ISNUMBER(J142)),J142&lt;0,NOT(ISNUMBER(K142)),K142&lt;0,NOT(ISNUMBER(L142)),L142&lt;0,I142+J142&gt;H142,D142="",E142=""),"REVISAR DADOS","OK"))</x:f>
      </x:c>
    </x:row>
    <x:row r="143">
      <x:c r="A143" s="13"/>
      <x:c r="B143" s="17"/>
      <x:c r="C143" s="13"/>
      <x:c r="D143" s="13"/>
      <x:c r="E143" s="13"/>
      <x:c r="F143" s="18"/>
      <x:c r="G143" s="18"/>
      <x:c r="H143" s="18"/>
      <x:c r="I143" s="18"/>
      <x:c r="J143" s="18"/>
      <x:c r="K143" s="16"/>
      <x:c r="L143" s="16"/>
      <x:c r="M143" s="19" t="str">
        <x:f>IF(O143&lt;&gt;"OK","",K143+L143)</x:f>
      </x:c>
      <x:c r="N143" s="13"/>
      <x:c r="O143" s="19" t="str">
        <x:f>IF(COUNTA(A143:L143,N143)=0,"",IF(OR(A143="",COUNTIF($A$5:$A$304,A143)&lt;&gt;1,COUNTIF(Ordens_Producao!$A$5:$A$104,C143)&lt;&gt;1,NOT(ISNUMBER(B143)),B143&lt;=0,NOT(ISNUMBER(F143)),F143&lt;0,NOT(ISNUMBER(G143)),G143&lt;0,NOT(ISNUMBER(H143)),H143&lt;0,NOT(ISNUMBER(I143)),I143&lt;0,NOT(ISNUMBER(J143)),J143&lt;0,NOT(ISNUMBER(K143)),K143&lt;0,NOT(ISNUMBER(L143)),L143&lt;0,I143+J143&gt;H143,D143="",E143=""),"REVISAR DADOS","OK"))</x:f>
      </x:c>
    </x:row>
    <x:row r="144">
      <x:c r="A144" s="13"/>
      <x:c r="B144" s="17"/>
      <x:c r="C144" s="13"/>
      <x:c r="D144" s="13"/>
      <x:c r="E144" s="13"/>
      <x:c r="F144" s="18"/>
      <x:c r="G144" s="18"/>
      <x:c r="H144" s="18"/>
      <x:c r="I144" s="18"/>
      <x:c r="J144" s="18"/>
      <x:c r="K144" s="16"/>
      <x:c r="L144" s="16"/>
      <x:c r="M144" s="19" t="str">
        <x:f>IF(O144&lt;&gt;"OK","",K144+L144)</x:f>
      </x:c>
      <x:c r="N144" s="13"/>
      <x:c r="O144" s="19" t="str">
        <x:f>IF(COUNTA(A144:L144,N144)=0,"",IF(OR(A144="",COUNTIF($A$5:$A$304,A144)&lt;&gt;1,COUNTIF(Ordens_Producao!$A$5:$A$104,C144)&lt;&gt;1,NOT(ISNUMBER(B144)),B144&lt;=0,NOT(ISNUMBER(F144)),F144&lt;0,NOT(ISNUMBER(G144)),G144&lt;0,NOT(ISNUMBER(H144)),H144&lt;0,NOT(ISNUMBER(I144)),I144&lt;0,NOT(ISNUMBER(J144)),J144&lt;0,NOT(ISNUMBER(K144)),K144&lt;0,NOT(ISNUMBER(L144)),L144&lt;0,I144+J144&gt;H144,D144="",E144=""),"REVISAR DADOS","OK"))</x:f>
      </x:c>
    </x:row>
    <x:row r="145">
      <x:c r="A145" s="13"/>
      <x:c r="B145" s="17"/>
      <x:c r="C145" s="13"/>
      <x:c r="D145" s="13"/>
      <x:c r="E145" s="13"/>
      <x:c r="F145" s="18"/>
      <x:c r="G145" s="18"/>
      <x:c r="H145" s="18"/>
      <x:c r="I145" s="18"/>
      <x:c r="J145" s="18"/>
      <x:c r="K145" s="16"/>
      <x:c r="L145" s="16"/>
      <x:c r="M145" s="19" t="str">
        <x:f>IF(O145&lt;&gt;"OK","",K145+L145)</x:f>
      </x:c>
      <x:c r="N145" s="13"/>
      <x:c r="O145" s="19" t="str">
        <x:f>IF(COUNTA(A145:L145,N145)=0,"",IF(OR(A145="",COUNTIF($A$5:$A$304,A145)&lt;&gt;1,COUNTIF(Ordens_Producao!$A$5:$A$104,C145)&lt;&gt;1,NOT(ISNUMBER(B145)),B145&lt;=0,NOT(ISNUMBER(F145)),F145&lt;0,NOT(ISNUMBER(G145)),G145&lt;0,NOT(ISNUMBER(H145)),H145&lt;0,NOT(ISNUMBER(I145)),I145&lt;0,NOT(ISNUMBER(J145)),J145&lt;0,NOT(ISNUMBER(K145)),K145&lt;0,NOT(ISNUMBER(L145)),L145&lt;0,I145+J145&gt;H145,D145="",E145=""),"REVISAR DADOS","OK"))</x:f>
      </x:c>
    </x:row>
    <x:row r="146">
      <x:c r="A146" s="13"/>
      <x:c r="B146" s="17"/>
      <x:c r="C146" s="13"/>
      <x:c r="D146" s="13"/>
      <x:c r="E146" s="13"/>
      <x:c r="F146" s="18"/>
      <x:c r="G146" s="18"/>
      <x:c r="H146" s="18"/>
      <x:c r="I146" s="18"/>
      <x:c r="J146" s="18"/>
      <x:c r="K146" s="16"/>
      <x:c r="L146" s="16"/>
      <x:c r="M146" s="19" t="str">
        <x:f>IF(O146&lt;&gt;"OK","",K146+L146)</x:f>
      </x:c>
      <x:c r="N146" s="13"/>
      <x:c r="O146" s="19" t="str">
        <x:f>IF(COUNTA(A146:L146,N146)=0,"",IF(OR(A146="",COUNTIF($A$5:$A$304,A146)&lt;&gt;1,COUNTIF(Ordens_Producao!$A$5:$A$104,C146)&lt;&gt;1,NOT(ISNUMBER(B146)),B146&lt;=0,NOT(ISNUMBER(F146)),F146&lt;0,NOT(ISNUMBER(G146)),G146&lt;0,NOT(ISNUMBER(H146)),H146&lt;0,NOT(ISNUMBER(I146)),I146&lt;0,NOT(ISNUMBER(J146)),J146&lt;0,NOT(ISNUMBER(K146)),K146&lt;0,NOT(ISNUMBER(L146)),L146&lt;0,I146+J146&gt;H146,D146="",E146=""),"REVISAR DADOS","OK"))</x:f>
      </x:c>
    </x:row>
    <x:row r="147">
      <x:c r="A147" s="13"/>
      <x:c r="B147" s="17"/>
      <x:c r="C147" s="13"/>
      <x:c r="D147" s="13"/>
      <x:c r="E147" s="13"/>
      <x:c r="F147" s="18"/>
      <x:c r="G147" s="18"/>
      <x:c r="H147" s="18"/>
      <x:c r="I147" s="18"/>
      <x:c r="J147" s="18"/>
      <x:c r="K147" s="16"/>
      <x:c r="L147" s="16"/>
      <x:c r="M147" s="19" t="str">
        <x:f>IF(O147&lt;&gt;"OK","",K147+L147)</x:f>
      </x:c>
      <x:c r="N147" s="13"/>
      <x:c r="O147" s="19" t="str">
        <x:f>IF(COUNTA(A147:L147,N147)=0,"",IF(OR(A147="",COUNTIF($A$5:$A$304,A147)&lt;&gt;1,COUNTIF(Ordens_Producao!$A$5:$A$104,C147)&lt;&gt;1,NOT(ISNUMBER(B147)),B147&lt;=0,NOT(ISNUMBER(F147)),F147&lt;0,NOT(ISNUMBER(G147)),G147&lt;0,NOT(ISNUMBER(H147)),H147&lt;0,NOT(ISNUMBER(I147)),I147&lt;0,NOT(ISNUMBER(J147)),J147&lt;0,NOT(ISNUMBER(K147)),K147&lt;0,NOT(ISNUMBER(L147)),L147&lt;0,I147+J147&gt;H147,D147="",E147=""),"REVISAR DADOS","OK"))</x:f>
      </x:c>
    </x:row>
    <x:row r="148">
      <x:c r="A148" s="13"/>
      <x:c r="B148" s="17"/>
      <x:c r="C148" s="13"/>
      <x:c r="D148" s="13"/>
      <x:c r="E148" s="13"/>
      <x:c r="F148" s="18"/>
      <x:c r="G148" s="18"/>
      <x:c r="H148" s="18"/>
      <x:c r="I148" s="18"/>
      <x:c r="J148" s="18"/>
      <x:c r="K148" s="16"/>
      <x:c r="L148" s="16"/>
      <x:c r="M148" s="19" t="str">
        <x:f>IF(O148&lt;&gt;"OK","",K148+L148)</x:f>
      </x:c>
      <x:c r="N148" s="13"/>
      <x:c r="O148" s="19" t="str">
        <x:f>IF(COUNTA(A148:L148,N148)=0,"",IF(OR(A148="",COUNTIF($A$5:$A$304,A148)&lt;&gt;1,COUNTIF(Ordens_Producao!$A$5:$A$104,C148)&lt;&gt;1,NOT(ISNUMBER(B148)),B148&lt;=0,NOT(ISNUMBER(F148)),F148&lt;0,NOT(ISNUMBER(G148)),G148&lt;0,NOT(ISNUMBER(H148)),H148&lt;0,NOT(ISNUMBER(I148)),I148&lt;0,NOT(ISNUMBER(J148)),J148&lt;0,NOT(ISNUMBER(K148)),K148&lt;0,NOT(ISNUMBER(L148)),L148&lt;0,I148+J148&gt;H148,D148="",E148=""),"REVISAR DADOS","OK"))</x:f>
      </x:c>
    </x:row>
    <x:row r="149">
      <x:c r="A149" s="13"/>
      <x:c r="B149" s="17"/>
      <x:c r="C149" s="13"/>
      <x:c r="D149" s="13"/>
      <x:c r="E149" s="13"/>
      <x:c r="F149" s="18"/>
      <x:c r="G149" s="18"/>
      <x:c r="H149" s="18"/>
      <x:c r="I149" s="18"/>
      <x:c r="J149" s="18"/>
      <x:c r="K149" s="16"/>
      <x:c r="L149" s="16"/>
      <x:c r="M149" s="19" t="str">
        <x:f>IF(O149&lt;&gt;"OK","",K149+L149)</x:f>
      </x:c>
      <x:c r="N149" s="13"/>
      <x:c r="O149" s="19" t="str">
        <x:f>IF(COUNTA(A149:L149,N149)=0,"",IF(OR(A149="",COUNTIF($A$5:$A$304,A149)&lt;&gt;1,COUNTIF(Ordens_Producao!$A$5:$A$104,C149)&lt;&gt;1,NOT(ISNUMBER(B149)),B149&lt;=0,NOT(ISNUMBER(F149)),F149&lt;0,NOT(ISNUMBER(G149)),G149&lt;0,NOT(ISNUMBER(H149)),H149&lt;0,NOT(ISNUMBER(I149)),I149&lt;0,NOT(ISNUMBER(J149)),J149&lt;0,NOT(ISNUMBER(K149)),K149&lt;0,NOT(ISNUMBER(L149)),L149&lt;0,I149+J149&gt;H149,D149="",E149=""),"REVISAR DADOS","OK"))</x:f>
      </x:c>
    </x:row>
    <x:row r="150">
      <x:c r="A150" s="13"/>
      <x:c r="B150" s="17"/>
      <x:c r="C150" s="13"/>
      <x:c r="D150" s="13"/>
      <x:c r="E150" s="13"/>
      <x:c r="F150" s="18"/>
      <x:c r="G150" s="18"/>
      <x:c r="H150" s="18"/>
      <x:c r="I150" s="18"/>
      <x:c r="J150" s="18"/>
      <x:c r="K150" s="16"/>
      <x:c r="L150" s="16"/>
      <x:c r="M150" s="19" t="str">
        <x:f>IF(O150&lt;&gt;"OK","",K150+L150)</x:f>
      </x:c>
      <x:c r="N150" s="13"/>
      <x:c r="O150" s="19" t="str">
        <x:f>IF(COUNTA(A150:L150,N150)=0,"",IF(OR(A150="",COUNTIF($A$5:$A$304,A150)&lt;&gt;1,COUNTIF(Ordens_Producao!$A$5:$A$104,C150)&lt;&gt;1,NOT(ISNUMBER(B150)),B150&lt;=0,NOT(ISNUMBER(F150)),F150&lt;0,NOT(ISNUMBER(G150)),G150&lt;0,NOT(ISNUMBER(H150)),H150&lt;0,NOT(ISNUMBER(I150)),I150&lt;0,NOT(ISNUMBER(J150)),J150&lt;0,NOT(ISNUMBER(K150)),K150&lt;0,NOT(ISNUMBER(L150)),L150&lt;0,I150+J150&gt;H150,D150="",E150=""),"REVISAR DADOS","OK"))</x:f>
      </x:c>
    </x:row>
    <x:row r="151">
      <x:c r="A151" s="13"/>
      <x:c r="B151" s="17"/>
      <x:c r="C151" s="13"/>
      <x:c r="D151" s="13"/>
      <x:c r="E151" s="13"/>
      <x:c r="F151" s="18"/>
      <x:c r="G151" s="18"/>
      <x:c r="H151" s="18"/>
      <x:c r="I151" s="18"/>
      <x:c r="J151" s="18"/>
      <x:c r="K151" s="16"/>
      <x:c r="L151" s="16"/>
      <x:c r="M151" s="19" t="str">
        <x:f>IF(O151&lt;&gt;"OK","",K151+L151)</x:f>
      </x:c>
      <x:c r="N151" s="13"/>
      <x:c r="O151" s="19" t="str">
        <x:f>IF(COUNTA(A151:L151,N151)=0,"",IF(OR(A151="",COUNTIF($A$5:$A$304,A151)&lt;&gt;1,COUNTIF(Ordens_Producao!$A$5:$A$104,C151)&lt;&gt;1,NOT(ISNUMBER(B151)),B151&lt;=0,NOT(ISNUMBER(F151)),F151&lt;0,NOT(ISNUMBER(G151)),G151&lt;0,NOT(ISNUMBER(H151)),H151&lt;0,NOT(ISNUMBER(I151)),I151&lt;0,NOT(ISNUMBER(J151)),J151&lt;0,NOT(ISNUMBER(K151)),K151&lt;0,NOT(ISNUMBER(L151)),L151&lt;0,I151+J151&gt;H151,D151="",E151=""),"REVISAR DADOS","OK"))</x:f>
      </x:c>
    </x:row>
    <x:row r="152">
      <x:c r="A152" s="13"/>
      <x:c r="B152" s="17"/>
      <x:c r="C152" s="13"/>
      <x:c r="D152" s="13"/>
      <x:c r="E152" s="13"/>
      <x:c r="F152" s="18"/>
      <x:c r="G152" s="18"/>
      <x:c r="H152" s="18"/>
      <x:c r="I152" s="18"/>
      <x:c r="J152" s="18"/>
      <x:c r="K152" s="16"/>
      <x:c r="L152" s="16"/>
      <x:c r="M152" s="19" t="str">
        <x:f>IF(O152&lt;&gt;"OK","",K152+L152)</x:f>
      </x:c>
      <x:c r="N152" s="13"/>
      <x:c r="O152" s="19" t="str">
        <x:f>IF(COUNTA(A152:L152,N152)=0,"",IF(OR(A152="",COUNTIF($A$5:$A$304,A152)&lt;&gt;1,COUNTIF(Ordens_Producao!$A$5:$A$104,C152)&lt;&gt;1,NOT(ISNUMBER(B152)),B152&lt;=0,NOT(ISNUMBER(F152)),F152&lt;0,NOT(ISNUMBER(G152)),G152&lt;0,NOT(ISNUMBER(H152)),H152&lt;0,NOT(ISNUMBER(I152)),I152&lt;0,NOT(ISNUMBER(J152)),J152&lt;0,NOT(ISNUMBER(K152)),K152&lt;0,NOT(ISNUMBER(L152)),L152&lt;0,I152+J152&gt;H152,D152="",E152=""),"REVISAR DADOS","OK"))</x:f>
      </x:c>
    </x:row>
    <x:row r="153">
      <x:c r="A153" s="13"/>
      <x:c r="B153" s="17"/>
      <x:c r="C153" s="13"/>
      <x:c r="D153" s="13"/>
      <x:c r="E153" s="13"/>
      <x:c r="F153" s="18"/>
      <x:c r="G153" s="18"/>
      <x:c r="H153" s="18"/>
      <x:c r="I153" s="18"/>
      <x:c r="J153" s="18"/>
      <x:c r="K153" s="16"/>
      <x:c r="L153" s="16"/>
      <x:c r="M153" s="19" t="str">
        <x:f>IF(O153&lt;&gt;"OK","",K153+L153)</x:f>
      </x:c>
      <x:c r="N153" s="13"/>
      <x:c r="O153" s="19" t="str">
        <x:f>IF(COUNTA(A153:L153,N153)=0,"",IF(OR(A153="",COUNTIF($A$5:$A$304,A153)&lt;&gt;1,COUNTIF(Ordens_Producao!$A$5:$A$104,C153)&lt;&gt;1,NOT(ISNUMBER(B153)),B153&lt;=0,NOT(ISNUMBER(F153)),F153&lt;0,NOT(ISNUMBER(G153)),G153&lt;0,NOT(ISNUMBER(H153)),H153&lt;0,NOT(ISNUMBER(I153)),I153&lt;0,NOT(ISNUMBER(J153)),J153&lt;0,NOT(ISNUMBER(K153)),K153&lt;0,NOT(ISNUMBER(L153)),L153&lt;0,I153+J153&gt;H153,D153="",E153=""),"REVISAR DADOS","OK"))</x:f>
      </x:c>
    </x:row>
    <x:row r="154">
      <x:c r="A154" s="13"/>
      <x:c r="B154" s="17"/>
      <x:c r="C154" s="13"/>
      <x:c r="D154" s="13"/>
      <x:c r="E154" s="13"/>
      <x:c r="F154" s="18"/>
      <x:c r="G154" s="18"/>
      <x:c r="H154" s="18"/>
      <x:c r="I154" s="18"/>
      <x:c r="J154" s="18"/>
      <x:c r="K154" s="16"/>
      <x:c r="L154" s="16"/>
      <x:c r="M154" s="19" t="str">
        <x:f>IF(O154&lt;&gt;"OK","",K154+L154)</x:f>
      </x:c>
      <x:c r="N154" s="13"/>
      <x:c r="O154" s="19" t="str">
        <x:f>IF(COUNTA(A154:L154,N154)=0,"",IF(OR(A154="",COUNTIF($A$5:$A$304,A154)&lt;&gt;1,COUNTIF(Ordens_Producao!$A$5:$A$104,C154)&lt;&gt;1,NOT(ISNUMBER(B154)),B154&lt;=0,NOT(ISNUMBER(F154)),F154&lt;0,NOT(ISNUMBER(G154)),G154&lt;0,NOT(ISNUMBER(H154)),H154&lt;0,NOT(ISNUMBER(I154)),I154&lt;0,NOT(ISNUMBER(J154)),J154&lt;0,NOT(ISNUMBER(K154)),K154&lt;0,NOT(ISNUMBER(L154)),L154&lt;0,I154+J154&gt;H154,D154="",E154=""),"REVISAR DADOS","OK"))</x:f>
      </x:c>
    </x:row>
    <x:row r="155">
      <x:c r="A155" s="13"/>
      <x:c r="B155" s="17"/>
      <x:c r="C155" s="13"/>
      <x:c r="D155" s="13"/>
      <x:c r="E155" s="13"/>
      <x:c r="F155" s="18"/>
      <x:c r="G155" s="18"/>
      <x:c r="H155" s="18"/>
      <x:c r="I155" s="18"/>
      <x:c r="J155" s="18"/>
      <x:c r="K155" s="16"/>
      <x:c r="L155" s="16"/>
      <x:c r="M155" s="19" t="str">
        <x:f>IF(O155&lt;&gt;"OK","",K155+L155)</x:f>
      </x:c>
      <x:c r="N155" s="13"/>
      <x:c r="O155" s="19" t="str">
        <x:f>IF(COUNTA(A155:L155,N155)=0,"",IF(OR(A155="",COUNTIF($A$5:$A$304,A155)&lt;&gt;1,COUNTIF(Ordens_Producao!$A$5:$A$104,C155)&lt;&gt;1,NOT(ISNUMBER(B155)),B155&lt;=0,NOT(ISNUMBER(F155)),F155&lt;0,NOT(ISNUMBER(G155)),G155&lt;0,NOT(ISNUMBER(H155)),H155&lt;0,NOT(ISNUMBER(I155)),I155&lt;0,NOT(ISNUMBER(J155)),J155&lt;0,NOT(ISNUMBER(K155)),K155&lt;0,NOT(ISNUMBER(L155)),L155&lt;0,I155+J155&gt;H155,D155="",E155=""),"REVISAR DADOS","OK"))</x:f>
      </x:c>
    </x:row>
    <x:row r="156">
      <x:c r="A156" s="13"/>
      <x:c r="B156" s="17"/>
      <x:c r="C156" s="13"/>
      <x:c r="D156" s="13"/>
      <x:c r="E156" s="13"/>
      <x:c r="F156" s="18"/>
      <x:c r="G156" s="18"/>
      <x:c r="H156" s="18"/>
      <x:c r="I156" s="18"/>
      <x:c r="J156" s="18"/>
      <x:c r="K156" s="16"/>
      <x:c r="L156" s="16"/>
      <x:c r="M156" s="19" t="str">
        <x:f>IF(O156&lt;&gt;"OK","",K156+L156)</x:f>
      </x:c>
      <x:c r="N156" s="13"/>
      <x:c r="O156" s="19" t="str">
        <x:f>IF(COUNTA(A156:L156,N156)=0,"",IF(OR(A156="",COUNTIF($A$5:$A$304,A156)&lt;&gt;1,COUNTIF(Ordens_Producao!$A$5:$A$104,C156)&lt;&gt;1,NOT(ISNUMBER(B156)),B156&lt;=0,NOT(ISNUMBER(F156)),F156&lt;0,NOT(ISNUMBER(G156)),G156&lt;0,NOT(ISNUMBER(H156)),H156&lt;0,NOT(ISNUMBER(I156)),I156&lt;0,NOT(ISNUMBER(J156)),J156&lt;0,NOT(ISNUMBER(K156)),K156&lt;0,NOT(ISNUMBER(L156)),L156&lt;0,I156+J156&gt;H156,D156="",E156=""),"REVISAR DADOS","OK"))</x:f>
      </x:c>
    </x:row>
    <x:row r="157">
      <x:c r="A157" s="13"/>
      <x:c r="B157" s="17"/>
      <x:c r="C157" s="13"/>
      <x:c r="D157" s="13"/>
      <x:c r="E157" s="13"/>
      <x:c r="F157" s="18"/>
      <x:c r="G157" s="18"/>
      <x:c r="H157" s="18"/>
      <x:c r="I157" s="18"/>
      <x:c r="J157" s="18"/>
      <x:c r="K157" s="16"/>
      <x:c r="L157" s="16"/>
      <x:c r="M157" s="19" t="str">
        <x:f>IF(O157&lt;&gt;"OK","",K157+L157)</x:f>
      </x:c>
      <x:c r="N157" s="13"/>
      <x:c r="O157" s="19" t="str">
        <x:f>IF(COUNTA(A157:L157,N157)=0,"",IF(OR(A157="",COUNTIF($A$5:$A$304,A157)&lt;&gt;1,COUNTIF(Ordens_Producao!$A$5:$A$104,C157)&lt;&gt;1,NOT(ISNUMBER(B157)),B157&lt;=0,NOT(ISNUMBER(F157)),F157&lt;0,NOT(ISNUMBER(G157)),G157&lt;0,NOT(ISNUMBER(H157)),H157&lt;0,NOT(ISNUMBER(I157)),I157&lt;0,NOT(ISNUMBER(J157)),J157&lt;0,NOT(ISNUMBER(K157)),K157&lt;0,NOT(ISNUMBER(L157)),L157&lt;0,I157+J157&gt;H157,D157="",E157=""),"REVISAR DADOS","OK"))</x:f>
      </x:c>
    </x:row>
    <x:row r="158">
      <x:c r="A158" s="13"/>
      <x:c r="B158" s="17"/>
      <x:c r="C158" s="13"/>
      <x:c r="D158" s="13"/>
      <x:c r="E158" s="13"/>
      <x:c r="F158" s="18"/>
      <x:c r="G158" s="18"/>
      <x:c r="H158" s="18"/>
      <x:c r="I158" s="18"/>
      <x:c r="J158" s="18"/>
      <x:c r="K158" s="16"/>
      <x:c r="L158" s="16"/>
      <x:c r="M158" s="19" t="str">
        <x:f>IF(O158&lt;&gt;"OK","",K158+L158)</x:f>
      </x:c>
      <x:c r="N158" s="13"/>
      <x:c r="O158" s="19" t="str">
        <x:f>IF(COUNTA(A158:L158,N158)=0,"",IF(OR(A158="",COUNTIF($A$5:$A$304,A158)&lt;&gt;1,COUNTIF(Ordens_Producao!$A$5:$A$104,C158)&lt;&gt;1,NOT(ISNUMBER(B158)),B158&lt;=0,NOT(ISNUMBER(F158)),F158&lt;0,NOT(ISNUMBER(G158)),G158&lt;0,NOT(ISNUMBER(H158)),H158&lt;0,NOT(ISNUMBER(I158)),I158&lt;0,NOT(ISNUMBER(J158)),J158&lt;0,NOT(ISNUMBER(K158)),K158&lt;0,NOT(ISNUMBER(L158)),L158&lt;0,I158+J158&gt;H158,D158="",E158=""),"REVISAR DADOS","OK"))</x:f>
      </x:c>
    </x:row>
    <x:row r="159">
      <x:c r="A159" s="13"/>
      <x:c r="B159" s="17"/>
      <x:c r="C159" s="13"/>
      <x:c r="D159" s="13"/>
      <x:c r="E159" s="13"/>
      <x:c r="F159" s="18"/>
      <x:c r="G159" s="18"/>
      <x:c r="H159" s="18"/>
      <x:c r="I159" s="18"/>
      <x:c r="J159" s="18"/>
      <x:c r="K159" s="16"/>
      <x:c r="L159" s="16"/>
      <x:c r="M159" s="19" t="str">
        <x:f>IF(O159&lt;&gt;"OK","",K159+L159)</x:f>
      </x:c>
      <x:c r="N159" s="13"/>
      <x:c r="O159" s="19" t="str">
        <x:f>IF(COUNTA(A159:L159,N159)=0,"",IF(OR(A159="",COUNTIF($A$5:$A$304,A159)&lt;&gt;1,COUNTIF(Ordens_Producao!$A$5:$A$104,C159)&lt;&gt;1,NOT(ISNUMBER(B159)),B159&lt;=0,NOT(ISNUMBER(F159)),F159&lt;0,NOT(ISNUMBER(G159)),G159&lt;0,NOT(ISNUMBER(H159)),H159&lt;0,NOT(ISNUMBER(I159)),I159&lt;0,NOT(ISNUMBER(J159)),J159&lt;0,NOT(ISNUMBER(K159)),K159&lt;0,NOT(ISNUMBER(L159)),L159&lt;0,I159+J159&gt;H159,D159="",E159=""),"REVISAR DADOS","OK"))</x:f>
      </x:c>
    </x:row>
    <x:row r="160">
      <x:c r="A160" s="13"/>
      <x:c r="B160" s="17"/>
      <x:c r="C160" s="13"/>
      <x:c r="D160" s="13"/>
      <x:c r="E160" s="13"/>
      <x:c r="F160" s="18"/>
      <x:c r="G160" s="18"/>
      <x:c r="H160" s="18"/>
      <x:c r="I160" s="18"/>
      <x:c r="J160" s="18"/>
      <x:c r="K160" s="16"/>
      <x:c r="L160" s="16"/>
      <x:c r="M160" s="19" t="str">
        <x:f>IF(O160&lt;&gt;"OK","",K160+L160)</x:f>
      </x:c>
      <x:c r="N160" s="13"/>
      <x:c r="O160" s="19" t="str">
        <x:f>IF(COUNTA(A160:L160,N160)=0,"",IF(OR(A160="",COUNTIF($A$5:$A$304,A160)&lt;&gt;1,COUNTIF(Ordens_Producao!$A$5:$A$104,C160)&lt;&gt;1,NOT(ISNUMBER(B160)),B160&lt;=0,NOT(ISNUMBER(F160)),F160&lt;0,NOT(ISNUMBER(G160)),G160&lt;0,NOT(ISNUMBER(H160)),H160&lt;0,NOT(ISNUMBER(I160)),I160&lt;0,NOT(ISNUMBER(J160)),J160&lt;0,NOT(ISNUMBER(K160)),K160&lt;0,NOT(ISNUMBER(L160)),L160&lt;0,I160+J160&gt;H160,D160="",E160=""),"REVISAR DADOS","OK"))</x:f>
      </x:c>
    </x:row>
    <x:row r="161">
      <x:c r="A161" s="13"/>
      <x:c r="B161" s="17"/>
      <x:c r="C161" s="13"/>
      <x:c r="D161" s="13"/>
      <x:c r="E161" s="13"/>
      <x:c r="F161" s="18"/>
      <x:c r="G161" s="18"/>
      <x:c r="H161" s="18"/>
      <x:c r="I161" s="18"/>
      <x:c r="J161" s="18"/>
      <x:c r="K161" s="16"/>
      <x:c r="L161" s="16"/>
      <x:c r="M161" s="19" t="str">
        <x:f>IF(O161&lt;&gt;"OK","",K161+L161)</x:f>
      </x:c>
      <x:c r="N161" s="13"/>
      <x:c r="O161" s="19" t="str">
        <x:f>IF(COUNTA(A161:L161,N161)=0,"",IF(OR(A161="",COUNTIF($A$5:$A$304,A161)&lt;&gt;1,COUNTIF(Ordens_Producao!$A$5:$A$104,C161)&lt;&gt;1,NOT(ISNUMBER(B161)),B161&lt;=0,NOT(ISNUMBER(F161)),F161&lt;0,NOT(ISNUMBER(G161)),G161&lt;0,NOT(ISNUMBER(H161)),H161&lt;0,NOT(ISNUMBER(I161)),I161&lt;0,NOT(ISNUMBER(J161)),J161&lt;0,NOT(ISNUMBER(K161)),K161&lt;0,NOT(ISNUMBER(L161)),L161&lt;0,I161+J161&gt;H161,D161="",E161=""),"REVISAR DADOS","OK"))</x:f>
      </x:c>
    </x:row>
    <x:row r="162">
      <x:c r="A162" s="13"/>
      <x:c r="B162" s="17"/>
      <x:c r="C162" s="13"/>
      <x:c r="D162" s="13"/>
      <x:c r="E162" s="13"/>
      <x:c r="F162" s="18"/>
      <x:c r="G162" s="18"/>
      <x:c r="H162" s="18"/>
      <x:c r="I162" s="18"/>
      <x:c r="J162" s="18"/>
      <x:c r="K162" s="16"/>
      <x:c r="L162" s="16"/>
      <x:c r="M162" s="19" t="str">
        <x:f>IF(O162&lt;&gt;"OK","",K162+L162)</x:f>
      </x:c>
      <x:c r="N162" s="13"/>
      <x:c r="O162" s="19" t="str">
        <x:f>IF(COUNTA(A162:L162,N162)=0,"",IF(OR(A162="",COUNTIF($A$5:$A$304,A162)&lt;&gt;1,COUNTIF(Ordens_Producao!$A$5:$A$104,C162)&lt;&gt;1,NOT(ISNUMBER(B162)),B162&lt;=0,NOT(ISNUMBER(F162)),F162&lt;0,NOT(ISNUMBER(G162)),G162&lt;0,NOT(ISNUMBER(H162)),H162&lt;0,NOT(ISNUMBER(I162)),I162&lt;0,NOT(ISNUMBER(J162)),J162&lt;0,NOT(ISNUMBER(K162)),K162&lt;0,NOT(ISNUMBER(L162)),L162&lt;0,I162+J162&gt;H162,D162="",E162=""),"REVISAR DADOS","OK"))</x:f>
      </x:c>
    </x:row>
    <x:row r="163">
      <x:c r="A163" s="13"/>
      <x:c r="B163" s="17"/>
      <x:c r="C163" s="13"/>
      <x:c r="D163" s="13"/>
      <x:c r="E163" s="13"/>
      <x:c r="F163" s="18"/>
      <x:c r="G163" s="18"/>
      <x:c r="H163" s="18"/>
      <x:c r="I163" s="18"/>
      <x:c r="J163" s="18"/>
      <x:c r="K163" s="16"/>
      <x:c r="L163" s="16"/>
      <x:c r="M163" s="19" t="str">
        <x:f>IF(O163&lt;&gt;"OK","",K163+L163)</x:f>
      </x:c>
      <x:c r="N163" s="13"/>
      <x:c r="O163" s="19" t="str">
        <x:f>IF(COUNTA(A163:L163,N163)=0,"",IF(OR(A163="",COUNTIF($A$5:$A$304,A163)&lt;&gt;1,COUNTIF(Ordens_Producao!$A$5:$A$104,C163)&lt;&gt;1,NOT(ISNUMBER(B163)),B163&lt;=0,NOT(ISNUMBER(F163)),F163&lt;0,NOT(ISNUMBER(G163)),G163&lt;0,NOT(ISNUMBER(H163)),H163&lt;0,NOT(ISNUMBER(I163)),I163&lt;0,NOT(ISNUMBER(J163)),J163&lt;0,NOT(ISNUMBER(K163)),K163&lt;0,NOT(ISNUMBER(L163)),L163&lt;0,I163+J163&gt;H163,D163="",E163=""),"REVISAR DADOS","OK"))</x:f>
      </x:c>
    </x:row>
    <x:row r="164">
      <x:c r="A164" s="13"/>
      <x:c r="B164" s="17"/>
      <x:c r="C164" s="13"/>
      <x:c r="D164" s="13"/>
      <x:c r="E164" s="13"/>
      <x:c r="F164" s="18"/>
      <x:c r="G164" s="18"/>
      <x:c r="H164" s="18"/>
      <x:c r="I164" s="18"/>
      <x:c r="J164" s="18"/>
      <x:c r="K164" s="16"/>
      <x:c r="L164" s="16"/>
      <x:c r="M164" s="19" t="str">
        <x:f>IF(O164&lt;&gt;"OK","",K164+L164)</x:f>
      </x:c>
      <x:c r="N164" s="13"/>
      <x:c r="O164" s="19" t="str">
        <x:f>IF(COUNTA(A164:L164,N164)=0,"",IF(OR(A164="",COUNTIF($A$5:$A$304,A164)&lt;&gt;1,COUNTIF(Ordens_Producao!$A$5:$A$104,C164)&lt;&gt;1,NOT(ISNUMBER(B164)),B164&lt;=0,NOT(ISNUMBER(F164)),F164&lt;0,NOT(ISNUMBER(G164)),G164&lt;0,NOT(ISNUMBER(H164)),H164&lt;0,NOT(ISNUMBER(I164)),I164&lt;0,NOT(ISNUMBER(J164)),J164&lt;0,NOT(ISNUMBER(K164)),K164&lt;0,NOT(ISNUMBER(L164)),L164&lt;0,I164+J164&gt;H164,D164="",E164=""),"REVISAR DADOS","OK"))</x:f>
      </x:c>
    </x:row>
    <x:row r="165">
      <x:c r="A165" s="13"/>
      <x:c r="B165" s="17"/>
      <x:c r="C165" s="13"/>
      <x:c r="D165" s="13"/>
      <x:c r="E165" s="13"/>
      <x:c r="F165" s="18"/>
      <x:c r="G165" s="18"/>
      <x:c r="H165" s="18"/>
      <x:c r="I165" s="18"/>
      <x:c r="J165" s="18"/>
      <x:c r="K165" s="16"/>
      <x:c r="L165" s="16"/>
      <x:c r="M165" s="19" t="str">
        <x:f>IF(O165&lt;&gt;"OK","",K165+L165)</x:f>
      </x:c>
      <x:c r="N165" s="13"/>
      <x:c r="O165" s="19" t="str">
        <x:f>IF(COUNTA(A165:L165,N165)=0,"",IF(OR(A165="",COUNTIF($A$5:$A$304,A165)&lt;&gt;1,COUNTIF(Ordens_Producao!$A$5:$A$104,C165)&lt;&gt;1,NOT(ISNUMBER(B165)),B165&lt;=0,NOT(ISNUMBER(F165)),F165&lt;0,NOT(ISNUMBER(G165)),G165&lt;0,NOT(ISNUMBER(H165)),H165&lt;0,NOT(ISNUMBER(I165)),I165&lt;0,NOT(ISNUMBER(J165)),J165&lt;0,NOT(ISNUMBER(K165)),K165&lt;0,NOT(ISNUMBER(L165)),L165&lt;0,I165+J165&gt;H165,D165="",E165=""),"REVISAR DADOS","OK"))</x:f>
      </x:c>
    </x:row>
    <x:row r="166">
      <x:c r="A166" s="13"/>
      <x:c r="B166" s="17"/>
      <x:c r="C166" s="13"/>
      <x:c r="D166" s="13"/>
      <x:c r="E166" s="13"/>
      <x:c r="F166" s="18"/>
      <x:c r="G166" s="18"/>
      <x:c r="H166" s="18"/>
      <x:c r="I166" s="18"/>
      <x:c r="J166" s="18"/>
      <x:c r="K166" s="16"/>
      <x:c r="L166" s="16"/>
      <x:c r="M166" s="19" t="str">
        <x:f>IF(O166&lt;&gt;"OK","",K166+L166)</x:f>
      </x:c>
      <x:c r="N166" s="13"/>
      <x:c r="O166" s="19" t="str">
        <x:f>IF(COUNTA(A166:L166,N166)=0,"",IF(OR(A166="",COUNTIF($A$5:$A$304,A166)&lt;&gt;1,COUNTIF(Ordens_Producao!$A$5:$A$104,C166)&lt;&gt;1,NOT(ISNUMBER(B166)),B166&lt;=0,NOT(ISNUMBER(F166)),F166&lt;0,NOT(ISNUMBER(G166)),G166&lt;0,NOT(ISNUMBER(H166)),H166&lt;0,NOT(ISNUMBER(I166)),I166&lt;0,NOT(ISNUMBER(J166)),J166&lt;0,NOT(ISNUMBER(K166)),K166&lt;0,NOT(ISNUMBER(L166)),L166&lt;0,I166+J166&gt;H166,D166="",E166=""),"REVISAR DADOS","OK"))</x:f>
      </x:c>
    </x:row>
    <x:row r="167">
      <x:c r="A167" s="13"/>
      <x:c r="B167" s="17"/>
      <x:c r="C167" s="13"/>
      <x:c r="D167" s="13"/>
      <x:c r="E167" s="13"/>
      <x:c r="F167" s="18"/>
      <x:c r="G167" s="18"/>
      <x:c r="H167" s="18"/>
      <x:c r="I167" s="18"/>
      <x:c r="J167" s="18"/>
      <x:c r="K167" s="16"/>
      <x:c r="L167" s="16"/>
      <x:c r="M167" s="19" t="str">
        <x:f>IF(O167&lt;&gt;"OK","",K167+L167)</x:f>
      </x:c>
      <x:c r="N167" s="13"/>
      <x:c r="O167" s="19" t="str">
        <x:f>IF(COUNTA(A167:L167,N167)=0,"",IF(OR(A167="",COUNTIF($A$5:$A$304,A167)&lt;&gt;1,COUNTIF(Ordens_Producao!$A$5:$A$104,C167)&lt;&gt;1,NOT(ISNUMBER(B167)),B167&lt;=0,NOT(ISNUMBER(F167)),F167&lt;0,NOT(ISNUMBER(G167)),G167&lt;0,NOT(ISNUMBER(H167)),H167&lt;0,NOT(ISNUMBER(I167)),I167&lt;0,NOT(ISNUMBER(J167)),J167&lt;0,NOT(ISNUMBER(K167)),K167&lt;0,NOT(ISNUMBER(L167)),L167&lt;0,I167+J167&gt;H167,D167="",E167=""),"REVISAR DADOS","OK"))</x:f>
      </x:c>
    </x:row>
    <x:row r="168">
      <x:c r="A168" s="13"/>
      <x:c r="B168" s="17"/>
      <x:c r="C168" s="13"/>
      <x:c r="D168" s="13"/>
      <x:c r="E168" s="13"/>
      <x:c r="F168" s="18"/>
      <x:c r="G168" s="18"/>
      <x:c r="H168" s="18"/>
      <x:c r="I168" s="18"/>
      <x:c r="J168" s="18"/>
      <x:c r="K168" s="16"/>
      <x:c r="L168" s="16"/>
      <x:c r="M168" s="19" t="str">
        <x:f>IF(O168&lt;&gt;"OK","",K168+L168)</x:f>
      </x:c>
      <x:c r="N168" s="13"/>
      <x:c r="O168" s="19" t="str">
        <x:f>IF(COUNTA(A168:L168,N168)=0,"",IF(OR(A168="",COUNTIF($A$5:$A$304,A168)&lt;&gt;1,COUNTIF(Ordens_Producao!$A$5:$A$104,C168)&lt;&gt;1,NOT(ISNUMBER(B168)),B168&lt;=0,NOT(ISNUMBER(F168)),F168&lt;0,NOT(ISNUMBER(G168)),G168&lt;0,NOT(ISNUMBER(H168)),H168&lt;0,NOT(ISNUMBER(I168)),I168&lt;0,NOT(ISNUMBER(J168)),J168&lt;0,NOT(ISNUMBER(K168)),K168&lt;0,NOT(ISNUMBER(L168)),L168&lt;0,I168+J168&gt;H168,D168="",E168=""),"REVISAR DADOS","OK"))</x:f>
      </x:c>
    </x:row>
    <x:row r="169">
      <x:c r="A169" s="13"/>
      <x:c r="B169" s="17"/>
      <x:c r="C169" s="13"/>
      <x:c r="D169" s="13"/>
      <x:c r="E169" s="13"/>
      <x:c r="F169" s="18"/>
      <x:c r="G169" s="18"/>
      <x:c r="H169" s="18"/>
      <x:c r="I169" s="18"/>
      <x:c r="J169" s="18"/>
      <x:c r="K169" s="16"/>
      <x:c r="L169" s="16"/>
      <x:c r="M169" s="19" t="str">
        <x:f>IF(O169&lt;&gt;"OK","",K169+L169)</x:f>
      </x:c>
      <x:c r="N169" s="13"/>
      <x:c r="O169" s="19" t="str">
        <x:f>IF(COUNTA(A169:L169,N169)=0,"",IF(OR(A169="",COUNTIF($A$5:$A$304,A169)&lt;&gt;1,COUNTIF(Ordens_Producao!$A$5:$A$104,C169)&lt;&gt;1,NOT(ISNUMBER(B169)),B169&lt;=0,NOT(ISNUMBER(F169)),F169&lt;0,NOT(ISNUMBER(G169)),G169&lt;0,NOT(ISNUMBER(H169)),H169&lt;0,NOT(ISNUMBER(I169)),I169&lt;0,NOT(ISNUMBER(J169)),J169&lt;0,NOT(ISNUMBER(K169)),K169&lt;0,NOT(ISNUMBER(L169)),L169&lt;0,I169+J169&gt;H169,D169="",E169=""),"REVISAR DADOS","OK"))</x:f>
      </x:c>
    </x:row>
    <x:row r="170">
      <x:c r="A170" s="13"/>
      <x:c r="B170" s="17"/>
      <x:c r="C170" s="13"/>
      <x:c r="D170" s="13"/>
      <x:c r="E170" s="13"/>
      <x:c r="F170" s="18"/>
      <x:c r="G170" s="18"/>
      <x:c r="H170" s="18"/>
      <x:c r="I170" s="18"/>
      <x:c r="J170" s="18"/>
      <x:c r="K170" s="16"/>
      <x:c r="L170" s="16"/>
      <x:c r="M170" s="19" t="str">
        <x:f>IF(O170&lt;&gt;"OK","",K170+L170)</x:f>
      </x:c>
      <x:c r="N170" s="13"/>
      <x:c r="O170" s="19" t="str">
        <x:f>IF(COUNTA(A170:L170,N170)=0,"",IF(OR(A170="",COUNTIF($A$5:$A$304,A170)&lt;&gt;1,COUNTIF(Ordens_Producao!$A$5:$A$104,C170)&lt;&gt;1,NOT(ISNUMBER(B170)),B170&lt;=0,NOT(ISNUMBER(F170)),F170&lt;0,NOT(ISNUMBER(G170)),G170&lt;0,NOT(ISNUMBER(H170)),H170&lt;0,NOT(ISNUMBER(I170)),I170&lt;0,NOT(ISNUMBER(J170)),J170&lt;0,NOT(ISNUMBER(K170)),K170&lt;0,NOT(ISNUMBER(L170)),L170&lt;0,I170+J170&gt;H170,D170="",E170=""),"REVISAR DADOS","OK"))</x:f>
      </x:c>
    </x:row>
    <x:row r="171">
      <x:c r="A171" s="13"/>
      <x:c r="B171" s="17"/>
      <x:c r="C171" s="13"/>
      <x:c r="D171" s="13"/>
      <x:c r="E171" s="13"/>
      <x:c r="F171" s="18"/>
      <x:c r="G171" s="18"/>
      <x:c r="H171" s="18"/>
      <x:c r="I171" s="18"/>
      <x:c r="J171" s="18"/>
      <x:c r="K171" s="16"/>
      <x:c r="L171" s="16"/>
      <x:c r="M171" s="19" t="str">
        <x:f>IF(O171&lt;&gt;"OK","",K171+L171)</x:f>
      </x:c>
      <x:c r="N171" s="13"/>
      <x:c r="O171" s="19" t="str">
        <x:f>IF(COUNTA(A171:L171,N171)=0,"",IF(OR(A171="",COUNTIF($A$5:$A$304,A171)&lt;&gt;1,COUNTIF(Ordens_Producao!$A$5:$A$104,C171)&lt;&gt;1,NOT(ISNUMBER(B171)),B171&lt;=0,NOT(ISNUMBER(F171)),F171&lt;0,NOT(ISNUMBER(G171)),G171&lt;0,NOT(ISNUMBER(H171)),H171&lt;0,NOT(ISNUMBER(I171)),I171&lt;0,NOT(ISNUMBER(J171)),J171&lt;0,NOT(ISNUMBER(K171)),K171&lt;0,NOT(ISNUMBER(L171)),L171&lt;0,I171+J171&gt;H171,D171="",E171=""),"REVISAR DADOS","OK"))</x:f>
      </x:c>
    </x:row>
    <x:row r="172">
      <x:c r="A172" s="13"/>
      <x:c r="B172" s="17"/>
      <x:c r="C172" s="13"/>
      <x:c r="D172" s="13"/>
      <x:c r="E172" s="13"/>
      <x:c r="F172" s="18"/>
      <x:c r="G172" s="18"/>
      <x:c r="H172" s="18"/>
      <x:c r="I172" s="18"/>
      <x:c r="J172" s="18"/>
      <x:c r="K172" s="16"/>
      <x:c r="L172" s="16"/>
      <x:c r="M172" s="19" t="str">
        <x:f>IF(O172&lt;&gt;"OK","",K172+L172)</x:f>
      </x:c>
      <x:c r="N172" s="13"/>
      <x:c r="O172" s="19" t="str">
        <x:f>IF(COUNTA(A172:L172,N172)=0,"",IF(OR(A172="",COUNTIF($A$5:$A$304,A172)&lt;&gt;1,COUNTIF(Ordens_Producao!$A$5:$A$104,C172)&lt;&gt;1,NOT(ISNUMBER(B172)),B172&lt;=0,NOT(ISNUMBER(F172)),F172&lt;0,NOT(ISNUMBER(G172)),G172&lt;0,NOT(ISNUMBER(H172)),H172&lt;0,NOT(ISNUMBER(I172)),I172&lt;0,NOT(ISNUMBER(J172)),J172&lt;0,NOT(ISNUMBER(K172)),K172&lt;0,NOT(ISNUMBER(L172)),L172&lt;0,I172+J172&gt;H172,D172="",E172=""),"REVISAR DADOS","OK"))</x:f>
      </x:c>
    </x:row>
    <x:row r="173">
      <x:c r="A173" s="13"/>
      <x:c r="B173" s="17"/>
      <x:c r="C173" s="13"/>
      <x:c r="D173" s="13"/>
      <x:c r="E173" s="13"/>
      <x:c r="F173" s="18"/>
      <x:c r="G173" s="18"/>
      <x:c r="H173" s="18"/>
      <x:c r="I173" s="18"/>
      <x:c r="J173" s="18"/>
      <x:c r="K173" s="16"/>
      <x:c r="L173" s="16"/>
      <x:c r="M173" s="19" t="str">
        <x:f>IF(O173&lt;&gt;"OK","",K173+L173)</x:f>
      </x:c>
      <x:c r="N173" s="13"/>
      <x:c r="O173" s="19" t="str">
        <x:f>IF(COUNTA(A173:L173,N173)=0,"",IF(OR(A173="",COUNTIF($A$5:$A$304,A173)&lt;&gt;1,COUNTIF(Ordens_Producao!$A$5:$A$104,C173)&lt;&gt;1,NOT(ISNUMBER(B173)),B173&lt;=0,NOT(ISNUMBER(F173)),F173&lt;0,NOT(ISNUMBER(G173)),G173&lt;0,NOT(ISNUMBER(H173)),H173&lt;0,NOT(ISNUMBER(I173)),I173&lt;0,NOT(ISNUMBER(J173)),J173&lt;0,NOT(ISNUMBER(K173)),K173&lt;0,NOT(ISNUMBER(L173)),L173&lt;0,I173+J173&gt;H173,D173="",E173=""),"REVISAR DADOS","OK"))</x:f>
      </x:c>
    </x:row>
    <x:row r="174">
      <x:c r="A174" s="13"/>
      <x:c r="B174" s="17"/>
      <x:c r="C174" s="13"/>
      <x:c r="D174" s="13"/>
      <x:c r="E174" s="13"/>
      <x:c r="F174" s="18"/>
      <x:c r="G174" s="18"/>
      <x:c r="H174" s="18"/>
      <x:c r="I174" s="18"/>
      <x:c r="J174" s="18"/>
      <x:c r="K174" s="16"/>
      <x:c r="L174" s="16"/>
      <x:c r="M174" s="19" t="str">
        <x:f>IF(O174&lt;&gt;"OK","",K174+L174)</x:f>
      </x:c>
      <x:c r="N174" s="13"/>
      <x:c r="O174" s="19" t="str">
        <x:f>IF(COUNTA(A174:L174,N174)=0,"",IF(OR(A174="",COUNTIF($A$5:$A$304,A174)&lt;&gt;1,COUNTIF(Ordens_Producao!$A$5:$A$104,C174)&lt;&gt;1,NOT(ISNUMBER(B174)),B174&lt;=0,NOT(ISNUMBER(F174)),F174&lt;0,NOT(ISNUMBER(G174)),G174&lt;0,NOT(ISNUMBER(H174)),H174&lt;0,NOT(ISNUMBER(I174)),I174&lt;0,NOT(ISNUMBER(J174)),J174&lt;0,NOT(ISNUMBER(K174)),K174&lt;0,NOT(ISNUMBER(L174)),L174&lt;0,I174+J174&gt;H174,D174="",E174=""),"REVISAR DADOS","OK"))</x:f>
      </x:c>
    </x:row>
    <x:row r="175">
      <x:c r="A175" s="13"/>
      <x:c r="B175" s="17"/>
      <x:c r="C175" s="13"/>
      <x:c r="D175" s="13"/>
      <x:c r="E175" s="13"/>
      <x:c r="F175" s="18"/>
      <x:c r="G175" s="18"/>
      <x:c r="H175" s="18"/>
      <x:c r="I175" s="18"/>
      <x:c r="J175" s="18"/>
      <x:c r="K175" s="16"/>
      <x:c r="L175" s="16"/>
      <x:c r="M175" s="19" t="str">
        <x:f>IF(O175&lt;&gt;"OK","",K175+L175)</x:f>
      </x:c>
      <x:c r="N175" s="13"/>
      <x:c r="O175" s="19" t="str">
        <x:f>IF(COUNTA(A175:L175,N175)=0,"",IF(OR(A175="",COUNTIF($A$5:$A$304,A175)&lt;&gt;1,COUNTIF(Ordens_Producao!$A$5:$A$104,C175)&lt;&gt;1,NOT(ISNUMBER(B175)),B175&lt;=0,NOT(ISNUMBER(F175)),F175&lt;0,NOT(ISNUMBER(G175)),G175&lt;0,NOT(ISNUMBER(H175)),H175&lt;0,NOT(ISNUMBER(I175)),I175&lt;0,NOT(ISNUMBER(J175)),J175&lt;0,NOT(ISNUMBER(K175)),K175&lt;0,NOT(ISNUMBER(L175)),L175&lt;0,I175+J175&gt;H175,D175="",E175=""),"REVISAR DADOS","OK"))</x:f>
      </x:c>
    </x:row>
    <x:row r="176">
      <x:c r="A176" s="13"/>
      <x:c r="B176" s="17"/>
      <x:c r="C176" s="13"/>
      <x:c r="D176" s="13"/>
      <x:c r="E176" s="13"/>
      <x:c r="F176" s="18"/>
      <x:c r="G176" s="18"/>
      <x:c r="H176" s="18"/>
      <x:c r="I176" s="18"/>
      <x:c r="J176" s="18"/>
      <x:c r="K176" s="16"/>
      <x:c r="L176" s="16"/>
      <x:c r="M176" s="19" t="str">
        <x:f>IF(O176&lt;&gt;"OK","",K176+L176)</x:f>
      </x:c>
      <x:c r="N176" s="13"/>
      <x:c r="O176" s="19" t="str">
        <x:f>IF(COUNTA(A176:L176,N176)=0,"",IF(OR(A176="",COUNTIF($A$5:$A$304,A176)&lt;&gt;1,COUNTIF(Ordens_Producao!$A$5:$A$104,C176)&lt;&gt;1,NOT(ISNUMBER(B176)),B176&lt;=0,NOT(ISNUMBER(F176)),F176&lt;0,NOT(ISNUMBER(G176)),G176&lt;0,NOT(ISNUMBER(H176)),H176&lt;0,NOT(ISNUMBER(I176)),I176&lt;0,NOT(ISNUMBER(J176)),J176&lt;0,NOT(ISNUMBER(K176)),K176&lt;0,NOT(ISNUMBER(L176)),L176&lt;0,I176+J176&gt;H176,D176="",E176=""),"REVISAR DADOS","OK"))</x:f>
      </x:c>
    </x:row>
    <x:row r="177">
      <x:c r="A177" s="13"/>
      <x:c r="B177" s="17"/>
      <x:c r="C177" s="13"/>
      <x:c r="D177" s="13"/>
      <x:c r="E177" s="13"/>
      <x:c r="F177" s="18"/>
      <x:c r="G177" s="18"/>
      <x:c r="H177" s="18"/>
      <x:c r="I177" s="18"/>
      <x:c r="J177" s="18"/>
      <x:c r="K177" s="16"/>
      <x:c r="L177" s="16"/>
      <x:c r="M177" s="19" t="str">
        <x:f>IF(O177&lt;&gt;"OK","",K177+L177)</x:f>
      </x:c>
      <x:c r="N177" s="13"/>
      <x:c r="O177" s="19" t="str">
        <x:f>IF(COUNTA(A177:L177,N177)=0,"",IF(OR(A177="",COUNTIF($A$5:$A$304,A177)&lt;&gt;1,COUNTIF(Ordens_Producao!$A$5:$A$104,C177)&lt;&gt;1,NOT(ISNUMBER(B177)),B177&lt;=0,NOT(ISNUMBER(F177)),F177&lt;0,NOT(ISNUMBER(G177)),G177&lt;0,NOT(ISNUMBER(H177)),H177&lt;0,NOT(ISNUMBER(I177)),I177&lt;0,NOT(ISNUMBER(J177)),J177&lt;0,NOT(ISNUMBER(K177)),K177&lt;0,NOT(ISNUMBER(L177)),L177&lt;0,I177+J177&gt;H177,D177="",E177=""),"REVISAR DADOS","OK"))</x:f>
      </x:c>
    </x:row>
    <x:row r="178">
      <x:c r="A178" s="13"/>
      <x:c r="B178" s="17"/>
      <x:c r="C178" s="13"/>
      <x:c r="D178" s="13"/>
      <x:c r="E178" s="13"/>
      <x:c r="F178" s="18"/>
      <x:c r="G178" s="18"/>
      <x:c r="H178" s="18"/>
      <x:c r="I178" s="18"/>
      <x:c r="J178" s="18"/>
      <x:c r="K178" s="16"/>
      <x:c r="L178" s="16"/>
      <x:c r="M178" s="19" t="str">
        <x:f>IF(O178&lt;&gt;"OK","",K178+L178)</x:f>
      </x:c>
      <x:c r="N178" s="13"/>
      <x:c r="O178" s="19" t="str">
        <x:f>IF(COUNTA(A178:L178,N178)=0,"",IF(OR(A178="",COUNTIF($A$5:$A$304,A178)&lt;&gt;1,COUNTIF(Ordens_Producao!$A$5:$A$104,C178)&lt;&gt;1,NOT(ISNUMBER(B178)),B178&lt;=0,NOT(ISNUMBER(F178)),F178&lt;0,NOT(ISNUMBER(G178)),G178&lt;0,NOT(ISNUMBER(H178)),H178&lt;0,NOT(ISNUMBER(I178)),I178&lt;0,NOT(ISNUMBER(J178)),J178&lt;0,NOT(ISNUMBER(K178)),K178&lt;0,NOT(ISNUMBER(L178)),L178&lt;0,I178+J178&gt;H178,D178="",E178=""),"REVISAR DADOS","OK"))</x:f>
      </x:c>
    </x:row>
    <x:row r="179">
      <x:c r="A179" s="13"/>
      <x:c r="B179" s="17"/>
      <x:c r="C179" s="13"/>
      <x:c r="D179" s="13"/>
      <x:c r="E179" s="13"/>
      <x:c r="F179" s="18"/>
      <x:c r="G179" s="18"/>
      <x:c r="H179" s="18"/>
      <x:c r="I179" s="18"/>
      <x:c r="J179" s="18"/>
      <x:c r="K179" s="16"/>
      <x:c r="L179" s="16"/>
      <x:c r="M179" s="19" t="str">
        <x:f>IF(O179&lt;&gt;"OK","",K179+L179)</x:f>
      </x:c>
      <x:c r="N179" s="13"/>
      <x:c r="O179" s="19" t="str">
        <x:f>IF(COUNTA(A179:L179,N179)=0,"",IF(OR(A179="",COUNTIF($A$5:$A$304,A179)&lt;&gt;1,COUNTIF(Ordens_Producao!$A$5:$A$104,C179)&lt;&gt;1,NOT(ISNUMBER(B179)),B179&lt;=0,NOT(ISNUMBER(F179)),F179&lt;0,NOT(ISNUMBER(G179)),G179&lt;0,NOT(ISNUMBER(H179)),H179&lt;0,NOT(ISNUMBER(I179)),I179&lt;0,NOT(ISNUMBER(J179)),J179&lt;0,NOT(ISNUMBER(K179)),K179&lt;0,NOT(ISNUMBER(L179)),L179&lt;0,I179+J179&gt;H179,D179="",E179=""),"REVISAR DADOS","OK"))</x:f>
      </x:c>
    </x:row>
    <x:row r="180">
      <x:c r="A180" s="13"/>
      <x:c r="B180" s="17"/>
      <x:c r="C180" s="13"/>
      <x:c r="D180" s="13"/>
      <x:c r="E180" s="13"/>
      <x:c r="F180" s="18"/>
      <x:c r="G180" s="18"/>
      <x:c r="H180" s="18"/>
      <x:c r="I180" s="18"/>
      <x:c r="J180" s="18"/>
      <x:c r="K180" s="16"/>
      <x:c r="L180" s="16"/>
      <x:c r="M180" s="19" t="str">
        <x:f>IF(O180&lt;&gt;"OK","",K180+L180)</x:f>
      </x:c>
      <x:c r="N180" s="13"/>
      <x:c r="O180" s="19" t="str">
        <x:f>IF(COUNTA(A180:L180,N180)=0,"",IF(OR(A180="",COUNTIF($A$5:$A$304,A180)&lt;&gt;1,COUNTIF(Ordens_Producao!$A$5:$A$104,C180)&lt;&gt;1,NOT(ISNUMBER(B180)),B180&lt;=0,NOT(ISNUMBER(F180)),F180&lt;0,NOT(ISNUMBER(G180)),G180&lt;0,NOT(ISNUMBER(H180)),H180&lt;0,NOT(ISNUMBER(I180)),I180&lt;0,NOT(ISNUMBER(J180)),J180&lt;0,NOT(ISNUMBER(K180)),K180&lt;0,NOT(ISNUMBER(L180)),L180&lt;0,I180+J180&gt;H180,D180="",E180=""),"REVISAR DADOS","OK"))</x:f>
      </x:c>
    </x:row>
    <x:row r="181">
      <x:c r="A181" s="13"/>
      <x:c r="B181" s="17"/>
      <x:c r="C181" s="13"/>
      <x:c r="D181" s="13"/>
      <x:c r="E181" s="13"/>
      <x:c r="F181" s="18"/>
      <x:c r="G181" s="18"/>
      <x:c r="H181" s="18"/>
      <x:c r="I181" s="18"/>
      <x:c r="J181" s="18"/>
      <x:c r="K181" s="16"/>
      <x:c r="L181" s="16"/>
      <x:c r="M181" s="19" t="str">
        <x:f>IF(O181&lt;&gt;"OK","",K181+L181)</x:f>
      </x:c>
      <x:c r="N181" s="13"/>
      <x:c r="O181" s="19" t="str">
        <x:f>IF(COUNTA(A181:L181,N181)=0,"",IF(OR(A181="",COUNTIF($A$5:$A$304,A181)&lt;&gt;1,COUNTIF(Ordens_Producao!$A$5:$A$104,C181)&lt;&gt;1,NOT(ISNUMBER(B181)),B181&lt;=0,NOT(ISNUMBER(F181)),F181&lt;0,NOT(ISNUMBER(G181)),G181&lt;0,NOT(ISNUMBER(H181)),H181&lt;0,NOT(ISNUMBER(I181)),I181&lt;0,NOT(ISNUMBER(J181)),J181&lt;0,NOT(ISNUMBER(K181)),K181&lt;0,NOT(ISNUMBER(L181)),L181&lt;0,I181+J181&gt;H181,D181="",E181=""),"REVISAR DADOS","OK"))</x:f>
      </x:c>
    </x:row>
    <x:row r="182">
      <x:c r="A182" s="13"/>
      <x:c r="B182" s="17"/>
      <x:c r="C182" s="13"/>
      <x:c r="D182" s="13"/>
      <x:c r="E182" s="13"/>
      <x:c r="F182" s="18"/>
      <x:c r="G182" s="18"/>
      <x:c r="H182" s="18"/>
      <x:c r="I182" s="18"/>
      <x:c r="J182" s="18"/>
      <x:c r="K182" s="16"/>
      <x:c r="L182" s="16"/>
      <x:c r="M182" s="19" t="str">
        <x:f>IF(O182&lt;&gt;"OK","",K182+L182)</x:f>
      </x:c>
      <x:c r="N182" s="13"/>
      <x:c r="O182" s="19" t="str">
        <x:f>IF(COUNTA(A182:L182,N182)=0,"",IF(OR(A182="",COUNTIF($A$5:$A$304,A182)&lt;&gt;1,COUNTIF(Ordens_Producao!$A$5:$A$104,C182)&lt;&gt;1,NOT(ISNUMBER(B182)),B182&lt;=0,NOT(ISNUMBER(F182)),F182&lt;0,NOT(ISNUMBER(G182)),G182&lt;0,NOT(ISNUMBER(H182)),H182&lt;0,NOT(ISNUMBER(I182)),I182&lt;0,NOT(ISNUMBER(J182)),J182&lt;0,NOT(ISNUMBER(K182)),K182&lt;0,NOT(ISNUMBER(L182)),L182&lt;0,I182+J182&gt;H182,D182="",E182=""),"REVISAR DADOS","OK"))</x:f>
      </x:c>
    </x:row>
    <x:row r="183">
      <x:c r="A183" s="13"/>
      <x:c r="B183" s="17"/>
      <x:c r="C183" s="13"/>
      <x:c r="D183" s="13"/>
      <x:c r="E183" s="13"/>
      <x:c r="F183" s="18"/>
      <x:c r="G183" s="18"/>
      <x:c r="H183" s="18"/>
      <x:c r="I183" s="18"/>
      <x:c r="J183" s="18"/>
      <x:c r="K183" s="16"/>
      <x:c r="L183" s="16"/>
      <x:c r="M183" s="19" t="str">
        <x:f>IF(O183&lt;&gt;"OK","",K183+L183)</x:f>
      </x:c>
      <x:c r="N183" s="13"/>
      <x:c r="O183" s="19" t="str">
        <x:f>IF(COUNTA(A183:L183,N183)=0,"",IF(OR(A183="",COUNTIF($A$5:$A$304,A183)&lt;&gt;1,COUNTIF(Ordens_Producao!$A$5:$A$104,C183)&lt;&gt;1,NOT(ISNUMBER(B183)),B183&lt;=0,NOT(ISNUMBER(F183)),F183&lt;0,NOT(ISNUMBER(G183)),G183&lt;0,NOT(ISNUMBER(H183)),H183&lt;0,NOT(ISNUMBER(I183)),I183&lt;0,NOT(ISNUMBER(J183)),J183&lt;0,NOT(ISNUMBER(K183)),K183&lt;0,NOT(ISNUMBER(L183)),L183&lt;0,I183+J183&gt;H183,D183="",E183=""),"REVISAR DADOS","OK"))</x:f>
      </x:c>
    </x:row>
    <x:row r="184">
      <x:c r="A184" s="13"/>
      <x:c r="B184" s="17"/>
      <x:c r="C184" s="13"/>
      <x:c r="D184" s="13"/>
      <x:c r="E184" s="13"/>
      <x:c r="F184" s="18"/>
      <x:c r="G184" s="18"/>
      <x:c r="H184" s="18"/>
      <x:c r="I184" s="18"/>
      <x:c r="J184" s="18"/>
      <x:c r="K184" s="16"/>
      <x:c r="L184" s="16"/>
      <x:c r="M184" s="19" t="str">
        <x:f>IF(O184&lt;&gt;"OK","",K184+L184)</x:f>
      </x:c>
      <x:c r="N184" s="13"/>
      <x:c r="O184" s="19" t="str">
        <x:f>IF(COUNTA(A184:L184,N184)=0,"",IF(OR(A184="",COUNTIF($A$5:$A$304,A184)&lt;&gt;1,COUNTIF(Ordens_Producao!$A$5:$A$104,C184)&lt;&gt;1,NOT(ISNUMBER(B184)),B184&lt;=0,NOT(ISNUMBER(F184)),F184&lt;0,NOT(ISNUMBER(G184)),G184&lt;0,NOT(ISNUMBER(H184)),H184&lt;0,NOT(ISNUMBER(I184)),I184&lt;0,NOT(ISNUMBER(J184)),J184&lt;0,NOT(ISNUMBER(K184)),K184&lt;0,NOT(ISNUMBER(L184)),L184&lt;0,I184+J184&gt;H184,D184="",E184=""),"REVISAR DADOS","OK"))</x:f>
      </x:c>
    </x:row>
    <x:row r="185">
      <x:c r="A185" s="13"/>
      <x:c r="B185" s="17"/>
      <x:c r="C185" s="13"/>
      <x:c r="D185" s="13"/>
      <x:c r="E185" s="13"/>
      <x:c r="F185" s="18"/>
      <x:c r="G185" s="18"/>
      <x:c r="H185" s="18"/>
      <x:c r="I185" s="18"/>
      <x:c r="J185" s="18"/>
      <x:c r="K185" s="16"/>
      <x:c r="L185" s="16"/>
      <x:c r="M185" s="19" t="str">
        <x:f>IF(O185&lt;&gt;"OK","",K185+L185)</x:f>
      </x:c>
      <x:c r="N185" s="13"/>
      <x:c r="O185" s="19" t="str">
        <x:f>IF(COUNTA(A185:L185,N185)=0,"",IF(OR(A185="",COUNTIF($A$5:$A$304,A185)&lt;&gt;1,COUNTIF(Ordens_Producao!$A$5:$A$104,C185)&lt;&gt;1,NOT(ISNUMBER(B185)),B185&lt;=0,NOT(ISNUMBER(F185)),F185&lt;0,NOT(ISNUMBER(G185)),G185&lt;0,NOT(ISNUMBER(H185)),H185&lt;0,NOT(ISNUMBER(I185)),I185&lt;0,NOT(ISNUMBER(J185)),J185&lt;0,NOT(ISNUMBER(K185)),K185&lt;0,NOT(ISNUMBER(L185)),L185&lt;0,I185+J185&gt;H185,D185="",E185=""),"REVISAR DADOS","OK"))</x:f>
      </x:c>
    </x:row>
    <x:row r="186">
      <x:c r="A186" s="13"/>
      <x:c r="B186" s="17"/>
      <x:c r="C186" s="13"/>
      <x:c r="D186" s="13"/>
      <x:c r="E186" s="13"/>
      <x:c r="F186" s="18"/>
      <x:c r="G186" s="18"/>
      <x:c r="H186" s="18"/>
      <x:c r="I186" s="18"/>
      <x:c r="J186" s="18"/>
      <x:c r="K186" s="16"/>
      <x:c r="L186" s="16"/>
      <x:c r="M186" s="19" t="str">
        <x:f>IF(O186&lt;&gt;"OK","",K186+L186)</x:f>
      </x:c>
      <x:c r="N186" s="13"/>
      <x:c r="O186" s="19" t="str">
        <x:f>IF(COUNTA(A186:L186,N186)=0,"",IF(OR(A186="",COUNTIF($A$5:$A$304,A186)&lt;&gt;1,COUNTIF(Ordens_Producao!$A$5:$A$104,C186)&lt;&gt;1,NOT(ISNUMBER(B186)),B186&lt;=0,NOT(ISNUMBER(F186)),F186&lt;0,NOT(ISNUMBER(G186)),G186&lt;0,NOT(ISNUMBER(H186)),H186&lt;0,NOT(ISNUMBER(I186)),I186&lt;0,NOT(ISNUMBER(J186)),J186&lt;0,NOT(ISNUMBER(K186)),K186&lt;0,NOT(ISNUMBER(L186)),L186&lt;0,I186+J186&gt;H186,D186="",E186=""),"REVISAR DADOS","OK"))</x:f>
      </x:c>
    </x:row>
    <x:row r="187">
      <x:c r="A187" s="13"/>
      <x:c r="B187" s="17"/>
      <x:c r="C187" s="13"/>
      <x:c r="D187" s="13"/>
      <x:c r="E187" s="13"/>
      <x:c r="F187" s="18"/>
      <x:c r="G187" s="18"/>
      <x:c r="H187" s="18"/>
      <x:c r="I187" s="18"/>
      <x:c r="J187" s="18"/>
      <x:c r="K187" s="16"/>
      <x:c r="L187" s="16"/>
      <x:c r="M187" s="19" t="str">
        <x:f>IF(O187&lt;&gt;"OK","",K187+L187)</x:f>
      </x:c>
      <x:c r="N187" s="13"/>
      <x:c r="O187" s="19" t="str">
        <x:f>IF(COUNTA(A187:L187,N187)=0,"",IF(OR(A187="",COUNTIF($A$5:$A$304,A187)&lt;&gt;1,COUNTIF(Ordens_Producao!$A$5:$A$104,C187)&lt;&gt;1,NOT(ISNUMBER(B187)),B187&lt;=0,NOT(ISNUMBER(F187)),F187&lt;0,NOT(ISNUMBER(G187)),G187&lt;0,NOT(ISNUMBER(H187)),H187&lt;0,NOT(ISNUMBER(I187)),I187&lt;0,NOT(ISNUMBER(J187)),J187&lt;0,NOT(ISNUMBER(K187)),K187&lt;0,NOT(ISNUMBER(L187)),L187&lt;0,I187+J187&gt;H187,D187="",E187=""),"REVISAR DADOS","OK"))</x:f>
      </x:c>
    </x:row>
    <x:row r="188">
      <x:c r="A188" s="13"/>
      <x:c r="B188" s="17"/>
      <x:c r="C188" s="13"/>
      <x:c r="D188" s="13"/>
      <x:c r="E188" s="13"/>
      <x:c r="F188" s="18"/>
      <x:c r="G188" s="18"/>
      <x:c r="H188" s="18"/>
      <x:c r="I188" s="18"/>
      <x:c r="J188" s="18"/>
      <x:c r="K188" s="16"/>
      <x:c r="L188" s="16"/>
      <x:c r="M188" s="19" t="str">
        <x:f>IF(O188&lt;&gt;"OK","",K188+L188)</x:f>
      </x:c>
      <x:c r="N188" s="13"/>
      <x:c r="O188" s="19" t="str">
        <x:f>IF(COUNTA(A188:L188,N188)=0,"",IF(OR(A188="",COUNTIF($A$5:$A$304,A188)&lt;&gt;1,COUNTIF(Ordens_Producao!$A$5:$A$104,C188)&lt;&gt;1,NOT(ISNUMBER(B188)),B188&lt;=0,NOT(ISNUMBER(F188)),F188&lt;0,NOT(ISNUMBER(G188)),G188&lt;0,NOT(ISNUMBER(H188)),H188&lt;0,NOT(ISNUMBER(I188)),I188&lt;0,NOT(ISNUMBER(J188)),J188&lt;0,NOT(ISNUMBER(K188)),K188&lt;0,NOT(ISNUMBER(L188)),L188&lt;0,I188+J188&gt;H188,D188="",E188=""),"REVISAR DADOS","OK"))</x:f>
      </x:c>
    </x:row>
    <x:row r="189">
      <x:c r="A189" s="13"/>
      <x:c r="B189" s="17"/>
      <x:c r="C189" s="13"/>
      <x:c r="D189" s="13"/>
      <x:c r="E189" s="13"/>
      <x:c r="F189" s="18"/>
      <x:c r="G189" s="18"/>
      <x:c r="H189" s="18"/>
      <x:c r="I189" s="18"/>
      <x:c r="J189" s="18"/>
      <x:c r="K189" s="16"/>
      <x:c r="L189" s="16"/>
      <x:c r="M189" s="19" t="str">
        <x:f>IF(O189&lt;&gt;"OK","",K189+L189)</x:f>
      </x:c>
      <x:c r="N189" s="13"/>
      <x:c r="O189" s="19" t="str">
        <x:f>IF(COUNTA(A189:L189,N189)=0,"",IF(OR(A189="",COUNTIF($A$5:$A$304,A189)&lt;&gt;1,COUNTIF(Ordens_Producao!$A$5:$A$104,C189)&lt;&gt;1,NOT(ISNUMBER(B189)),B189&lt;=0,NOT(ISNUMBER(F189)),F189&lt;0,NOT(ISNUMBER(G189)),G189&lt;0,NOT(ISNUMBER(H189)),H189&lt;0,NOT(ISNUMBER(I189)),I189&lt;0,NOT(ISNUMBER(J189)),J189&lt;0,NOT(ISNUMBER(K189)),K189&lt;0,NOT(ISNUMBER(L189)),L189&lt;0,I189+J189&gt;H189,D189="",E189=""),"REVISAR DADOS","OK"))</x:f>
      </x:c>
    </x:row>
    <x:row r="190">
      <x:c r="A190" s="13"/>
      <x:c r="B190" s="17"/>
      <x:c r="C190" s="13"/>
      <x:c r="D190" s="13"/>
      <x:c r="E190" s="13"/>
      <x:c r="F190" s="18"/>
      <x:c r="G190" s="18"/>
      <x:c r="H190" s="18"/>
      <x:c r="I190" s="18"/>
      <x:c r="J190" s="18"/>
      <x:c r="K190" s="16"/>
      <x:c r="L190" s="16"/>
      <x:c r="M190" s="19" t="str">
        <x:f>IF(O190&lt;&gt;"OK","",K190+L190)</x:f>
      </x:c>
      <x:c r="N190" s="13"/>
      <x:c r="O190" s="19" t="str">
        <x:f>IF(COUNTA(A190:L190,N190)=0,"",IF(OR(A190="",COUNTIF($A$5:$A$304,A190)&lt;&gt;1,COUNTIF(Ordens_Producao!$A$5:$A$104,C190)&lt;&gt;1,NOT(ISNUMBER(B190)),B190&lt;=0,NOT(ISNUMBER(F190)),F190&lt;0,NOT(ISNUMBER(G190)),G190&lt;0,NOT(ISNUMBER(H190)),H190&lt;0,NOT(ISNUMBER(I190)),I190&lt;0,NOT(ISNUMBER(J190)),J190&lt;0,NOT(ISNUMBER(K190)),K190&lt;0,NOT(ISNUMBER(L190)),L190&lt;0,I190+J190&gt;H190,D190="",E190=""),"REVISAR DADOS","OK"))</x:f>
      </x:c>
    </x:row>
    <x:row r="191">
      <x:c r="A191" s="13"/>
      <x:c r="B191" s="17"/>
      <x:c r="C191" s="13"/>
      <x:c r="D191" s="13"/>
      <x:c r="E191" s="13"/>
      <x:c r="F191" s="18"/>
      <x:c r="G191" s="18"/>
      <x:c r="H191" s="18"/>
      <x:c r="I191" s="18"/>
      <x:c r="J191" s="18"/>
      <x:c r="K191" s="16"/>
      <x:c r="L191" s="16"/>
      <x:c r="M191" s="19" t="str">
        <x:f>IF(O191&lt;&gt;"OK","",K191+L191)</x:f>
      </x:c>
      <x:c r="N191" s="13"/>
      <x:c r="O191" s="19" t="str">
        <x:f>IF(COUNTA(A191:L191,N191)=0,"",IF(OR(A191="",COUNTIF($A$5:$A$304,A191)&lt;&gt;1,COUNTIF(Ordens_Producao!$A$5:$A$104,C191)&lt;&gt;1,NOT(ISNUMBER(B191)),B191&lt;=0,NOT(ISNUMBER(F191)),F191&lt;0,NOT(ISNUMBER(G191)),G191&lt;0,NOT(ISNUMBER(H191)),H191&lt;0,NOT(ISNUMBER(I191)),I191&lt;0,NOT(ISNUMBER(J191)),J191&lt;0,NOT(ISNUMBER(K191)),K191&lt;0,NOT(ISNUMBER(L191)),L191&lt;0,I191+J191&gt;H191,D191="",E191=""),"REVISAR DADOS","OK"))</x:f>
      </x:c>
    </x:row>
    <x:row r="192">
      <x:c r="A192" s="13"/>
      <x:c r="B192" s="17"/>
      <x:c r="C192" s="13"/>
      <x:c r="D192" s="13"/>
      <x:c r="E192" s="13"/>
      <x:c r="F192" s="18"/>
      <x:c r="G192" s="18"/>
      <x:c r="H192" s="18"/>
      <x:c r="I192" s="18"/>
      <x:c r="J192" s="18"/>
      <x:c r="K192" s="16"/>
      <x:c r="L192" s="16"/>
      <x:c r="M192" s="19" t="str">
        <x:f>IF(O192&lt;&gt;"OK","",K192+L192)</x:f>
      </x:c>
      <x:c r="N192" s="13"/>
      <x:c r="O192" s="19" t="str">
        <x:f>IF(COUNTA(A192:L192,N192)=0,"",IF(OR(A192="",COUNTIF($A$5:$A$304,A192)&lt;&gt;1,COUNTIF(Ordens_Producao!$A$5:$A$104,C192)&lt;&gt;1,NOT(ISNUMBER(B192)),B192&lt;=0,NOT(ISNUMBER(F192)),F192&lt;0,NOT(ISNUMBER(G192)),G192&lt;0,NOT(ISNUMBER(H192)),H192&lt;0,NOT(ISNUMBER(I192)),I192&lt;0,NOT(ISNUMBER(J192)),J192&lt;0,NOT(ISNUMBER(K192)),K192&lt;0,NOT(ISNUMBER(L192)),L192&lt;0,I192+J192&gt;H192,D192="",E192=""),"REVISAR DADOS","OK"))</x:f>
      </x:c>
    </x:row>
    <x:row r="193">
      <x:c r="A193" s="13"/>
      <x:c r="B193" s="17"/>
      <x:c r="C193" s="13"/>
      <x:c r="D193" s="13"/>
      <x:c r="E193" s="13"/>
      <x:c r="F193" s="18"/>
      <x:c r="G193" s="18"/>
      <x:c r="H193" s="18"/>
      <x:c r="I193" s="18"/>
      <x:c r="J193" s="18"/>
      <x:c r="K193" s="16"/>
      <x:c r="L193" s="16"/>
      <x:c r="M193" s="19" t="str">
        <x:f>IF(O193&lt;&gt;"OK","",K193+L193)</x:f>
      </x:c>
      <x:c r="N193" s="13"/>
      <x:c r="O193" s="19" t="str">
        <x:f>IF(COUNTA(A193:L193,N193)=0,"",IF(OR(A193="",COUNTIF($A$5:$A$304,A193)&lt;&gt;1,COUNTIF(Ordens_Producao!$A$5:$A$104,C193)&lt;&gt;1,NOT(ISNUMBER(B193)),B193&lt;=0,NOT(ISNUMBER(F193)),F193&lt;0,NOT(ISNUMBER(G193)),G193&lt;0,NOT(ISNUMBER(H193)),H193&lt;0,NOT(ISNUMBER(I193)),I193&lt;0,NOT(ISNUMBER(J193)),J193&lt;0,NOT(ISNUMBER(K193)),K193&lt;0,NOT(ISNUMBER(L193)),L193&lt;0,I193+J193&gt;H193,D193="",E193=""),"REVISAR DADOS","OK"))</x:f>
      </x:c>
    </x:row>
    <x:row r="194">
      <x:c r="A194" s="13"/>
      <x:c r="B194" s="17"/>
      <x:c r="C194" s="13"/>
      <x:c r="D194" s="13"/>
      <x:c r="E194" s="13"/>
      <x:c r="F194" s="18"/>
      <x:c r="G194" s="18"/>
      <x:c r="H194" s="18"/>
      <x:c r="I194" s="18"/>
      <x:c r="J194" s="18"/>
      <x:c r="K194" s="16"/>
      <x:c r="L194" s="16"/>
      <x:c r="M194" s="19" t="str">
        <x:f>IF(O194&lt;&gt;"OK","",K194+L194)</x:f>
      </x:c>
      <x:c r="N194" s="13"/>
      <x:c r="O194" s="19" t="str">
        <x:f>IF(COUNTA(A194:L194,N194)=0,"",IF(OR(A194="",COUNTIF($A$5:$A$304,A194)&lt;&gt;1,COUNTIF(Ordens_Producao!$A$5:$A$104,C194)&lt;&gt;1,NOT(ISNUMBER(B194)),B194&lt;=0,NOT(ISNUMBER(F194)),F194&lt;0,NOT(ISNUMBER(G194)),G194&lt;0,NOT(ISNUMBER(H194)),H194&lt;0,NOT(ISNUMBER(I194)),I194&lt;0,NOT(ISNUMBER(J194)),J194&lt;0,NOT(ISNUMBER(K194)),K194&lt;0,NOT(ISNUMBER(L194)),L194&lt;0,I194+J194&gt;H194,D194="",E194=""),"REVISAR DADOS","OK"))</x:f>
      </x:c>
    </x:row>
    <x:row r="195">
      <x:c r="A195" s="13"/>
      <x:c r="B195" s="17"/>
      <x:c r="C195" s="13"/>
      <x:c r="D195" s="13"/>
      <x:c r="E195" s="13"/>
      <x:c r="F195" s="18"/>
      <x:c r="G195" s="18"/>
      <x:c r="H195" s="18"/>
      <x:c r="I195" s="18"/>
      <x:c r="J195" s="18"/>
      <x:c r="K195" s="16"/>
      <x:c r="L195" s="16"/>
      <x:c r="M195" s="19" t="str">
        <x:f>IF(O195&lt;&gt;"OK","",K195+L195)</x:f>
      </x:c>
      <x:c r="N195" s="13"/>
      <x:c r="O195" s="19" t="str">
        <x:f>IF(COUNTA(A195:L195,N195)=0,"",IF(OR(A195="",COUNTIF($A$5:$A$304,A195)&lt;&gt;1,COUNTIF(Ordens_Producao!$A$5:$A$104,C195)&lt;&gt;1,NOT(ISNUMBER(B195)),B195&lt;=0,NOT(ISNUMBER(F195)),F195&lt;0,NOT(ISNUMBER(G195)),G195&lt;0,NOT(ISNUMBER(H195)),H195&lt;0,NOT(ISNUMBER(I195)),I195&lt;0,NOT(ISNUMBER(J195)),J195&lt;0,NOT(ISNUMBER(K195)),K195&lt;0,NOT(ISNUMBER(L195)),L195&lt;0,I195+J195&gt;H195,D195="",E195=""),"REVISAR DADOS","OK"))</x:f>
      </x:c>
    </x:row>
    <x:row r="196">
      <x:c r="A196" s="13"/>
      <x:c r="B196" s="17"/>
      <x:c r="C196" s="13"/>
      <x:c r="D196" s="13"/>
      <x:c r="E196" s="13"/>
      <x:c r="F196" s="18"/>
      <x:c r="G196" s="18"/>
      <x:c r="H196" s="18"/>
      <x:c r="I196" s="18"/>
      <x:c r="J196" s="18"/>
      <x:c r="K196" s="16"/>
      <x:c r="L196" s="16"/>
      <x:c r="M196" s="19" t="str">
        <x:f>IF(O196&lt;&gt;"OK","",K196+L196)</x:f>
      </x:c>
      <x:c r="N196" s="13"/>
      <x:c r="O196" s="19" t="str">
        <x:f>IF(COUNTA(A196:L196,N196)=0,"",IF(OR(A196="",COUNTIF($A$5:$A$304,A196)&lt;&gt;1,COUNTIF(Ordens_Producao!$A$5:$A$104,C196)&lt;&gt;1,NOT(ISNUMBER(B196)),B196&lt;=0,NOT(ISNUMBER(F196)),F196&lt;0,NOT(ISNUMBER(G196)),G196&lt;0,NOT(ISNUMBER(H196)),H196&lt;0,NOT(ISNUMBER(I196)),I196&lt;0,NOT(ISNUMBER(J196)),J196&lt;0,NOT(ISNUMBER(K196)),K196&lt;0,NOT(ISNUMBER(L196)),L196&lt;0,I196+J196&gt;H196,D196="",E196=""),"REVISAR DADOS","OK"))</x:f>
      </x:c>
    </x:row>
    <x:row r="197">
      <x:c r="A197" s="13"/>
      <x:c r="B197" s="17"/>
      <x:c r="C197" s="13"/>
      <x:c r="D197" s="13"/>
      <x:c r="E197" s="13"/>
      <x:c r="F197" s="18"/>
      <x:c r="G197" s="18"/>
      <x:c r="H197" s="18"/>
      <x:c r="I197" s="18"/>
      <x:c r="J197" s="18"/>
      <x:c r="K197" s="16"/>
      <x:c r="L197" s="16"/>
      <x:c r="M197" s="19" t="str">
        <x:f>IF(O197&lt;&gt;"OK","",K197+L197)</x:f>
      </x:c>
      <x:c r="N197" s="13"/>
      <x:c r="O197" s="19" t="str">
        <x:f>IF(COUNTA(A197:L197,N197)=0,"",IF(OR(A197="",COUNTIF($A$5:$A$304,A197)&lt;&gt;1,COUNTIF(Ordens_Producao!$A$5:$A$104,C197)&lt;&gt;1,NOT(ISNUMBER(B197)),B197&lt;=0,NOT(ISNUMBER(F197)),F197&lt;0,NOT(ISNUMBER(G197)),G197&lt;0,NOT(ISNUMBER(H197)),H197&lt;0,NOT(ISNUMBER(I197)),I197&lt;0,NOT(ISNUMBER(J197)),J197&lt;0,NOT(ISNUMBER(K197)),K197&lt;0,NOT(ISNUMBER(L197)),L197&lt;0,I197+J197&gt;H197,D197="",E197=""),"REVISAR DADOS","OK"))</x:f>
      </x:c>
    </x:row>
    <x:row r="198">
      <x:c r="A198" s="13"/>
      <x:c r="B198" s="17"/>
      <x:c r="C198" s="13"/>
      <x:c r="D198" s="13"/>
      <x:c r="E198" s="13"/>
      <x:c r="F198" s="18"/>
      <x:c r="G198" s="18"/>
      <x:c r="H198" s="18"/>
      <x:c r="I198" s="18"/>
      <x:c r="J198" s="18"/>
      <x:c r="K198" s="16"/>
      <x:c r="L198" s="16"/>
      <x:c r="M198" s="19" t="str">
        <x:f>IF(O198&lt;&gt;"OK","",K198+L198)</x:f>
      </x:c>
      <x:c r="N198" s="13"/>
      <x:c r="O198" s="19" t="str">
        <x:f>IF(COUNTA(A198:L198,N198)=0,"",IF(OR(A198="",COUNTIF($A$5:$A$304,A198)&lt;&gt;1,COUNTIF(Ordens_Producao!$A$5:$A$104,C198)&lt;&gt;1,NOT(ISNUMBER(B198)),B198&lt;=0,NOT(ISNUMBER(F198)),F198&lt;0,NOT(ISNUMBER(G198)),G198&lt;0,NOT(ISNUMBER(H198)),H198&lt;0,NOT(ISNUMBER(I198)),I198&lt;0,NOT(ISNUMBER(J198)),J198&lt;0,NOT(ISNUMBER(K198)),K198&lt;0,NOT(ISNUMBER(L198)),L198&lt;0,I198+J198&gt;H198,D198="",E198=""),"REVISAR DADOS","OK"))</x:f>
      </x:c>
    </x:row>
    <x:row r="199">
      <x:c r="A199" s="13"/>
      <x:c r="B199" s="17"/>
      <x:c r="C199" s="13"/>
      <x:c r="D199" s="13"/>
      <x:c r="E199" s="13"/>
      <x:c r="F199" s="18"/>
      <x:c r="G199" s="18"/>
      <x:c r="H199" s="18"/>
      <x:c r="I199" s="18"/>
      <x:c r="J199" s="18"/>
      <x:c r="K199" s="16"/>
      <x:c r="L199" s="16"/>
      <x:c r="M199" s="19" t="str">
        <x:f>IF(O199&lt;&gt;"OK","",K199+L199)</x:f>
      </x:c>
      <x:c r="N199" s="13"/>
      <x:c r="O199" s="19" t="str">
        <x:f>IF(COUNTA(A199:L199,N199)=0,"",IF(OR(A199="",COUNTIF($A$5:$A$304,A199)&lt;&gt;1,COUNTIF(Ordens_Producao!$A$5:$A$104,C199)&lt;&gt;1,NOT(ISNUMBER(B199)),B199&lt;=0,NOT(ISNUMBER(F199)),F199&lt;0,NOT(ISNUMBER(G199)),G199&lt;0,NOT(ISNUMBER(H199)),H199&lt;0,NOT(ISNUMBER(I199)),I199&lt;0,NOT(ISNUMBER(J199)),J199&lt;0,NOT(ISNUMBER(K199)),K199&lt;0,NOT(ISNUMBER(L199)),L199&lt;0,I199+J199&gt;H199,D199="",E199=""),"REVISAR DADOS","OK"))</x:f>
      </x:c>
    </x:row>
    <x:row r="200">
      <x:c r="A200" s="13"/>
      <x:c r="B200" s="17"/>
      <x:c r="C200" s="13"/>
      <x:c r="D200" s="13"/>
      <x:c r="E200" s="13"/>
      <x:c r="F200" s="18"/>
      <x:c r="G200" s="18"/>
      <x:c r="H200" s="18"/>
      <x:c r="I200" s="18"/>
      <x:c r="J200" s="18"/>
      <x:c r="K200" s="16"/>
      <x:c r="L200" s="16"/>
      <x:c r="M200" s="19" t="str">
        <x:f>IF(O200&lt;&gt;"OK","",K200+L200)</x:f>
      </x:c>
      <x:c r="N200" s="13"/>
      <x:c r="O200" s="19" t="str">
        <x:f>IF(COUNTA(A200:L200,N200)=0,"",IF(OR(A200="",COUNTIF($A$5:$A$304,A200)&lt;&gt;1,COUNTIF(Ordens_Producao!$A$5:$A$104,C200)&lt;&gt;1,NOT(ISNUMBER(B200)),B200&lt;=0,NOT(ISNUMBER(F200)),F200&lt;0,NOT(ISNUMBER(G200)),G200&lt;0,NOT(ISNUMBER(H200)),H200&lt;0,NOT(ISNUMBER(I200)),I200&lt;0,NOT(ISNUMBER(J200)),J200&lt;0,NOT(ISNUMBER(K200)),K200&lt;0,NOT(ISNUMBER(L200)),L200&lt;0,I200+J200&gt;H200,D200="",E200=""),"REVISAR DADOS","OK"))</x:f>
      </x:c>
    </x:row>
    <x:row r="201">
      <x:c r="A201" s="13"/>
      <x:c r="B201" s="17"/>
      <x:c r="C201" s="13"/>
      <x:c r="D201" s="13"/>
      <x:c r="E201" s="13"/>
      <x:c r="F201" s="18"/>
      <x:c r="G201" s="18"/>
      <x:c r="H201" s="18"/>
      <x:c r="I201" s="18"/>
      <x:c r="J201" s="18"/>
      <x:c r="K201" s="16"/>
      <x:c r="L201" s="16"/>
      <x:c r="M201" s="19" t="str">
        <x:f>IF(O201&lt;&gt;"OK","",K201+L201)</x:f>
      </x:c>
      <x:c r="N201" s="13"/>
      <x:c r="O201" s="19" t="str">
        <x:f>IF(COUNTA(A201:L201,N201)=0,"",IF(OR(A201="",COUNTIF($A$5:$A$304,A201)&lt;&gt;1,COUNTIF(Ordens_Producao!$A$5:$A$104,C201)&lt;&gt;1,NOT(ISNUMBER(B201)),B201&lt;=0,NOT(ISNUMBER(F201)),F201&lt;0,NOT(ISNUMBER(G201)),G201&lt;0,NOT(ISNUMBER(H201)),H201&lt;0,NOT(ISNUMBER(I201)),I201&lt;0,NOT(ISNUMBER(J201)),J201&lt;0,NOT(ISNUMBER(K201)),K201&lt;0,NOT(ISNUMBER(L201)),L201&lt;0,I201+J201&gt;H201,D201="",E201=""),"REVISAR DADOS","OK"))</x:f>
      </x:c>
    </x:row>
    <x:row r="202">
      <x:c r="A202" s="13"/>
      <x:c r="B202" s="17"/>
      <x:c r="C202" s="13"/>
      <x:c r="D202" s="13"/>
      <x:c r="E202" s="13"/>
      <x:c r="F202" s="18"/>
      <x:c r="G202" s="18"/>
      <x:c r="H202" s="18"/>
      <x:c r="I202" s="18"/>
      <x:c r="J202" s="18"/>
      <x:c r="K202" s="16"/>
      <x:c r="L202" s="16"/>
      <x:c r="M202" s="19" t="str">
        <x:f>IF(O202&lt;&gt;"OK","",K202+L202)</x:f>
      </x:c>
      <x:c r="N202" s="13"/>
      <x:c r="O202" s="19" t="str">
        <x:f>IF(COUNTA(A202:L202,N202)=0,"",IF(OR(A202="",COUNTIF($A$5:$A$304,A202)&lt;&gt;1,COUNTIF(Ordens_Producao!$A$5:$A$104,C202)&lt;&gt;1,NOT(ISNUMBER(B202)),B202&lt;=0,NOT(ISNUMBER(F202)),F202&lt;0,NOT(ISNUMBER(G202)),G202&lt;0,NOT(ISNUMBER(H202)),H202&lt;0,NOT(ISNUMBER(I202)),I202&lt;0,NOT(ISNUMBER(J202)),J202&lt;0,NOT(ISNUMBER(K202)),K202&lt;0,NOT(ISNUMBER(L202)),L202&lt;0,I202+J202&gt;H202,D202="",E202=""),"REVISAR DADOS","OK"))</x:f>
      </x:c>
    </x:row>
    <x:row r="203">
      <x:c r="A203" s="13"/>
      <x:c r="B203" s="17"/>
      <x:c r="C203" s="13"/>
      <x:c r="D203" s="13"/>
      <x:c r="E203" s="13"/>
      <x:c r="F203" s="18"/>
      <x:c r="G203" s="18"/>
      <x:c r="H203" s="18"/>
      <x:c r="I203" s="18"/>
      <x:c r="J203" s="18"/>
      <x:c r="K203" s="16"/>
      <x:c r="L203" s="16"/>
      <x:c r="M203" s="19" t="str">
        <x:f>IF(O203&lt;&gt;"OK","",K203+L203)</x:f>
      </x:c>
      <x:c r="N203" s="13"/>
      <x:c r="O203" s="19" t="str">
        <x:f>IF(COUNTA(A203:L203,N203)=0,"",IF(OR(A203="",COUNTIF($A$5:$A$304,A203)&lt;&gt;1,COUNTIF(Ordens_Producao!$A$5:$A$104,C203)&lt;&gt;1,NOT(ISNUMBER(B203)),B203&lt;=0,NOT(ISNUMBER(F203)),F203&lt;0,NOT(ISNUMBER(G203)),G203&lt;0,NOT(ISNUMBER(H203)),H203&lt;0,NOT(ISNUMBER(I203)),I203&lt;0,NOT(ISNUMBER(J203)),J203&lt;0,NOT(ISNUMBER(K203)),K203&lt;0,NOT(ISNUMBER(L203)),L203&lt;0,I203+J203&gt;H203,D203="",E203=""),"REVISAR DADOS","OK"))</x:f>
      </x:c>
    </x:row>
    <x:row r="204">
      <x:c r="A204" s="13"/>
      <x:c r="B204" s="17"/>
      <x:c r="C204" s="13"/>
      <x:c r="D204" s="13"/>
      <x:c r="E204" s="13"/>
      <x:c r="F204" s="18"/>
      <x:c r="G204" s="18"/>
      <x:c r="H204" s="18"/>
      <x:c r="I204" s="18"/>
      <x:c r="J204" s="18"/>
      <x:c r="K204" s="16"/>
      <x:c r="L204" s="16"/>
      <x:c r="M204" s="19" t="str">
        <x:f>IF(O204&lt;&gt;"OK","",K204+L204)</x:f>
      </x:c>
      <x:c r="N204" s="13"/>
      <x:c r="O204" s="19" t="str">
        <x:f>IF(COUNTA(A204:L204,N204)=0,"",IF(OR(A204="",COUNTIF($A$5:$A$304,A204)&lt;&gt;1,COUNTIF(Ordens_Producao!$A$5:$A$104,C204)&lt;&gt;1,NOT(ISNUMBER(B204)),B204&lt;=0,NOT(ISNUMBER(F204)),F204&lt;0,NOT(ISNUMBER(G204)),G204&lt;0,NOT(ISNUMBER(H204)),H204&lt;0,NOT(ISNUMBER(I204)),I204&lt;0,NOT(ISNUMBER(J204)),J204&lt;0,NOT(ISNUMBER(K204)),K204&lt;0,NOT(ISNUMBER(L204)),L204&lt;0,I204+J204&gt;H204,D204="",E204=""),"REVISAR DADOS","OK"))</x:f>
      </x:c>
    </x:row>
    <x:row r="205">
      <x:c r="A205" s="13"/>
      <x:c r="B205" s="17"/>
      <x:c r="C205" s="13"/>
      <x:c r="D205" s="13"/>
      <x:c r="E205" s="13"/>
      <x:c r="F205" s="18"/>
      <x:c r="G205" s="18"/>
      <x:c r="H205" s="18"/>
      <x:c r="I205" s="18"/>
      <x:c r="J205" s="18"/>
      <x:c r="K205" s="16"/>
      <x:c r="L205" s="16"/>
      <x:c r="M205" s="19" t="str">
        <x:f>IF(O205&lt;&gt;"OK","",K205+L205)</x:f>
      </x:c>
      <x:c r="N205" s="13"/>
      <x:c r="O205" s="19" t="str">
        <x:f>IF(COUNTA(A205:L205,N205)=0,"",IF(OR(A205="",COUNTIF($A$5:$A$304,A205)&lt;&gt;1,COUNTIF(Ordens_Producao!$A$5:$A$104,C205)&lt;&gt;1,NOT(ISNUMBER(B205)),B205&lt;=0,NOT(ISNUMBER(F205)),F205&lt;0,NOT(ISNUMBER(G205)),G205&lt;0,NOT(ISNUMBER(H205)),H205&lt;0,NOT(ISNUMBER(I205)),I205&lt;0,NOT(ISNUMBER(J205)),J205&lt;0,NOT(ISNUMBER(K205)),K205&lt;0,NOT(ISNUMBER(L205)),L205&lt;0,I205+J205&gt;H205,D205="",E205=""),"REVISAR DADOS","OK"))</x:f>
      </x:c>
    </x:row>
    <x:row r="206">
      <x:c r="A206" s="13"/>
      <x:c r="B206" s="17"/>
      <x:c r="C206" s="13"/>
      <x:c r="D206" s="13"/>
      <x:c r="E206" s="13"/>
      <x:c r="F206" s="18"/>
      <x:c r="G206" s="18"/>
      <x:c r="H206" s="18"/>
      <x:c r="I206" s="18"/>
      <x:c r="J206" s="18"/>
      <x:c r="K206" s="16"/>
      <x:c r="L206" s="16"/>
      <x:c r="M206" s="19" t="str">
        <x:f>IF(O206&lt;&gt;"OK","",K206+L206)</x:f>
      </x:c>
      <x:c r="N206" s="13"/>
      <x:c r="O206" s="19" t="str">
        <x:f>IF(COUNTA(A206:L206,N206)=0,"",IF(OR(A206="",COUNTIF($A$5:$A$304,A206)&lt;&gt;1,COUNTIF(Ordens_Producao!$A$5:$A$104,C206)&lt;&gt;1,NOT(ISNUMBER(B206)),B206&lt;=0,NOT(ISNUMBER(F206)),F206&lt;0,NOT(ISNUMBER(G206)),G206&lt;0,NOT(ISNUMBER(H206)),H206&lt;0,NOT(ISNUMBER(I206)),I206&lt;0,NOT(ISNUMBER(J206)),J206&lt;0,NOT(ISNUMBER(K206)),K206&lt;0,NOT(ISNUMBER(L206)),L206&lt;0,I206+J206&gt;H206,D206="",E206=""),"REVISAR DADOS","OK"))</x:f>
      </x:c>
    </x:row>
    <x:row r="207">
      <x:c r="A207" s="13"/>
      <x:c r="B207" s="17"/>
      <x:c r="C207" s="13"/>
      <x:c r="D207" s="13"/>
      <x:c r="E207" s="13"/>
      <x:c r="F207" s="18"/>
      <x:c r="G207" s="18"/>
      <x:c r="H207" s="18"/>
      <x:c r="I207" s="18"/>
      <x:c r="J207" s="18"/>
      <x:c r="K207" s="16"/>
      <x:c r="L207" s="16"/>
      <x:c r="M207" s="19" t="str">
        <x:f>IF(O207&lt;&gt;"OK","",K207+L207)</x:f>
      </x:c>
      <x:c r="N207" s="13"/>
      <x:c r="O207" s="19" t="str">
        <x:f>IF(COUNTA(A207:L207,N207)=0,"",IF(OR(A207="",COUNTIF($A$5:$A$304,A207)&lt;&gt;1,COUNTIF(Ordens_Producao!$A$5:$A$104,C207)&lt;&gt;1,NOT(ISNUMBER(B207)),B207&lt;=0,NOT(ISNUMBER(F207)),F207&lt;0,NOT(ISNUMBER(G207)),G207&lt;0,NOT(ISNUMBER(H207)),H207&lt;0,NOT(ISNUMBER(I207)),I207&lt;0,NOT(ISNUMBER(J207)),J207&lt;0,NOT(ISNUMBER(K207)),K207&lt;0,NOT(ISNUMBER(L207)),L207&lt;0,I207+J207&gt;H207,D207="",E207=""),"REVISAR DADOS","OK"))</x:f>
      </x:c>
    </x:row>
    <x:row r="208">
      <x:c r="A208" s="13"/>
      <x:c r="B208" s="17"/>
      <x:c r="C208" s="13"/>
      <x:c r="D208" s="13"/>
      <x:c r="E208" s="13"/>
      <x:c r="F208" s="18"/>
      <x:c r="G208" s="18"/>
      <x:c r="H208" s="18"/>
      <x:c r="I208" s="18"/>
      <x:c r="J208" s="18"/>
      <x:c r="K208" s="16"/>
      <x:c r="L208" s="16"/>
      <x:c r="M208" s="19" t="str">
        <x:f>IF(O208&lt;&gt;"OK","",K208+L208)</x:f>
      </x:c>
      <x:c r="N208" s="13"/>
      <x:c r="O208" s="19" t="str">
        <x:f>IF(COUNTA(A208:L208,N208)=0,"",IF(OR(A208="",COUNTIF($A$5:$A$304,A208)&lt;&gt;1,COUNTIF(Ordens_Producao!$A$5:$A$104,C208)&lt;&gt;1,NOT(ISNUMBER(B208)),B208&lt;=0,NOT(ISNUMBER(F208)),F208&lt;0,NOT(ISNUMBER(G208)),G208&lt;0,NOT(ISNUMBER(H208)),H208&lt;0,NOT(ISNUMBER(I208)),I208&lt;0,NOT(ISNUMBER(J208)),J208&lt;0,NOT(ISNUMBER(K208)),K208&lt;0,NOT(ISNUMBER(L208)),L208&lt;0,I208+J208&gt;H208,D208="",E208=""),"REVISAR DADOS","OK"))</x:f>
      </x:c>
    </x:row>
    <x:row r="209">
      <x:c r="A209" s="13"/>
      <x:c r="B209" s="17"/>
      <x:c r="C209" s="13"/>
      <x:c r="D209" s="13"/>
      <x:c r="E209" s="13"/>
      <x:c r="F209" s="18"/>
      <x:c r="G209" s="18"/>
      <x:c r="H209" s="18"/>
      <x:c r="I209" s="18"/>
      <x:c r="J209" s="18"/>
      <x:c r="K209" s="16"/>
      <x:c r="L209" s="16"/>
      <x:c r="M209" s="19" t="str">
        <x:f>IF(O209&lt;&gt;"OK","",K209+L209)</x:f>
      </x:c>
      <x:c r="N209" s="13"/>
      <x:c r="O209" s="19" t="str">
        <x:f>IF(COUNTA(A209:L209,N209)=0,"",IF(OR(A209="",COUNTIF($A$5:$A$304,A209)&lt;&gt;1,COUNTIF(Ordens_Producao!$A$5:$A$104,C209)&lt;&gt;1,NOT(ISNUMBER(B209)),B209&lt;=0,NOT(ISNUMBER(F209)),F209&lt;0,NOT(ISNUMBER(G209)),G209&lt;0,NOT(ISNUMBER(H209)),H209&lt;0,NOT(ISNUMBER(I209)),I209&lt;0,NOT(ISNUMBER(J209)),J209&lt;0,NOT(ISNUMBER(K209)),K209&lt;0,NOT(ISNUMBER(L209)),L209&lt;0,I209+J209&gt;H209,D209="",E209=""),"REVISAR DADOS","OK"))</x:f>
      </x:c>
    </x:row>
    <x:row r="210">
      <x:c r="A210" s="13"/>
      <x:c r="B210" s="17"/>
      <x:c r="C210" s="13"/>
      <x:c r="D210" s="13"/>
      <x:c r="E210" s="13"/>
      <x:c r="F210" s="18"/>
      <x:c r="G210" s="18"/>
      <x:c r="H210" s="18"/>
      <x:c r="I210" s="18"/>
      <x:c r="J210" s="18"/>
      <x:c r="K210" s="16"/>
      <x:c r="L210" s="16"/>
      <x:c r="M210" s="19" t="str">
        <x:f>IF(O210&lt;&gt;"OK","",K210+L210)</x:f>
      </x:c>
      <x:c r="N210" s="13"/>
      <x:c r="O210" s="19" t="str">
        <x:f>IF(COUNTA(A210:L210,N210)=0,"",IF(OR(A210="",COUNTIF($A$5:$A$304,A210)&lt;&gt;1,COUNTIF(Ordens_Producao!$A$5:$A$104,C210)&lt;&gt;1,NOT(ISNUMBER(B210)),B210&lt;=0,NOT(ISNUMBER(F210)),F210&lt;0,NOT(ISNUMBER(G210)),G210&lt;0,NOT(ISNUMBER(H210)),H210&lt;0,NOT(ISNUMBER(I210)),I210&lt;0,NOT(ISNUMBER(J210)),J210&lt;0,NOT(ISNUMBER(K210)),K210&lt;0,NOT(ISNUMBER(L210)),L210&lt;0,I210+J210&gt;H210,D210="",E210=""),"REVISAR DADOS","OK"))</x:f>
      </x:c>
    </x:row>
    <x:row r="211">
      <x:c r="A211" s="13"/>
      <x:c r="B211" s="17"/>
      <x:c r="C211" s="13"/>
      <x:c r="D211" s="13"/>
      <x:c r="E211" s="13"/>
      <x:c r="F211" s="18"/>
      <x:c r="G211" s="18"/>
      <x:c r="H211" s="18"/>
      <x:c r="I211" s="18"/>
      <x:c r="J211" s="18"/>
      <x:c r="K211" s="16"/>
      <x:c r="L211" s="16"/>
      <x:c r="M211" s="19" t="str">
        <x:f>IF(O211&lt;&gt;"OK","",K211+L211)</x:f>
      </x:c>
      <x:c r="N211" s="13"/>
      <x:c r="O211" s="19" t="str">
        <x:f>IF(COUNTA(A211:L211,N211)=0,"",IF(OR(A211="",COUNTIF($A$5:$A$304,A211)&lt;&gt;1,COUNTIF(Ordens_Producao!$A$5:$A$104,C211)&lt;&gt;1,NOT(ISNUMBER(B211)),B211&lt;=0,NOT(ISNUMBER(F211)),F211&lt;0,NOT(ISNUMBER(G211)),G211&lt;0,NOT(ISNUMBER(H211)),H211&lt;0,NOT(ISNUMBER(I211)),I211&lt;0,NOT(ISNUMBER(J211)),J211&lt;0,NOT(ISNUMBER(K211)),K211&lt;0,NOT(ISNUMBER(L211)),L211&lt;0,I211+J211&gt;H211,D211="",E211=""),"REVISAR DADOS","OK"))</x:f>
      </x:c>
    </x:row>
    <x:row r="212">
      <x:c r="A212" s="13"/>
      <x:c r="B212" s="17"/>
      <x:c r="C212" s="13"/>
      <x:c r="D212" s="13"/>
      <x:c r="E212" s="13"/>
      <x:c r="F212" s="18"/>
      <x:c r="G212" s="18"/>
      <x:c r="H212" s="18"/>
      <x:c r="I212" s="18"/>
      <x:c r="J212" s="18"/>
      <x:c r="K212" s="16"/>
      <x:c r="L212" s="16"/>
      <x:c r="M212" s="19" t="str">
        <x:f>IF(O212&lt;&gt;"OK","",K212+L212)</x:f>
      </x:c>
      <x:c r="N212" s="13"/>
      <x:c r="O212" s="19" t="str">
        <x:f>IF(COUNTA(A212:L212,N212)=0,"",IF(OR(A212="",COUNTIF($A$5:$A$304,A212)&lt;&gt;1,COUNTIF(Ordens_Producao!$A$5:$A$104,C212)&lt;&gt;1,NOT(ISNUMBER(B212)),B212&lt;=0,NOT(ISNUMBER(F212)),F212&lt;0,NOT(ISNUMBER(G212)),G212&lt;0,NOT(ISNUMBER(H212)),H212&lt;0,NOT(ISNUMBER(I212)),I212&lt;0,NOT(ISNUMBER(J212)),J212&lt;0,NOT(ISNUMBER(K212)),K212&lt;0,NOT(ISNUMBER(L212)),L212&lt;0,I212+J212&gt;H212,D212="",E212=""),"REVISAR DADOS","OK"))</x:f>
      </x:c>
    </x:row>
    <x:row r="213">
      <x:c r="A213" s="13"/>
      <x:c r="B213" s="17"/>
      <x:c r="C213" s="13"/>
      <x:c r="D213" s="13"/>
      <x:c r="E213" s="13"/>
      <x:c r="F213" s="18"/>
      <x:c r="G213" s="18"/>
      <x:c r="H213" s="18"/>
      <x:c r="I213" s="18"/>
      <x:c r="J213" s="18"/>
      <x:c r="K213" s="16"/>
      <x:c r="L213" s="16"/>
      <x:c r="M213" s="19" t="str">
        <x:f>IF(O213&lt;&gt;"OK","",K213+L213)</x:f>
      </x:c>
      <x:c r="N213" s="13"/>
      <x:c r="O213" s="19" t="str">
        <x:f>IF(COUNTA(A213:L213,N213)=0,"",IF(OR(A213="",COUNTIF($A$5:$A$304,A213)&lt;&gt;1,COUNTIF(Ordens_Producao!$A$5:$A$104,C213)&lt;&gt;1,NOT(ISNUMBER(B213)),B213&lt;=0,NOT(ISNUMBER(F213)),F213&lt;0,NOT(ISNUMBER(G213)),G213&lt;0,NOT(ISNUMBER(H213)),H213&lt;0,NOT(ISNUMBER(I213)),I213&lt;0,NOT(ISNUMBER(J213)),J213&lt;0,NOT(ISNUMBER(K213)),K213&lt;0,NOT(ISNUMBER(L213)),L213&lt;0,I213+J213&gt;H213,D213="",E213=""),"REVISAR DADOS","OK"))</x:f>
      </x:c>
    </x:row>
    <x:row r="214">
      <x:c r="A214" s="13"/>
      <x:c r="B214" s="17"/>
      <x:c r="C214" s="13"/>
      <x:c r="D214" s="13"/>
      <x:c r="E214" s="13"/>
      <x:c r="F214" s="18"/>
      <x:c r="G214" s="18"/>
      <x:c r="H214" s="18"/>
      <x:c r="I214" s="18"/>
      <x:c r="J214" s="18"/>
      <x:c r="K214" s="16"/>
      <x:c r="L214" s="16"/>
      <x:c r="M214" s="19" t="str">
        <x:f>IF(O214&lt;&gt;"OK","",K214+L214)</x:f>
      </x:c>
      <x:c r="N214" s="13"/>
      <x:c r="O214" s="19" t="str">
        <x:f>IF(COUNTA(A214:L214,N214)=0,"",IF(OR(A214="",COUNTIF($A$5:$A$304,A214)&lt;&gt;1,COUNTIF(Ordens_Producao!$A$5:$A$104,C214)&lt;&gt;1,NOT(ISNUMBER(B214)),B214&lt;=0,NOT(ISNUMBER(F214)),F214&lt;0,NOT(ISNUMBER(G214)),G214&lt;0,NOT(ISNUMBER(H214)),H214&lt;0,NOT(ISNUMBER(I214)),I214&lt;0,NOT(ISNUMBER(J214)),J214&lt;0,NOT(ISNUMBER(K214)),K214&lt;0,NOT(ISNUMBER(L214)),L214&lt;0,I214+J214&gt;H214,D214="",E214=""),"REVISAR DADOS","OK"))</x:f>
      </x:c>
    </x:row>
    <x:row r="215">
      <x:c r="A215" s="13"/>
      <x:c r="B215" s="17"/>
      <x:c r="C215" s="13"/>
      <x:c r="D215" s="13"/>
      <x:c r="E215" s="13"/>
      <x:c r="F215" s="18"/>
      <x:c r="G215" s="18"/>
      <x:c r="H215" s="18"/>
      <x:c r="I215" s="18"/>
      <x:c r="J215" s="18"/>
      <x:c r="K215" s="16"/>
      <x:c r="L215" s="16"/>
      <x:c r="M215" s="19" t="str">
        <x:f>IF(O215&lt;&gt;"OK","",K215+L215)</x:f>
      </x:c>
      <x:c r="N215" s="13"/>
      <x:c r="O215" s="19" t="str">
        <x:f>IF(COUNTA(A215:L215,N215)=0,"",IF(OR(A215="",COUNTIF($A$5:$A$304,A215)&lt;&gt;1,COUNTIF(Ordens_Producao!$A$5:$A$104,C215)&lt;&gt;1,NOT(ISNUMBER(B215)),B215&lt;=0,NOT(ISNUMBER(F215)),F215&lt;0,NOT(ISNUMBER(G215)),G215&lt;0,NOT(ISNUMBER(H215)),H215&lt;0,NOT(ISNUMBER(I215)),I215&lt;0,NOT(ISNUMBER(J215)),J215&lt;0,NOT(ISNUMBER(K215)),K215&lt;0,NOT(ISNUMBER(L215)),L215&lt;0,I215+J215&gt;H215,D215="",E215=""),"REVISAR DADOS","OK"))</x:f>
      </x:c>
    </x:row>
    <x:row r="216">
      <x:c r="A216" s="13"/>
      <x:c r="B216" s="17"/>
      <x:c r="C216" s="13"/>
      <x:c r="D216" s="13"/>
      <x:c r="E216" s="13"/>
      <x:c r="F216" s="18"/>
      <x:c r="G216" s="18"/>
      <x:c r="H216" s="18"/>
      <x:c r="I216" s="18"/>
      <x:c r="J216" s="18"/>
      <x:c r="K216" s="16"/>
      <x:c r="L216" s="16"/>
      <x:c r="M216" s="19" t="str">
        <x:f>IF(O216&lt;&gt;"OK","",K216+L216)</x:f>
      </x:c>
      <x:c r="N216" s="13"/>
      <x:c r="O216" s="19" t="str">
        <x:f>IF(COUNTA(A216:L216,N216)=0,"",IF(OR(A216="",COUNTIF($A$5:$A$304,A216)&lt;&gt;1,COUNTIF(Ordens_Producao!$A$5:$A$104,C216)&lt;&gt;1,NOT(ISNUMBER(B216)),B216&lt;=0,NOT(ISNUMBER(F216)),F216&lt;0,NOT(ISNUMBER(G216)),G216&lt;0,NOT(ISNUMBER(H216)),H216&lt;0,NOT(ISNUMBER(I216)),I216&lt;0,NOT(ISNUMBER(J216)),J216&lt;0,NOT(ISNUMBER(K216)),K216&lt;0,NOT(ISNUMBER(L216)),L216&lt;0,I216+J216&gt;H216,D216="",E216=""),"REVISAR DADOS","OK"))</x:f>
      </x:c>
    </x:row>
    <x:row r="217">
      <x:c r="A217" s="13"/>
      <x:c r="B217" s="17"/>
      <x:c r="C217" s="13"/>
      <x:c r="D217" s="13"/>
      <x:c r="E217" s="13"/>
      <x:c r="F217" s="18"/>
      <x:c r="G217" s="18"/>
      <x:c r="H217" s="18"/>
      <x:c r="I217" s="18"/>
      <x:c r="J217" s="18"/>
      <x:c r="K217" s="16"/>
      <x:c r="L217" s="16"/>
      <x:c r="M217" s="19" t="str">
        <x:f>IF(O217&lt;&gt;"OK","",K217+L217)</x:f>
      </x:c>
      <x:c r="N217" s="13"/>
      <x:c r="O217" s="19" t="str">
        <x:f>IF(COUNTA(A217:L217,N217)=0,"",IF(OR(A217="",COUNTIF($A$5:$A$304,A217)&lt;&gt;1,COUNTIF(Ordens_Producao!$A$5:$A$104,C217)&lt;&gt;1,NOT(ISNUMBER(B217)),B217&lt;=0,NOT(ISNUMBER(F217)),F217&lt;0,NOT(ISNUMBER(G217)),G217&lt;0,NOT(ISNUMBER(H217)),H217&lt;0,NOT(ISNUMBER(I217)),I217&lt;0,NOT(ISNUMBER(J217)),J217&lt;0,NOT(ISNUMBER(K217)),K217&lt;0,NOT(ISNUMBER(L217)),L217&lt;0,I217+J217&gt;H217,D217="",E217=""),"REVISAR DADOS","OK"))</x:f>
      </x:c>
    </x:row>
    <x:row r="218">
      <x:c r="A218" s="13"/>
      <x:c r="B218" s="17"/>
      <x:c r="C218" s="13"/>
      <x:c r="D218" s="13"/>
      <x:c r="E218" s="13"/>
      <x:c r="F218" s="18"/>
      <x:c r="G218" s="18"/>
      <x:c r="H218" s="18"/>
      <x:c r="I218" s="18"/>
      <x:c r="J218" s="18"/>
      <x:c r="K218" s="16"/>
      <x:c r="L218" s="16"/>
      <x:c r="M218" s="19" t="str">
        <x:f>IF(O218&lt;&gt;"OK","",K218+L218)</x:f>
      </x:c>
      <x:c r="N218" s="13"/>
      <x:c r="O218" s="19" t="str">
        <x:f>IF(COUNTA(A218:L218,N218)=0,"",IF(OR(A218="",COUNTIF($A$5:$A$304,A218)&lt;&gt;1,COUNTIF(Ordens_Producao!$A$5:$A$104,C218)&lt;&gt;1,NOT(ISNUMBER(B218)),B218&lt;=0,NOT(ISNUMBER(F218)),F218&lt;0,NOT(ISNUMBER(G218)),G218&lt;0,NOT(ISNUMBER(H218)),H218&lt;0,NOT(ISNUMBER(I218)),I218&lt;0,NOT(ISNUMBER(J218)),J218&lt;0,NOT(ISNUMBER(K218)),K218&lt;0,NOT(ISNUMBER(L218)),L218&lt;0,I218+J218&gt;H218,D218="",E218=""),"REVISAR DADOS","OK"))</x:f>
      </x:c>
    </x:row>
    <x:row r="219">
      <x:c r="A219" s="13"/>
      <x:c r="B219" s="17"/>
      <x:c r="C219" s="13"/>
      <x:c r="D219" s="13"/>
      <x:c r="E219" s="13"/>
      <x:c r="F219" s="18"/>
      <x:c r="G219" s="18"/>
      <x:c r="H219" s="18"/>
      <x:c r="I219" s="18"/>
      <x:c r="J219" s="18"/>
      <x:c r="K219" s="16"/>
      <x:c r="L219" s="16"/>
      <x:c r="M219" s="19" t="str">
        <x:f>IF(O219&lt;&gt;"OK","",K219+L219)</x:f>
      </x:c>
      <x:c r="N219" s="13"/>
      <x:c r="O219" s="19" t="str">
        <x:f>IF(COUNTA(A219:L219,N219)=0,"",IF(OR(A219="",COUNTIF($A$5:$A$304,A219)&lt;&gt;1,COUNTIF(Ordens_Producao!$A$5:$A$104,C219)&lt;&gt;1,NOT(ISNUMBER(B219)),B219&lt;=0,NOT(ISNUMBER(F219)),F219&lt;0,NOT(ISNUMBER(G219)),G219&lt;0,NOT(ISNUMBER(H219)),H219&lt;0,NOT(ISNUMBER(I219)),I219&lt;0,NOT(ISNUMBER(J219)),J219&lt;0,NOT(ISNUMBER(K219)),K219&lt;0,NOT(ISNUMBER(L219)),L219&lt;0,I219+J219&gt;H219,D219="",E219=""),"REVISAR DADOS","OK"))</x:f>
      </x:c>
    </x:row>
    <x:row r="220">
      <x:c r="A220" s="13"/>
      <x:c r="B220" s="17"/>
      <x:c r="C220" s="13"/>
      <x:c r="D220" s="13"/>
      <x:c r="E220" s="13"/>
      <x:c r="F220" s="18"/>
      <x:c r="G220" s="18"/>
      <x:c r="H220" s="18"/>
      <x:c r="I220" s="18"/>
      <x:c r="J220" s="18"/>
      <x:c r="K220" s="16"/>
      <x:c r="L220" s="16"/>
      <x:c r="M220" s="19" t="str">
        <x:f>IF(O220&lt;&gt;"OK","",K220+L220)</x:f>
      </x:c>
      <x:c r="N220" s="13"/>
      <x:c r="O220" s="19" t="str">
        <x:f>IF(COUNTA(A220:L220,N220)=0,"",IF(OR(A220="",COUNTIF($A$5:$A$304,A220)&lt;&gt;1,COUNTIF(Ordens_Producao!$A$5:$A$104,C220)&lt;&gt;1,NOT(ISNUMBER(B220)),B220&lt;=0,NOT(ISNUMBER(F220)),F220&lt;0,NOT(ISNUMBER(G220)),G220&lt;0,NOT(ISNUMBER(H220)),H220&lt;0,NOT(ISNUMBER(I220)),I220&lt;0,NOT(ISNUMBER(J220)),J220&lt;0,NOT(ISNUMBER(K220)),K220&lt;0,NOT(ISNUMBER(L220)),L220&lt;0,I220+J220&gt;H220,D220="",E220=""),"REVISAR DADOS","OK"))</x:f>
      </x:c>
    </x:row>
    <x:row r="221">
      <x:c r="A221" s="13"/>
      <x:c r="B221" s="17"/>
      <x:c r="C221" s="13"/>
      <x:c r="D221" s="13"/>
      <x:c r="E221" s="13"/>
      <x:c r="F221" s="18"/>
      <x:c r="G221" s="18"/>
      <x:c r="H221" s="18"/>
      <x:c r="I221" s="18"/>
      <x:c r="J221" s="18"/>
      <x:c r="K221" s="16"/>
      <x:c r="L221" s="16"/>
      <x:c r="M221" s="19" t="str">
        <x:f>IF(O221&lt;&gt;"OK","",K221+L221)</x:f>
      </x:c>
      <x:c r="N221" s="13"/>
      <x:c r="O221" s="19" t="str">
        <x:f>IF(COUNTA(A221:L221,N221)=0,"",IF(OR(A221="",COUNTIF($A$5:$A$304,A221)&lt;&gt;1,COUNTIF(Ordens_Producao!$A$5:$A$104,C221)&lt;&gt;1,NOT(ISNUMBER(B221)),B221&lt;=0,NOT(ISNUMBER(F221)),F221&lt;0,NOT(ISNUMBER(G221)),G221&lt;0,NOT(ISNUMBER(H221)),H221&lt;0,NOT(ISNUMBER(I221)),I221&lt;0,NOT(ISNUMBER(J221)),J221&lt;0,NOT(ISNUMBER(K221)),K221&lt;0,NOT(ISNUMBER(L221)),L221&lt;0,I221+J221&gt;H221,D221="",E221=""),"REVISAR DADOS","OK"))</x:f>
      </x:c>
    </x:row>
    <x:row r="222">
      <x:c r="A222" s="13"/>
      <x:c r="B222" s="17"/>
      <x:c r="C222" s="13"/>
      <x:c r="D222" s="13"/>
      <x:c r="E222" s="13"/>
      <x:c r="F222" s="18"/>
      <x:c r="G222" s="18"/>
      <x:c r="H222" s="18"/>
      <x:c r="I222" s="18"/>
      <x:c r="J222" s="18"/>
      <x:c r="K222" s="16"/>
      <x:c r="L222" s="16"/>
      <x:c r="M222" s="19" t="str">
        <x:f>IF(O222&lt;&gt;"OK","",K222+L222)</x:f>
      </x:c>
      <x:c r="N222" s="13"/>
      <x:c r="O222" s="19" t="str">
        <x:f>IF(COUNTA(A222:L222,N222)=0,"",IF(OR(A222="",COUNTIF($A$5:$A$304,A222)&lt;&gt;1,COUNTIF(Ordens_Producao!$A$5:$A$104,C222)&lt;&gt;1,NOT(ISNUMBER(B222)),B222&lt;=0,NOT(ISNUMBER(F222)),F222&lt;0,NOT(ISNUMBER(G222)),G222&lt;0,NOT(ISNUMBER(H222)),H222&lt;0,NOT(ISNUMBER(I222)),I222&lt;0,NOT(ISNUMBER(J222)),J222&lt;0,NOT(ISNUMBER(K222)),K222&lt;0,NOT(ISNUMBER(L222)),L222&lt;0,I222+J222&gt;H222,D222="",E222=""),"REVISAR DADOS","OK"))</x:f>
      </x:c>
    </x:row>
    <x:row r="223">
      <x:c r="A223" s="13"/>
      <x:c r="B223" s="17"/>
      <x:c r="C223" s="13"/>
      <x:c r="D223" s="13"/>
      <x:c r="E223" s="13"/>
      <x:c r="F223" s="18"/>
      <x:c r="G223" s="18"/>
      <x:c r="H223" s="18"/>
      <x:c r="I223" s="18"/>
      <x:c r="J223" s="18"/>
      <x:c r="K223" s="16"/>
      <x:c r="L223" s="16"/>
      <x:c r="M223" s="19" t="str">
        <x:f>IF(O223&lt;&gt;"OK","",K223+L223)</x:f>
      </x:c>
      <x:c r="N223" s="13"/>
      <x:c r="O223" s="19" t="str">
        <x:f>IF(COUNTA(A223:L223,N223)=0,"",IF(OR(A223="",COUNTIF($A$5:$A$304,A223)&lt;&gt;1,COUNTIF(Ordens_Producao!$A$5:$A$104,C223)&lt;&gt;1,NOT(ISNUMBER(B223)),B223&lt;=0,NOT(ISNUMBER(F223)),F223&lt;0,NOT(ISNUMBER(G223)),G223&lt;0,NOT(ISNUMBER(H223)),H223&lt;0,NOT(ISNUMBER(I223)),I223&lt;0,NOT(ISNUMBER(J223)),J223&lt;0,NOT(ISNUMBER(K223)),K223&lt;0,NOT(ISNUMBER(L223)),L223&lt;0,I223+J223&gt;H223,D223="",E223=""),"REVISAR DADOS","OK"))</x:f>
      </x:c>
    </x:row>
    <x:row r="224">
      <x:c r="A224" s="13"/>
      <x:c r="B224" s="17"/>
      <x:c r="C224" s="13"/>
      <x:c r="D224" s="13"/>
      <x:c r="E224" s="13"/>
      <x:c r="F224" s="18"/>
      <x:c r="G224" s="18"/>
      <x:c r="H224" s="18"/>
      <x:c r="I224" s="18"/>
      <x:c r="J224" s="18"/>
      <x:c r="K224" s="16"/>
      <x:c r="L224" s="16"/>
      <x:c r="M224" s="19" t="str">
        <x:f>IF(O224&lt;&gt;"OK","",K224+L224)</x:f>
      </x:c>
      <x:c r="N224" s="13"/>
      <x:c r="O224" s="19" t="str">
        <x:f>IF(COUNTA(A224:L224,N224)=0,"",IF(OR(A224="",COUNTIF($A$5:$A$304,A224)&lt;&gt;1,COUNTIF(Ordens_Producao!$A$5:$A$104,C224)&lt;&gt;1,NOT(ISNUMBER(B224)),B224&lt;=0,NOT(ISNUMBER(F224)),F224&lt;0,NOT(ISNUMBER(G224)),G224&lt;0,NOT(ISNUMBER(H224)),H224&lt;0,NOT(ISNUMBER(I224)),I224&lt;0,NOT(ISNUMBER(J224)),J224&lt;0,NOT(ISNUMBER(K224)),K224&lt;0,NOT(ISNUMBER(L224)),L224&lt;0,I224+J224&gt;H224,D224="",E224=""),"REVISAR DADOS","OK"))</x:f>
      </x:c>
    </x:row>
    <x:row r="225">
      <x:c r="A225" s="13"/>
      <x:c r="B225" s="17"/>
      <x:c r="C225" s="13"/>
      <x:c r="D225" s="13"/>
      <x:c r="E225" s="13"/>
      <x:c r="F225" s="18"/>
      <x:c r="G225" s="18"/>
      <x:c r="H225" s="18"/>
      <x:c r="I225" s="18"/>
      <x:c r="J225" s="18"/>
      <x:c r="K225" s="16"/>
      <x:c r="L225" s="16"/>
      <x:c r="M225" s="19" t="str">
        <x:f>IF(O225&lt;&gt;"OK","",K225+L225)</x:f>
      </x:c>
      <x:c r="N225" s="13"/>
      <x:c r="O225" s="19" t="str">
        <x:f>IF(COUNTA(A225:L225,N225)=0,"",IF(OR(A225="",COUNTIF($A$5:$A$304,A225)&lt;&gt;1,COUNTIF(Ordens_Producao!$A$5:$A$104,C225)&lt;&gt;1,NOT(ISNUMBER(B225)),B225&lt;=0,NOT(ISNUMBER(F225)),F225&lt;0,NOT(ISNUMBER(G225)),G225&lt;0,NOT(ISNUMBER(H225)),H225&lt;0,NOT(ISNUMBER(I225)),I225&lt;0,NOT(ISNUMBER(J225)),J225&lt;0,NOT(ISNUMBER(K225)),K225&lt;0,NOT(ISNUMBER(L225)),L225&lt;0,I225+J225&gt;H225,D225="",E225=""),"REVISAR DADOS","OK"))</x:f>
      </x:c>
    </x:row>
    <x:row r="226">
      <x:c r="A226" s="13"/>
      <x:c r="B226" s="17"/>
      <x:c r="C226" s="13"/>
      <x:c r="D226" s="13"/>
      <x:c r="E226" s="13"/>
      <x:c r="F226" s="18"/>
      <x:c r="G226" s="18"/>
      <x:c r="H226" s="18"/>
      <x:c r="I226" s="18"/>
      <x:c r="J226" s="18"/>
      <x:c r="K226" s="16"/>
      <x:c r="L226" s="16"/>
      <x:c r="M226" s="19" t="str">
        <x:f>IF(O226&lt;&gt;"OK","",K226+L226)</x:f>
      </x:c>
      <x:c r="N226" s="13"/>
      <x:c r="O226" s="19" t="str">
        <x:f>IF(COUNTA(A226:L226,N226)=0,"",IF(OR(A226="",COUNTIF($A$5:$A$304,A226)&lt;&gt;1,COUNTIF(Ordens_Producao!$A$5:$A$104,C226)&lt;&gt;1,NOT(ISNUMBER(B226)),B226&lt;=0,NOT(ISNUMBER(F226)),F226&lt;0,NOT(ISNUMBER(G226)),G226&lt;0,NOT(ISNUMBER(H226)),H226&lt;0,NOT(ISNUMBER(I226)),I226&lt;0,NOT(ISNUMBER(J226)),J226&lt;0,NOT(ISNUMBER(K226)),K226&lt;0,NOT(ISNUMBER(L226)),L226&lt;0,I226+J226&gt;H226,D226="",E226=""),"REVISAR DADOS","OK"))</x:f>
      </x:c>
    </x:row>
    <x:row r="227">
      <x:c r="A227" s="13"/>
      <x:c r="B227" s="17"/>
      <x:c r="C227" s="13"/>
      <x:c r="D227" s="13"/>
      <x:c r="E227" s="13"/>
      <x:c r="F227" s="18"/>
      <x:c r="G227" s="18"/>
      <x:c r="H227" s="18"/>
      <x:c r="I227" s="18"/>
      <x:c r="J227" s="18"/>
      <x:c r="K227" s="16"/>
      <x:c r="L227" s="16"/>
      <x:c r="M227" s="19" t="str">
        <x:f>IF(O227&lt;&gt;"OK","",K227+L227)</x:f>
      </x:c>
      <x:c r="N227" s="13"/>
      <x:c r="O227" s="19" t="str">
        <x:f>IF(COUNTA(A227:L227,N227)=0,"",IF(OR(A227="",COUNTIF($A$5:$A$304,A227)&lt;&gt;1,COUNTIF(Ordens_Producao!$A$5:$A$104,C227)&lt;&gt;1,NOT(ISNUMBER(B227)),B227&lt;=0,NOT(ISNUMBER(F227)),F227&lt;0,NOT(ISNUMBER(G227)),G227&lt;0,NOT(ISNUMBER(H227)),H227&lt;0,NOT(ISNUMBER(I227)),I227&lt;0,NOT(ISNUMBER(J227)),J227&lt;0,NOT(ISNUMBER(K227)),K227&lt;0,NOT(ISNUMBER(L227)),L227&lt;0,I227+J227&gt;H227,D227="",E227=""),"REVISAR DADOS","OK"))</x:f>
      </x:c>
    </x:row>
    <x:row r="228">
      <x:c r="A228" s="13"/>
      <x:c r="B228" s="17"/>
      <x:c r="C228" s="13"/>
      <x:c r="D228" s="13"/>
      <x:c r="E228" s="13"/>
      <x:c r="F228" s="18"/>
      <x:c r="G228" s="18"/>
      <x:c r="H228" s="18"/>
      <x:c r="I228" s="18"/>
      <x:c r="J228" s="18"/>
      <x:c r="K228" s="16"/>
      <x:c r="L228" s="16"/>
      <x:c r="M228" s="19" t="str">
        <x:f>IF(O228&lt;&gt;"OK","",K228+L228)</x:f>
      </x:c>
      <x:c r="N228" s="13"/>
      <x:c r="O228" s="19" t="str">
        <x:f>IF(COUNTA(A228:L228,N228)=0,"",IF(OR(A228="",COUNTIF($A$5:$A$304,A228)&lt;&gt;1,COUNTIF(Ordens_Producao!$A$5:$A$104,C228)&lt;&gt;1,NOT(ISNUMBER(B228)),B228&lt;=0,NOT(ISNUMBER(F228)),F228&lt;0,NOT(ISNUMBER(G228)),G228&lt;0,NOT(ISNUMBER(H228)),H228&lt;0,NOT(ISNUMBER(I228)),I228&lt;0,NOT(ISNUMBER(J228)),J228&lt;0,NOT(ISNUMBER(K228)),K228&lt;0,NOT(ISNUMBER(L228)),L228&lt;0,I228+J228&gt;H228,D228="",E228=""),"REVISAR DADOS","OK"))</x:f>
      </x:c>
    </x:row>
    <x:row r="229">
      <x:c r="A229" s="13"/>
      <x:c r="B229" s="17"/>
      <x:c r="C229" s="13"/>
      <x:c r="D229" s="13"/>
      <x:c r="E229" s="13"/>
      <x:c r="F229" s="18"/>
      <x:c r="G229" s="18"/>
      <x:c r="H229" s="18"/>
      <x:c r="I229" s="18"/>
      <x:c r="J229" s="18"/>
      <x:c r="K229" s="16"/>
      <x:c r="L229" s="16"/>
      <x:c r="M229" s="19" t="str">
        <x:f>IF(O229&lt;&gt;"OK","",K229+L229)</x:f>
      </x:c>
      <x:c r="N229" s="13"/>
      <x:c r="O229" s="19" t="str">
        <x:f>IF(COUNTA(A229:L229,N229)=0,"",IF(OR(A229="",COUNTIF($A$5:$A$304,A229)&lt;&gt;1,COUNTIF(Ordens_Producao!$A$5:$A$104,C229)&lt;&gt;1,NOT(ISNUMBER(B229)),B229&lt;=0,NOT(ISNUMBER(F229)),F229&lt;0,NOT(ISNUMBER(G229)),G229&lt;0,NOT(ISNUMBER(H229)),H229&lt;0,NOT(ISNUMBER(I229)),I229&lt;0,NOT(ISNUMBER(J229)),J229&lt;0,NOT(ISNUMBER(K229)),K229&lt;0,NOT(ISNUMBER(L229)),L229&lt;0,I229+J229&gt;H229,D229="",E229=""),"REVISAR DADOS","OK"))</x:f>
      </x:c>
    </x:row>
    <x:row r="230">
      <x:c r="A230" s="13"/>
      <x:c r="B230" s="17"/>
      <x:c r="C230" s="13"/>
      <x:c r="D230" s="13"/>
      <x:c r="E230" s="13"/>
      <x:c r="F230" s="18"/>
      <x:c r="G230" s="18"/>
      <x:c r="H230" s="18"/>
      <x:c r="I230" s="18"/>
      <x:c r="J230" s="18"/>
      <x:c r="K230" s="16"/>
      <x:c r="L230" s="16"/>
      <x:c r="M230" s="19" t="str">
        <x:f>IF(O230&lt;&gt;"OK","",K230+L230)</x:f>
      </x:c>
      <x:c r="N230" s="13"/>
      <x:c r="O230" s="19" t="str">
        <x:f>IF(COUNTA(A230:L230,N230)=0,"",IF(OR(A230="",COUNTIF($A$5:$A$304,A230)&lt;&gt;1,COUNTIF(Ordens_Producao!$A$5:$A$104,C230)&lt;&gt;1,NOT(ISNUMBER(B230)),B230&lt;=0,NOT(ISNUMBER(F230)),F230&lt;0,NOT(ISNUMBER(G230)),G230&lt;0,NOT(ISNUMBER(H230)),H230&lt;0,NOT(ISNUMBER(I230)),I230&lt;0,NOT(ISNUMBER(J230)),J230&lt;0,NOT(ISNUMBER(K230)),K230&lt;0,NOT(ISNUMBER(L230)),L230&lt;0,I230+J230&gt;H230,D230="",E230=""),"REVISAR DADOS","OK"))</x:f>
      </x:c>
    </x:row>
    <x:row r="231">
      <x:c r="A231" s="13"/>
      <x:c r="B231" s="17"/>
      <x:c r="C231" s="13"/>
      <x:c r="D231" s="13"/>
      <x:c r="E231" s="13"/>
      <x:c r="F231" s="18"/>
      <x:c r="G231" s="18"/>
      <x:c r="H231" s="18"/>
      <x:c r="I231" s="18"/>
      <x:c r="J231" s="18"/>
      <x:c r="K231" s="16"/>
      <x:c r="L231" s="16"/>
      <x:c r="M231" s="19" t="str">
        <x:f>IF(O231&lt;&gt;"OK","",K231+L231)</x:f>
      </x:c>
      <x:c r="N231" s="13"/>
      <x:c r="O231" s="19" t="str">
        <x:f>IF(COUNTA(A231:L231,N231)=0,"",IF(OR(A231="",COUNTIF($A$5:$A$304,A231)&lt;&gt;1,COUNTIF(Ordens_Producao!$A$5:$A$104,C231)&lt;&gt;1,NOT(ISNUMBER(B231)),B231&lt;=0,NOT(ISNUMBER(F231)),F231&lt;0,NOT(ISNUMBER(G231)),G231&lt;0,NOT(ISNUMBER(H231)),H231&lt;0,NOT(ISNUMBER(I231)),I231&lt;0,NOT(ISNUMBER(J231)),J231&lt;0,NOT(ISNUMBER(K231)),K231&lt;0,NOT(ISNUMBER(L231)),L231&lt;0,I231+J231&gt;H231,D231="",E231=""),"REVISAR DADOS","OK"))</x:f>
      </x:c>
    </x:row>
    <x:row r="232">
      <x:c r="A232" s="13"/>
      <x:c r="B232" s="17"/>
      <x:c r="C232" s="13"/>
      <x:c r="D232" s="13"/>
      <x:c r="E232" s="13"/>
      <x:c r="F232" s="18"/>
      <x:c r="G232" s="18"/>
      <x:c r="H232" s="18"/>
      <x:c r="I232" s="18"/>
      <x:c r="J232" s="18"/>
      <x:c r="K232" s="16"/>
      <x:c r="L232" s="16"/>
      <x:c r="M232" s="19" t="str">
        <x:f>IF(O232&lt;&gt;"OK","",K232+L232)</x:f>
      </x:c>
      <x:c r="N232" s="13"/>
      <x:c r="O232" s="19" t="str">
        <x:f>IF(COUNTA(A232:L232,N232)=0,"",IF(OR(A232="",COUNTIF($A$5:$A$304,A232)&lt;&gt;1,COUNTIF(Ordens_Producao!$A$5:$A$104,C232)&lt;&gt;1,NOT(ISNUMBER(B232)),B232&lt;=0,NOT(ISNUMBER(F232)),F232&lt;0,NOT(ISNUMBER(G232)),G232&lt;0,NOT(ISNUMBER(H232)),H232&lt;0,NOT(ISNUMBER(I232)),I232&lt;0,NOT(ISNUMBER(J232)),J232&lt;0,NOT(ISNUMBER(K232)),K232&lt;0,NOT(ISNUMBER(L232)),L232&lt;0,I232+J232&gt;H232,D232="",E232=""),"REVISAR DADOS","OK"))</x:f>
      </x:c>
    </x:row>
    <x:row r="233">
      <x:c r="A233" s="13"/>
      <x:c r="B233" s="17"/>
      <x:c r="C233" s="13"/>
      <x:c r="D233" s="13"/>
      <x:c r="E233" s="13"/>
      <x:c r="F233" s="18"/>
      <x:c r="G233" s="18"/>
      <x:c r="H233" s="18"/>
      <x:c r="I233" s="18"/>
      <x:c r="J233" s="18"/>
      <x:c r="K233" s="16"/>
      <x:c r="L233" s="16"/>
      <x:c r="M233" s="19" t="str">
        <x:f>IF(O233&lt;&gt;"OK","",K233+L233)</x:f>
      </x:c>
      <x:c r="N233" s="13"/>
      <x:c r="O233" s="19" t="str">
        <x:f>IF(COUNTA(A233:L233,N233)=0,"",IF(OR(A233="",COUNTIF($A$5:$A$304,A233)&lt;&gt;1,COUNTIF(Ordens_Producao!$A$5:$A$104,C233)&lt;&gt;1,NOT(ISNUMBER(B233)),B233&lt;=0,NOT(ISNUMBER(F233)),F233&lt;0,NOT(ISNUMBER(G233)),G233&lt;0,NOT(ISNUMBER(H233)),H233&lt;0,NOT(ISNUMBER(I233)),I233&lt;0,NOT(ISNUMBER(J233)),J233&lt;0,NOT(ISNUMBER(K233)),K233&lt;0,NOT(ISNUMBER(L233)),L233&lt;0,I233+J233&gt;H233,D233="",E233=""),"REVISAR DADOS","OK"))</x:f>
      </x:c>
    </x:row>
    <x:row r="234">
      <x:c r="A234" s="13"/>
      <x:c r="B234" s="17"/>
      <x:c r="C234" s="13"/>
      <x:c r="D234" s="13"/>
      <x:c r="E234" s="13"/>
      <x:c r="F234" s="18"/>
      <x:c r="G234" s="18"/>
      <x:c r="H234" s="18"/>
      <x:c r="I234" s="18"/>
      <x:c r="J234" s="18"/>
      <x:c r="K234" s="16"/>
      <x:c r="L234" s="16"/>
      <x:c r="M234" s="19" t="str">
        <x:f>IF(O234&lt;&gt;"OK","",K234+L234)</x:f>
      </x:c>
      <x:c r="N234" s="13"/>
      <x:c r="O234" s="19" t="str">
        <x:f>IF(COUNTA(A234:L234,N234)=0,"",IF(OR(A234="",COUNTIF($A$5:$A$304,A234)&lt;&gt;1,COUNTIF(Ordens_Producao!$A$5:$A$104,C234)&lt;&gt;1,NOT(ISNUMBER(B234)),B234&lt;=0,NOT(ISNUMBER(F234)),F234&lt;0,NOT(ISNUMBER(G234)),G234&lt;0,NOT(ISNUMBER(H234)),H234&lt;0,NOT(ISNUMBER(I234)),I234&lt;0,NOT(ISNUMBER(J234)),J234&lt;0,NOT(ISNUMBER(K234)),K234&lt;0,NOT(ISNUMBER(L234)),L234&lt;0,I234+J234&gt;H234,D234="",E234=""),"REVISAR DADOS","OK"))</x:f>
      </x:c>
    </x:row>
    <x:row r="235">
      <x:c r="A235" s="13"/>
      <x:c r="B235" s="17"/>
      <x:c r="C235" s="13"/>
      <x:c r="D235" s="13"/>
      <x:c r="E235" s="13"/>
      <x:c r="F235" s="18"/>
      <x:c r="G235" s="18"/>
      <x:c r="H235" s="18"/>
      <x:c r="I235" s="18"/>
      <x:c r="J235" s="18"/>
      <x:c r="K235" s="16"/>
      <x:c r="L235" s="16"/>
      <x:c r="M235" s="19" t="str">
        <x:f>IF(O235&lt;&gt;"OK","",K235+L235)</x:f>
      </x:c>
      <x:c r="N235" s="13"/>
      <x:c r="O235" s="19" t="str">
        <x:f>IF(COUNTA(A235:L235,N235)=0,"",IF(OR(A235="",COUNTIF($A$5:$A$304,A235)&lt;&gt;1,COUNTIF(Ordens_Producao!$A$5:$A$104,C235)&lt;&gt;1,NOT(ISNUMBER(B235)),B235&lt;=0,NOT(ISNUMBER(F235)),F235&lt;0,NOT(ISNUMBER(G235)),G235&lt;0,NOT(ISNUMBER(H235)),H235&lt;0,NOT(ISNUMBER(I235)),I235&lt;0,NOT(ISNUMBER(J235)),J235&lt;0,NOT(ISNUMBER(K235)),K235&lt;0,NOT(ISNUMBER(L235)),L235&lt;0,I235+J235&gt;H235,D235="",E235=""),"REVISAR DADOS","OK"))</x:f>
      </x:c>
    </x:row>
    <x:row r="236">
      <x:c r="A236" s="13"/>
      <x:c r="B236" s="17"/>
      <x:c r="C236" s="13"/>
      <x:c r="D236" s="13"/>
      <x:c r="E236" s="13"/>
      <x:c r="F236" s="18"/>
      <x:c r="G236" s="18"/>
      <x:c r="H236" s="18"/>
      <x:c r="I236" s="18"/>
      <x:c r="J236" s="18"/>
      <x:c r="K236" s="16"/>
      <x:c r="L236" s="16"/>
      <x:c r="M236" s="19" t="str">
        <x:f>IF(O236&lt;&gt;"OK","",K236+L236)</x:f>
      </x:c>
      <x:c r="N236" s="13"/>
      <x:c r="O236" s="19" t="str">
        <x:f>IF(COUNTA(A236:L236,N236)=0,"",IF(OR(A236="",COUNTIF($A$5:$A$304,A236)&lt;&gt;1,COUNTIF(Ordens_Producao!$A$5:$A$104,C236)&lt;&gt;1,NOT(ISNUMBER(B236)),B236&lt;=0,NOT(ISNUMBER(F236)),F236&lt;0,NOT(ISNUMBER(G236)),G236&lt;0,NOT(ISNUMBER(H236)),H236&lt;0,NOT(ISNUMBER(I236)),I236&lt;0,NOT(ISNUMBER(J236)),J236&lt;0,NOT(ISNUMBER(K236)),K236&lt;0,NOT(ISNUMBER(L236)),L236&lt;0,I236+J236&gt;H236,D236="",E236=""),"REVISAR DADOS","OK"))</x:f>
      </x:c>
    </x:row>
    <x:row r="237">
      <x:c r="A237" s="13"/>
      <x:c r="B237" s="17"/>
      <x:c r="C237" s="13"/>
      <x:c r="D237" s="13"/>
      <x:c r="E237" s="13"/>
      <x:c r="F237" s="18"/>
      <x:c r="G237" s="18"/>
      <x:c r="H237" s="18"/>
      <x:c r="I237" s="18"/>
      <x:c r="J237" s="18"/>
      <x:c r="K237" s="16"/>
      <x:c r="L237" s="16"/>
      <x:c r="M237" s="19" t="str">
        <x:f>IF(O237&lt;&gt;"OK","",K237+L237)</x:f>
      </x:c>
      <x:c r="N237" s="13"/>
      <x:c r="O237" s="19" t="str">
        <x:f>IF(COUNTA(A237:L237,N237)=0,"",IF(OR(A237="",COUNTIF($A$5:$A$304,A237)&lt;&gt;1,COUNTIF(Ordens_Producao!$A$5:$A$104,C237)&lt;&gt;1,NOT(ISNUMBER(B237)),B237&lt;=0,NOT(ISNUMBER(F237)),F237&lt;0,NOT(ISNUMBER(G237)),G237&lt;0,NOT(ISNUMBER(H237)),H237&lt;0,NOT(ISNUMBER(I237)),I237&lt;0,NOT(ISNUMBER(J237)),J237&lt;0,NOT(ISNUMBER(K237)),K237&lt;0,NOT(ISNUMBER(L237)),L237&lt;0,I237+J237&gt;H237,D237="",E237=""),"REVISAR DADOS","OK"))</x:f>
      </x:c>
    </x:row>
    <x:row r="238">
      <x:c r="A238" s="13"/>
      <x:c r="B238" s="17"/>
      <x:c r="C238" s="13"/>
      <x:c r="D238" s="13"/>
      <x:c r="E238" s="13"/>
      <x:c r="F238" s="18"/>
      <x:c r="G238" s="18"/>
      <x:c r="H238" s="18"/>
      <x:c r="I238" s="18"/>
      <x:c r="J238" s="18"/>
      <x:c r="K238" s="16"/>
      <x:c r="L238" s="16"/>
      <x:c r="M238" s="19" t="str">
        <x:f>IF(O238&lt;&gt;"OK","",K238+L238)</x:f>
      </x:c>
      <x:c r="N238" s="13"/>
      <x:c r="O238" s="19" t="str">
        <x:f>IF(COUNTA(A238:L238,N238)=0,"",IF(OR(A238="",COUNTIF($A$5:$A$304,A238)&lt;&gt;1,COUNTIF(Ordens_Producao!$A$5:$A$104,C238)&lt;&gt;1,NOT(ISNUMBER(B238)),B238&lt;=0,NOT(ISNUMBER(F238)),F238&lt;0,NOT(ISNUMBER(G238)),G238&lt;0,NOT(ISNUMBER(H238)),H238&lt;0,NOT(ISNUMBER(I238)),I238&lt;0,NOT(ISNUMBER(J238)),J238&lt;0,NOT(ISNUMBER(K238)),K238&lt;0,NOT(ISNUMBER(L238)),L238&lt;0,I238+J238&gt;H238,D238="",E238=""),"REVISAR DADOS","OK"))</x:f>
      </x:c>
    </x:row>
    <x:row r="239">
      <x:c r="A239" s="13"/>
      <x:c r="B239" s="17"/>
      <x:c r="C239" s="13"/>
      <x:c r="D239" s="13"/>
      <x:c r="E239" s="13"/>
      <x:c r="F239" s="18"/>
      <x:c r="G239" s="18"/>
      <x:c r="H239" s="18"/>
      <x:c r="I239" s="18"/>
      <x:c r="J239" s="18"/>
      <x:c r="K239" s="16"/>
      <x:c r="L239" s="16"/>
      <x:c r="M239" s="19" t="str">
        <x:f>IF(O239&lt;&gt;"OK","",K239+L239)</x:f>
      </x:c>
      <x:c r="N239" s="13"/>
      <x:c r="O239" s="19" t="str">
        <x:f>IF(COUNTA(A239:L239,N239)=0,"",IF(OR(A239="",COUNTIF($A$5:$A$304,A239)&lt;&gt;1,COUNTIF(Ordens_Producao!$A$5:$A$104,C239)&lt;&gt;1,NOT(ISNUMBER(B239)),B239&lt;=0,NOT(ISNUMBER(F239)),F239&lt;0,NOT(ISNUMBER(G239)),G239&lt;0,NOT(ISNUMBER(H239)),H239&lt;0,NOT(ISNUMBER(I239)),I239&lt;0,NOT(ISNUMBER(J239)),J239&lt;0,NOT(ISNUMBER(K239)),K239&lt;0,NOT(ISNUMBER(L239)),L239&lt;0,I239+J239&gt;H239,D239="",E239=""),"REVISAR DADOS","OK"))</x:f>
      </x:c>
    </x:row>
    <x:row r="240">
      <x:c r="A240" s="13"/>
      <x:c r="B240" s="17"/>
      <x:c r="C240" s="13"/>
      <x:c r="D240" s="13"/>
      <x:c r="E240" s="13"/>
      <x:c r="F240" s="18"/>
      <x:c r="G240" s="18"/>
      <x:c r="H240" s="18"/>
      <x:c r="I240" s="18"/>
      <x:c r="J240" s="18"/>
      <x:c r="K240" s="16"/>
      <x:c r="L240" s="16"/>
      <x:c r="M240" s="19" t="str">
        <x:f>IF(O240&lt;&gt;"OK","",K240+L240)</x:f>
      </x:c>
      <x:c r="N240" s="13"/>
      <x:c r="O240" s="19" t="str">
        <x:f>IF(COUNTA(A240:L240,N240)=0,"",IF(OR(A240="",COUNTIF($A$5:$A$304,A240)&lt;&gt;1,COUNTIF(Ordens_Producao!$A$5:$A$104,C240)&lt;&gt;1,NOT(ISNUMBER(B240)),B240&lt;=0,NOT(ISNUMBER(F240)),F240&lt;0,NOT(ISNUMBER(G240)),G240&lt;0,NOT(ISNUMBER(H240)),H240&lt;0,NOT(ISNUMBER(I240)),I240&lt;0,NOT(ISNUMBER(J240)),J240&lt;0,NOT(ISNUMBER(K240)),K240&lt;0,NOT(ISNUMBER(L240)),L240&lt;0,I240+J240&gt;H240,D240="",E240=""),"REVISAR DADOS","OK"))</x:f>
      </x:c>
    </x:row>
    <x:row r="241">
      <x:c r="A241" s="13"/>
      <x:c r="B241" s="17"/>
      <x:c r="C241" s="13"/>
      <x:c r="D241" s="13"/>
      <x:c r="E241" s="13"/>
      <x:c r="F241" s="18"/>
      <x:c r="G241" s="18"/>
      <x:c r="H241" s="18"/>
      <x:c r="I241" s="18"/>
      <x:c r="J241" s="18"/>
      <x:c r="K241" s="16"/>
      <x:c r="L241" s="16"/>
      <x:c r="M241" s="19" t="str">
        <x:f>IF(O241&lt;&gt;"OK","",K241+L241)</x:f>
      </x:c>
      <x:c r="N241" s="13"/>
      <x:c r="O241" s="19" t="str">
        <x:f>IF(COUNTA(A241:L241,N241)=0,"",IF(OR(A241="",COUNTIF($A$5:$A$304,A241)&lt;&gt;1,COUNTIF(Ordens_Producao!$A$5:$A$104,C241)&lt;&gt;1,NOT(ISNUMBER(B241)),B241&lt;=0,NOT(ISNUMBER(F241)),F241&lt;0,NOT(ISNUMBER(G241)),G241&lt;0,NOT(ISNUMBER(H241)),H241&lt;0,NOT(ISNUMBER(I241)),I241&lt;0,NOT(ISNUMBER(J241)),J241&lt;0,NOT(ISNUMBER(K241)),K241&lt;0,NOT(ISNUMBER(L241)),L241&lt;0,I241+J241&gt;H241,D241="",E241=""),"REVISAR DADOS","OK"))</x:f>
      </x:c>
    </x:row>
    <x:row r="242">
      <x:c r="A242" s="13"/>
      <x:c r="B242" s="17"/>
      <x:c r="C242" s="13"/>
      <x:c r="D242" s="13"/>
      <x:c r="E242" s="13"/>
      <x:c r="F242" s="18"/>
      <x:c r="G242" s="18"/>
      <x:c r="H242" s="18"/>
      <x:c r="I242" s="18"/>
      <x:c r="J242" s="18"/>
      <x:c r="K242" s="16"/>
      <x:c r="L242" s="16"/>
      <x:c r="M242" s="19" t="str">
        <x:f>IF(O242&lt;&gt;"OK","",K242+L242)</x:f>
      </x:c>
      <x:c r="N242" s="13"/>
      <x:c r="O242" s="19" t="str">
        <x:f>IF(COUNTA(A242:L242,N242)=0,"",IF(OR(A242="",COUNTIF($A$5:$A$304,A242)&lt;&gt;1,COUNTIF(Ordens_Producao!$A$5:$A$104,C242)&lt;&gt;1,NOT(ISNUMBER(B242)),B242&lt;=0,NOT(ISNUMBER(F242)),F242&lt;0,NOT(ISNUMBER(G242)),G242&lt;0,NOT(ISNUMBER(H242)),H242&lt;0,NOT(ISNUMBER(I242)),I242&lt;0,NOT(ISNUMBER(J242)),J242&lt;0,NOT(ISNUMBER(K242)),K242&lt;0,NOT(ISNUMBER(L242)),L242&lt;0,I242+J242&gt;H242,D242="",E242=""),"REVISAR DADOS","OK"))</x:f>
      </x:c>
    </x:row>
    <x:row r="243">
      <x:c r="A243" s="13"/>
      <x:c r="B243" s="17"/>
      <x:c r="C243" s="13"/>
      <x:c r="D243" s="13"/>
      <x:c r="E243" s="13"/>
      <x:c r="F243" s="18"/>
      <x:c r="G243" s="18"/>
      <x:c r="H243" s="18"/>
      <x:c r="I243" s="18"/>
      <x:c r="J243" s="18"/>
      <x:c r="K243" s="16"/>
      <x:c r="L243" s="16"/>
      <x:c r="M243" s="19" t="str">
        <x:f>IF(O243&lt;&gt;"OK","",K243+L243)</x:f>
      </x:c>
      <x:c r="N243" s="13"/>
      <x:c r="O243" s="19" t="str">
        <x:f>IF(COUNTA(A243:L243,N243)=0,"",IF(OR(A243="",COUNTIF($A$5:$A$304,A243)&lt;&gt;1,COUNTIF(Ordens_Producao!$A$5:$A$104,C243)&lt;&gt;1,NOT(ISNUMBER(B243)),B243&lt;=0,NOT(ISNUMBER(F243)),F243&lt;0,NOT(ISNUMBER(G243)),G243&lt;0,NOT(ISNUMBER(H243)),H243&lt;0,NOT(ISNUMBER(I243)),I243&lt;0,NOT(ISNUMBER(J243)),J243&lt;0,NOT(ISNUMBER(K243)),K243&lt;0,NOT(ISNUMBER(L243)),L243&lt;0,I243+J243&gt;H243,D243="",E243=""),"REVISAR DADOS","OK"))</x:f>
      </x:c>
    </x:row>
    <x:row r="244">
      <x:c r="A244" s="13"/>
      <x:c r="B244" s="17"/>
      <x:c r="C244" s="13"/>
      <x:c r="D244" s="13"/>
      <x:c r="E244" s="13"/>
      <x:c r="F244" s="18"/>
      <x:c r="G244" s="18"/>
      <x:c r="H244" s="18"/>
      <x:c r="I244" s="18"/>
      <x:c r="J244" s="18"/>
      <x:c r="K244" s="16"/>
      <x:c r="L244" s="16"/>
      <x:c r="M244" s="19" t="str">
        <x:f>IF(O244&lt;&gt;"OK","",K244+L244)</x:f>
      </x:c>
      <x:c r="N244" s="13"/>
      <x:c r="O244" s="19" t="str">
        <x:f>IF(COUNTA(A244:L244,N244)=0,"",IF(OR(A244="",COUNTIF($A$5:$A$304,A244)&lt;&gt;1,COUNTIF(Ordens_Producao!$A$5:$A$104,C244)&lt;&gt;1,NOT(ISNUMBER(B244)),B244&lt;=0,NOT(ISNUMBER(F244)),F244&lt;0,NOT(ISNUMBER(G244)),G244&lt;0,NOT(ISNUMBER(H244)),H244&lt;0,NOT(ISNUMBER(I244)),I244&lt;0,NOT(ISNUMBER(J244)),J244&lt;0,NOT(ISNUMBER(K244)),K244&lt;0,NOT(ISNUMBER(L244)),L244&lt;0,I244+J244&gt;H244,D244="",E244=""),"REVISAR DADOS","OK"))</x:f>
      </x:c>
    </x:row>
    <x:row r="245">
      <x:c r="A245" s="13"/>
      <x:c r="B245" s="17"/>
      <x:c r="C245" s="13"/>
      <x:c r="D245" s="13"/>
      <x:c r="E245" s="13"/>
      <x:c r="F245" s="18"/>
      <x:c r="G245" s="18"/>
      <x:c r="H245" s="18"/>
      <x:c r="I245" s="18"/>
      <x:c r="J245" s="18"/>
      <x:c r="K245" s="16"/>
      <x:c r="L245" s="16"/>
      <x:c r="M245" s="19" t="str">
        <x:f>IF(O245&lt;&gt;"OK","",K245+L245)</x:f>
      </x:c>
      <x:c r="N245" s="13"/>
      <x:c r="O245" s="19" t="str">
        <x:f>IF(COUNTA(A245:L245,N245)=0,"",IF(OR(A245="",COUNTIF($A$5:$A$304,A245)&lt;&gt;1,COUNTIF(Ordens_Producao!$A$5:$A$104,C245)&lt;&gt;1,NOT(ISNUMBER(B245)),B245&lt;=0,NOT(ISNUMBER(F245)),F245&lt;0,NOT(ISNUMBER(G245)),G245&lt;0,NOT(ISNUMBER(H245)),H245&lt;0,NOT(ISNUMBER(I245)),I245&lt;0,NOT(ISNUMBER(J245)),J245&lt;0,NOT(ISNUMBER(K245)),K245&lt;0,NOT(ISNUMBER(L245)),L245&lt;0,I245+J245&gt;H245,D245="",E245=""),"REVISAR DADOS","OK"))</x:f>
      </x:c>
    </x:row>
    <x:row r="246">
      <x:c r="A246" s="13"/>
      <x:c r="B246" s="17"/>
      <x:c r="C246" s="13"/>
      <x:c r="D246" s="13"/>
      <x:c r="E246" s="13"/>
      <x:c r="F246" s="18"/>
      <x:c r="G246" s="18"/>
      <x:c r="H246" s="18"/>
      <x:c r="I246" s="18"/>
      <x:c r="J246" s="18"/>
      <x:c r="K246" s="16"/>
      <x:c r="L246" s="16"/>
      <x:c r="M246" s="19" t="str">
        <x:f>IF(O246&lt;&gt;"OK","",K246+L246)</x:f>
      </x:c>
      <x:c r="N246" s="13"/>
      <x:c r="O246" s="19" t="str">
        <x:f>IF(COUNTA(A246:L246,N246)=0,"",IF(OR(A246="",COUNTIF($A$5:$A$304,A246)&lt;&gt;1,COUNTIF(Ordens_Producao!$A$5:$A$104,C246)&lt;&gt;1,NOT(ISNUMBER(B246)),B246&lt;=0,NOT(ISNUMBER(F246)),F246&lt;0,NOT(ISNUMBER(G246)),G246&lt;0,NOT(ISNUMBER(H246)),H246&lt;0,NOT(ISNUMBER(I246)),I246&lt;0,NOT(ISNUMBER(J246)),J246&lt;0,NOT(ISNUMBER(K246)),K246&lt;0,NOT(ISNUMBER(L246)),L246&lt;0,I246+J246&gt;H246,D246="",E246=""),"REVISAR DADOS","OK"))</x:f>
      </x:c>
    </x:row>
    <x:row r="247">
      <x:c r="A247" s="13"/>
      <x:c r="B247" s="17"/>
      <x:c r="C247" s="13"/>
      <x:c r="D247" s="13"/>
      <x:c r="E247" s="13"/>
      <x:c r="F247" s="18"/>
      <x:c r="G247" s="18"/>
      <x:c r="H247" s="18"/>
      <x:c r="I247" s="18"/>
      <x:c r="J247" s="18"/>
      <x:c r="K247" s="16"/>
      <x:c r="L247" s="16"/>
      <x:c r="M247" s="19" t="str">
        <x:f>IF(O247&lt;&gt;"OK","",K247+L247)</x:f>
      </x:c>
      <x:c r="N247" s="13"/>
      <x:c r="O247" s="19" t="str">
        <x:f>IF(COUNTA(A247:L247,N247)=0,"",IF(OR(A247="",COUNTIF($A$5:$A$304,A247)&lt;&gt;1,COUNTIF(Ordens_Producao!$A$5:$A$104,C247)&lt;&gt;1,NOT(ISNUMBER(B247)),B247&lt;=0,NOT(ISNUMBER(F247)),F247&lt;0,NOT(ISNUMBER(G247)),G247&lt;0,NOT(ISNUMBER(H247)),H247&lt;0,NOT(ISNUMBER(I247)),I247&lt;0,NOT(ISNUMBER(J247)),J247&lt;0,NOT(ISNUMBER(K247)),K247&lt;0,NOT(ISNUMBER(L247)),L247&lt;0,I247+J247&gt;H247,D247="",E247=""),"REVISAR DADOS","OK"))</x:f>
      </x:c>
    </x:row>
    <x:row r="248">
      <x:c r="A248" s="13"/>
      <x:c r="B248" s="17"/>
      <x:c r="C248" s="13"/>
      <x:c r="D248" s="13"/>
      <x:c r="E248" s="13"/>
      <x:c r="F248" s="18"/>
      <x:c r="G248" s="18"/>
      <x:c r="H248" s="18"/>
      <x:c r="I248" s="18"/>
      <x:c r="J248" s="18"/>
      <x:c r="K248" s="16"/>
      <x:c r="L248" s="16"/>
      <x:c r="M248" s="19" t="str">
        <x:f>IF(O248&lt;&gt;"OK","",K248+L248)</x:f>
      </x:c>
      <x:c r="N248" s="13"/>
      <x:c r="O248" s="19" t="str">
        <x:f>IF(COUNTA(A248:L248,N248)=0,"",IF(OR(A248="",COUNTIF($A$5:$A$304,A248)&lt;&gt;1,COUNTIF(Ordens_Producao!$A$5:$A$104,C248)&lt;&gt;1,NOT(ISNUMBER(B248)),B248&lt;=0,NOT(ISNUMBER(F248)),F248&lt;0,NOT(ISNUMBER(G248)),G248&lt;0,NOT(ISNUMBER(H248)),H248&lt;0,NOT(ISNUMBER(I248)),I248&lt;0,NOT(ISNUMBER(J248)),J248&lt;0,NOT(ISNUMBER(K248)),K248&lt;0,NOT(ISNUMBER(L248)),L248&lt;0,I248+J248&gt;H248,D248="",E248=""),"REVISAR DADOS","OK"))</x:f>
      </x:c>
    </x:row>
    <x:row r="249">
      <x:c r="A249" s="13"/>
      <x:c r="B249" s="17"/>
      <x:c r="C249" s="13"/>
      <x:c r="D249" s="13"/>
      <x:c r="E249" s="13"/>
      <x:c r="F249" s="18"/>
      <x:c r="G249" s="18"/>
      <x:c r="H249" s="18"/>
      <x:c r="I249" s="18"/>
      <x:c r="J249" s="18"/>
      <x:c r="K249" s="16"/>
      <x:c r="L249" s="16"/>
      <x:c r="M249" s="19" t="str">
        <x:f>IF(O249&lt;&gt;"OK","",K249+L249)</x:f>
      </x:c>
      <x:c r="N249" s="13"/>
      <x:c r="O249" s="19" t="str">
        <x:f>IF(COUNTA(A249:L249,N249)=0,"",IF(OR(A249="",COUNTIF($A$5:$A$304,A249)&lt;&gt;1,COUNTIF(Ordens_Producao!$A$5:$A$104,C249)&lt;&gt;1,NOT(ISNUMBER(B249)),B249&lt;=0,NOT(ISNUMBER(F249)),F249&lt;0,NOT(ISNUMBER(G249)),G249&lt;0,NOT(ISNUMBER(H249)),H249&lt;0,NOT(ISNUMBER(I249)),I249&lt;0,NOT(ISNUMBER(J249)),J249&lt;0,NOT(ISNUMBER(K249)),K249&lt;0,NOT(ISNUMBER(L249)),L249&lt;0,I249+J249&gt;H249,D249="",E249=""),"REVISAR DADOS","OK"))</x:f>
      </x:c>
    </x:row>
    <x:row r="250">
      <x:c r="A250" s="13"/>
      <x:c r="B250" s="17"/>
      <x:c r="C250" s="13"/>
      <x:c r="D250" s="13"/>
      <x:c r="E250" s="13"/>
      <x:c r="F250" s="18"/>
      <x:c r="G250" s="18"/>
      <x:c r="H250" s="18"/>
      <x:c r="I250" s="18"/>
      <x:c r="J250" s="18"/>
      <x:c r="K250" s="16"/>
      <x:c r="L250" s="16"/>
      <x:c r="M250" s="19" t="str">
        <x:f>IF(O250&lt;&gt;"OK","",K250+L250)</x:f>
      </x:c>
      <x:c r="N250" s="13"/>
      <x:c r="O250" s="19" t="str">
        <x:f>IF(COUNTA(A250:L250,N250)=0,"",IF(OR(A250="",COUNTIF($A$5:$A$304,A250)&lt;&gt;1,COUNTIF(Ordens_Producao!$A$5:$A$104,C250)&lt;&gt;1,NOT(ISNUMBER(B250)),B250&lt;=0,NOT(ISNUMBER(F250)),F250&lt;0,NOT(ISNUMBER(G250)),G250&lt;0,NOT(ISNUMBER(H250)),H250&lt;0,NOT(ISNUMBER(I250)),I250&lt;0,NOT(ISNUMBER(J250)),J250&lt;0,NOT(ISNUMBER(K250)),K250&lt;0,NOT(ISNUMBER(L250)),L250&lt;0,I250+J250&gt;H250,D250="",E250=""),"REVISAR DADOS","OK"))</x:f>
      </x:c>
    </x:row>
    <x:row r="251">
      <x:c r="A251" s="13"/>
      <x:c r="B251" s="17"/>
      <x:c r="C251" s="13"/>
      <x:c r="D251" s="13"/>
      <x:c r="E251" s="13"/>
      <x:c r="F251" s="18"/>
      <x:c r="G251" s="18"/>
      <x:c r="H251" s="18"/>
      <x:c r="I251" s="18"/>
      <x:c r="J251" s="18"/>
      <x:c r="K251" s="16"/>
      <x:c r="L251" s="16"/>
      <x:c r="M251" s="19" t="str">
        <x:f>IF(O251&lt;&gt;"OK","",K251+L251)</x:f>
      </x:c>
      <x:c r="N251" s="13"/>
      <x:c r="O251" s="19" t="str">
        <x:f>IF(COUNTA(A251:L251,N251)=0,"",IF(OR(A251="",COUNTIF($A$5:$A$304,A251)&lt;&gt;1,COUNTIF(Ordens_Producao!$A$5:$A$104,C251)&lt;&gt;1,NOT(ISNUMBER(B251)),B251&lt;=0,NOT(ISNUMBER(F251)),F251&lt;0,NOT(ISNUMBER(G251)),G251&lt;0,NOT(ISNUMBER(H251)),H251&lt;0,NOT(ISNUMBER(I251)),I251&lt;0,NOT(ISNUMBER(J251)),J251&lt;0,NOT(ISNUMBER(K251)),K251&lt;0,NOT(ISNUMBER(L251)),L251&lt;0,I251+J251&gt;H251,D251="",E251=""),"REVISAR DADOS","OK"))</x:f>
      </x:c>
    </x:row>
    <x:row r="252">
      <x:c r="A252" s="13"/>
      <x:c r="B252" s="17"/>
      <x:c r="C252" s="13"/>
      <x:c r="D252" s="13"/>
      <x:c r="E252" s="13"/>
      <x:c r="F252" s="18"/>
      <x:c r="G252" s="18"/>
      <x:c r="H252" s="18"/>
      <x:c r="I252" s="18"/>
      <x:c r="J252" s="18"/>
      <x:c r="K252" s="16"/>
      <x:c r="L252" s="16"/>
      <x:c r="M252" s="19" t="str">
        <x:f>IF(O252&lt;&gt;"OK","",K252+L252)</x:f>
      </x:c>
      <x:c r="N252" s="13"/>
      <x:c r="O252" s="19" t="str">
        <x:f>IF(COUNTA(A252:L252,N252)=0,"",IF(OR(A252="",COUNTIF($A$5:$A$304,A252)&lt;&gt;1,COUNTIF(Ordens_Producao!$A$5:$A$104,C252)&lt;&gt;1,NOT(ISNUMBER(B252)),B252&lt;=0,NOT(ISNUMBER(F252)),F252&lt;0,NOT(ISNUMBER(G252)),G252&lt;0,NOT(ISNUMBER(H252)),H252&lt;0,NOT(ISNUMBER(I252)),I252&lt;0,NOT(ISNUMBER(J252)),J252&lt;0,NOT(ISNUMBER(K252)),K252&lt;0,NOT(ISNUMBER(L252)),L252&lt;0,I252+J252&gt;H252,D252="",E252=""),"REVISAR DADOS","OK"))</x:f>
      </x:c>
    </x:row>
    <x:row r="253">
      <x:c r="A253" s="13"/>
      <x:c r="B253" s="17"/>
      <x:c r="C253" s="13"/>
      <x:c r="D253" s="13"/>
      <x:c r="E253" s="13"/>
      <x:c r="F253" s="18"/>
      <x:c r="G253" s="18"/>
      <x:c r="H253" s="18"/>
      <x:c r="I253" s="18"/>
      <x:c r="J253" s="18"/>
      <x:c r="K253" s="16"/>
      <x:c r="L253" s="16"/>
      <x:c r="M253" s="19" t="str">
        <x:f>IF(O253&lt;&gt;"OK","",K253+L253)</x:f>
      </x:c>
      <x:c r="N253" s="13"/>
      <x:c r="O253" s="19" t="str">
        <x:f>IF(COUNTA(A253:L253,N253)=0,"",IF(OR(A253="",COUNTIF($A$5:$A$304,A253)&lt;&gt;1,COUNTIF(Ordens_Producao!$A$5:$A$104,C253)&lt;&gt;1,NOT(ISNUMBER(B253)),B253&lt;=0,NOT(ISNUMBER(F253)),F253&lt;0,NOT(ISNUMBER(G253)),G253&lt;0,NOT(ISNUMBER(H253)),H253&lt;0,NOT(ISNUMBER(I253)),I253&lt;0,NOT(ISNUMBER(J253)),J253&lt;0,NOT(ISNUMBER(K253)),K253&lt;0,NOT(ISNUMBER(L253)),L253&lt;0,I253+J253&gt;H253,D253="",E253=""),"REVISAR DADOS","OK"))</x:f>
      </x:c>
    </x:row>
    <x:row r="254">
      <x:c r="A254" s="13"/>
      <x:c r="B254" s="17"/>
      <x:c r="C254" s="13"/>
      <x:c r="D254" s="13"/>
      <x:c r="E254" s="13"/>
      <x:c r="F254" s="18"/>
      <x:c r="G254" s="18"/>
      <x:c r="H254" s="18"/>
      <x:c r="I254" s="18"/>
      <x:c r="J254" s="18"/>
      <x:c r="K254" s="16"/>
      <x:c r="L254" s="16"/>
      <x:c r="M254" s="19" t="str">
        <x:f>IF(O254&lt;&gt;"OK","",K254+L254)</x:f>
      </x:c>
      <x:c r="N254" s="13"/>
      <x:c r="O254" s="19" t="str">
        <x:f>IF(COUNTA(A254:L254,N254)=0,"",IF(OR(A254="",COUNTIF($A$5:$A$304,A254)&lt;&gt;1,COUNTIF(Ordens_Producao!$A$5:$A$104,C254)&lt;&gt;1,NOT(ISNUMBER(B254)),B254&lt;=0,NOT(ISNUMBER(F254)),F254&lt;0,NOT(ISNUMBER(G254)),G254&lt;0,NOT(ISNUMBER(H254)),H254&lt;0,NOT(ISNUMBER(I254)),I254&lt;0,NOT(ISNUMBER(J254)),J254&lt;0,NOT(ISNUMBER(K254)),K254&lt;0,NOT(ISNUMBER(L254)),L254&lt;0,I254+J254&gt;H254,D254="",E254=""),"REVISAR DADOS","OK"))</x:f>
      </x:c>
    </x:row>
    <x:row r="255">
      <x:c r="A255" s="13"/>
      <x:c r="B255" s="17"/>
      <x:c r="C255" s="13"/>
      <x:c r="D255" s="13"/>
      <x:c r="E255" s="13"/>
      <x:c r="F255" s="18"/>
      <x:c r="G255" s="18"/>
      <x:c r="H255" s="18"/>
      <x:c r="I255" s="18"/>
      <x:c r="J255" s="18"/>
      <x:c r="K255" s="16"/>
      <x:c r="L255" s="16"/>
      <x:c r="M255" s="19" t="str">
        <x:f>IF(O255&lt;&gt;"OK","",K255+L255)</x:f>
      </x:c>
      <x:c r="N255" s="13"/>
      <x:c r="O255" s="19" t="str">
        <x:f>IF(COUNTA(A255:L255,N255)=0,"",IF(OR(A255="",COUNTIF($A$5:$A$304,A255)&lt;&gt;1,COUNTIF(Ordens_Producao!$A$5:$A$104,C255)&lt;&gt;1,NOT(ISNUMBER(B255)),B255&lt;=0,NOT(ISNUMBER(F255)),F255&lt;0,NOT(ISNUMBER(G255)),G255&lt;0,NOT(ISNUMBER(H255)),H255&lt;0,NOT(ISNUMBER(I255)),I255&lt;0,NOT(ISNUMBER(J255)),J255&lt;0,NOT(ISNUMBER(K255)),K255&lt;0,NOT(ISNUMBER(L255)),L255&lt;0,I255+J255&gt;H255,D255="",E255=""),"REVISAR DADOS","OK"))</x:f>
      </x:c>
    </x:row>
    <x:row r="256">
      <x:c r="A256" s="13"/>
      <x:c r="B256" s="17"/>
      <x:c r="C256" s="13"/>
      <x:c r="D256" s="13"/>
      <x:c r="E256" s="13"/>
      <x:c r="F256" s="18"/>
      <x:c r="G256" s="18"/>
      <x:c r="H256" s="18"/>
      <x:c r="I256" s="18"/>
      <x:c r="J256" s="18"/>
      <x:c r="K256" s="16"/>
      <x:c r="L256" s="16"/>
      <x:c r="M256" s="19" t="str">
        <x:f>IF(O256&lt;&gt;"OK","",K256+L256)</x:f>
      </x:c>
      <x:c r="N256" s="13"/>
      <x:c r="O256" s="19" t="str">
        <x:f>IF(COUNTA(A256:L256,N256)=0,"",IF(OR(A256="",COUNTIF($A$5:$A$304,A256)&lt;&gt;1,COUNTIF(Ordens_Producao!$A$5:$A$104,C256)&lt;&gt;1,NOT(ISNUMBER(B256)),B256&lt;=0,NOT(ISNUMBER(F256)),F256&lt;0,NOT(ISNUMBER(G256)),G256&lt;0,NOT(ISNUMBER(H256)),H256&lt;0,NOT(ISNUMBER(I256)),I256&lt;0,NOT(ISNUMBER(J256)),J256&lt;0,NOT(ISNUMBER(K256)),K256&lt;0,NOT(ISNUMBER(L256)),L256&lt;0,I256+J256&gt;H256,D256="",E256=""),"REVISAR DADOS","OK"))</x:f>
      </x:c>
    </x:row>
    <x:row r="257">
      <x:c r="A257" s="13"/>
      <x:c r="B257" s="17"/>
      <x:c r="C257" s="13"/>
      <x:c r="D257" s="13"/>
      <x:c r="E257" s="13"/>
      <x:c r="F257" s="18"/>
      <x:c r="G257" s="18"/>
      <x:c r="H257" s="18"/>
      <x:c r="I257" s="18"/>
      <x:c r="J257" s="18"/>
      <x:c r="K257" s="16"/>
      <x:c r="L257" s="16"/>
      <x:c r="M257" s="19" t="str">
        <x:f>IF(O257&lt;&gt;"OK","",K257+L257)</x:f>
      </x:c>
      <x:c r="N257" s="13"/>
      <x:c r="O257" s="19" t="str">
        <x:f>IF(COUNTA(A257:L257,N257)=0,"",IF(OR(A257="",COUNTIF($A$5:$A$304,A257)&lt;&gt;1,COUNTIF(Ordens_Producao!$A$5:$A$104,C257)&lt;&gt;1,NOT(ISNUMBER(B257)),B257&lt;=0,NOT(ISNUMBER(F257)),F257&lt;0,NOT(ISNUMBER(G257)),G257&lt;0,NOT(ISNUMBER(H257)),H257&lt;0,NOT(ISNUMBER(I257)),I257&lt;0,NOT(ISNUMBER(J257)),J257&lt;0,NOT(ISNUMBER(K257)),K257&lt;0,NOT(ISNUMBER(L257)),L257&lt;0,I257+J257&gt;H257,D257="",E257=""),"REVISAR DADOS","OK"))</x:f>
      </x:c>
    </x:row>
    <x:row r="258">
      <x:c r="A258" s="13"/>
      <x:c r="B258" s="17"/>
      <x:c r="C258" s="13"/>
      <x:c r="D258" s="13"/>
      <x:c r="E258" s="13"/>
      <x:c r="F258" s="18"/>
      <x:c r="G258" s="18"/>
      <x:c r="H258" s="18"/>
      <x:c r="I258" s="18"/>
      <x:c r="J258" s="18"/>
      <x:c r="K258" s="16"/>
      <x:c r="L258" s="16"/>
      <x:c r="M258" s="19" t="str">
        <x:f>IF(O258&lt;&gt;"OK","",K258+L258)</x:f>
      </x:c>
      <x:c r="N258" s="13"/>
      <x:c r="O258" s="19" t="str">
        <x:f>IF(COUNTA(A258:L258,N258)=0,"",IF(OR(A258="",COUNTIF($A$5:$A$304,A258)&lt;&gt;1,COUNTIF(Ordens_Producao!$A$5:$A$104,C258)&lt;&gt;1,NOT(ISNUMBER(B258)),B258&lt;=0,NOT(ISNUMBER(F258)),F258&lt;0,NOT(ISNUMBER(G258)),G258&lt;0,NOT(ISNUMBER(H258)),H258&lt;0,NOT(ISNUMBER(I258)),I258&lt;0,NOT(ISNUMBER(J258)),J258&lt;0,NOT(ISNUMBER(K258)),K258&lt;0,NOT(ISNUMBER(L258)),L258&lt;0,I258+J258&gt;H258,D258="",E258=""),"REVISAR DADOS","OK"))</x:f>
      </x:c>
    </x:row>
    <x:row r="259">
      <x:c r="A259" s="13"/>
      <x:c r="B259" s="17"/>
      <x:c r="C259" s="13"/>
      <x:c r="D259" s="13"/>
      <x:c r="E259" s="13"/>
      <x:c r="F259" s="18"/>
      <x:c r="G259" s="18"/>
      <x:c r="H259" s="18"/>
      <x:c r="I259" s="18"/>
      <x:c r="J259" s="18"/>
      <x:c r="K259" s="16"/>
      <x:c r="L259" s="16"/>
      <x:c r="M259" s="19" t="str">
        <x:f>IF(O259&lt;&gt;"OK","",K259+L259)</x:f>
      </x:c>
      <x:c r="N259" s="13"/>
      <x:c r="O259" s="19" t="str">
        <x:f>IF(COUNTA(A259:L259,N259)=0,"",IF(OR(A259="",COUNTIF($A$5:$A$304,A259)&lt;&gt;1,COUNTIF(Ordens_Producao!$A$5:$A$104,C259)&lt;&gt;1,NOT(ISNUMBER(B259)),B259&lt;=0,NOT(ISNUMBER(F259)),F259&lt;0,NOT(ISNUMBER(G259)),G259&lt;0,NOT(ISNUMBER(H259)),H259&lt;0,NOT(ISNUMBER(I259)),I259&lt;0,NOT(ISNUMBER(J259)),J259&lt;0,NOT(ISNUMBER(K259)),K259&lt;0,NOT(ISNUMBER(L259)),L259&lt;0,I259+J259&gt;H259,D259="",E259=""),"REVISAR DADOS","OK"))</x:f>
      </x:c>
    </x:row>
    <x:row r="260">
      <x:c r="A260" s="13"/>
      <x:c r="B260" s="17"/>
      <x:c r="C260" s="13"/>
      <x:c r="D260" s="13"/>
      <x:c r="E260" s="13"/>
      <x:c r="F260" s="18"/>
      <x:c r="G260" s="18"/>
      <x:c r="H260" s="18"/>
      <x:c r="I260" s="18"/>
      <x:c r="J260" s="18"/>
      <x:c r="K260" s="16"/>
      <x:c r="L260" s="16"/>
      <x:c r="M260" s="19" t="str">
        <x:f>IF(O260&lt;&gt;"OK","",K260+L260)</x:f>
      </x:c>
      <x:c r="N260" s="13"/>
      <x:c r="O260" s="19" t="str">
        <x:f>IF(COUNTA(A260:L260,N260)=0,"",IF(OR(A260="",COUNTIF($A$5:$A$304,A260)&lt;&gt;1,COUNTIF(Ordens_Producao!$A$5:$A$104,C260)&lt;&gt;1,NOT(ISNUMBER(B260)),B260&lt;=0,NOT(ISNUMBER(F260)),F260&lt;0,NOT(ISNUMBER(G260)),G260&lt;0,NOT(ISNUMBER(H260)),H260&lt;0,NOT(ISNUMBER(I260)),I260&lt;0,NOT(ISNUMBER(J260)),J260&lt;0,NOT(ISNUMBER(K260)),K260&lt;0,NOT(ISNUMBER(L260)),L260&lt;0,I260+J260&gt;H260,D260="",E260=""),"REVISAR DADOS","OK"))</x:f>
      </x:c>
    </x:row>
    <x:row r="261">
      <x:c r="A261" s="13"/>
      <x:c r="B261" s="17"/>
      <x:c r="C261" s="13"/>
      <x:c r="D261" s="13"/>
      <x:c r="E261" s="13"/>
      <x:c r="F261" s="18"/>
      <x:c r="G261" s="18"/>
      <x:c r="H261" s="18"/>
      <x:c r="I261" s="18"/>
      <x:c r="J261" s="18"/>
      <x:c r="K261" s="16"/>
      <x:c r="L261" s="16"/>
      <x:c r="M261" s="19" t="str">
        <x:f>IF(O261&lt;&gt;"OK","",K261+L261)</x:f>
      </x:c>
      <x:c r="N261" s="13"/>
      <x:c r="O261" s="19" t="str">
        <x:f>IF(COUNTA(A261:L261,N261)=0,"",IF(OR(A261="",COUNTIF($A$5:$A$304,A261)&lt;&gt;1,COUNTIF(Ordens_Producao!$A$5:$A$104,C261)&lt;&gt;1,NOT(ISNUMBER(B261)),B261&lt;=0,NOT(ISNUMBER(F261)),F261&lt;0,NOT(ISNUMBER(G261)),G261&lt;0,NOT(ISNUMBER(H261)),H261&lt;0,NOT(ISNUMBER(I261)),I261&lt;0,NOT(ISNUMBER(J261)),J261&lt;0,NOT(ISNUMBER(K261)),K261&lt;0,NOT(ISNUMBER(L261)),L261&lt;0,I261+J261&gt;H261,D261="",E261=""),"REVISAR DADOS","OK"))</x:f>
      </x:c>
    </x:row>
    <x:row r="262">
      <x:c r="A262" s="13"/>
      <x:c r="B262" s="17"/>
      <x:c r="C262" s="13"/>
      <x:c r="D262" s="13"/>
      <x:c r="E262" s="13"/>
      <x:c r="F262" s="18"/>
      <x:c r="G262" s="18"/>
      <x:c r="H262" s="18"/>
      <x:c r="I262" s="18"/>
      <x:c r="J262" s="18"/>
      <x:c r="K262" s="16"/>
      <x:c r="L262" s="16"/>
      <x:c r="M262" s="19" t="str">
        <x:f>IF(O262&lt;&gt;"OK","",K262+L262)</x:f>
      </x:c>
      <x:c r="N262" s="13"/>
      <x:c r="O262" s="19" t="str">
        <x:f>IF(COUNTA(A262:L262,N262)=0,"",IF(OR(A262="",COUNTIF($A$5:$A$304,A262)&lt;&gt;1,COUNTIF(Ordens_Producao!$A$5:$A$104,C262)&lt;&gt;1,NOT(ISNUMBER(B262)),B262&lt;=0,NOT(ISNUMBER(F262)),F262&lt;0,NOT(ISNUMBER(G262)),G262&lt;0,NOT(ISNUMBER(H262)),H262&lt;0,NOT(ISNUMBER(I262)),I262&lt;0,NOT(ISNUMBER(J262)),J262&lt;0,NOT(ISNUMBER(K262)),K262&lt;0,NOT(ISNUMBER(L262)),L262&lt;0,I262+J262&gt;H262,D262="",E262=""),"REVISAR DADOS","OK"))</x:f>
      </x:c>
    </x:row>
    <x:row r="263">
      <x:c r="A263" s="13"/>
      <x:c r="B263" s="17"/>
      <x:c r="C263" s="13"/>
      <x:c r="D263" s="13"/>
      <x:c r="E263" s="13"/>
      <x:c r="F263" s="18"/>
      <x:c r="G263" s="18"/>
      <x:c r="H263" s="18"/>
      <x:c r="I263" s="18"/>
      <x:c r="J263" s="18"/>
      <x:c r="K263" s="16"/>
      <x:c r="L263" s="16"/>
      <x:c r="M263" s="19" t="str">
        <x:f>IF(O263&lt;&gt;"OK","",K263+L263)</x:f>
      </x:c>
      <x:c r="N263" s="13"/>
      <x:c r="O263" s="19" t="str">
        <x:f>IF(COUNTA(A263:L263,N263)=0,"",IF(OR(A263="",COUNTIF($A$5:$A$304,A263)&lt;&gt;1,COUNTIF(Ordens_Producao!$A$5:$A$104,C263)&lt;&gt;1,NOT(ISNUMBER(B263)),B263&lt;=0,NOT(ISNUMBER(F263)),F263&lt;0,NOT(ISNUMBER(G263)),G263&lt;0,NOT(ISNUMBER(H263)),H263&lt;0,NOT(ISNUMBER(I263)),I263&lt;0,NOT(ISNUMBER(J263)),J263&lt;0,NOT(ISNUMBER(K263)),K263&lt;0,NOT(ISNUMBER(L263)),L263&lt;0,I263+J263&gt;H263,D263="",E263=""),"REVISAR DADOS","OK"))</x:f>
      </x:c>
    </x:row>
    <x:row r="264">
      <x:c r="A264" s="13"/>
      <x:c r="B264" s="17"/>
      <x:c r="C264" s="13"/>
      <x:c r="D264" s="13"/>
      <x:c r="E264" s="13"/>
      <x:c r="F264" s="18"/>
      <x:c r="G264" s="18"/>
      <x:c r="H264" s="18"/>
      <x:c r="I264" s="18"/>
      <x:c r="J264" s="18"/>
      <x:c r="K264" s="16"/>
      <x:c r="L264" s="16"/>
      <x:c r="M264" s="19" t="str">
        <x:f>IF(O264&lt;&gt;"OK","",K264+L264)</x:f>
      </x:c>
      <x:c r="N264" s="13"/>
      <x:c r="O264" s="19" t="str">
        <x:f>IF(COUNTA(A264:L264,N264)=0,"",IF(OR(A264="",COUNTIF($A$5:$A$304,A264)&lt;&gt;1,COUNTIF(Ordens_Producao!$A$5:$A$104,C264)&lt;&gt;1,NOT(ISNUMBER(B264)),B264&lt;=0,NOT(ISNUMBER(F264)),F264&lt;0,NOT(ISNUMBER(G264)),G264&lt;0,NOT(ISNUMBER(H264)),H264&lt;0,NOT(ISNUMBER(I264)),I264&lt;0,NOT(ISNUMBER(J264)),J264&lt;0,NOT(ISNUMBER(K264)),K264&lt;0,NOT(ISNUMBER(L264)),L264&lt;0,I264+J264&gt;H264,D264="",E264=""),"REVISAR DADOS","OK"))</x:f>
      </x:c>
    </x:row>
    <x:row r="265">
      <x:c r="A265" s="13"/>
      <x:c r="B265" s="17"/>
      <x:c r="C265" s="13"/>
      <x:c r="D265" s="13"/>
      <x:c r="E265" s="13"/>
      <x:c r="F265" s="18"/>
      <x:c r="G265" s="18"/>
      <x:c r="H265" s="18"/>
      <x:c r="I265" s="18"/>
      <x:c r="J265" s="18"/>
      <x:c r="K265" s="16"/>
      <x:c r="L265" s="16"/>
      <x:c r="M265" s="19" t="str">
        <x:f>IF(O265&lt;&gt;"OK","",K265+L265)</x:f>
      </x:c>
      <x:c r="N265" s="13"/>
      <x:c r="O265" s="19" t="str">
        <x:f>IF(COUNTA(A265:L265,N265)=0,"",IF(OR(A265="",COUNTIF($A$5:$A$304,A265)&lt;&gt;1,COUNTIF(Ordens_Producao!$A$5:$A$104,C265)&lt;&gt;1,NOT(ISNUMBER(B265)),B265&lt;=0,NOT(ISNUMBER(F265)),F265&lt;0,NOT(ISNUMBER(G265)),G265&lt;0,NOT(ISNUMBER(H265)),H265&lt;0,NOT(ISNUMBER(I265)),I265&lt;0,NOT(ISNUMBER(J265)),J265&lt;0,NOT(ISNUMBER(K265)),K265&lt;0,NOT(ISNUMBER(L265)),L265&lt;0,I265+J265&gt;H265,D265="",E265=""),"REVISAR DADOS","OK"))</x:f>
      </x:c>
    </x:row>
    <x:row r="266">
      <x:c r="A266" s="13"/>
      <x:c r="B266" s="17"/>
      <x:c r="C266" s="13"/>
      <x:c r="D266" s="13"/>
      <x:c r="E266" s="13"/>
      <x:c r="F266" s="18"/>
      <x:c r="G266" s="18"/>
      <x:c r="H266" s="18"/>
      <x:c r="I266" s="18"/>
      <x:c r="J266" s="18"/>
      <x:c r="K266" s="16"/>
      <x:c r="L266" s="16"/>
      <x:c r="M266" s="19" t="str">
        <x:f>IF(O266&lt;&gt;"OK","",K266+L266)</x:f>
      </x:c>
      <x:c r="N266" s="13"/>
      <x:c r="O266" s="19" t="str">
        <x:f>IF(COUNTA(A266:L266,N266)=0,"",IF(OR(A266="",COUNTIF($A$5:$A$304,A266)&lt;&gt;1,COUNTIF(Ordens_Producao!$A$5:$A$104,C266)&lt;&gt;1,NOT(ISNUMBER(B266)),B266&lt;=0,NOT(ISNUMBER(F266)),F266&lt;0,NOT(ISNUMBER(G266)),G266&lt;0,NOT(ISNUMBER(H266)),H266&lt;0,NOT(ISNUMBER(I266)),I266&lt;0,NOT(ISNUMBER(J266)),J266&lt;0,NOT(ISNUMBER(K266)),K266&lt;0,NOT(ISNUMBER(L266)),L266&lt;0,I266+J266&gt;H266,D266="",E266=""),"REVISAR DADOS","OK"))</x:f>
      </x:c>
    </x:row>
    <x:row r="267">
      <x:c r="A267" s="13"/>
      <x:c r="B267" s="17"/>
      <x:c r="C267" s="13"/>
      <x:c r="D267" s="13"/>
      <x:c r="E267" s="13"/>
      <x:c r="F267" s="18"/>
      <x:c r="G267" s="18"/>
      <x:c r="H267" s="18"/>
      <x:c r="I267" s="18"/>
      <x:c r="J267" s="18"/>
      <x:c r="K267" s="16"/>
      <x:c r="L267" s="16"/>
      <x:c r="M267" s="19" t="str">
        <x:f>IF(O267&lt;&gt;"OK","",K267+L267)</x:f>
      </x:c>
      <x:c r="N267" s="13"/>
      <x:c r="O267" s="19" t="str">
        <x:f>IF(COUNTA(A267:L267,N267)=0,"",IF(OR(A267="",COUNTIF($A$5:$A$304,A267)&lt;&gt;1,COUNTIF(Ordens_Producao!$A$5:$A$104,C267)&lt;&gt;1,NOT(ISNUMBER(B267)),B267&lt;=0,NOT(ISNUMBER(F267)),F267&lt;0,NOT(ISNUMBER(G267)),G267&lt;0,NOT(ISNUMBER(H267)),H267&lt;0,NOT(ISNUMBER(I267)),I267&lt;0,NOT(ISNUMBER(J267)),J267&lt;0,NOT(ISNUMBER(K267)),K267&lt;0,NOT(ISNUMBER(L267)),L267&lt;0,I267+J267&gt;H267,D267="",E267=""),"REVISAR DADOS","OK"))</x:f>
      </x:c>
    </x:row>
    <x:row r="268">
      <x:c r="A268" s="13"/>
      <x:c r="B268" s="17"/>
      <x:c r="C268" s="13"/>
      <x:c r="D268" s="13"/>
      <x:c r="E268" s="13"/>
      <x:c r="F268" s="18"/>
      <x:c r="G268" s="18"/>
      <x:c r="H268" s="18"/>
      <x:c r="I268" s="18"/>
      <x:c r="J268" s="18"/>
      <x:c r="K268" s="16"/>
      <x:c r="L268" s="16"/>
      <x:c r="M268" s="19" t="str">
        <x:f>IF(O268&lt;&gt;"OK","",K268+L268)</x:f>
      </x:c>
      <x:c r="N268" s="13"/>
      <x:c r="O268" s="19" t="str">
        <x:f>IF(COUNTA(A268:L268,N268)=0,"",IF(OR(A268="",COUNTIF($A$5:$A$304,A268)&lt;&gt;1,COUNTIF(Ordens_Producao!$A$5:$A$104,C268)&lt;&gt;1,NOT(ISNUMBER(B268)),B268&lt;=0,NOT(ISNUMBER(F268)),F268&lt;0,NOT(ISNUMBER(G268)),G268&lt;0,NOT(ISNUMBER(H268)),H268&lt;0,NOT(ISNUMBER(I268)),I268&lt;0,NOT(ISNUMBER(J268)),J268&lt;0,NOT(ISNUMBER(K268)),K268&lt;0,NOT(ISNUMBER(L268)),L268&lt;0,I268+J268&gt;H268,D268="",E268=""),"REVISAR DADOS","OK"))</x:f>
      </x:c>
    </x:row>
    <x:row r="269">
      <x:c r="A269" s="13"/>
      <x:c r="B269" s="17"/>
      <x:c r="C269" s="13"/>
      <x:c r="D269" s="13"/>
      <x:c r="E269" s="13"/>
      <x:c r="F269" s="18"/>
      <x:c r="G269" s="18"/>
      <x:c r="H269" s="18"/>
      <x:c r="I269" s="18"/>
      <x:c r="J269" s="18"/>
      <x:c r="K269" s="16"/>
      <x:c r="L269" s="16"/>
      <x:c r="M269" s="19" t="str">
        <x:f>IF(O269&lt;&gt;"OK","",K269+L269)</x:f>
      </x:c>
      <x:c r="N269" s="13"/>
      <x:c r="O269" s="19" t="str">
        <x:f>IF(COUNTA(A269:L269,N269)=0,"",IF(OR(A269="",COUNTIF($A$5:$A$304,A269)&lt;&gt;1,COUNTIF(Ordens_Producao!$A$5:$A$104,C269)&lt;&gt;1,NOT(ISNUMBER(B269)),B269&lt;=0,NOT(ISNUMBER(F269)),F269&lt;0,NOT(ISNUMBER(G269)),G269&lt;0,NOT(ISNUMBER(H269)),H269&lt;0,NOT(ISNUMBER(I269)),I269&lt;0,NOT(ISNUMBER(J269)),J269&lt;0,NOT(ISNUMBER(K269)),K269&lt;0,NOT(ISNUMBER(L269)),L269&lt;0,I269+J269&gt;H269,D269="",E269=""),"REVISAR DADOS","OK"))</x:f>
      </x:c>
    </x:row>
    <x:row r="270">
      <x:c r="A270" s="13"/>
      <x:c r="B270" s="17"/>
      <x:c r="C270" s="13"/>
      <x:c r="D270" s="13"/>
      <x:c r="E270" s="13"/>
      <x:c r="F270" s="18"/>
      <x:c r="G270" s="18"/>
      <x:c r="H270" s="18"/>
      <x:c r="I270" s="18"/>
      <x:c r="J270" s="18"/>
      <x:c r="K270" s="16"/>
      <x:c r="L270" s="16"/>
      <x:c r="M270" s="19" t="str">
        <x:f>IF(O270&lt;&gt;"OK","",K270+L270)</x:f>
      </x:c>
      <x:c r="N270" s="13"/>
      <x:c r="O270" s="19" t="str">
        <x:f>IF(COUNTA(A270:L270,N270)=0,"",IF(OR(A270="",COUNTIF($A$5:$A$304,A270)&lt;&gt;1,COUNTIF(Ordens_Producao!$A$5:$A$104,C270)&lt;&gt;1,NOT(ISNUMBER(B270)),B270&lt;=0,NOT(ISNUMBER(F270)),F270&lt;0,NOT(ISNUMBER(G270)),G270&lt;0,NOT(ISNUMBER(H270)),H270&lt;0,NOT(ISNUMBER(I270)),I270&lt;0,NOT(ISNUMBER(J270)),J270&lt;0,NOT(ISNUMBER(K270)),K270&lt;0,NOT(ISNUMBER(L270)),L270&lt;0,I270+J270&gt;H270,D270="",E270=""),"REVISAR DADOS","OK"))</x:f>
      </x:c>
    </x:row>
    <x:row r="271">
      <x:c r="A271" s="13"/>
      <x:c r="B271" s="17"/>
      <x:c r="C271" s="13"/>
      <x:c r="D271" s="13"/>
      <x:c r="E271" s="13"/>
      <x:c r="F271" s="18"/>
      <x:c r="G271" s="18"/>
      <x:c r="H271" s="18"/>
      <x:c r="I271" s="18"/>
      <x:c r="J271" s="18"/>
      <x:c r="K271" s="16"/>
      <x:c r="L271" s="16"/>
      <x:c r="M271" s="19" t="str">
        <x:f>IF(O271&lt;&gt;"OK","",K271+L271)</x:f>
      </x:c>
      <x:c r="N271" s="13"/>
      <x:c r="O271" s="19" t="str">
        <x:f>IF(COUNTA(A271:L271,N271)=0,"",IF(OR(A271="",COUNTIF($A$5:$A$304,A271)&lt;&gt;1,COUNTIF(Ordens_Producao!$A$5:$A$104,C271)&lt;&gt;1,NOT(ISNUMBER(B271)),B271&lt;=0,NOT(ISNUMBER(F271)),F271&lt;0,NOT(ISNUMBER(G271)),G271&lt;0,NOT(ISNUMBER(H271)),H271&lt;0,NOT(ISNUMBER(I271)),I271&lt;0,NOT(ISNUMBER(J271)),J271&lt;0,NOT(ISNUMBER(K271)),K271&lt;0,NOT(ISNUMBER(L271)),L271&lt;0,I271+J271&gt;H271,D271="",E271=""),"REVISAR DADOS","OK"))</x:f>
      </x:c>
    </x:row>
    <x:row r="272">
      <x:c r="A272" s="13"/>
      <x:c r="B272" s="17"/>
      <x:c r="C272" s="13"/>
      <x:c r="D272" s="13"/>
      <x:c r="E272" s="13"/>
      <x:c r="F272" s="18"/>
      <x:c r="G272" s="18"/>
      <x:c r="H272" s="18"/>
      <x:c r="I272" s="18"/>
      <x:c r="J272" s="18"/>
      <x:c r="K272" s="16"/>
      <x:c r="L272" s="16"/>
      <x:c r="M272" s="19" t="str">
        <x:f>IF(O272&lt;&gt;"OK","",K272+L272)</x:f>
      </x:c>
      <x:c r="N272" s="13"/>
      <x:c r="O272" s="19" t="str">
        <x:f>IF(COUNTA(A272:L272,N272)=0,"",IF(OR(A272="",COUNTIF($A$5:$A$304,A272)&lt;&gt;1,COUNTIF(Ordens_Producao!$A$5:$A$104,C272)&lt;&gt;1,NOT(ISNUMBER(B272)),B272&lt;=0,NOT(ISNUMBER(F272)),F272&lt;0,NOT(ISNUMBER(G272)),G272&lt;0,NOT(ISNUMBER(H272)),H272&lt;0,NOT(ISNUMBER(I272)),I272&lt;0,NOT(ISNUMBER(J272)),J272&lt;0,NOT(ISNUMBER(K272)),K272&lt;0,NOT(ISNUMBER(L272)),L272&lt;0,I272+J272&gt;H272,D272="",E272=""),"REVISAR DADOS","OK"))</x:f>
      </x:c>
    </x:row>
    <x:row r="273">
      <x:c r="A273" s="13"/>
      <x:c r="B273" s="17"/>
      <x:c r="C273" s="13"/>
      <x:c r="D273" s="13"/>
      <x:c r="E273" s="13"/>
      <x:c r="F273" s="18"/>
      <x:c r="G273" s="18"/>
      <x:c r="H273" s="18"/>
      <x:c r="I273" s="18"/>
      <x:c r="J273" s="18"/>
      <x:c r="K273" s="16"/>
      <x:c r="L273" s="16"/>
      <x:c r="M273" s="19" t="str">
        <x:f>IF(O273&lt;&gt;"OK","",K273+L273)</x:f>
      </x:c>
      <x:c r="N273" s="13"/>
      <x:c r="O273" s="19" t="str">
        <x:f>IF(COUNTA(A273:L273,N273)=0,"",IF(OR(A273="",COUNTIF($A$5:$A$304,A273)&lt;&gt;1,COUNTIF(Ordens_Producao!$A$5:$A$104,C273)&lt;&gt;1,NOT(ISNUMBER(B273)),B273&lt;=0,NOT(ISNUMBER(F273)),F273&lt;0,NOT(ISNUMBER(G273)),G273&lt;0,NOT(ISNUMBER(H273)),H273&lt;0,NOT(ISNUMBER(I273)),I273&lt;0,NOT(ISNUMBER(J273)),J273&lt;0,NOT(ISNUMBER(K273)),K273&lt;0,NOT(ISNUMBER(L273)),L273&lt;0,I273+J273&gt;H273,D273="",E273=""),"REVISAR DADOS","OK"))</x:f>
      </x:c>
    </x:row>
    <x:row r="274">
      <x:c r="A274" s="13"/>
      <x:c r="B274" s="17"/>
      <x:c r="C274" s="13"/>
      <x:c r="D274" s="13"/>
      <x:c r="E274" s="13"/>
      <x:c r="F274" s="18"/>
      <x:c r="G274" s="18"/>
      <x:c r="H274" s="18"/>
      <x:c r="I274" s="18"/>
      <x:c r="J274" s="18"/>
      <x:c r="K274" s="16"/>
      <x:c r="L274" s="16"/>
      <x:c r="M274" s="19" t="str">
        <x:f>IF(O274&lt;&gt;"OK","",K274+L274)</x:f>
      </x:c>
      <x:c r="N274" s="13"/>
      <x:c r="O274" s="19" t="str">
        <x:f>IF(COUNTA(A274:L274,N274)=0,"",IF(OR(A274="",COUNTIF($A$5:$A$304,A274)&lt;&gt;1,COUNTIF(Ordens_Producao!$A$5:$A$104,C274)&lt;&gt;1,NOT(ISNUMBER(B274)),B274&lt;=0,NOT(ISNUMBER(F274)),F274&lt;0,NOT(ISNUMBER(G274)),G274&lt;0,NOT(ISNUMBER(H274)),H274&lt;0,NOT(ISNUMBER(I274)),I274&lt;0,NOT(ISNUMBER(J274)),J274&lt;0,NOT(ISNUMBER(K274)),K274&lt;0,NOT(ISNUMBER(L274)),L274&lt;0,I274+J274&gt;H274,D274="",E274=""),"REVISAR DADOS","OK"))</x:f>
      </x:c>
    </x:row>
    <x:row r="275">
      <x:c r="A275" s="13"/>
      <x:c r="B275" s="17"/>
      <x:c r="C275" s="13"/>
      <x:c r="D275" s="13"/>
      <x:c r="E275" s="13"/>
      <x:c r="F275" s="18"/>
      <x:c r="G275" s="18"/>
      <x:c r="H275" s="18"/>
      <x:c r="I275" s="18"/>
      <x:c r="J275" s="18"/>
      <x:c r="K275" s="16"/>
      <x:c r="L275" s="16"/>
      <x:c r="M275" s="19" t="str">
        <x:f>IF(O275&lt;&gt;"OK","",K275+L275)</x:f>
      </x:c>
      <x:c r="N275" s="13"/>
      <x:c r="O275" s="19" t="str">
        <x:f>IF(COUNTA(A275:L275,N275)=0,"",IF(OR(A275="",COUNTIF($A$5:$A$304,A275)&lt;&gt;1,COUNTIF(Ordens_Producao!$A$5:$A$104,C275)&lt;&gt;1,NOT(ISNUMBER(B275)),B275&lt;=0,NOT(ISNUMBER(F275)),F275&lt;0,NOT(ISNUMBER(G275)),G275&lt;0,NOT(ISNUMBER(H275)),H275&lt;0,NOT(ISNUMBER(I275)),I275&lt;0,NOT(ISNUMBER(J275)),J275&lt;0,NOT(ISNUMBER(K275)),K275&lt;0,NOT(ISNUMBER(L275)),L275&lt;0,I275+J275&gt;H275,D275="",E275=""),"REVISAR DADOS","OK"))</x:f>
      </x:c>
    </x:row>
    <x:row r="276">
      <x:c r="A276" s="13"/>
      <x:c r="B276" s="17"/>
      <x:c r="C276" s="13"/>
      <x:c r="D276" s="13"/>
      <x:c r="E276" s="13"/>
      <x:c r="F276" s="18"/>
      <x:c r="G276" s="18"/>
      <x:c r="H276" s="18"/>
      <x:c r="I276" s="18"/>
      <x:c r="J276" s="18"/>
      <x:c r="K276" s="16"/>
      <x:c r="L276" s="16"/>
      <x:c r="M276" s="19" t="str">
        <x:f>IF(O276&lt;&gt;"OK","",K276+L276)</x:f>
      </x:c>
      <x:c r="N276" s="13"/>
      <x:c r="O276" s="19" t="str">
        <x:f>IF(COUNTA(A276:L276,N276)=0,"",IF(OR(A276="",COUNTIF($A$5:$A$304,A276)&lt;&gt;1,COUNTIF(Ordens_Producao!$A$5:$A$104,C276)&lt;&gt;1,NOT(ISNUMBER(B276)),B276&lt;=0,NOT(ISNUMBER(F276)),F276&lt;0,NOT(ISNUMBER(G276)),G276&lt;0,NOT(ISNUMBER(H276)),H276&lt;0,NOT(ISNUMBER(I276)),I276&lt;0,NOT(ISNUMBER(J276)),J276&lt;0,NOT(ISNUMBER(K276)),K276&lt;0,NOT(ISNUMBER(L276)),L276&lt;0,I276+J276&gt;H276,D276="",E276=""),"REVISAR DADOS","OK"))</x:f>
      </x:c>
    </x:row>
    <x:row r="277">
      <x:c r="A277" s="13"/>
      <x:c r="B277" s="17"/>
      <x:c r="C277" s="13"/>
      <x:c r="D277" s="13"/>
      <x:c r="E277" s="13"/>
      <x:c r="F277" s="18"/>
      <x:c r="G277" s="18"/>
      <x:c r="H277" s="18"/>
      <x:c r="I277" s="18"/>
      <x:c r="J277" s="18"/>
      <x:c r="K277" s="16"/>
      <x:c r="L277" s="16"/>
      <x:c r="M277" s="19" t="str">
        <x:f>IF(O277&lt;&gt;"OK","",K277+L277)</x:f>
      </x:c>
      <x:c r="N277" s="13"/>
      <x:c r="O277" s="19" t="str">
        <x:f>IF(COUNTA(A277:L277,N277)=0,"",IF(OR(A277="",COUNTIF($A$5:$A$304,A277)&lt;&gt;1,COUNTIF(Ordens_Producao!$A$5:$A$104,C277)&lt;&gt;1,NOT(ISNUMBER(B277)),B277&lt;=0,NOT(ISNUMBER(F277)),F277&lt;0,NOT(ISNUMBER(G277)),G277&lt;0,NOT(ISNUMBER(H277)),H277&lt;0,NOT(ISNUMBER(I277)),I277&lt;0,NOT(ISNUMBER(J277)),J277&lt;0,NOT(ISNUMBER(K277)),K277&lt;0,NOT(ISNUMBER(L277)),L277&lt;0,I277+J277&gt;H277,D277="",E277=""),"REVISAR DADOS","OK"))</x:f>
      </x:c>
    </x:row>
    <x:row r="278">
      <x:c r="A278" s="13"/>
      <x:c r="B278" s="17"/>
      <x:c r="C278" s="13"/>
      <x:c r="D278" s="13"/>
      <x:c r="E278" s="13"/>
      <x:c r="F278" s="18"/>
      <x:c r="G278" s="18"/>
      <x:c r="H278" s="18"/>
      <x:c r="I278" s="18"/>
      <x:c r="J278" s="18"/>
      <x:c r="K278" s="16"/>
      <x:c r="L278" s="16"/>
      <x:c r="M278" s="19" t="str">
        <x:f>IF(O278&lt;&gt;"OK","",K278+L278)</x:f>
      </x:c>
      <x:c r="N278" s="13"/>
      <x:c r="O278" s="19" t="str">
        <x:f>IF(COUNTA(A278:L278,N278)=0,"",IF(OR(A278="",COUNTIF($A$5:$A$304,A278)&lt;&gt;1,COUNTIF(Ordens_Producao!$A$5:$A$104,C278)&lt;&gt;1,NOT(ISNUMBER(B278)),B278&lt;=0,NOT(ISNUMBER(F278)),F278&lt;0,NOT(ISNUMBER(G278)),G278&lt;0,NOT(ISNUMBER(H278)),H278&lt;0,NOT(ISNUMBER(I278)),I278&lt;0,NOT(ISNUMBER(J278)),J278&lt;0,NOT(ISNUMBER(K278)),K278&lt;0,NOT(ISNUMBER(L278)),L278&lt;0,I278+J278&gt;H278,D278="",E278=""),"REVISAR DADOS","OK"))</x:f>
      </x:c>
    </x:row>
    <x:row r="279">
      <x:c r="A279" s="13"/>
      <x:c r="B279" s="17"/>
      <x:c r="C279" s="13"/>
      <x:c r="D279" s="13"/>
      <x:c r="E279" s="13"/>
      <x:c r="F279" s="18"/>
      <x:c r="G279" s="18"/>
      <x:c r="H279" s="18"/>
      <x:c r="I279" s="18"/>
      <x:c r="J279" s="18"/>
      <x:c r="K279" s="16"/>
      <x:c r="L279" s="16"/>
      <x:c r="M279" s="19" t="str">
        <x:f>IF(O279&lt;&gt;"OK","",K279+L279)</x:f>
      </x:c>
      <x:c r="N279" s="13"/>
      <x:c r="O279" s="19" t="str">
        <x:f>IF(COUNTA(A279:L279,N279)=0,"",IF(OR(A279="",COUNTIF($A$5:$A$304,A279)&lt;&gt;1,COUNTIF(Ordens_Producao!$A$5:$A$104,C279)&lt;&gt;1,NOT(ISNUMBER(B279)),B279&lt;=0,NOT(ISNUMBER(F279)),F279&lt;0,NOT(ISNUMBER(G279)),G279&lt;0,NOT(ISNUMBER(H279)),H279&lt;0,NOT(ISNUMBER(I279)),I279&lt;0,NOT(ISNUMBER(J279)),J279&lt;0,NOT(ISNUMBER(K279)),K279&lt;0,NOT(ISNUMBER(L279)),L279&lt;0,I279+J279&gt;H279,D279="",E279=""),"REVISAR DADOS","OK"))</x:f>
      </x:c>
    </x:row>
    <x:row r="280">
      <x:c r="A280" s="13"/>
      <x:c r="B280" s="17"/>
      <x:c r="C280" s="13"/>
      <x:c r="D280" s="13"/>
      <x:c r="E280" s="13"/>
      <x:c r="F280" s="18"/>
      <x:c r="G280" s="18"/>
      <x:c r="H280" s="18"/>
      <x:c r="I280" s="18"/>
      <x:c r="J280" s="18"/>
      <x:c r="K280" s="16"/>
      <x:c r="L280" s="16"/>
      <x:c r="M280" s="19" t="str">
        <x:f>IF(O280&lt;&gt;"OK","",K280+L280)</x:f>
      </x:c>
      <x:c r="N280" s="13"/>
      <x:c r="O280" s="19" t="str">
        <x:f>IF(COUNTA(A280:L280,N280)=0,"",IF(OR(A280="",COUNTIF($A$5:$A$304,A280)&lt;&gt;1,COUNTIF(Ordens_Producao!$A$5:$A$104,C280)&lt;&gt;1,NOT(ISNUMBER(B280)),B280&lt;=0,NOT(ISNUMBER(F280)),F280&lt;0,NOT(ISNUMBER(G280)),G280&lt;0,NOT(ISNUMBER(H280)),H280&lt;0,NOT(ISNUMBER(I280)),I280&lt;0,NOT(ISNUMBER(J280)),J280&lt;0,NOT(ISNUMBER(K280)),K280&lt;0,NOT(ISNUMBER(L280)),L280&lt;0,I280+J280&gt;H280,D280="",E280=""),"REVISAR DADOS","OK"))</x:f>
      </x:c>
    </x:row>
    <x:row r="281">
      <x:c r="A281" s="13"/>
      <x:c r="B281" s="17"/>
      <x:c r="C281" s="13"/>
      <x:c r="D281" s="13"/>
      <x:c r="E281" s="13"/>
      <x:c r="F281" s="18"/>
      <x:c r="G281" s="18"/>
      <x:c r="H281" s="18"/>
      <x:c r="I281" s="18"/>
      <x:c r="J281" s="18"/>
      <x:c r="K281" s="16"/>
      <x:c r="L281" s="16"/>
      <x:c r="M281" s="19" t="str">
        <x:f>IF(O281&lt;&gt;"OK","",K281+L281)</x:f>
      </x:c>
      <x:c r="N281" s="13"/>
      <x:c r="O281" s="19" t="str">
        <x:f>IF(COUNTA(A281:L281,N281)=0,"",IF(OR(A281="",COUNTIF($A$5:$A$304,A281)&lt;&gt;1,COUNTIF(Ordens_Producao!$A$5:$A$104,C281)&lt;&gt;1,NOT(ISNUMBER(B281)),B281&lt;=0,NOT(ISNUMBER(F281)),F281&lt;0,NOT(ISNUMBER(G281)),G281&lt;0,NOT(ISNUMBER(H281)),H281&lt;0,NOT(ISNUMBER(I281)),I281&lt;0,NOT(ISNUMBER(J281)),J281&lt;0,NOT(ISNUMBER(K281)),K281&lt;0,NOT(ISNUMBER(L281)),L281&lt;0,I281+J281&gt;H281,D281="",E281=""),"REVISAR DADOS","OK"))</x:f>
      </x:c>
    </x:row>
    <x:row r="282">
      <x:c r="A282" s="13"/>
      <x:c r="B282" s="17"/>
      <x:c r="C282" s="13"/>
      <x:c r="D282" s="13"/>
      <x:c r="E282" s="13"/>
      <x:c r="F282" s="18"/>
      <x:c r="G282" s="18"/>
      <x:c r="H282" s="18"/>
      <x:c r="I282" s="18"/>
      <x:c r="J282" s="18"/>
      <x:c r="K282" s="16"/>
      <x:c r="L282" s="16"/>
      <x:c r="M282" s="19" t="str">
        <x:f>IF(O282&lt;&gt;"OK","",K282+L282)</x:f>
      </x:c>
      <x:c r="N282" s="13"/>
      <x:c r="O282" s="19" t="str">
        <x:f>IF(COUNTA(A282:L282,N282)=0,"",IF(OR(A282="",COUNTIF($A$5:$A$304,A282)&lt;&gt;1,COUNTIF(Ordens_Producao!$A$5:$A$104,C282)&lt;&gt;1,NOT(ISNUMBER(B282)),B282&lt;=0,NOT(ISNUMBER(F282)),F282&lt;0,NOT(ISNUMBER(G282)),G282&lt;0,NOT(ISNUMBER(H282)),H282&lt;0,NOT(ISNUMBER(I282)),I282&lt;0,NOT(ISNUMBER(J282)),J282&lt;0,NOT(ISNUMBER(K282)),K282&lt;0,NOT(ISNUMBER(L282)),L282&lt;0,I282+J282&gt;H282,D282="",E282=""),"REVISAR DADOS","OK"))</x:f>
      </x:c>
    </x:row>
    <x:row r="283">
      <x:c r="A283" s="13"/>
      <x:c r="B283" s="17"/>
      <x:c r="C283" s="13"/>
      <x:c r="D283" s="13"/>
      <x:c r="E283" s="13"/>
      <x:c r="F283" s="18"/>
      <x:c r="G283" s="18"/>
      <x:c r="H283" s="18"/>
      <x:c r="I283" s="18"/>
      <x:c r="J283" s="18"/>
      <x:c r="K283" s="16"/>
      <x:c r="L283" s="16"/>
      <x:c r="M283" s="19" t="str">
        <x:f>IF(O283&lt;&gt;"OK","",K283+L283)</x:f>
      </x:c>
      <x:c r="N283" s="13"/>
      <x:c r="O283" s="19" t="str">
        <x:f>IF(COUNTA(A283:L283,N283)=0,"",IF(OR(A283="",COUNTIF($A$5:$A$304,A283)&lt;&gt;1,COUNTIF(Ordens_Producao!$A$5:$A$104,C283)&lt;&gt;1,NOT(ISNUMBER(B283)),B283&lt;=0,NOT(ISNUMBER(F283)),F283&lt;0,NOT(ISNUMBER(G283)),G283&lt;0,NOT(ISNUMBER(H283)),H283&lt;0,NOT(ISNUMBER(I283)),I283&lt;0,NOT(ISNUMBER(J283)),J283&lt;0,NOT(ISNUMBER(K283)),K283&lt;0,NOT(ISNUMBER(L283)),L283&lt;0,I283+J283&gt;H283,D283="",E283=""),"REVISAR DADOS","OK"))</x:f>
      </x:c>
    </x:row>
    <x:row r="284">
      <x:c r="A284" s="13"/>
      <x:c r="B284" s="17"/>
      <x:c r="C284" s="13"/>
      <x:c r="D284" s="13"/>
      <x:c r="E284" s="13"/>
      <x:c r="F284" s="18"/>
      <x:c r="G284" s="18"/>
      <x:c r="H284" s="18"/>
      <x:c r="I284" s="18"/>
      <x:c r="J284" s="18"/>
      <x:c r="K284" s="16"/>
      <x:c r="L284" s="16"/>
      <x:c r="M284" s="19" t="str">
        <x:f>IF(O284&lt;&gt;"OK","",K284+L284)</x:f>
      </x:c>
      <x:c r="N284" s="13"/>
      <x:c r="O284" s="19" t="str">
        <x:f>IF(COUNTA(A284:L284,N284)=0,"",IF(OR(A284="",COUNTIF($A$5:$A$304,A284)&lt;&gt;1,COUNTIF(Ordens_Producao!$A$5:$A$104,C284)&lt;&gt;1,NOT(ISNUMBER(B284)),B284&lt;=0,NOT(ISNUMBER(F284)),F284&lt;0,NOT(ISNUMBER(G284)),G284&lt;0,NOT(ISNUMBER(H284)),H284&lt;0,NOT(ISNUMBER(I284)),I284&lt;0,NOT(ISNUMBER(J284)),J284&lt;0,NOT(ISNUMBER(K284)),K284&lt;0,NOT(ISNUMBER(L284)),L284&lt;0,I284+J284&gt;H284,D284="",E284=""),"REVISAR DADOS","OK"))</x:f>
      </x:c>
    </x:row>
    <x:row r="285">
      <x:c r="A285" s="13"/>
      <x:c r="B285" s="17"/>
      <x:c r="C285" s="13"/>
      <x:c r="D285" s="13"/>
      <x:c r="E285" s="13"/>
      <x:c r="F285" s="18"/>
      <x:c r="G285" s="18"/>
      <x:c r="H285" s="18"/>
      <x:c r="I285" s="18"/>
      <x:c r="J285" s="18"/>
      <x:c r="K285" s="16"/>
      <x:c r="L285" s="16"/>
      <x:c r="M285" s="19" t="str">
        <x:f>IF(O285&lt;&gt;"OK","",K285+L285)</x:f>
      </x:c>
      <x:c r="N285" s="13"/>
      <x:c r="O285" s="19" t="str">
        <x:f>IF(COUNTA(A285:L285,N285)=0,"",IF(OR(A285="",COUNTIF($A$5:$A$304,A285)&lt;&gt;1,COUNTIF(Ordens_Producao!$A$5:$A$104,C285)&lt;&gt;1,NOT(ISNUMBER(B285)),B285&lt;=0,NOT(ISNUMBER(F285)),F285&lt;0,NOT(ISNUMBER(G285)),G285&lt;0,NOT(ISNUMBER(H285)),H285&lt;0,NOT(ISNUMBER(I285)),I285&lt;0,NOT(ISNUMBER(J285)),J285&lt;0,NOT(ISNUMBER(K285)),K285&lt;0,NOT(ISNUMBER(L285)),L285&lt;0,I285+J285&gt;H285,D285="",E285=""),"REVISAR DADOS","OK"))</x:f>
      </x:c>
    </x:row>
    <x:row r="286">
      <x:c r="A286" s="13"/>
      <x:c r="B286" s="17"/>
      <x:c r="C286" s="13"/>
      <x:c r="D286" s="13"/>
      <x:c r="E286" s="13"/>
      <x:c r="F286" s="18"/>
      <x:c r="G286" s="18"/>
      <x:c r="H286" s="18"/>
      <x:c r="I286" s="18"/>
      <x:c r="J286" s="18"/>
      <x:c r="K286" s="16"/>
      <x:c r="L286" s="16"/>
      <x:c r="M286" s="19" t="str">
        <x:f>IF(O286&lt;&gt;"OK","",K286+L286)</x:f>
      </x:c>
      <x:c r="N286" s="13"/>
      <x:c r="O286" s="19" t="str">
        <x:f>IF(COUNTA(A286:L286,N286)=0,"",IF(OR(A286="",COUNTIF($A$5:$A$304,A286)&lt;&gt;1,COUNTIF(Ordens_Producao!$A$5:$A$104,C286)&lt;&gt;1,NOT(ISNUMBER(B286)),B286&lt;=0,NOT(ISNUMBER(F286)),F286&lt;0,NOT(ISNUMBER(G286)),G286&lt;0,NOT(ISNUMBER(H286)),H286&lt;0,NOT(ISNUMBER(I286)),I286&lt;0,NOT(ISNUMBER(J286)),J286&lt;0,NOT(ISNUMBER(K286)),K286&lt;0,NOT(ISNUMBER(L286)),L286&lt;0,I286+J286&gt;H286,D286="",E286=""),"REVISAR DADOS","OK"))</x:f>
      </x:c>
    </x:row>
    <x:row r="287">
      <x:c r="A287" s="13"/>
      <x:c r="B287" s="17"/>
      <x:c r="C287" s="13"/>
      <x:c r="D287" s="13"/>
      <x:c r="E287" s="13"/>
      <x:c r="F287" s="18"/>
      <x:c r="G287" s="18"/>
      <x:c r="H287" s="18"/>
      <x:c r="I287" s="18"/>
      <x:c r="J287" s="18"/>
      <x:c r="K287" s="16"/>
      <x:c r="L287" s="16"/>
      <x:c r="M287" s="19" t="str">
        <x:f>IF(O287&lt;&gt;"OK","",K287+L287)</x:f>
      </x:c>
      <x:c r="N287" s="13"/>
      <x:c r="O287" s="19" t="str">
        <x:f>IF(COUNTA(A287:L287,N287)=0,"",IF(OR(A287="",COUNTIF($A$5:$A$304,A287)&lt;&gt;1,COUNTIF(Ordens_Producao!$A$5:$A$104,C287)&lt;&gt;1,NOT(ISNUMBER(B287)),B287&lt;=0,NOT(ISNUMBER(F287)),F287&lt;0,NOT(ISNUMBER(G287)),G287&lt;0,NOT(ISNUMBER(H287)),H287&lt;0,NOT(ISNUMBER(I287)),I287&lt;0,NOT(ISNUMBER(J287)),J287&lt;0,NOT(ISNUMBER(K287)),K287&lt;0,NOT(ISNUMBER(L287)),L287&lt;0,I287+J287&gt;H287,D287="",E287=""),"REVISAR DADOS","OK"))</x:f>
      </x:c>
    </x:row>
    <x:row r="288">
      <x:c r="A288" s="13"/>
      <x:c r="B288" s="17"/>
      <x:c r="C288" s="13"/>
      <x:c r="D288" s="13"/>
      <x:c r="E288" s="13"/>
      <x:c r="F288" s="18"/>
      <x:c r="G288" s="18"/>
      <x:c r="H288" s="18"/>
      <x:c r="I288" s="18"/>
      <x:c r="J288" s="18"/>
      <x:c r="K288" s="16"/>
      <x:c r="L288" s="16"/>
      <x:c r="M288" s="19" t="str">
        <x:f>IF(O288&lt;&gt;"OK","",K288+L288)</x:f>
      </x:c>
      <x:c r="N288" s="13"/>
      <x:c r="O288" s="19" t="str">
        <x:f>IF(COUNTA(A288:L288,N288)=0,"",IF(OR(A288="",COUNTIF($A$5:$A$304,A288)&lt;&gt;1,COUNTIF(Ordens_Producao!$A$5:$A$104,C288)&lt;&gt;1,NOT(ISNUMBER(B288)),B288&lt;=0,NOT(ISNUMBER(F288)),F288&lt;0,NOT(ISNUMBER(G288)),G288&lt;0,NOT(ISNUMBER(H288)),H288&lt;0,NOT(ISNUMBER(I288)),I288&lt;0,NOT(ISNUMBER(J288)),J288&lt;0,NOT(ISNUMBER(K288)),K288&lt;0,NOT(ISNUMBER(L288)),L288&lt;0,I288+J288&gt;H288,D288="",E288=""),"REVISAR DADOS","OK"))</x:f>
      </x:c>
    </x:row>
    <x:row r="289">
      <x:c r="A289" s="13"/>
      <x:c r="B289" s="17"/>
      <x:c r="C289" s="13"/>
      <x:c r="D289" s="13"/>
      <x:c r="E289" s="13"/>
      <x:c r="F289" s="18"/>
      <x:c r="G289" s="18"/>
      <x:c r="H289" s="18"/>
      <x:c r="I289" s="18"/>
      <x:c r="J289" s="18"/>
      <x:c r="K289" s="16"/>
      <x:c r="L289" s="16"/>
      <x:c r="M289" s="19" t="str">
        <x:f>IF(O289&lt;&gt;"OK","",K289+L289)</x:f>
      </x:c>
      <x:c r="N289" s="13"/>
      <x:c r="O289" s="19" t="str">
        <x:f>IF(COUNTA(A289:L289,N289)=0,"",IF(OR(A289="",COUNTIF($A$5:$A$304,A289)&lt;&gt;1,COUNTIF(Ordens_Producao!$A$5:$A$104,C289)&lt;&gt;1,NOT(ISNUMBER(B289)),B289&lt;=0,NOT(ISNUMBER(F289)),F289&lt;0,NOT(ISNUMBER(G289)),G289&lt;0,NOT(ISNUMBER(H289)),H289&lt;0,NOT(ISNUMBER(I289)),I289&lt;0,NOT(ISNUMBER(J289)),J289&lt;0,NOT(ISNUMBER(K289)),K289&lt;0,NOT(ISNUMBER(L289)),L289&lt;0,I289+J289&gt;H289,D289="",E289=""),"REVISAR DADOS","OK"))</x:f>
      </x:c>
    </x:row>
    <x:row r="290">
      <x:c r="A290" s="13"/>
      <x:c r="B290" s="17"/>
      <x:c r="C290" s="13"/>
      <x:c r="D290" s="13"/>
      <x:c r="E290" s="13"/>
      <x:c r="F290" s="18"/>
      <x:c r="G290" s="18"/>
      <x:c r="H290" s="18"/>
      <x:c r="I290" s="18"/>
      <x:c r="J290" s="18"/>
      <x:c r="K290" s="16"/>
      <x:c r="L290" s="16"/>
      <x:c r="M290" s="19" t="str">
        <x:f>IF(O290&lt;&gt;"OK","",K290+L290)</x:f>
      </x:c>
      <x:c r="N290" s="13"/>
      <x:c r="O290" s="19" t="str">
        <x:f>IF(COUNTA(A290:L290,N290)=0,"",IF(OR(A290="",COUNTIF($A$5:$A$304,A290)&lt;&gt;1,COUNTIF(Ordens_Producao!$A$5:$A$104,C290)&lt;&gt;1,NOT(ISNUMBER(B290)),B290&lt;=0,NOT(ISNUMBER(F290)),F290&lt;0,NOT(ISNUMBER(G290)),G290&lt;0,NOT(ISNUMBER(H290)),H290&lt;0,NOT(ISNUMBER(I290)),I290&lt;0,NOT(ISNUMBER(J290)),J290&lt;0,NOT(ISNUMBER(K290)),K290&lt;0,NOT(ISNUMBER(L290)),L290&lt;0,I290+J290&gt;H290,D290="",E290=""),"REVISAR DADOS","OK"))</x:f>
      </x:c>
    </x:row>
    <x:row r="291">
      <x:c r="A291" s="13"/>
      <x:c r="B291" s="17"/>
      <x:c r="C291" s="13"/>
      <x:c r="D291" s="13"/>
      <x:c r="E291" s="13"/>
      <x:c r="F291" s="18"/>
      <x:c r="G291" s="18"/>
      <x:c r="H291" s="18"/>
      <x:c r="I291" s="18"/>
      <x:c r="J291" s="18"/>
      <x:c r="K291" s="16"/>
      <x:c r="L291" s="16"/>
      <x:c r="M291" s="19" t="str">
        <x:f>IF(O291&lt;&gt;"OK","",K291+L291)</x:f>
      </x:c>
      <x:c r="N291" s="13"/>
      <x:c r="O291" s="19" t="str">
        <x:f>IF(COUNTA(A291:L291,N291)=0,"",IF(OR(A291="",COUNTIF($A$5:$A$304,A291)&lt;&gt;1,COUNTIF(Ordens_Producao!$A$5:$A$104,C291)&lt;&gt;1,NOT(ISNUMBER(B291)),B291&lt;=0,NOT(ISNUMBER(F291)),F291&lt;0,NOT(ISNUMBER(G291)),G291&lt;0,NOT(ISNUMBER(H291)),H291&lt;0,NOT(ISNUMBER(I291)),I291&lt;0,NOT(ISNUMBER(J291)),J291&lt;0,NOT(ISNUMBER(K291)),K291&lt;0,NOT(ISNUMBER(L291)),L291&lt;0,I291+J291&gt;H291,D291="",E291=""),"REVISAR DADOS","OK"))</x:f>
      </x:c>
    </x:row>
    <x:row r="292">
      <x:c r="A292" s="13"/>
      <x:c r="B292" s="17"/>
      <x:c r="C292" s="13"/>
      <x:c r="D292" s="13"/>
      <x:c r="E292" s="13"/>
      <x:c r="F292" s="18"/>
      <x:c r="G292" s="18"/>
      <x:c r="H292" s="18"/>
      <x:c r="I292" s="18"/>
      <x:c r="J292" s="18"/>
      <x:c r="K292" s="16"/>
      <x:c r="L292" s="16"/>
      <x:c r="M292" s="19" t="str">
        <x:f>IF(O292&lt;&gt;"OK","",K292+L292)</x:f>
      </x:c>
      <x:c r="N292" s="13"/>
      <x:c r="O292" s="19" t="str">
        <x:f>IF(COUNTA(A292:L292,N292)=0,"",IF(OR(A292="",COUNTIF($A$5:$A$304,A292)&lt;&gt;1,COUNTIF(Ordens_Producao!$A$5:$A$104,C292)&lt;&gt;1,NOT(ISNUMBER(B292)),B292&lt;=0,NOT(ISNUMBER(F292)),F292&lt;0,NOT(ISNUMBER(G292)),G292&lt;0,NOT(ISNUMBER(H292)),H292&lt;0,NOT(ISNUMBER(I292)),I292&lt;0,NOT(ISNUMBER(J292)),J292&lt;0,NOT(ISNUMBER(K292)),K292&lt;0,NOT(ISNUMBER(L292)),L292&lt;0,I292+J292&gt;H292,D292="",E292=""),"REVISAR DADOS","OK"))</x:f>
      </x:c>
    </x:row>
    <x:row r="293">
      <x:c r="A293" s="13"/>
      <x:c r="B293" s="17"/>
      <x:c r="C293" s="13"/>
      <x:c r="D293" s="13"/>
      <x:c r="E293" s="13"/>
      <x:c r="F293" s="18"/>
      <x:c r="G293" s="18"/>
      <x:c r="H293" s="18"/>
      <x:c r="I293" s="18"/>
      <x:c r="J293" s="18"/>
      <x:c r="K293" s="16"/>
      <x:c r="L293" s="16"/>
      <x:c r="M293" s="19" t="str">
        <x:f>IF(O293&lt;&gt;"OK","",K293+L293)</x:f>
      </x:c>
      <x:c r="N293" s="13"/>
      <x:c r="O293" s="19" t="str">
        <x:f>IF(COUNTA(A293:L293,N293)=0,"",IF(OR(A293="",COUNTIF($A$5:$A$304,A293)&lt;&gt;1,COUNTIF(Ordens_Producao!$A$5:$A$104,C293)&lt;&gt;1,NOT(ISNUMBER(B293)),B293&lt;=0,NOT(ISNUMBER(F293)),F293&lt;0,NOT(ISNUMBER(G293)),G293&lt;0,NOT(ISNUMBER(H293)),H293&lt;0,NOT(ISNUMBER(I293)),I293&lt;0,NOT(ISNUMBER(J293)),J293&lt;0,NOT(ISNUMBER(K293)),K293&lt;0,NOT(ISNUMBER(L293)),L293&lt;0,I293+J293&gt;H293,D293="",E293=""),"REVISAR DADOS","OK"))</x:f>
      </x:c>
    </x:row>
    <x:row r="294">
      <x:c r="A294" s="13"/>
      <x:c r="B294" s="17"/>
      <x:c r="C294" s="13"/>
      <x:c r="D294" s="13"/>
      <x:c r="E294" s="13"/>
      <x:c r="F294" s="18"/>
      <x:c r="G294" s="18"/>
      <x:c r="H294" s="18"/>
      <x:c r="I294" s="18"/>
      <x:c r="J294" s="18"/>
      <x:c r="K294" s="16"/>
      <x:c r="L294" s="16"/>
      <x:c r="M294" s="19" t="str">
        <x:f>IF(O294&lt;&gt;"OK","",K294+L294)</x:f>
      </x:c>
      <x:c r="N294" s="13"/>
      <x:c r="O294" s="19" t="str">
        <x:f>IF(COUNTA(A294:L294,N294)=0,"",IF(OR(A294="",COUNTIF($A$5:$A$304,A294)&lt;&gt;1,COUNTIF(Ordens_Producao!$A$5:$A$104,C294)&lt;&gt;1,NOT(ISNUMBER(B294)),B294&lt;=0,NOT(ISNUMBER(F294)),F294&lt;0,NOT(ISNUMBER(G294)),G294&lt;0,NOT(ISNUMBER(H294)),H294&lt;0,NOT(ISNUMBER(I294)),I294&lt;0,NOT(ISNUMBER(J294)),J294&lt;0,NOT(ISNUMBER(K294)),K294&lt;0,NOT(ISNUMBER(L294)),L294&lt;0,I294+J294&gt;H294,D294="",E294=""),"REVISAR DADOS","OK"))</x:f>
      </x:c>
    </x:row>
    <x:row r="295">
      <x:c r="A295" s="13"/>
      <x:c r="B295" s="17"/>
      <x:c r="C295" s="13"/>
      <x:c r="D295" s="13"/>
      <x:c r="E295" s="13"/>
      <x:c r="F295" s="18"/>
      <x:c r="G295" s="18"/>
      <x:c r="H295" s="18"/>
      <x:c r="I295" s="18"/>
      <x:c r="J295" s="18"/>
      <x:c r="K295" s="16"/>
      <x:c r="L295" s="16"/>
      <x:c r="M295" s="19" t="str">
        <x:f>IF(O295&lt;&gt;"OK","",K295+L295)</x:f>
      </x:c>
      <x:c r="N295" s="13"/>
      <x:c r="O295" s="19" t="str">
        <x:f>IF(COUNTA(A295:L295,N295)=0,"",IF(OR(A295="",COUNTIF($A$5:$A$304,A295)&lt;&gt;1,COUNTIF(Ordens_Producao!$A$5:$A$104,C295)&lt;&gt;1,NOT(ISNUMBER(B295)),B295&lt;=0,NOT(ISNUMBER(F295)),F295&lt;0,NOT(ISNUMBER(G295)),G295&lt;0,NOT(ISNUMBER(H295)),H295&lt;0,NOT(ISNUMBER(I295)),I295&lt;0,NOT(ISNUMBER(J295)),J295&lt;0,NOT(ISNUMBER(K295)),K295&lt;0,NOT(ISNUMBER(L295)),L295&lt;0,I295+J295&gt;H295,D295="",E295=""),"REVISAR DADOS","OK"))</x:f>
      </x:c>
    </x:row>
    <x:row r="296">
      <x:c r="A296" s="13"/>
      <x:c r="B296" s="17"/>
      <x:c r="C296" s="13"/>
      <x:c r="D296" s="13"/>
      <x:c r="E296" s="13"/>
      <x:c r="F296" s="18"/>
      <x:c r="G296" s="18"/>
      <x:c r="H296" s="18"/>
      <x:c r="I296" s="18"/>
      <x:c r="J296" s="18"/>
      <x:c r="K296" s="16"/>
      <x:c r="L296" s="16"/>
      <x:c r="M296" s="19" t="str">
        <x:f>IF(O296&lt;&gt;"OK","",K296+L296)</x:f>
      </x:c>
      <x:c r="N296" s="13"/>
      <x:c r="O296" s="19" t="str">
        <x:f>IF(COUNTA(A296:L296,N296)=0,"",IF(OR(A296="",COUNTIF($A$5:$A$304,A296)&lt;&gt;1,COUNTIF(Ordens_Producao!$A$5:$A$104,C296)&lt;&gt;1,NOT(ISNUMBER(B296)),B296&lt;=0,NOT(ISNUMBER(F296)),F296&lt;0,NOT(ISNUMBER(G296)),G296&lt;0,NOT(ISNUMBER(H296)),H296&lt;0,NOT(ISNUMBER(I296)),I296&lt;0,NOT(ISNUMBER(J296)),J296&lt;0,NOT(ISNUMBER(K296)),K296&lt;0,NOT(ISNUMBER(L296)),L296&lt;0,I296+J296&gt;H296,D296="",E296=""),"REVISAR DADOS","OK"))</x:f>
      </x:c>
    </x:row>
    <x:row r="297">
      <x:c r="A297" s="13"/>
      <x:c r="B297" s="17"/>
      <x:c r="C297" s="13"/>
      <x:c r="D297" s="13"/>
      <x:c r="E297" s="13"/>
      <x:c r="F297" s="18"/>
      <x:c r="G297" s="18"/>
      <x:c r="H297" s="18"/>
      <x:c r="I297" s="18"/>
      <x:c r="J297" s="18"/>
      <x:c r="K297" s="16"/>
      <x:c r="L297" s="16"/>
      <x:c r="M297" s="19" t="str">
        <x:f>IF(O297&lt;&gt;"OK","",K297+L297)</x:f>
      </x:c>
      <x:c r="N297" s="13"/>
      <x:c r="O297" s="19" t="str">
        <x:f>IF(COUNTA(A297:L297,N297)=0,"",IF(OR(A297="",COUNTIF($A$5:$A$304,A297)&lt;&gt;1,COUNTIF(Ordens_Producao!$A$5:$A$104,C297)&lt;&gt;1,NOT(ISNUMBER(B297)),B297&lt;=0,NOT(ISNUMBER(F297)),F297&lt;0,NOT(ISNUMBER(G297)),G297&lt;0,NOT(ISNUMBER(H297)),H297&lt;0,NOT(ISNUMBER(I297)),I297&lt;0,NOT(ISNUMBER(J297)),J297&lt;0,NOT(ISNUMBER(K297)),K297&lt;0,NOT(ISNUMBER(L297)),L297&lt;0,I297+J297&gt;H297,D297="",E297=""),"REVISAR DADOS","OK"))</x:f>
      </x:c>
    </x:row>
    <x:row r="298">
      <x:c r="A298" s="13"/>
      <x:c r="B298" s="17"/>
      <x:c r="C298" s="13"/>
      <x:c r="D298" s="13"/>
      <x:c r="E298" s="13"/>
      <x:c r="F298" s="18"/>
      <x:c r="G298" s="18"/>
      <x:c r="H298" s="18"/>
      <x:c r="I298" s="18"/>
      <x:c r="J298" s="18"/>
      <x:c r="K298" s="16"/>
      <x:c r="L298" s="16"/>
      <x:c r="M298" s="19" t="str">
        <x:f>IF(O298&lt;&gt;"OK","",K298+L298)</x:f>
      </x:c>
      <x:c r="N298" s="13"/>
      <x:c r="O298" s="19" t="str">
        <x:f>IF(COUNTA(A298:L298,N298)=0,"",IF(OR(A298="",COUNTIF($A$5:$A$304,A298)&lt;&gt;1,COUNTIF(Ordens_Producao!$A$5:$A$104,C298)&lt;&gt;1,NOT(ISNUMBER(B298)),B298&lt;=0,NOT(ISNUMBER(F298)),F298&lt;0,NOT(ISNUMBER(G298)),G298&lt;0,NOT(ISNUMBER(H298)),H298&lt;0,NOT(ISNUMBER(I298)),I298&lt;0,NOT(ISNUMBER(J298)),J298&lt;0,NOT(ISNUMBER(K298)),K298&lt;0,NOT(ISNUMBER(L298)),L298&lt;0,I298+J298&gt;H298,D298="",E298=""),"REVISAR DADOS","OK"))</x:f>
      </x:c>
    </x:row>
    <x:row r="299">
      <x:c r="A299" s="13"/>
      <x:c r="B299" s="17"/>
      <x:c r="C299" s="13"/>
      <x:c r="D299" s="13"/>
      <x:c r="E299" s="13"/>
      <x:c r="F299" s="18"/>
      <x:c r="G299" s="18"/>
      <x:c r="H299" s="18"/>
      <x:c r="I299" s="18"/>
      <x:c r="J299" s="18"/>
      <x:c r="K299" s="16"/>
      <x:c r="L299" s="16"/>
      <x:c r="M299" s="19" t="str">
        <x:f>IF(O299&lt;&gt;"OK","",K299+L299)</x:f>
      </x:c>
      <x:c r="N299" s="13"/>
      <x:c r="O299" s="19" t="str">
        <x:f>IF(COUNTA(A299:L299,N299)=0,"",IF(OR(A299="",COUNTIF($A$5:$A$304,A299)&lt;&gt;1,COUNTIF(Ordens_Producao!$A$5:$A$104,C299)&lt;&gt;1,NOT(ISNUMBER(B299)),B299&lt;=0,NOT(ISNUMBER(F299)),F299&lt;0,NOT(ISNUMBER(G299)),G299&lt;0,NOT(ISNUMBER(H299)),H299&lt;0,NOT(ISNUMBER(I299)),I299&lt;0,NOT(ISNUMBER(J299)),J299&lt;0,NOT(ISNUMBER(K299)),K299&lt;0,NOT(ISNUMBER(L299)),L299&lt;0,I299+J299&gt;H299,D299="",E299=""),"REVISAR DADOS","OK"))</x:f>
      </x:c>
    </x:row>
    <x:row r="300">
      <x:c r="A300" s="13"/>
      <x:c r="B300" s="17"/>
      <x:c r="C300" s="13"/>
      <x:c r="D300" s="13"/>
      <x:c r="E300" s="13"/>
      <x:c r="F300" s="18"/>
      <x:c r="G300" s="18"/>
      <x:c r="H300" s="18"/>
      <x:c r="I300" s="18"/>
      <x:c r="J300" s="18"/>
      <x:c r="K300" s="16"/>
      <x:c r="L300" s="16"/>
      <x:c r="M300" s="19" t="str">
        <x:f>IF(O300&lt;&gt;"OK","",K300+L300)</x:f>
      </x:c>
      <x:c r="N300" s="13"/>
      <x:c r="O300" s="19" t="str">
        <x:f>IF(COUNTA(A300:L300,N300)=0,"",IF(OR(A300="",COUNTIF($A$5:$A$304,A300)&lt;&gt;1,COUNTIF(Ordens_Producao!$A$5:$A$104,C300)&lt;&gt;1,NOT(ISNUMBER(B300)),B300&lt;=0,NOT(ISNUMBER(F300)),F300&lt;0,NOT(ISNUMBER(G300)),G300&lt;0,NOT(ISNUMBER(H300)),H300&lt;0,NOT(ISNUMBER(I300)),I300&lt;0,NOT(ISNUMBER(J300)),J300&lt;0,NOT(ISNUMBER(K300)),K300&lt;0,NOT(ISNUMBER(L300)),L300&lt;0,I300+J300&gt;H300,D300="",E300=""),"REVISAR DADOS","OK"))</x:f>
      </x:c>
    </x:row>
    <x:row r="301">
      <x:c r="A301" s="13"/>
      <x:c r="B301" s="17"/>
      <x:c r="C301" s="13"/>
      <x:c r="D301" s="13"/>
      <x:c r="E301" s="13"/>
      <x:c r="F301" s="18"/>
      <x:c r="G301" s="18"/>
      <x:c r="H301" s="18"/>
      <x:c r="I301" s="18"/>
      <x:c r="J301" s="18"/>
      <x:c r="K301" s="16"/>
      <x:c r="L301" s="16"/>
      <x:c r="M301" s="19" t="str">
        <x:f>IF(O301&lt;&gt;"OK","",K301+L301)</x:f>
      </x:c>
      <x:c r="N301" s="13"/>
      <x:c r="O301" s="19" t="str">
        <x:f>IF(COUNTA(A301:L301,N301)=0,"",IF(OR(A301="",COUNTIF($A$5:$A$304,A301)&lt;&gt;1,COUNTIF(Ordens_Producao!$A$5:$A$104,C301)&lt;&gt;1,NOT(ISNUMBER(B301)),B301&lt;=0,NOT(ISNUMBER(F301)),F301&lt;0,NOT(ISNUMBER(G301)),G301&lt;0,NOT(ISNUMBER(H301)),H301&lt;0,NOT(ISNUMBER(I301)),I301&lt;0,NOT(ISNUMBER(J301)),J301&lt;0,NOT(ISNUMBER(K301)),K301&lt;0,NOT(ISNUMBER(L301)),L301&lt;0,I301+J301&gt;H301,D301="",E301=""),"REVISAR DADOS","OK"))</x:f>
      </x:c>
    </x:row>
    <x:row r="302">
      <x:c r="A302" s="13"/>
      <x:c r="B302" s="17"/>
      <x:c r="C302" s="13"/>
      <x:c r="D302" s="13"/>
      <x:c r="E302" s="13"/>
      <x:c r="F302" s="18"/>
      <x:c r="G302" s="18"/>
      <x:c r="H302" s="18"/>
      <x:c r="I302" s="18"/>
      <x:c r="J302" s="18"/>
      <x:c r="K302" s="16"/>
      <x:c r="L302" s="16"/>
      <x:c r="M302" s="19" t="str">
        <x:f>IF(O302&lt;&gt;"OK","",K302+L302)</x:f>
      </x:c>
      <x:c r="N302" s="13"/>
      <x:c r="O302" s="19" t="str">
        <x:f>IF(COUNTA(A302:L302,N302)=0,"",IF(OR(A302="",COUNTIF($A$5:$A$304,A302)&lt;&gt;1,COUNTIF(Ordens_Producao!$A$5:$A$104,C302)&lt;&gt;1,NOT(ISNUMBER(B302)),B302&lt;=0,NOT(ISNUMBER(F302)),F302&lt;0,NOT(ISNUMBER(G302)),G302&lt;0,NOT(ISNUMBER(H302)),H302&lt;0,NOT(ISNUMBER(I302)),I302&lt;0,NOT(ISNUMBER(J302)),J302&lt;0,NOT(ISNUMBER(K302)),K302&lt;0,NOT(ISNUMBER(L302)),L302&lt;0,I302+J302&gt;H302,D302="",E302=""),"REVISAR DADOS","OK"))</x:f>
      </x:c>
    </x:row>
    <x:row r="303">
      <x:c r="A303" s="13"/>
      <x:c r="B303" s="17"/>
      <x:c r="C303" s="13"/>
      <x:c r="D303" s="13"/>
      <x:c r="E303" s="13"/>
      <x:c r="F303" s="18"/>
      <x:c r="G303" s="18"/>
      <x:c r="H303" s="18"/>
      <x:c r="I303" s="18"/>
      <x:c r="J303" s="18"/>
      <x:c r="K303" s="16"/>
      <x:c r="L303" s="16"/>
      <x:c r="M303" s="19" t="str">
        <x:f>IF(O303&lt;&gt;"OK","",K303+L303)</x:f>
      </x:c>
      <x:c r="N303" s="13"/>
      <x:c r="O303" s="19" t="str">
        <x:f>IF(COUNTA(A303:L303,N303)=0,"",IF(OR(A303="",COUNTIF($A$5:$A$304,A303)&lt;&gt;1,COUNTIF(Ordens_Producao!$A$5:$A$104,C303)&lt;&gt;1,NOT(ISNUMBER(B303)),B303&lt;=0,NOT(ISNUMBER(F303)),F303&lt;0,NOT(ISNUMBER(G303)),G303&lt;0,NOT(ISNUMBER(H303)),H303&lt;0,NOT(ISNUMBER(I303)),I303&lt;0,NOT(ISNUMBER(J303)),J303&lt;0,NOT(ISNUMBER(K303)),K303&lt;0,NOT(ISNUMBER(L303)),L303&lt;0,I303+J303&gt;H303,D303="",E303=""),"REVISAR DADOS","OK"))</x:f>
      </x:c>
    </x:row>
    <x:row r="304">
      <x:c r="A304" s="13"/>
      <x:c r="B304" s="17"/>
      <x:c r="C304" s="13"/>
      <x:c r="D304" s="13"/>
      <x:c r="E304" s="13"/>
      <x:c r="F304" s="18"/>
      <x:c r="G304" s="18"/>
      <x:c r="H304" s="18"/>
      <x:c r="I304" s="18"/>
      <x:c r="J304" s="18"/>
      <x:c r="K304" s="16"/>
      <x:c r="L304" s="16"/>
      <x:c r="M304" s="19" t="str">
        <x:f>IF(O304&lt;&gt;"OK","",K304+L304)</x:f>
      </x:c>
      <x:c r="N304" s="13"/>
      <x:c r="O304" s="19" t="str">
        <x:f>IF(COUNTA(A304:L304,N304)=0,"",IF(OR(A304="",COUNTIF($A$5:$A$304,A304)&lt;&gt;1,COUNTIF(Ordens_Producao!$A$5:$A$104,C304)&lt;&gt;1,NOT(ISNUMBER(B304)),B304&lt;=0,NOT(ISNUMBER(F304)),F304&lt;0,NOT(ISNUMBER(G304)),G304&lt;0,NOT(ISNUMBER(H304)),H304&lt;0,NOT(ISNUMBER(I304)),I304&lt;0,NOT(ISNUMBER(J304)),J304&lt;0,NOT(ISNUMBER(K304)),K304&lt;0,NOT(ISNUMBER(L304)),L304&lt;0,I304+J304&gt;H304,D304="",E304=""),"REVISAR DADOS","OK"))</x:f>
      </x:c>
    </x:row>
  </x:sheetData>
  <x:mergeCells>
    <x:mergeCell ref="A1:N1"/>
    <x:mergeCell ref="A2:N2"/>
  </x:mergeCells>
  <x:dataValidations count="1">
    <x:dataValidation type="list" sqref="D5:D304">
      <x:formula1>"1º turno,2º turno,3º turno,Administrativo"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4e5dc049324a27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13" hidden="0" customWidth="1"/>
    <x:col min="4" max="4" width="22" hidden="0" customWidth="1"/>
    <x:col min="5" max="5" width="20" hidden="0" customWidth="1"/>
    <x:col min="6" max="6" width="23" hidden="0" customWidth="1"/>
    <x:col min="7" max="7" width="13" hidden="0" customWidth="1"/>
  </x:cols>
  <x:sheetData>
    <x:row r="1" ht="34" customHeight="1">
      <x:c r="A1" s="3" t="str">
        <x:v>CADASTRO DE PRODUTOS E PADRÕES</x:v>
      </x:c>
      <x:c r="B1" s="3" t="str">
        <x:v>CADASTRO DE PRODUTOS E PADRÕES</x:v>
      </x:c>
      <x:c r="C1" s="3" t="str">
        <x:v>CADASTRO DE PRODUTOS E PADRÕES</x:v>
      </x:c>
      <x:c r="D1" s="3" t="str">
        <x:v>CADASTRO DE PRODUTOS E PADRÕES</x:v>
      </x:c>
      <x:c r="E1" s="3" t="str">
        <x:v>CADASTRO DE PRODUTOS E PADRÕES</x:v>
      </x:c>
      <x:c r="F1" s="3" t="str">
        <x:v>CADASTRO DE PRODUTOS E PADRÕES</x:v>
      </x:c>
      <x:c r="G1" s="3" t="str">
        <x:v>CADASTRO DE PRODUTOS E PADRÕES</x:v>
      </x:c>
    </x:row>
    <x:row r="2">
      <x:c r="A2" s="6" t="str">
        <x:v>Cadastre os padrões que alimentam as ordens: unidade, ciclo, rendimento esperado e custo unitário padrão.</x:v>
      </x:c>
      <x:c r="B2" s="6" t="str">
        <x:v>Cadastre os padrões que alimentam as ordens: unidade, ciclo, rendimento esperado e custo unitário padrão.</x:v>
      </x:c>
      <x:c r="C2" s="6" t="str">
        <x:v>Cadastre os padrões que alimentam as ordens: unidade, ciclo, rendimento esperado e custo unitário padrão.</x:v>
      </x:c>
      <x:c r="D2" s="6" t="str">
        <x:v>Cadastre os padrões que alimentam as ordens: unidade, ciclo, rendimento esperado e custo unitário padrão.</x:v>
      </x:c>
      <x:c r="E2" s="6" t="str">
        <x:v>Cadastre os padrões que alimentam as ordens: unidade, ciclo, rendimento esperado e custo unitário padrão.</x:v>
      </x:c>
      <x:c r="F2" s="6" t="str">
        <x:v>Cadastre os padrões que alimentam as ordens: unidade, ciclo, rendimento esperado e custo unitário padrão.</x:v>
      </x:c>
      <x:c r="G2" s="6" t="str">
        <x:v>Cadastre os padrões que alimentam as ordens: unidade, ciclo, rendimento esperado e custo unitário padrão.</x:v>
      </x:c>
    </x:row>
    <x:row r="4" ht="42" customHeight="1">
      <x:c r="A4" s="12" t="str">
        <x:v>Código</x:v>
      </x:c>
      <x:c r="B4" s="12" t="str">
        <x:v>Produto</x:v>
      </x:c>
      <x:c r="C4" s="12" t="str">
        <x:v>Unidade</x:v>
      </x:c>
      <x:c r="D4" s="12" t="str">
        <x:v>Ciclo padrão (min/un)</x:v>
      </x:c>
      <x:c r="E4" s="12" t="str">
        <x:v>Rendimento alvo</x:v>
      </x:c>
      <x:c r="F4" s="12" t="str">
        <x:v>Custo padrão unitário</x:v>
      </x:c>
      <x:c r="G4" s="12" t="str">
        <x:v>Ativo</x:v>
      </x:c>
    </x:row>
    <x:row r="5">
      <x:c r="A5" s="13" t="str">
        <x:v>P-001</x:v>
      </x:c>
      <x:c r="B5" s="13" t="str">
        <x:v>Detergente 5 L</x:v>
      </x:c>
      <x:c r="C5" s="13" t="str">
        <x:v>UN</x:v>
      </x:c>
      <x:c r="D5" s="14" t="n">
        <x:v>3.2</x:v>
      </x:c>
      <x:c r="E5" s="15" t="n">
        <x:v>0.98</x:v>
      </x:c>
      <x:c r="F5" s="16" t="n">
        <x:v>18.5</x:v>
      </x:c>
      <x:c r="G5" s="13" t="str">
        <x:v>SIM</x:v>
      </x:c>
    </x:row>
    <x:row r="6">
      <x:c r="A6" s="13" t="str">
        <x:v>P-002</x:v>
      </x:c>
      <x:c r="B6" s="13" t="str">
        <x:v>Colorau 500 g</x:v>
      </x:c>
      <x:c r="C6" s="13" t="str">
        <x:v>UN</x:v>
      </x:c>
      <x:c r="D6" s="14" t="n">
        <x:v>0.8</x:v>
      </x:c>
      <x:c r="E6" s="15" t="n">
        <x:v>0.97</x:v>
      </x:c>
      <x:c r="F6" s="16" t="n">
        <x:v>4.2</x:v>
      </x:c>
      <x:c r="G6" s="13" t="str">
        <x:v>SIM</x:v>
      </x:c>
    </x:row>
    <x:row r="7">
      <x:c r="A7" s="13" t="str">
        <x:v>P-003</x:v>
      </x:c>
      <x:c r="B7" s="13" t="str">
        <x:v>Colágeno 1 kg</x:v>
      </x:c>
      <x:c r="C7" s="13" t="str">
        <x:v>UN</x:v>
      </x:c>
      <x:c r="D7" s="14" t="n">
        <x:v>1.5</x:v>
      </x:c>
      <x:c r="E7" s="15" t="n">
        <x:v>0.985</x:v>
      </x:c>
      <x:c r="F7" s="16" t="n">
        <x:v>16</x:v>
      </x:c>
      <x:c r="G7" s="13" t="str">
        <x:v>SIM</x:v>
      </x:c>
    </x:row>
    <x:row r="8">
      <x:c r="A8" s="13" t="str">
        <x:v>P-004</x:v>
      </x:c>
      <x:c r="B8" s="13" t="str">
        <x:v>Kit de temperos</x:v>
      </x:c>
      <x:c r="C8" s="13" t="str">
        <x:v>UN</x:v>
      </x:c>
      <x:c r="D8" s="14" t="n">
        <x:v>2</x:v>
      </x:c>
      <x:c r="E8" s="15" t="n">
        <x:v>0.96</x:v>
      </x:c>
      <x:c r="F8" s="16" t="n">
        <x:v>9.8</x:v>
      </x:c>
      <x:c r="G8" s="13" t="str">
        <x:v>SIM</x:v>
      </x:c>
    </x:row>
    <x:row r="9">
      <x:c r="A9" s="13" t="str">
        <x:v>P-005</x:v>
      </x:c>
      <x:c r="B9" s="13" t="str">
        <x:v>Blend A 25 kg</x:v>
      </x:c>
      <x:c r="C9" s="13" t="str">
        <x:v>SC</x:v>
      </x:c>
      <x:c r="D9" s="14" t="n">
        <x:v>12</x:v>
      </x:c>
      <x:c r="E9" s="15" t="n">
        <x:v>0.99</x:v>
      </x:c>
      <x:c r="F9" s="16" t="n">
        <x:v>145</x:v>
      </x:c>
      <x:c r="G9" s="13" t="str">
        <x:v>SIM</x:v>
      </x:c>
    </x:row>
    <x:row r="10">
      <x:c r="A10" s="13"/>
      <x:c r="B10" s="13"/>
      <x:c r="C10" s="13"/>
      <x:c r="D10" s="14"/>
      <x:c r="E10" s="15"/>
      <x:c r="F10" s="16"/>
      <x:c r="G10" s="13"/>
    </x:row>
    <x:row r="11">
      <x:c r="A11" s="13"/>
      <x:c r="B11" s="13"/>
      <x:c r="C11" s="13"/>
      <x:c r="D11" s="14"/>
      <x:c r="E11" s="15"/>
      <x:c r="F11" s="16"/>
      <x:c r="G11" s="13"/>
    </x:row>
    <x:row r="12">
      <x:c r="A12" s="13"/>
      <x:c r="B12" s="13"/>
      <x:c r="C12" s="13"/>
      <x:c r="D12" s="14"/>
      <x:c r="E12" s="15"/>
      <x:c r="F12" s="16"/>
      <x:c r="G12" s="13"/>
    </x:row>
    <x:row r="13">
      <x:c r="A13" s="13"/>
      <x:c r="B13" s="13"/>
      <x:c r="C13" s="13"/>
      <x:c r="D13" s="14"/>
      <x:c r="E13" s="15"/>
      <x:c r="F13" s="16"/>
      <x:c r="G13" s="13"/>
    </x:row>
    <x:row r="14">
      <x:c r="A14" s="13"/>
      <x:c r="B14" s="13"/>
      <x:c r="C14" s="13"/>
      <x:c r="D14" s="14"/>
      <x:c r="E14" s="15"/>
      <x:c r="F14" s="16"/>
      <x:c r="G14" s="13"/>
    </x:row>
    <x:row r="15">
      <x:c r="A15" s="13"/>
      <x:c r="B15" s="13"/>
      <x:c r="C15" s="13"/>
      <x:c r="D15" s="14"/>
      <x:c r="E15" s="15"/>
      <x:c r="F15" s="16"/>
      <x:c r="G15" s="13"/>
    </x:row>
    <x:row r="16">
      <x:c r="A16" s="13"/>
      <x:c r="B16" s="13"/>
      <x:c r="C16" s="13"/>
      <x:c r="D16" s="14"/>
      <x:c r="E16" s="15"/>
      <x:c r="F16" s="16"/>
      <x:c r="G16" s="13"/>
    </x:row>
    <x:row r="17">
      <x:c r="A17" s="13"/>
      <x:c r="B17" s="13"/>
      <x:c r="C17" s="13"/>
      <x:c r="D17" s="14"/>
      <x:c r="E17" s="15"/>
      <x:c r="F17" s="16"/>
      <x:c r="G17" s="13"/>
    </x:row>
    <x:row r="18">
      <x:c r="A18" s="13"/>
      <x:c r="B18" s="13"/>
      <x:c r="C18" s="13"/>
      <x:c r="D18" s="14"/>
      <x:c r="E18" s="15"/>
      <x:c r="F18" s="16"/>
      <x:c r="G18" s="13"/>
    </x:row>
    <x:row r="19">
      <x:c r="A19" s="13"/>
      <x:c r="B19" s="13"/>
      <x:c r="C19" s="13"/>
      <x:c r="D19" s="14"/>
      <x:c r="E19" s="15"/>
      <x:c r="F19" s="16"/>
      <x:c r="G19" s="13"/>
    </x:row>
    <x:row r="20">
      <x:c r="A20" s="13"/>
      <x:c r="B20" s="13"/>
      <x:c r="C20" s="13"/>
      <x:c r="D20" s="14"/>
      <x:c r="E20" s="15"/>
      <x:c r="F20" s="16"/>
      <x:c r="G20" s="13"/>
    </x:row>
    <x:row r="21">
      <x:c r="A21" s="13"/>
      <x:c r="B21" s="13"/>
      <x:c r="C21" s="13"/>
      <x:c r="D21" s="14"/>
      <x:c r="E21" s="15"/>
      <x:c r="F21" s="16"/>
      <x:c r="G21" s="13"/>
    </x:row>
    <x:row r="22">
      <x:c r="A22" s="13"/>
      <x:c r="B22" s="13"/>
      <x:c r="C22" s="13"/>
      <x:c r="D22" s="14"/>
      <x:c r="E22" s="15"/>
      <x:c r="F22" s="16"/>
      <x:c r="G22" s="13"/>
    </x:row>
    <x:row r="23">
      <x:c r="A23" s="13"/>
      <x:c r="B23" s="13"/>
      <x:c r="C23" s="13"/>
      <x:c r="D23" s="14"/>
      <x:c r="E23" s="15"/>
      <x:c r="F23" s="16"/>
      <x:c r="G23" s="13"/>
    </x:row>
    <x:row r="24">
      <x:c r="A24" s="13"/>
      <x:c r="B24" s="13"/>
      <x:c r="C24" s="13"/>
      <x:c r="D24" s="14"/>
      <x:c r="E24" s="15"/>
      <x:c r="F24" s="16"/>
      <x:c r="G24" s="13"/>
    </x:row>
    <x:row r="25">
      <x:c r="A25" s="13"/>
      <x:c r="B25" s="13"/>
      <x:c r="C25" s="13"/>
      <x:c r="D25" s="14"/>
      <x:c r="E25" s="15"/>
      <x:c r="F25" s="16"/>
      <x:c r="G25" s="13"/>
    </x:row>
    <x:row r="26">
      <x:c r="A26" s="13"/>
      <x:c r="B26" s="13"/>
      <x:c r="C26" s="13"/>
      <x:c r="D26" s="14"/>
      <x:c r="E26" s="15"/>
      <x:c r="F26" s="16"/>
      <x:c r="G26" s="13"/>
    </x:row>
    <x:row r="27">
      <x:c r="A27" s="13"/>
      <x:c r="B27" s="13"/>
      <x:c r="C27" s="13"/>
      <x:c r="D27" s="14"/>
      <x:c r="E27" s="15"/>
      <x:c r="F27" s="16"/>
      <x:c r="G27" s="13"/>
    </x:row>
    <x:row r="28">
      <x:c r="A28" s="13"/>
      <x:c r="B28" s="13"/>
      <x:c r="C28" s="13"/>
      <x:c r="D28" s="14"/>
      <x:c r="E28" s="15"/>
      <x:c r="F28" s="16"/>
      <x:c r="G28" s="13"/>
    </x:row>
    <x:row r="29">
      <x:c r="A29" s="13"/>
      <x:c r="B29" s="13"/>
      <x:c r="C29" s="13"/>
      <x:c r="D29" s="14"/>
      <x:c r="E29" s="15"/>
      <x:c r="F29" s="16"/>
      <x:c r="G29" s="13"/>
    </x:row>
    <x:row r="30">
      <x:c r="A30" s="13"/>
      <x:c r="B30" s="13"/>
      <x:c r="C30" s="13"/>
      <x:c r="D30" s="14"/>
      <x:c r="E30" s="15"/>
      <x:c r="F30" s="16"/>
      <x:c r="G30" s="13"/>
    </x:row>
    <x:row r="31">
      <x:c r="A31" s="13"/>
      <x:c r="B31" s="13"/>
      <x:c r="C31" s="13"/>
      <x:c r="D31" s="14"/>
      <x:c r="E31" s="15"/>
      <x:c r="F31" s="16"/>
      <x:c r="G31" s="13"/>
    </x:row>
    <x:row r="32">
      <x:c r="A32" s="13"/>
      <x:c r="B32" s="13"/>
      <x:c r="C32" s="13"/>
      <x:c r="D32" s="14"/>
      <x:c r="E32" s="15"/>
      <x:c r="F32" s="16"/>
      <x:c r="G32" s="13"/>
    </x:row>
    <x:row r="33">
      <x:c r="A33" s="13"/>
      <x:c r="B33" s="13"/>
      <x:c r="C33" s="13"/>
      <x:c r="D33" s="14"/>
      <x:c r="E33" s="15"/>
      <x:c r="F33" s="16"/>
      <x:c r="G33" s="13"/>
    </x:row>
    <x:row r="34">
      <x:c r="A34" s="13"/>
      <x:c r="B34" s="13"/>
      <x:c r="C34" s="13"/>
      <x:c r="D34" s="14"/>
      <x:c r="E34" s="15"/>
      <x:c r="F34" s="16"/>
      <x:c r="G34" s="13"/>
    </x:row>
    <x:row r="35">
      <x:c r="A35" s="13"/>
      <x:c r="B35" s="13"/>
      <x:c r="C35" s="13"/>
      <x:c r="D35" s="14"/>
      <x:c r="E35" s="15"/>
      <x:c r="F35" s="16"/>
      <x:c r="G35" s="13"/>
    </x:row>
    <x:row r="36">
      <x:c r="A36" s="13"/>
      <x:c r="B36" s="13"/>
      <x:c r="C36" s="13"/>
      <x:c r="D36" s="14"/>
      <x:c r="E36" s="15"/>
      <x:c r="F36" s="16"/>
      <x:c r="G36" s="13"/>
    </x:row>
    <x:row r="37">
      <x:c r="A37" s="13"/>
      <x:c r="B37" s="13"/>
      <x:c r="C37" s="13"/>
      <x:c r="D37" s="14"/>
      <x:c r="E37" s="15"/>
      <x:c r="F37" s="16"/>
      <x:c r="G37" s="13"/>
    </x:row>
    <x:row r="38">
      <x:c r="A38" s="13"/>
      <x:c r="B38" s="13"/>
      <x:c r="C38" s="13"/>
      <x:c r="D38" s="14"/>
      <x:c r="E38" s="15"/>
      <x:c r="F38" s="16"/>
      <x:c r="G38" s="13"/>
    </x:row>
    <x:row r="39">
      <x:c r="A39" s="13"/>
      <x:c r="B39" s="13"/>
      <x:c r="C39" s="13"/>
      <x:c r="D39" s="14"/>
      <x:c r="E39" s="15"/>
      <x:c r="F39" s="16"/>
      <x:c r="G39" s="13"/>
    </x:row>
    <x:row r="40">
      <x:c r="A40" s="13"/>
      <x:c r="B40" s="13"/>
      <x:c r="C40" s="13"/>
      <x:c r="D40" s="14"/>
      <x:c r="E40" s="15"/>
      <x:c r="F40" s="16"/>
      <x:c r="G40" s="13"/>
    </x:row>
    <x:row r="41">
      <x:c r="A41" s="13"/>
      <x:c r="B41" s="13"/>
      <x:c r="C41" s="13"/>
      <x:c r="D41" s="14"/>
      <x:c r="E41" s="15"/>
      <x:c r="F41" s="16"/>
      <x:c r="G41" s="13"/>
    </x:row>
    <x:row r="42">
      <x:c r="A42" s="13"/>
      <x:c r="B42" s="13"/>
      <x:c r="C42" s="13"/>
      <x:c r="D42" s="14"/>
      <x:c r="E42" s="15"/>
      <x:c r="F42" s="16"/>
      <x:c r="G42" s="13"/>
    </x:row>
    <x:row r="43">
      <x:c r="A43" s="13"/>
      <x:c r="B43" s="13"/>
      <x:c r="C43" s="13"/>
      <x:c r="D43" s="14"/>
      <x:c r="E43" s="15"/>
      <x:c r="F43" s="16"/>
      <x:c r="G43" s="13"/>
    </x:row>
    <x:row r="44">
      <x:c r="A44" s="13"/>
      <x:c r="B44" s="13"/>
      <x:c r="C44" s="13"/>
      <x:c r="D44" s="14"/>
      <x:c r="E44" s="15"/>
      <x:c r="F44" s="16"/>
      <x:c r="G44" s="13"/>
    </x:row>
    <x:row r="45">
      <x:c r="A45" s="13"/>
      <x:c r="B45" s="13"/>
      <x:c r="C45" s="13"/>
      <x:c r="D45" s="14"/>
      <x:c r="E45" s="15"/>
      <x:c r="F45" s="16"/>
      <x:c r="G45" s="13"/>
    </x:row>
    <x:row r="46">
      <x:c r="A46" s="13"/>
      <x:c r="B46" s="13"/>
      <x:c r="C46" s="13"/>
      <x:c r="D46" s="14"/>
      <x:c r="E46" s="15"/>
      <x:c r="F46" s="16"/>
      <x:c r="G46" s="13"/>
    </x:row>
    <x:row r="47">
      <x:c r="A47" s="13"/>
      <x:c r="B47" s="13"/>
      <x:c r="C47" s="13"/>
      <x:c r="D47" s="14"/>
      <x:c r="E47" s="15"/>
      <x:c r="F47" s="16"/>
      <x:c r="G47" s="13"/>
    </x:row>
    <x:row r="48">
      <x:c r="A48" s="13"/>
      <x:c r="B48" s="13"/>
      <x:c r="C48" s="13"/>
      <x:c r="D48" s="14"/>
      <x:c r="E48" s="15"/>
      <x:c r="F48" s="16"/>
      <x:c r="G48" s="13"/>
    </x:row>
    <x:row r="49">
      <x:c r="A49" s="13"/>
      <x:c r="B49" s="13"/>
      <x:c r="C49" s="13"/>
      <x:c r="D49" s="14"/>
      <x:c r="E49" s="15"/>
      <x:c r="F49" s="16"/>
      <x:c r="G49" s="13"/>
    </x:row>
    <x:row r="50">
      <x:c r="A50" s="13"/>
      <x:c r="B50" s="13"/>
      <x:c r="C50" s="13"/>
      <x:c r="D50" s="14"/>
      <x:c r="E50" s="15"/>
      <x:c r="F50" s="16"/>
      <x:c r="G50" s="13"/>
    </x:row>
    <x:row r="51">
      <x:c r="A51" s="13"/>
      <x:c r="B51" s="13"/>
      <x:c r="C51" s="13"/>
      <x:c r="D51" s="14"/>
      <x:c r="E51" s="15"/>
      <x:c r="F51" s="16"/>
      <x:c r="G51" s="13"/>
    </x:row>
    <x:row r="52">
      <x:c r="A52" s="13"/>
      <x:c r="B52" s="13"/>
      <x:c r="C52" s="13"/>
      <x:c r="D52" s="14"/>
      <x:c r="E52" s="15"/>
      <x:c r="F52" s="16"/>
      <x:c r="G52" s="13"/>
    </x:row>
    <x:row r="53">
      <x:c r="A53" s="13"/>
      <x:c r="B53" s="13"/>
      <x:c r="C53" s="13"/>
      <x:c r="D53" s="14"/>
      <x:c r="E53" s="15"/>
      <x:c r="F53" s="16"/>
      <x:c r="G53" s="13"/>
    </x:row>
    <x:row r="54">
      <x:c r="A54" s="13"/>
      <x:c r="B54" s="13"/>
      <x:c r="C54" s="13"/>
      <x:c r="D54" s="14"/>
      <x:c r="E54" s="15"/>
      <x:c r="F54" s="16"/>
      <x:c r="G54" s="13"/>
    </x:row>
    <x:row r="55">
      <x:c r="A55" s="13"/>
      <x:c r="B55" s="13"/>
      <x:c r="C55" s="13"/>
      <x:c r="D55" s="14"/>
      <x:c r="E55" s="15"/>
      <x:c r="F55" s="16"/>
      <x:c r="G55" s="13"/>
    </x:row>
    <x:row r="56">
      <x:c r="A56" s="13"/>
      <x:c r="B56" s="13"/>
      <x:c r="C56" s="13"/>
      <x:c r="D56" s="14"/>
      <x:c r="E56" s="15"/>
      <x:c r="F56" s="16"/>
      <x:c r="G56" s="13"/>
    </x:row>
    <x:row r="57">
      <x:c r="A57" s="13"/>
      <x:c r="B57" s="13"/>
      <x:c r="C57" s="13"/>
      <x:c r="D57" s="14"/>
      <x:c r="E57" s="15"/>
      <x:c r="F57" s="16"/>
      <x:c r="G57" s="13"/>
    </x:row>
    <x:row r="58">
      <x:c r="A58" s="13"/>
      <x:c r="B58" s="13"/>
      <x:c r="C58" s="13"/>
      <x:c r="D58" s="14"/>
      <x:c r="E58" s="15"/>
      <x:c r="F58" s="16"/>
      <x:c r="G58" s="13"/>
    </x:row>
    <x:row r="59">
      <x:c r="A59" s="13"/>
      <x:c r="B59" s="13"/>
      <x:c r="C59" s="13"/>
      <x:c r="D59" s="14"/>
      <x:c r="E59" s="15"/>
      <x:c r="F59" s="16"/>
      <x:c r="G59" s="13"/>
    </x:row>
    <x:row r="60">
      <x:c r="A60" s="13"/>
      <x:c r="B60" s="13"/>
      <x:c r="C60" s="13"/>
      <x:c r="D60" s="14"/>
      <x:c r="E60" s="15"/>
      <x:c r="F60" s="16"/>
      <x:c r="G60" s="13"/>
    </x:row>
    <x:row r="61">
      <x:c r="A61" s="13"/>
      <x:c r="B61" s="13"/>
      <x:c r="C61" s="13"/>
      <x:c r="D61" s="14"/>
      <x:c r="E61" s="15"/>
      <x:c r="F61" s="16"/>
      <x:c r="G61" s="13"/>
    </x:row>
    <x:row r="62">
      <x:c r="A62" s="13"/>
      <x:c r="B62" s="13"/>
      <x:c r="C62" s="13"/>
      <x:c r="D62" s="14"/>
      <x:c r="E62" s="15"/>
      <x:c r="F62" s="16"/>
      <x:c r="G62" s="13"/>
    </x:row>
    <x:row r="63">
      <x:c r="A63" s="13"/>
      <x:c r="B63" s="13"/>
      <x:c r="C63" s="13"/>
      <x:c r="D63" s="14"/>
      <x:c r="E63" s="15"/>
      <x:c r="F63" s="16"/>
      <x:c r="G63" s="13"/>
    </x:row>
    <x:row r="64">
      <x:c r="A64" s="13"/>
      <x:c r="B64" s="13"/>
      <x:c r="C64" s="13"/>
      <x:c r="D64" s="14"/>
      <x:c r="E64" s="15"/>
      <x:c r="F64" s="16"/>
      <x:c r="G64" s="13"/>
    </x:row>
    <x:row r="65">
      <x:c r="A65" s="13"/>
      <x:c r="B65" s="13"/>
      <x:c r="C65" s="13"/>
      <x:c r="D65" s="14"/>
      <x:c r="E65" s="15"/>
      <x:c r="F65" s="16"/>
      <x:c r="G65" s="13"/>
    </x:row>
    <x:row r="66">
      <x:c r="A66" s="13"/>
      <x:c r="B66" s="13"/>
      <x:c r="C66" s="13"/>
      <x:c r="D66" s="14"/>
      <x:c r="E66" s="15"/>
      <x:c r="F66" s="16"/>
      <x:c r="G66" s="13"/>
    </x:row>
    <x:row r="67">
      <x:c r="A67" s="13"/>
      <x:c r="B67" s="13"/>
      <x:c r="C67" s="13"/>
      <x:c r="D67" s="14"/>
      <x:c r="E67" s="15"/>
      <x:c r="F67" s="16"/>
      <x:c r="G67" s="13"/>
    </x:row>
    <x:row r="68">
      <x:c r="A68" s="13"/>
      <x:c r="B68" s="13"/>
      <x:c r="C68" s="13"/>
      <x:c r="D68" s="14"/>
      <x:c r="E68" s="15"/>
      <x:c r="F68" s="16"/>
      <x:c r="G68" s="13"/>
    </x:row>
    <x:row r="69">
      <x:c r="A69" s="13"/>
      <x:c r="B69" s="13"/>
      <x:c r="C69" s="13"/>
      <x:c r="D69" s="14"/>
      <x:c r="E69" s="15"/>
      <x:c r="F69" s="16"/>
      <x:c r="G69" s="13"/>
    </x:row>
    <x:row r="70">
      <x:c r="A70" s="13"/>
      <x:c r="B70" s="13"/>
      <x:c r="C70" s="13"/>
      <x:c r="D70" s="14"/>
      <x:c r="E70" s="15"/>
      <x:c r="F70" s="16"/>
      <x:c r="G70" s="13"/>
    </x:row>
    <x:row r="71">
      <x:c r="A71" s="13"/>
      <x:c r="B71" s="13"/>
      <x:c r="C71" s="13"/>
      <x:c r="D71" s="14"/>
      <x:c r="E71" s="15"/>
      <x:c r="F71" s="16"/>
      <x:c r="G71" s="13"/>
    </x:row>
    <x:row r="72">
      <x:c r="A72" s="13"/>
      <x:c r="B72" s="13"/>
      <x:c r="C72" s="13"/>
      <x:c r="D72" s="14"/>
      <x:c r="E72" s="15"/>
      <x:c r="F72" s="16"/>
      <x:c r="G72" s="13"/>
    </x:row>
    <x:row r="73">
      <x:c r="A73" s="13"/>
      <x:c r="B73" s="13"/>
      <x:c r="C73" s="13"/>
      <x:c r="D73" s="14"/>
      <x:c r="E73" s="15"/>
      <x:c r="F73" s="16"/>
      <x:c r="G73" s="13"/>
    </x:row>
    <x:row r="74">
      <x:c r="A74" s="13"/>
      <x:c r="B74" s="13"/>
      <x:c r="C74" s="13"/>
      <x:c r="D74" s="14"/>
      <x:c r="E74" s="15"/>
      <x:c r="F74" s="16"/>
      <x:c r="G74" s="13"/>
    </x:row>
    <x:row r="75">
      <x:c r="A75" s="13"/>
      <x:c r="B75" s="13"/>
      <x:c r="C75" s="13"/>
      <x:c r="D75" s="14"/>
      <x:c r="E75" s="15"/>
      <x:c r="F75" s="16"/>
      <x:c r="G75" s="13"/>
    </x:row>
    <x:row r="76">
      <x:c r="A76" s="13"/>
      <x:c r="B76" s="13"/>
      <x:c r="C76" s="13"/>
      <x:c r="D76" s="14"/>
      <x:c r="E76" s="15"/>
      <x:c r="F76" s="16"/>
      <x:c r="G76" s="13"/>
    </x:row>
    <x:row r="77">
      <x:c r="A77" s="13"/>
      <x:c r="B77" s="13"/>
      <x:c r="C77" s="13"/>
      <x:c r="D77" s="14"/>
      <x:c r="E77" s="15"/>
      <x:c r="F77" s="16"/>
      <x:c r="G77" s="13"/>
    </x:row>
    <x:row r="78">
      <x:c r="A78" s="13"/>
      <x:c r="B78" s="13"/>
      <x:c r="C78" s="13"/>
      <x:c r="D78" s="14"/>
      <x:c r="E78" s="15"/>
      <x:c r="F78" s="16"/>
      <x:c r="G78" s="13"/>
    </x:row>
    <x:row r="79">
      <x:c r="A79" s="13"/>
      <x:c r="B79" s="13"/>
      <x:c r="C79" s="13"/>
      <x:c r="D79" s="14"/>
      <x:c r="E79" s="15"/>
      <x:c r="F79" s="16"/>
      <x:c r="G79" s="13"/>
    </x:row>
    <x:row r="80">
      <x:c r="A80" s="13"/>
      <x:c r="B80" s="13"/>
      <x:c r="C80" s="13"/>
      <x:c r="D80" s="14"/>
      <x:c r="E80" s="15"/>
      <x:c r="F80" s="16"/>
      <x:c r="G80" s="13"/>
    </x:row>
    <x:row r="81">
      <x:c r="A81" s="13"/>
      <x:c r="B81" s="13"/>
      <x:c r="C81" s="13"/>
      <x:c r="D81" s="14"/>
      <x:c r="E81" s="15"/>
      <x:c r="F81" s="16"/>
      <x:c r="G81" s="13"/>
    </x:row>
    <x:row r="82">
      <x:c r="A82" s="13"/>
      <x:c r="B82" s="13"/>
      <x:c r="C82" s="13"/>
      <x:c r="D82" s="14"/>
      <x:c r="E82" s="15"/>
      <x:c r="F82" s="16"/>
      <x:c r="G82" s="13"/>
    </x:row>
    <x:row r="83">
      <x:c r="A83" s="13"/>
      <x:c r="B83" s="13"/>
      <x:c r="C83" s="13"/>
      <x:c r="D83" s="14"/>
      <x:c r="E83" s="15"/>
      <x:c r="F83" s="16"/>
      <x:c r="G83" s="13"/>
    </x:row>
    <x:row r="84">
      <x:c r="A84" s="13"/>
      <x:c r="B84" s="13"/>
      <x:c r="C84" s="13"/>
      <x:c r="D84" s="14"/>
      <x:c r="E84" s="15"/>
      <x:c r="F84" s="16"/>
      <x:c r="G84" s="13"/>
    </x:row>
    <x:row r="85">
      <x:c r="A85" s="13"/>
      <x:c r="B85" s="13"/>
      <x:c r="C85" s="13"/>
      <x:c r="D85" s="14"/>
      <x:c r="E85" s="15"/>
      <x:c r="F85" s="16"/>
      <x:c r="G85" s="13"/>
    </x:row>
    <x:row r="86">
      <x:c r="A86" s="13"/>
      <x:c r="B86" s="13"/>
      <x:c r="C86" s="13"/>
      <x:c r="D86" s="14"/>
      <x:c r="E86" s="15"/>
      <x:c r="F86" s="16"/>
      <x:c r="G86" s="13"/>
    </x:row>
    <x:row r="87">
      <x:c r="A87" s="13"/>
      <x:c r="B87" s="13"/>
      <x:c r="C87" s="13"/>
      <x:c r="D87" s="14"/>
      <x:c r="E87" s="15"/>
      <x:c r="F87" s="16"/>
      <x:c r="G87" s="13"/>
    </x:row>
    <x:row r="88">
      <x:c r="A88" s="13"/>
      <x:c r="B88" s="13"/>
      <x:c r="C88" s="13"/>
      <x:c r="D88" s="14"/>
      <x:c r="E88" s="15"/>
      <x:c r="F88" s="16"/>
      <x:c r="G88" s="13"/>
    </x:row>
    <x:row r="89">
      <x:c r="A89" s="13"/>
      <x:c r="B89" s="13"/>
      <x:c r="C89" s="13"/>
      <x:c r="D89" s="14"/>
      <x:c r="E89" s="15"/>
      <x:c r="F89" s="16"/>
      <x:c r="G89" s="13"/>
    </x:row>
    <x:row r="90">
      <x:c r="A90" s="13"/>
      <x:c r="B90" s="13"/>
      <x:c r="C90" s="13"/>
      <x:c r="D90" s="14"/>
      <x:c r="E90" s="15"/>
      <x:c r="F90" s="16"/>
      <x:c r="G90" s="13"/>
    </x:row>
    <x:row r="91">
      <x:c r="A91" s="13"/>
      <x:c r="B91" s="13"/>
      <x:c r="C91" s="13"/>
      <x:c r="D91" s="14"/>
      <x:c r="E91" s="15"/>
      <x:c r="F91" s="16"/>
      <x:c r="G91" s="13"/>
    </x:row>
    <x:row r="92">
      <x:c r="A92" s="13"/>
      <x:c r="B92" s="13"/>
      <x:c r="C92" s="13"/>
      <x:c r="D92" s="14"/>
      <x:c r="E92" s="15"/>
      <x:c r="F92" s="16"/>
      <x:c r="G92" s="13"/>
    </x:row>
    <x:row r="93">
      <x:c r="A93" s="13"/>
      <x:c r="B93" s="13"/>
      <x:c r="C93" s="13"/>
      <x:c r="D93" s="14"/>
      <x:c r="E93" s="15"/>
      <x:c r="F93" s="16"/>
      <x:c r="G93" s="13"/>
    </x:row>
    <x:row r="94">
      <x:c r="A94" s="13"/>
      <x:c r="B94" s="13"/>
      <x:c r="C94" s="13"/>
      <x:c r="D94" s="14"/>
      <x:c r="E94" s="15"/>
      <x:c r="F94" s="16"/>
      <x:c r="G94" s="13"/>
    </x:row>
    <x:row r="95">
      <x:c r="A95" s="13"/>
      <x:c r="B95" s="13"/>
      <x:c r="C95" s="13"/>
      <x:c r="D95" s="14"/>
      <x:c r="E95" s="15"/>
      <x:c r="F95" s="16"/>
      <x:c r="G95" s="13"/>
    </x:row>
    <x:row r="96">
      <x:c r="A96" s="13"/>
      <x:c r="B96" s="13"/>
      <x:c r="C96" s="13"/>
      <x:c r="D96" s="14"/>
      <x:c r="E96" s="15"/>
      <x:c r="F96" s="16"/>
      <x:c r="G96" s="13"/>
    </x:row>
    <x:row r="97">
      <x:c r="A97" s="13"/>
      <x:c r="B97" s="13"/>
      <x:c r="C97" s="13"/>
      <x:c r="D97" s="14"/>
      <x:c r="E97" s="15"/>
      <x:c r="F97" s="16"/>
      <x:c r="G97" s="13"/>
    </x:row>
    <x:row r="98">
      <x:c r="A98" s="13"/>
      <x:c r="B98" s="13"/>
      <x:c r="C98" s="13"/>
      <x:c r="D98" s="14"/>
      <x:c r="E98" s="15"/>
      <x:c r="F98" s="16"/>
      <x:c r="G98" s="13"/>
    </x:row>
    <x:row r="99">
      <x:c r="A99" s="13"/>
      <x:c r="B99" s="13"/>
      <x:c r="C99" s="13"/>
      <x:c r="D99" s="14"/>
      <x:c r="E99" s="15"/>
      <x:c r="F99" s="16"/>
      <x:c r="G99" s="13"/>
    </x:row>
    <x:row r="100">
      <x:c r="A100" s="13"/>
      <x:c r="B100" s="13"/>
      <x:c r="C100" s="13"/>
      <x:c r="D100" s="14"/>
      <x:c r="E100" s="15"/>
      <x:c r="F100" s="16"/>
      <x:c r="G100" s="13"/>
    </x:row>
    <x:row r="101">
      <x:c r="A101" s="13"/>
      <x:c r="B101" s="13"/>
      <x:c r="C101" s="13"/>
      <x:c r="D101" s="14"/>
      <x:c r="E101" s="15"/>
      <x:c r="F101" s="16"/>
      <x:c r="G101" s="13"/>
    </x:row>
    <x:row r="102">
      <x:c r="A102" s="13"/>
      <x:c r="B102" s="13"/>
      <x:c r="C102" s="13"/>
      <x:c r="D102" s="14"/>
      <x:c r="E102" s="15"/>
      <x:c r="F102" s="16"/>
      <x:c r="G102" s="13"/>
    </x:row>
    <x:row r="103">
      <x:c r="A103" s="13"/>
      <x:c r="B103" s="13"/>
      <x:c r="C103" s="13"/>
      <x:c r="D103" s="14"/>
      <x:c r="E103" s="15"/>
      <x:c r="F103" s="16"/>
      <x:c r="G103" s="13"/>
    </x:row>
    <x:row r="104">
      <x:c r="A104" s="13"/>
      <x:c r="B104" s="13"/>
      <x:c r="C104" s="13"/>
      <x:c r="D104" s="14"/>
      <x:c r="E104" s="15"/>
      <x:c r="F104" s="16"/>
      <x:c r="G104" s="13"/>
    </x:row>
  </x:sheetData>
  <x:mergeCells>
    <x:mergeCell ref="A1:G1"/>
    <x:mergeCell ref="A2:G2"/>
  </x:mergeCells>
  <x:dataValidations count="2">
    <x:dataValidation type="list" sqref="C5:C104">
      <x:formula1>"UN,KG,L,SC,CX,M"</x:formula1>
    </x:dataValidation>
    <x:dataValidation type="list" sqref="G5:G104">
      <x:formula1>"SIM,NÃO"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3facc76780541a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22" hidden="0" customWidth="1"/>
    <x:col min="4" max="4" width="16" hidden="0" customWidth="1"/>
  </x:cols>
  <x:sheetData>
    <x:row r="1" ht="34" customHeight="1">
      <x:c r="A1" s="3" t="str">
        <x:v>LISTAS DE APOIO</x:v>
      </x:c>
      <x:c r="B1" s="3" t="str">
        <x:v>LISTAS DE APOIO</x:v>
      </x:c>
      <x:c r="C1" s="3" t="str">
        <x:v>LISTAS DE APOIO</x:v>
      </x:c>
      <x:c r="D1" s="3" t="str">
        <x:v>LISTAS DE APOIO</x:v>
      </x:c>
    </x:row>
    <x:row r="3" ht="42" customHeight="1">
      <x:c r="A3" s="12" t="str">
        <x:v>Status OP</x:v>
      </x:c>
      <x:c r="B3" s="12" t="str">
        <x:v>Prioridade</x:v>
      </x:c>
      <x:c r="C3" s="12" t="str">
        <x:v>Turno</x:v>
      </x:c>
      <x:c r="D3" s="12" t="str">
        <x:v>Unidade</x:v>
      </x:c>
    </x:row>
    <x:row r="4">
      <x:c r="A4" t="str">
        <x:v>Planejada</x:v>
      </x:c>
      <x:c r="B4" t="str">
        <x:v>Alta</x:v>
      </x:c>
      <x:c r="C4" t="str">
        <x:v>1º turno</x:v>
      </x:c>
      <x:c r="D4" t="str">
        <x:v>UN</x:v>
      </x:c>
    </x:row>
    <x:row r="5">
      <x:c r="A5" t="str">
        <x:v>Liberada</x:v>
      </x:c>
      <x:c r="B5" t="str">
        <x:v>Média</x:v>
      </x:c>
      <x:c r="C5" t="str">
        <x:v>2º turno</x:v>
      </x:c>
      <x:c r="D5" t="str">
        <x:v>KG</x:v>
      </x:c>
    </x:row>
    <x:row r="6">
      <x:c r="A6" t="str">
        <x:v>Em produção</x:v>
      </x:c>
      <x:c r="B6" t="str">
        <x:v>Baixa</x:v>
      </x:c>
      <x:c r="C6" t="str">
        <x:v>3º turno</x:v>
      </x:c>
      <x:c r="D6" t="str">
        <x:v>L</x:v>
      </x:c>
    </x:row>
    <x:row r="7">
      <x:c r="A7" t="str">
        <x:v>Bloqueada</x:v>
      </x:c>
      <x:c r="B7" t="str"/>
      <x:c r="C7" t="str">
        <x:v>Administrativo</x:v>
      </x:c>
      <x:c r="D7" t="str">
        <x:v>SC</x:v>
      </x:c>
    </x:row>
    <x:row r="8">
      <x:c r="A8" t="str">
        <x:v>Concluída</x:v>
      </x:c>
      <x:c r="B8" t="str"/>
      <x:c r="C8" t="str"/>
      <x:c r="D8" t="str">
        <x:v>CX</x:v>
      </x:c>
    </x:row>
    <x:row r="9">
      <x:c r="A9" t="str">
        <x:v>Cancelada</x:v>
      </x:c>
      <x:c r="B9" t="str"/>
      <x:c r="C9" t="str"/>
      <x:c r="D9" t="str">
        <x:v>M</x:v>
      </x:c>
    </x:row>
    <x:row r="10">
      <x:c r="A10" t="str"/>
      <x:c r="B10" t="str"/>
      <x:c r="C10" t="str"/>
      <x:c r="D10" t="str"/>
    </x:row>
  </x:sheetData>
  <x:mergeCells>
    <x:mergeCell ref="A1:D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8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3" t="str">
        <x:v>COMO USAR A PLANILHA</x:v>
      </x:c>
      <x:c r="B1" s="3" t="str">
        <x:v>COMO USAR A PLANILHA</x:v>
      </x:c>
      <x:c r="C1" s="3" t="str">
        <x:v>COMO USAR A PLANILHA</x:v>
      </x:c>
      <x:c r="D1" s="3" t="str">
        <x:v>COMO USAR A PLANILHA</x:v>
      </x:c>
      <x:c r="E1" s="3" t="str">
        <x:v>COMO USAR A PLANILHA</x:v>
      </x:c>
      <x:c r="F1" s="3" t="str">
        <x:v>COMO USAR A PLANILHA</x:v>
      </x:c>
      <x:c r="G1" s="3" t="str">
        <x:v>COMO USAR A PLANILHA</x:v>
      </x:c>
      <x:c r="H1" s="3" t="str">
        <x:v>COMO USAR A PLANILHA</x:v>
      </x:c>
    </x:row>
    <x:row r="3">
      <x:c r="A3" s="106" t="str">
        <x:v>OBJETIVO: planejar ordens, registrar a execução e agir rapidamente sobre atrasos, perdas, paradas e desvios de custo.</x:v>
      </x:c>
      <x:c r="B3" s="106" t="str">
        <x:v>OBJETIVO: planejar ordens, registrar a execução e agir rapidamente sobre atrasos, perdas, paradas e desvios de custo.</x:v>
      </x:c>
      <x:c r="C3" s="106" t="str">
        <x:v>OBJETIVO: planejar ordens, registrar a execução e agir rapidamente sobre atrasos, perdas, paradas e desvios de custo.</x:v>
      </x:c>
      <x:c r="D3" s="106" t="str">
        <x:v>OBJETIVO: planejar ordens, registrar a execução e agir rapidamente sobre atrasos, perdas, paradas e desvios de custo.</x:v>
      </x:c>
      <x:c r="E3" s="106" t="str">
        <x:v>OBJETIVO: planejar ordens, registrar a execução e agir rapidamente sobre atrasos, perdas, paradas e desvios de custo.</x:v>
      </x:c>
      <x:c r="F3" s="106" t="str">
        <x:v>OBJETIVO: planejar ordens, registrar a execução e agir rapidamente sobre atrasos, perdas, paradas e desvios de custo.</x:v>
      </x:c>
      <x:c r="G3" s="106" t="str">
        <x:v>OBJETIVO: planejar ordens, registrar a execução e agir rapidamente sobre atrasos, perdas, paradas e desvios de custo.</x:v>
      </x:c>
      <x:c r="H3" s="106" t="str">
        <x:v>OBJETIVO: planejar ordens, registrar a execução e agir rapidamente sobre atrasos, perdas, paradas e desvios de custo.</x:v>
      </x:c>
    </x:row>
    <x:row r="5" ht="48" customHeight="1">
      <x:c r="A5" s="108" t="str">
        <x:v>1. Cadastre os produtos</x:v>
      </x:c>
      <x:c r="B5" s="112" t="str">
        <x:v>Informe código, unidade, ciclo padrão, rendimento alvo e custo unitário padrão.</x:v>
      </x:c>
    </x:row>
    <x:row r="6" ht="48" customHeight="1">
      <x:c r="A6" s="108" t="str">
        <x:v>2. Abra as ordens</x:v>
      </x:c>
      <x:c r="B6" s="112" t="str">
        <x:v>Preencha OP, produto, datas, quantidade, prioridade e status nos campos amarelos.</x:v>
      </x:c>
    </x:row>
    <x:row r="7" ht="48" customHeight="1">
      <x:c r="A7" s="108" t="str">
        <x:v>3. Registre a execução</x:v>
      </x:c>
      <x:c r="B7" s="112" t="str">
        <x:v>Faça um apontamento por turno, lote ou etapa, sempre usando o número correto da OP.</x:v>
      </x:c>
    </x:row>
    <x:row r="8" ht="48" customHeight="1">
      <x:c r="A8" s="108" t="str">
        <x:v>4. Separe as perdas</x:v>
      </x:c>
      <x:c r="B8" s="112" t="str">
        <x:v>Registre quantidade boa e refugo; não misture retrabalho com produção aprovada.</x:v>
      </x:c>
    </x:row>
    <x:row r="9" ht="48" customHeight="1">
      <x:c r="A9" s="108" t="str">
        <x:v>5. Aponte o tempo</x:v>
      </x:c>
      <x:c r="B9" s="112" t="str">
        <x:v>Informe horas totais, setup e parada para identificar gargalos operacionais.</x:v>
      </x:c>
    </x:row>
    <x:row r="10" ht="48" customHeight="1">
      <x:c r="A10" s="108" t="str">
        <x:v>6. Registre os custos</x:v>
      </x:c>
      <x:c r="B10" s="112" t="str">
        <x:v>Informe mão de obra e material; o custo total e o custo unitário são calculados.</x:v>
      </x:c>
    </x:row>
    <x:row r="11" ht="48" customHeight="1">
      <x:c r="A11" s="108" t="str">
        <x:v>7. Leia os alertas</x:v>
      </x:c>
      <x:c r="B11" s="112" t="str">
        <x:v>T usa a data Dashboard B3: bloqueada, prazo vencido ou Planejada sem produção com início passado = agir agora. Cancelada/Concluída não são críticas. Sem produção não há alerta de custo unitário. REVISAR DADOS indica OP duplicada, produto, datas, quantidade ou status inválidos.</x:v>
      </x:c>
    </x:row>
    <x:row r="12" ht="48" customHeight="1">
      <x:c r="A12" s="108" t="str">
        <x:v>8. Atualize o status</x:v>
      </x:c>
      <x:c r="B12" s="112" t="str">
        <x:v>Marque Concluída somente após confirmar quantidade, qualidade e encerramento da OP.</x:v>
      </x:c>
    </x:row>
    <x:row r="13" ht="48" customHeight="1">
      <x:c r="A13" s="108" t="str">
        <x:v>9. Faça revisão diária</x:v>
      </x:c>
      <x:c r="B13" s="112" t="str">
        <x:v>Use o Dashboard na reunião de produção e registre responsáveis fora da planilha quando necessário.</x:v>
      </x:c>
    </x:row>
    <x:row r="15" ht="45" customHeight="1">
      <x:c r="A15" s="131" t="str">
        <x:v>100 ordens/produtos (5:104),300 apontamentos (5:304). Entradas: Produtos A:G; Ordens A:B e D:H; Apontamentos A:L e N. M e O são fórmulas. O exige ID único, OP única existente, data válida, turno/máquina preenchidos, números não negativos e setup+parada &lt;= horas totais. Linha vazia fica vazia; registro inválido mostra REVISAR DADOS e é excluído de quantidades, horas e custos. Dashboard A8 conta pendências. Corrija antes de decidir. OP duplicada não replica apontamentos; T sinaliza revisão. Validação não confirma documentos, qualidade, medições nem duplicidade física com IDs diferentes. Registre custos totais de mão de obra/material, não preços unitários. B3 controla datas. Totais misturam unidades e incluem histórico; tabelas/gráfico só primeiras6ordens sem ordenação. Ao ampliar, copie fórmulas/formatos/validações e ajuste todos os intervalos. Ciclo/Ativo não calculam capacidade/filtro. Não substitui ERP/MRP ou rastreabilidade obrigatória.</x:v>
      </x:c>
      <x:c r="B15" s="132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C15" s="132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D15" s="132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E15" s="132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F15" s="132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G15" s="132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H15" s="133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</x:row>
    <x:row r="16" ht="45" customHeight="1">
      <x:c r="A16" s="134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B16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C16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D16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E16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F16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G16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H16" s="136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</x:row>
    <x:row r="17" ht="45" customHeight="1">
      <x:c r="A17" s="134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B17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C17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D17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E17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F17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G17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H17" s="136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</x:row>
    <x:row r="18" ht="45" customHeight="1">
      <x:c r="A18" s="134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B18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C18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D18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E18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F18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G18" s="135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H18" s="136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</x:row>
    <x:row r="19" ht="45" customHeight="1">
      <x:c r="A19" s="137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B19" s="138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C19" s="138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D19" s="138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E19" s="138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F19" s="138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G19" s="138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  <x:c r="H19" s="139" t="str">
        <x:v>Importante: rendimento, custo e progresso dependem de apontamentos completos. O modelo apoia a gestão, mas não substitui controles de qualidade, rastreabilidade, ficha técnica, MRP, requisitos regulatórios ou um ERP quando estes forem obrigatórios.</x:v>
      </x:c>
    </x:row>
  </x:sheetData>
  <x:mergeCells>
    <x:mergeCell ref="A1:H1"/>
    <x:mergeCell ref="A3:H3"/>
    <x:mergeCell ref="A15:H19"/>
  </x:mergeCells>
  <x:pageMargins left="0.7" right="0.7" top="0.75" bottom="0.75" header="0.3" footer="0.3"/>
</x:worksheet>
</file>