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14c48b614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22b2a43ade0748c1"/>
    <x:sheet xmlns:r="http://schemas.openxmlformats.org/officeDocument/2006/relationships" name="Colaboradores" sheetId="2" r:id="R8a4c773243b54889"/>
    <x:sheet xmlns:r="http://schemas.openxmlformats.org/officeDocument/2006/relationships" name="Ocorrencias" sheetId="3" r:id="R129c10486e694c0b"/>
    <x:sheet xmlns:r="http://schemas.openxmlformats.org/officeDocument/2006/relationships" name="Resumo_Mensal" sheetId="4" r:id="Re0d346cc093d4249"/>
    <x:sheet xmlns:r="http://schemas.openxmlformats.org/officeDocument/2006/relationships" name="Listas" sheetId="5" r:id="R0f9874ec90244857"/>
    <x:sheet xmlns:r="http://schemas.openxmlformats.org/officeDocument/2006/relationships" name="Instrucoes" sheetId="6" r:id="R7e835cf8f40f41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"/>
    <x:numFmt numFmtId="201" formatCode="&quot;R$&quot; #,##0.00"/>
    <x:numFmt numFmtId="202" formatCode="0.0%"/>
    <x:numFmt numFmtId="203" formatCode="dd/mm/yyyy"/>
    <x:numFmt numFmtId="204" formatCode="mmm/aaaa"/>
    <x:numFmt numFmtId="205" formatCode="0"/>
    <x:numFmt numFmtId="206" formatCode="mmm/yyyy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5B91"/>
      <x:name val="Carlito"/>
    </x:font>
    <x:font>
      <x:b/>
      <x:sz val="11"/>
      <x:color rgb="FFFFFFFF"/>
      <x:name val="Carlito"/>
    </x:font>
    <x:font>
      <x:i/>
      <x:sz val="11"/>
      <x:color rgb="FF5D6B63"/>
      <x:name val="Carlito"/>
    </x:font>
    <x:font>
      <x:b/>
      <x:sz val="11"/>
      <x:color rgb="FF25352C"/>
      <x:name val="Carlito"/>
    </x:font>
    <x:font>
      <x:b/>
      <x:sz val="16"/>
      <x:color rgb="FF173D2B"/>
      <x:name val="Carlito"/>
    </x:font>
    <x:font>
      <x:sz val="11"/>
      <x:color rgb="FF245B91"/>
      <x:name val="Carlito"/>
    </x:font>
    <x:font>
      <x:b/>
      <x:sz val="11"/>
      <x:color rgb="FF173D2B"/>
      <x:name val="Carlito"/>
    </x:font>
    <x:font>
      <x:sz val="11"/>
      <x:color rgb="FF25352C"/>
      <x:name val="Carlito"/>
    </x:font>
    <x:font>
      <x:b/>
      <x:sz val="11"/>
      <x:color rgb="FF6F52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FF2CC"/>
      </x:patternFill>
    </x:fill>
  </x:fills>
  <x:borders count="13">
    <x:border/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top style="thin">
        <x:color rgb="FFCFD9D2"/>
      </x:top>
    </x:border>
    <x:border>
      <x:bottom style="thin">
        <x:color rgb="FFCFD9D2"/>
      </x:bottom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5" borderId="0" xfId="0" applyNumberFormat="1" applyFont="1" applyFill="1" applyBorder="1"/>
    <x:xf numFmtId="204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5" fillId="5" borderId="0" xfId="0" applyNumberFormat="1" applyFont="1" applyFill="1" applyBorder="1"/>
    <x:xf numFmtId="203" fontId="5" fillId="5" borderId="0" xfId="0" applyNumberFormat="1" applyFont="1" applyFill="1" applyBorder="1"/>
    <x:xf numFmtId="202" fontId="5" fillId="5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3" xfId="0" applyNumberFormat="1" applyFont="1" applyFill="1" applyBorder="1"/>
    <x:xf numFmtId="0" fontId="6" fillId="7" borderId="4" xfId="0" applyNumberFormat="1" applyFont="1" applyFill="1" applyBorder="1"/>
    <x:xf numFmtId="0" fontId="6" fillId="7" borderId="5" xfId="0" applyNumberFormat="1" applyFont="1" applyFill="1" applyBorder="1"/>
    <x:xf numFmtId="0" fontId="6" fillId="7" borderId="2" xfId="0" applyNumberFormat="1" applyFont="1" applyFill="1" applyBorder="1" applyAlignment="1">
      <x:alignment horizontal="center"/>
    </x:xf>
    <x:xf numFmtId="0" fontId="6" fillId="7" borderId="3" xfId="0" applyNumberFormat="1" applyFont="1" applyFill="1" applyBorder="1" applyAlignment="1">
      <x:alignment horizontal="center"/>
    </x:xf>
    <x:xf numFmtId="0" fontId="6" fillId="7" borderId="4" xfId="0" applyNumberFormat="1" applyFont="1" applyFill="1" applyBorder="1" applyAlignment="1">
      <x:alignment horizontal="center"/>
    </x:xf>
    <x:xf numFmtId="0" fontId="6" fillId="7" borderId="5" xfId="0" applyNumberFormat="1" applyFont="1" applyFill="1" applyBorder="1" applyAlignment="1">
      <x:alignment horizontal="center"/>
    </x:xf>
    <x:xf numFmtId="0" fontId="6" fillId="7" borderId="2" xfId="0" applyNumberFormat="1" applyFont="1" applyFill="1" applyBorder="1" applyAlignment="1">
      <x:alignment horizontal="center" vertical="center"/>
    </x:xf>
    <x:xf numFmtId="0" fontId="6" fillId="7" borderId="3" xfId="0" applyNumberFormat="1" applyFont="1" applyFill="1" applyBorder="1" applyAlignment="1">
      <x:alignment horizontal="center" vertical="center"/>
    </x:xf>
    <x:xf numFmtId="0" fontId="6" fillId="7" borderId="4" xfId="0" applyNumberFormat="1" applyFont="1" applyFill="1" applyBorder="1" applyAlignment="1">
      <x:alignment horizontal="center" vertical="center"/>
    </x:xf>
    <x:xf numFmtId="0" fontId="6" fillId="7" borderId="5" xfId="0" applyNumberFormat="1" applyFont="1" applyFill="1" applyBorder="1" applyAlignment="1">
      <x:alignment horizontal="center" vertical="center"/>
    </x:xf>
    <x:xf numFmtId="205" fontId="6" fillId="7" borderId="2" xfId="0" applyNumberFormat="1" applyFont="1" applyFill="1" applyBorder="1" applyAlignment="1">
      <x:alignment horizontal="center" vertical="center"/>
    </x:xf>
    <x:xf numFmtId="205" fontId="6" fillId="7" borderId="3" xfId="0" applyNumberFormat="1" applyFont="1" applyFill="1" applyBorder="1" applyAlignment="1">
      <x:alignment horizontal="center" vertical="center"/>
    </x:xf>
    <x:xf numFmtId="205" fontId="6" fillId="7" borderId="4" xfId="0" applyNumberFormat="1" applyFont="1" applyFill="1" applyBorder="1" applyAlignment="1">
      <x:alignment horizontal="center" vertical="center"/>
    </x:xf>
    <x:xf numFmtId="205" fontId="6" fillId="7" borderId="5" xfId="0" applyNumberFormat="1" applyFont="1" applyFill="1" applyBorder="1" applyAlignment="1">
      <x:alignment horizontal="center" vertical="center"/>
    </x:xf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0" fontId="6" fillId="7" borderId="6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7" borderId="6" xfId="0" applyNumberFormat="1" applyFont="1" applyFill="1" applyBorder="1" applyAlignment="1">
      <x:alignment horizontal="center" vertical="center"/>
    </x:xf>
    <x:xf numFmtId="0" fontId="6" fillId="7" borderId="7" xfId="0" applyNumberFormat="1" applyFont="1" applyFill="1" applyBorder="1" applyAlignment="1">
      <x:alignment horizontal="center" vertical="center"/>
    </x:xf>
    <x:xf numFmtId="200" fontId="6" fillId="7" borderId="2" xfId="0" applyNumberFormat="1" applyFont="1" applyFill="1" applyBorder="1" applyAlignment="1">
      <x:alignment horizontal="center" vertical="center"/>
    </x:xf>
    <x:xf numFmtId="200" fontId="6" fillId="7" borderId="6" xfId="0" applyNumberFormat="1" applyFont="1" applyFill="1" applyBorder="1" applyAlignment="1">
      <x:alignment horizontal="center" vertical="center"/>
    </x:xf>
    <x:xf numFmtId="200" fontId="6" fillId="7" borderId="3" xfId="0" applyNumberFormat="1" applyFont="1" applyFill="1" applyBorder="1" applyAlignment="1">
      <x:alignment horizontal="center" vertical="center"/>
    </x:xf>
    <x:xf numFmtId="200" fontId="6" fillId="7" borderId="4" xfId="0" applyNumberFormat="1" applyFont="1" applyFill="1" applyBorder="1" applyAlignment="1">
      <x:alignment horizontal="center" vertical="center"/>
    </x:xf>
    <x:xf numFmtId="200" fontId="6" fillId="7" borderId="7" xfId="0" applyNumberFormat="1" applyFont="1" applyFill="1" applyBorder="1" applyAlignment="1">
      <x:alignment horizontal="center" vertical="center"/>
    </x:xf>
    <x:xf numFmtId="200" fontId="6" fillId="7" borderId="5" xfId="0" applyNumberFormat="1" applyFont="1" applyFill="1" applyBorder="1" applyAlignment="1">
      <x:alignment horizontal="center" vertical="center"/>
    </x:xf>
    <x:xf numFmtId="202" fontId="6" fillId="7" borderId="2" xfId="0" applyNumberFormat="1" applyFont="1" applyFill="1" applyBorder="1" applyAlignment="1">
      <x:alignment horizontal="center" vertical="center"/>
    </x:xf>
    <x:xf numFmtId="202" fontId="6" fillId="7" borderId="6" xfId="0" applyNumberFormat="1" applyFont="1" applyFill="1" applyBorder="1" applyAlignment="1">
      <x:alignment horizontal="center" vertical="center"/>
    </x:xf>
    <x:xf numFmtId="202" fontId="6" fillId="7" borderId="3" xfId="0" applyNumberFormat="1" applyFont="1" applyFill="1" applyBorder="1" applyAlignment="1">
      <x:alignment horizontal="center" vertical="center"/>
    </x:xf>
    <x:xf numFmtId="202" fontId="6" fillId="7" borderId="4" xfId="0" applyNumberFormat="1" applyFont="1" applyFill="1" applyBorder="1" applyAlignment="1">
      <x:alignment horizontal="center" vertical="center"/>
    </x:xf>
    <x:xf numFmtId="202" fontId="6" fillId="7" borderId="7" xfId="0" applyNumberFormat="1" applyFont="1" applyFill="1" applyBorder="1" applyAlignment="1">
      <x:alignment horizontal="center" vertical="center"/>
    </x:xf>
    <x:xf numFmtId="202" fontId="6" fillId="7" borderId="5" xfId="0" applyNumberFormat="1" applyFont="1" applyFill="1" applyBorder="1" applyAlignment="1">
      <x:alignment horizontal="center" vertical="center"/>
    </x:xf>
    <x:xf numFmtId="201" fontId="6" fillId="7" borderId="2" xfId="0" applyNumberFormat="1" applyFont="1" applyFill="1" applyBorder="1" applyAlignment="1">
      <x:alignment horizontal="center" vertical="center"/>
    </x:xf>
    <x:xf numFmtId="201" fontId="6" fillId="7" borderId="6" xfId="0" applyNumberFormat="1" applyFont="1" applyFill="1" applyBorder="1" applyAlignment="1">
      <x:alignment horizontal="center" vertical="center"/>
    </x:xf>
    <x:xf numFmtId="201" fontId="6" fillId="7" borderId="3" xfId="0" applyNumberFormat="1" applyFont="1" applyFill="1" applyBorder="1" applyAlignment="1">
      <x:alignment horizontal="center" vertical="center"/>
    </x:xf>
    <x:xf numFmtId="201" fontId="6" fillId="7" borderId="4" xfId="0" applyNumberFormat="1" applyFont="1" applyFill="1" applyBorder="1" applyAlignment="1">
      <x:alignment horizontal="center" vertical="center"/>
    </x:xf>
    <x:xf numFmtId="201" fontId="6" fillId="7" borderId="7" xfId="0" applyNumberFormat="1" applyFont="1" applyFill="1" applyBorder="1" applyAlignment="1">
      <x:alignment horizontal="center" vertical="center"/>
    </x:xf>
    <x:xf numFmtId="201" fontId="6" fillId="7" borderId="5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2" fontId="0" fillId="0" borderId="9" xfId="0" applyNumberFormat="1" applyFont="1" applyFill="1" applyBorder="1"/>
    <x:xf numFmtId="201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6" xfId="0" applyNumberFormat="1" applyFont="1" applyFill="1" applyBorder="1"/>
    <x:xf numFmtId="0" fontId="7" fillId="3" borderId="3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7" fillId="3" borderId="4" xfId="0" applyNumberFormat="1" applyFont="1" applyFill="1" applyBorder="1"/>
    <x:xf numFmtId="0" fontId="7" fillId="3" borderId="7" xfId="0" applyNumberFormat="1" applyFont="1" applyFill="1" applyBorder="1"/>
    <x:xf numFmtId="0" fontId="7" fillId="3" borderId="5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1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2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2" xfId="0" applyNumberFormat="1" applyFont="1" applyFill="1" applyBorder="1"/>
    <x:xf numFmtId="0" fontId="10" fillId="5" borderId="6" xfId="0" applyNumberFormat="1" applyFont="1" applyFill="1" applyBorder="1"/>
    <x:xf numFmtId="0" fontId="10" fillId="5" borderId="3" xfId="0" applyNumberFormat="1" applyFont="1" applyFill="1" applyBorder="1"/>
    <x:xf numFmtId="0" fontId="10" fillId="5" borderId="11" xfId="0" applyNumberFormat="1" applyFont="1" applyFill="1" applyBorder="1"/>
    <x:xf numFmtId="0" fontId="10" fillId="5" borderId="12" xfId="0" applyNumberFormat="1" applyFont="1" applyFill="1" applyBorder="1"/>
    <x:xf numFmtId="0" fontId="10" fillId="5" borderId="4" xfId="0" applyNumberFormat="1" applyFont="1" applyFill="1" applyBorder="1"/>
    <x:xf numFmtId="0" fontId="10" fillId="5" borderId="7" xfId="0" applyNumberFormat="1" applyFont="1" applyFill="1" applyBorder="1"/>
    <x:xf numFmtId="0" fontId="10" fillId="5" borderId="5" xfId="0" applyNumberFormat="1" applyFont="1" applyFill="1" applyBorder="1"/>
    <x:xf numFmtId="0" fontId="10" fillId="5" borderId="2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2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2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206" fontId="0" fillId="0" borderId="0" xfId="0" applyNumberFormat="1" applyFont="1" applyFill="1" applyBorder="1"/>
  </x:cellXfs>
  <x:cellStyles count="1">
    <x:cellStyle name="Normal" xfId="0"/>
  </x:cellStyles>
  <x:dxfs count="12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7A57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4261520bc47ba" /><Relationship Type="http://schemas.openxmlformats.org/officeDocument/2006/relationships/theme" Target="/xl/theme/theme1.xml" Id="Rec57db9f7da74f6a" /><Relationship Type="http://schemas.openxmlformats.org/officeDocument/2006/relationships/sharedStrings" Target="/xl/sharedStrings.xml" Id="R366a0ff6fcc3457a" /><Relationship Type="http://schemas.openxmlformats.org/officeDocument/2006/relationships/worksheet" Target="/xl/worksheets/sheet1.xml" Id="R22b2a43ade0748c1" /><Relationship Type="http://schemas.openxmlformats.org/officeDocument/2006/relationships/worksheet" Target="/xl/worksheets/sheet2.xml" Id="R8a4c773243b54889" /><Relationship Type="http://schemas.openxmlformats.org/officeDocument/2006/relationships/worksheet" Target="/xl/worksheets/sheet3.xml" Id="R129c10486e694c0b" /><Relationship Type="http://schemas.openxmlformats.org/officeDocument/2006/relationships/worksheet" Target="/xl/worksheets/sheet4.xml" Id="Re0d346cc093d4249" /><Relationship Type="http://schemas.openxmlformats.org/officeDocument/2006/relationships/worksheet" Target="/xl/worksheets/sheet5.xml" Id="R0f9874ec90244857" /><Relationship Type="http://schemas.openxmlformats.org/officeDocument/2006/relationships/worksheet" Target="/xl/worksheets/sheet6.xml" Id="R7e835cf8f40f41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897af8b1c4945c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Taxa mensal x meta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Taxa</c:v>
          </c:tx>
          <c:marker>
            <c:symbol val="none"/>
          </c:marker>
          <c:cat>
            <c:strRef>
              <c:f>'Dashboard'!$J$10:$J$21</c:f>
              <c:strCache>
                <c:ptCount val="0"/>
              </c:strCache>
            </c:strRef>
          </c:cat>
          <c:val>
            <c:numRef>
              <c:f>'Dashboard'!$K$10:$K$21</c:f>
              <c:numCache>
                <c:formatCode>0.0%</c:formatCode>
                <c:ptCount val="0"/>
              </c:numCache>
            </c:numRef>
          </c:val>
          <c:smooth val="0"/>
        </c:ser>
        <c:ser>
          <c:idx val="1"/>
          <c:order val="1"/>
          <c:tx>
            <c:v>Meta</c:v>
          </c:tx>
          <c:marker>
            <c:symbol val="none"/>
          </c:marker>
          <c:cat>
            <c:strRef>
              <c:f>'Dashboard'!$J$10:$J$21</c:f>
              <c:strCache>
                <c:ptCount val="0"/>
              </c:strCache>
            </c:strRef>
          </c:cat>
          <c:val>
            <c:numRef>
              <c:f>'Dashboard'!$L$10:$L$21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0.08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  <c:majorUnit val="0.01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8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97af8b1c4945c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Colaboradores" displayName="TabelaColaboradores" ref="A4:M104" headerRowCount="1" totalsRowCount="0" totalsRowShown="0">
  <x:tableColumns count="13">
    <x:tableColumn id="1" name="ID"/>
    <x:tableColumn id="2" name="Colaborador"/>
    <x:tableColumn id="3" name="Área"/>
    <x:tableColumn id="4" name="Cargo"/>
    <x:tableColumn id="5" name="Horas previstas no período"/>
    <x:tableColumn id="6" name="Custo/hora"/>
    <x:tableColumn id="7" name="Ativo?"/>
    <x:tableColumn id="8" name="Ocorrências"/>
    <x:tableColumn id="9" name="Horas ausentes"/>
    <x:tableColumn id="10" name="Dias ausentes"/>
    <x:tableColumn id="11" name="Taxa de absenteísmo"/>
    <x:tableColumn id="12" name="Custo estimado"/>
    <x:tableColumn id="13" name="Sinal de atençã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Ocorrencias" displayName="TabelaOcorrencias" ref="A4:N304" headerRowCount="1" totalsRowCount="0" totalsRowShown="0">
  <x:tableColumns count="14">
    <x:tableColumn id="1" name="ID ocorrência"/>
    <x:tableColumn id="2" name="ID colaborador"/>
    <x:tableColumn id="3" name="Data início"/>
    <x:tableColumn id="4" name="Data fim"/>
    <x:tableColumn id="5" name="Tipo"/>
    <x:tableColumn id="6" name="Motivo gerencial"/>
    <x:tableColumn id="7" name="Justificada?"/>
    <x:tableColumn id="8" name="Horas ausentes"/>
    <x:tableColumn id="9" name="Dias ausentes"/>
    <x:tableColumn id="10" name="Impacto"/>
    <x:tableColumn id="11" name="Status"/>
    <x:tableColumn id="12" name="Custo estimado"/>
    <x:tableColumn id="13" name="Retorno previsto"/>
    <x:tableColumn id="14" name="Observações operacionai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abelaMensal" displayName="TabelaMensal" ref="A4:H16" headerRowCount="1" totalsRowCount="0" totalsRowShown="0">
  <x:tableColumns count="8">
    <x:tableColumn id="1" name="Mês"/>
    <x:tableColumn id="2" name="Horas previstas"/>
    <x:tableColumn id="3" name="Horas ausentes"/>
    <x:tableColumn id="4" name="Taxa"/>
    <x:tableColumn id="5" name="Ocorrências"/>
    <x:tableColumn id="6" name="Custo estimado"/>
    <x:tableColumn id="7" name="Meta"/>
    <x:tableColumn id="8" name="Situ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7cade77d28a401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ad9f66eed1d4e6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0a6078392c7460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94997aaf68541d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18" hidden="0" customWidth="1"/>
    <x:col min="4" max="4" width="18" hidden="0" customWidth="1"/>
    <x:col min="5" max="5" width="15" hidden="0" customWidth="1"/>
    <x:col min="6" max="6" width="18" hidden="0" customWidth="1"/>
    <x:col min="7" max="7" width="15" hidden="0" customWidth="1"/>
    <x:col min="8" max="8" width="23" hidden="0" customWidth="1"/>
    <x:col min="9" max="9" width="3" hidden="0" customWidth="1"/>
    <x:col min="10" max="10" width="15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4" customHeight="1">
      <x:c r="A1" s="3" t="str">
        <x:v>DASHBOARD DE ABSENTEÍSMO</x:v>
      </x:c>
      <x:c r="B1" s="3" t="str">
        <x:v>DASHBOARD DE ABSENTEÍSMO</x:v>
      </x:c>
      <x:c r="C1" s="3" t="str">
        <x:v>DASHBOARD DE ABSENTEÍSMO</x:v>
      </x:c>
      <x:c r="D1" s="3" t="str">
        <x:v>DASHBOARD DE ABSENTEÍSMO</x:v>
      </x:c>
      <x:c r="E1" s="3" t="str">
        <x:v>DASHBOARD DE ABSENTEÍSMO</x:v>
      </x:c>
      <x:c r="F1" s="3" t="str">
        <x:v>DASHBOARD DE ABSENTEÍSMO</x:v>
      </x:c>
      <x:c r="G1" s="3" t="str">
        <x:v>DASHBOARD DE ABSENTEÍSMO</x:v>
      </x:c>
      <x:c r="H1" s="3" t="str">
        <x:v>DASHBOARD DE ABSENTEÍSMO</x:v>
      </x:c>
      <x:c r="I1" s="3" t="str">
        <x:v>DASHBOARD DE ABSENTEÍSMO</x:v>
      </x:c>
      <x:c r="J1" s="3" t="str">
        <x:v>DASHBOARD DE ABSENTEÍSMO</x:v>
      </x:c>
      <x:c r="K1" s="3" t="str">
        <x:v>DASHBOARD DE ABSENTEÍSMO</x:v>
      </x:c>
      <x:c r="L1" s="3" t="str">
        <x:v>DASHBOARD DE ABSENTEÍSMO</x:v>
      </x:c>
      <x:c r="M1" s="3" t="str">
        <x:v>DASHBOARD DE ABSENTEÍSMO</x:v>
      </x:c>
      <x:c r="N1" s="3" t="str">
        <x:v>DASHBOARD DE ABSENTEÍSMO</x:v>
      </x:c>
    </x:row>
    <x:row r="2">
      <x:c r="A2" s="21" t="str">
        <x:v>Monitore horas perdidas, taxa, recorrência, custo e áreas que exigem ação. Use dados agregados; não registre diagnósticos médicos.</x:v>
      </x:c>
      <x:c r="B2" s="21" t="str">
        <x:v>Monitore horas perdidas, taxa, recorrência, custo e áreas que exigem ação. Use dados agregados; não registre diagnósticos médicos.</x:v>
      </x:c>
      <x:c r="C2" s="21" t="str">
        <x:v>Monitore horas perdidas, taxa, recorrência, custo e áreas que exigem ação. Use dados agregados; não registre diagnósticos médicos.</x:v>
      </x:c>
      <x:c r="D2" s="21" t="str">
        <x:v>Monitore horas perdidas, taxa, recorrência, custo e áreas que exigem ação. Use dados agregados; não registre diagnósticos médicos.</x:v>
      </x:c>
      <x:c r="E2" s="21" t="str">
        <x:v>Monitore horas perdidas, taxa, recorrência, custo e áreas que exigem ação. Use dados agregados; não registre diagnósticos médicos.</x:v>
      </x:c>
      <x:c r="F2" s="21" t="str">
        <x:v>Monitore horas perdidas, taxa, recorrência, custo e áreas que exigem ação. Use dados agregados; não registre diagnósticos médicos.</x:v>
      </x:c>
      <x:c r="G2" s="21" t="str">
        <x:v>Monitore horas perdidas, taxa, recorrência, custo e áreas que exigem ação. Use dados agregados; não registre diagnósticos médicos.</x:v>
      </x:c>
      <x:c r="H2" s="21" t="str">
        <x:v>Monitore horas perdidas, taxa, recorrência, custo e áreas que exigem ação. Use dados agregados; não registre diagnósticos médicos.</x:v>
      </x:c>
      <x:c r="I2" s="21" t="str">
        <x:v>Monitore horas perdidas, taxa, recorrência, custo e áreas que exigem ação. Use dados agregados; não registre diagnósticos médicos.</x:v>
      </x:c>
      <x:c r="J2" s="21" t="str">
        <x:v>Monitore horas perdidas, taxa, recorrência, custo e áreas que exigem ação. Use dados agregados; não registre diagnósticos médicos.</x:v>
      </x:c>
      <x:c r="K2" s="21" t="str">
        <x:v>Monitore horas perdidas, taxa, recorrência, custo e áreas que exigem ação. Use dados agregados; não registre diagnósticos médicos.</x:v>
      </x:c>
      <x:c r="L2" s="21" t="str">
        <x:v>Monitore horas perdidas, taxa, recorrência, custo e áreas que exigem ação. Use dados agregados; não registre diagnósticos médicos.</x:v>
      </x:c>
      <x:c r="M2" s="21" t="str">
        <x:v>Monitore horas perdidas, taxa, recorrência, custo e áreas que exigem ação. Use dados agregados; não registre diagnósticos médicos.</x:v>
      </x:c>
      <x:c r="N2" s="21" t="str">
        <x:v>Monitore horas perdidas, taxa, recorrência, custo e áreas que exigem ação. Use dados agregados; não registre diagnósticos médicos.</x:v>
      </x:c>
    </x:row>
    <x:row r="3">
      <x:c r="A3" s="22" t="str">
        <x:v>Início</x:v>
      </x:c>
      <x:c r="B3" s="23" t="n">
        <x:v>46266</x:v>
      </x:c>
      <x:c r="C3" s="22" t="str">
        <x:v>Fim</x:v>
      </x:c>
      <x:c r="D3" s="23" t="n">
        <x:v>46295</x:v>
      </x:c>
      <x:c r="E3" s="22" t="str">
        <x:v>Meta máxima</x:v>
      </x:c>
      <x:c r="F3" s="24" t="n">
        <x:v>0.03</x:v>
      </x:c>
      <x:c r="G3" s="22" t="str">
        <x:v>Ano</x:v>
      </x:c>
      <x:c r="H3" s="22" t="n">
        <x:v>2026</x:v>
      </x:c>
    </x:row>
    <x:row r="5">
      <x:c r="A5" s="26" t="str">
        <x:v>COLABORADORES ATIVOS</x:v>
      </x:c>
      <x:c r="B5" s="26" t="str">
        <x:v>COLABORADORES ATIVOS</x:v>
      </x:c>
      <x:c r="C5" s="26" t="str">
        <x:v>HORAS PREVISTAS</x:v>
      </x:c>
      <x:c r="D5" s="26" t="str">
        <x:v>HORAS PREVISTAS</x:v>
      </x:c>
      <x:c r="E5" s="26" t="str">
        <x:v>HORAS PREVISTAS</x:v>
      </x:c>
      <x:c r="F5" s="26" t="str">
        <x:v>HORAS AUSENTES</x:v>
      </x:c>
      <x:c r="G5" s="26" t="str">
        <x:v>HORAS AUSENTES</x:v>
      </x:c>
      <x:c r="H5" s="26" t="str">
        <x:v>HORAS AUSENTES</x:v>
      </x:c>
      <x:c r="I5" s="26" t="str">
        <x:v>TAXA DE ABSENTEÍSMO</x:v>
      </x:c>
      <x:c r="J5" s="26" t="str">
        <x:v>TAXA DE ABSENTEÍSMO</x:v>
      </x:c>
      <x:c r="K5" s="26" t="str">
        <x:v>TAXA DE ABSENTEÍSMO</x:v>
      </x:c>
      <x:c r="L5" s="26" t="str">
        <x:v>CUSTO ESTIMADO</x:v>
      </x:c>
      <x:c r="M5" s="26" t="str">
        <x:v>CUSTO ESTIMADO</x:v>
      </x:c>
      <x:c r="N5" s="26" t="str">
        <x:v>CUSTO ESTIMADO</x:v>
      </x:c>
    </x:row>
    <x:row r="6">
      <x:c r="A6" s="41" t="n">
        <x:f>COUNTIF(Colaboradores!$G$5:$G$104,"SIM")</x:f>
        <x:v>8</x:v>
      </x:c>
      <x:c r="B6" s="42"/>
      <x:c r="C6" s="51" t="n">
        <x:f>SUMIFS(Colaboradores!$E$5:$E$104,Colaboradores!$G$5:$G$104,"SIM")</x:f>
        <x:v>1408</x:v>
      </x:c>
      <x:c r="D6" s="52"/>
      <x:c r="E6" s="53"/>
      <x:c r="F6" s="51" t="n">
        <x:f>SUMIFS(Colaboradores!$I$5:$I$104,Colaboradores!$G$5:$G$104,"SIM")</x:f>
        <x:v>80</x:v>
      </x:c>
      <x:c r="G6" s="52"/>
      <x:c r="H6" s="53"/>
      <x:c r="I6" s="57" t="n">
        <x:f>IF(C6&lt;=0,"",F6/C6)</x:f>
        <x:v>0.056818181818181816</x:v>
      </x:c>
      <x:c r="J6" s="58"/>
      <x:c r="K6" s="59"/>
      <x:c r="L6" s="63" t="n">
        <x:f>SUMIFS(Colaboradores!$L$5:$L$104,Colaboradores!$G$5:$G$104,"SIM")</x:f>
        <x:v>3435</x:v>
      </x:c>
      <x:c r="M6" s="64"/>
      <x:c r="N6" s="65"/>
    </x:row>
    <x:row r="7">
      <x:c r="A7" s="43"/>
      <x:c r="B7" s="44"/>
      <x:c r="C7" s="54"/>
      <x:c r="D7" s="55"/>
      <x:c r="E7" s="56"/>
      <x:c r="F7" s="54"/>
      <x:c r="G7" s="55"/>
      <x:c r="H7" s="56"/>
      <x:c r="I7" s="60"/>
      <x:c r="J7" s="61"/>
      <x:c r="K7" s="62"/>
      <x:c r="L7" s="66"/>
      <x:c r="M7" s="67"/>
      <x:c r="N7" s="68"/>
    </x:row>
    <x:row r="8" ht="32" customHeight="1">
      <x:c r="A8" s="139" t="str">
        <x:v>Totais: equipe marcada SIM. Corrija REVISAR CADASTRO e REVISAR DADOS. Período e exemplos fixos de setembro/2026.</x:v>
      </x:c>
      <x:c r="B8" s="139"/>
      <x:c r="C8" s="139"/>
      <x:c r="D8" s="139"/>
      <x:c r="E8" s="139"/>
      <x:c r="F8" s="139"/>
      <x:c r="G8" s="139"/>
      <x:c r="H8" s="139"/>
      <x:c r="I8" s="139"/>
      <x:c r="J8" s="139"/>
      <x:c r="K8" s="139"/>
      <x:c r="L8" s="139"/>
      <x:c r="M8" s="139"/>
      <x:c r="N8" s="139"/>
    </x:row>
    <x:row r="9" ht="40" customHeight="1">
      <x:c r="A9" s="70" t="str">
        <x:v>INDICADORES POR ÁREA</x:v>
      </x:c>
      <x:c r="B9" s="70" t="str">
        <x:v>INDICADORES POR ÁREA</x:v>
      </x:c>
      <x:c r="C9" s="70" t="str">
        <x:v>INDICADORES POR ÁREA</x:v>
      </x:c>
      <x:c r="D9" s="70" t="str">
        <x:v>INDICADORES POR ÁREA</x:v>
      </x:c>
      <x:c r="E9" s="70" t="str">
        <x:v>INDICADORES POR ÁREA</x:v>
      </x:c>
      <x:c r="F9" s="70" t="str">
        <x:v>INDICADORES POR ÁREA</x:v>
      </x:c>
      <x:c r="G9" s="70" t="str">
        <x:v>INDICADORES POR ÁREA</x:v>
      </x:c>
      <x:c r="H9" s="70" t="str">
        <x:v>INDICADORES POR ÁREA</x:v>
      </x:c>
      <x:c r="J9" s="12" t="str">
        <x:v>Mês</x:v>
      </x:c>
      <x:c r="K9" s="12" t="str">
        <x:v>Taxa</x:v>
      </x:c>
      <x:c r="L9" s="12" t="str">
        <x:v>Meta</x:v>
      </x:c>
    </x:row>
    <x:row r="10" ht="40" customHeight="1">
      <x:c r="A10" s="12" t="str">
        <x:v>Área</x:v>
      </x:c>
      <x:c r="B10" s="12" t="str">
        <x:v>Pessoas</x:v>
      </x:c>
      <x:c r="C10" s="12" t="str">
        <x:v>Horas previstas</x:v>
      </x:c>
      <x:c r="D10" s="12" t="str">
        <x:v>Horas ausentes</x:v>
      </x:c>
      <x:c r="E10" s="12" t="str">
        <x:v>Taxa</x:v>
      </x:c>
      <x:c r="F10" s="12" t="str">
        <x:v>Custo</x:v>
      </x:c>
      <x:c r="G10" s="12" t="str">
        <x:v>Ocorrências</x:v>
      </x:c>
      <x:c r="H10" s="12" t="str">
        <x:v>Situação</x:v>
      </x:c>
      <x:c r="J10" t="str">
        <x:v>Jan</x:v>
      </x:c>
      <x:c r="K10" s="16" t="str">
        <x:f>Resumo_Mensal!D5</x:f>
      </x:c>
      <x:c r="L10" s="16" t="n">
        <x:f>Resumo_Mensal!G5</x:f>
        <x:v>0.03</x:v>
      </x:c>
    </x:row>
    <x:row r="11">
      <x:c r="A11" s="71" t="str">
        <x:v>Financeiro</x:v>
      </x:c>
      <x:c r="B11" s="72" t="n">
        <x:f>COUNTIFS(Colaboradores!$C$5:$C$104,A11,Colaboradores!$G$5:$G$104,"SIM")</x:f>
        <x:v>1</x:v>
      </x:c>
      <x:c r="C11" s="72" t="n">
        <x:f>SUMIFS(Colaboradores!$E$5:$E$104,Colaboradores!$C$5:$C$104,A11,Colaboradores!$G$5:$G$104,"SIM")</x:f>
        <x:v>176</x:v>
      </x:c>
      <x:c r="D11" s="72" t="n">
        <x:f>SUMIFS(Colaboradores!$I$5:$I$104,Colaboradores!$C$5:$C$104,A11,Colaboradores!$G$5:$G$104,"SIM")</x:f>
        <x:v>0</x:v>
      </x:c>
      <x:c r="E11" s="73" t="n">
        <x:f>IF(C11&lt;=0,"",D11/C11)</x:f>
        <x:v>0</x:v>
      </x:c>
      <x:c r="F11" s="74" t="n">
        <x:f>SUMIFS(Colaboradores!$L$5:$L$104,Colaboradores!$C$5:$C$104,A11,Colaboradores!$G$5:$G$104,"SIM")</x:f>
        <x:v>0</x:v>
      </x:c>
      <x:c r="G11" s="72" t="n">
        <x:f>SUMIFS(Colaboradores!$H$5:$H$104,Colaboradores!$C$5:$C$104,A11,Colaboradores!$G$5:$G$104,"SIM")</x:f>
        <x:v>0</x:v>
      </x:c>
      <x:c r="H11" s="75" t="str">
        <x:f>IF(C11&lt;=0,"SEM BASE",IF(E11&gt;$F$3,"ACIMA DA META","DENTRO DA META"))</x:f>
        <x:v>DENTRO DA META</x:v>
      </x:c>
      <x:c r="J11" t="str">
        <x:v>Fev</x:v>
      </x:c>
      <x:c r="K11" s="16" t="str">
        <x:f>Resumo_Mensal!D6</x:f>
      </x:c>
      <x:c r="L11" s="16" t="n">
        <x:f>Resumo_Mensal!G6</x:f>
        <x:v>0.03</x:v>
      </x:c>
    </x:row>
    <x:row r="12">
      <x:c r="A12" s="71" t="str">
        <x:v>Operações</x:v>
      </x:c>
      <x:c r="B12" s="72" t="n">
        <x:f>COUNTIFS(Colaboradores!$C$5:$C$104,A12,Colaboradores!$G$5:$G$104,"SIM")</x:f>
        <x:v>1</x:v>
      </x:c>
      <x:c r="C12" s="72" t="n">
        <x:f>SUMIFS(Colaboradores!$E$5:$E$104,Colaboradores!$C$5:$C$104,A12,Colaboradores!$G$5:$G$104,"SIM")</x:f>
        <x:v>176</x:v>
      </x:c>
      <x:c r="D12" s="72" t="n">
        <x:f>SUMIFS(Colaboradores!$I$5:$I$104,Colaboradores!$C$5:$C$104,A12,Colaboradores!$G$5:$G$104,"SIM")</x:f>
        <x:v>3.5</x:v>
      </x:c>
      <x:c r="E12" s="73" t="n">
        <x:f>IF(C12&lt;=0,"",D12/C12)</x:f>
        <x:v>0.019886363636363636</x:v>
      </x:c>
      <x:c r="F12" s="74" t="n">
        <x:f>SUMIFS(Colaboradores!$L$5:$L$104,Colaboradores!$C$5:$C$104,A12,Colaboradores!$G$5:$G$104,"SIM")</x:f>
        <x:v>252</x:v>
      </x:c>
      <x:c r="G12" s="72" t="n">
        <x:f>SUMIFS(Colaboradores!$H$5:$H$104,Colaboradores!$C$5:$C$104,A12,Colaboradores!$G$5:$G$104,"SIM")</x:f>
        <x:v>2</x:v>
      </x:c>
      <x:c r="H12" s="75" t="str">
        <x:f>IF(C12&lt;=0,"SEM BASE",IF(E12&gt;$F$3,"ACIMA DA META","DENTRO DA META"))</x:f>
        <x:v>DENTRO DA META</x:v>
      </x:c>
      <x:c r="J12" t="str">
        <x:v>Mar</x:v>
      </x:c>
      <x:c r="K12" s="16" t="str">
        <x:f>Resumo_Mensal!D7</x:f>
      </x:c>
      <x:c r="L12" s="16" t="n">
        <x:f>Resumo_Mensal!G7</x:f>
        <x:v>0.03</x:v>
      </x:c>
    </x:row>
    <x:row r="13">
      <x:c r="A13" s="71" t="str">
        <x:v>Comercial</x:v>
      </x:c>
      <x:c r="B13" s="72" t="n">
        <x:f>COUNTIFS(Colaboradores!$C$5:$C$104,A13,Colaboradores!$G$5:$G$104,"SIM")</x:f>
        <x:v>1</x:v>
      </x:c>
      <x:c r="C13" s="72" t="n">
        <x:f>SUMIFS(Colaboradores!$E$5:$E$104,Colaboradores!$C$5:$C$104,A13,Colaboradores!$G$5:$G$104,"SIM")</x:f>
        <x:v>176</x:v>
      </x:c>
      <x:c r="D13" s="72" t="n">
        <x:f>SUMIFS(Colaboradores!$I$5:$I$104,Colaboradores!$C$5:$C$104,A13,Colaboradores!$G$5:$G$104,"SIM")</x:f>
        <x:v>8</x:v>
      </x:c>
      <x:c r="E13" s="73" t="n">
        <x:f>IF(C13&lt;=0,"",D13/C13)</x:f>
        <x:v>0.045454545454545456</x:v>
      </x:c>
      <x:c r="F13" s="74" t="n">
        <x:f>SUMIFS(Colaboradores!$L$5:$L$104,Colaboradores!$C$5:$C$104,A13,Colaboradores!$G$5:$G$104,"SIM")</x:f>
        <x:v>480</x:v>
      </x:c>
      <x:c r="G13" s="72" t="n">
        <x:f>SUMIFS(Colaboradores!$H$5:$H$104,Colaboradores!$C$5:$C$104,A13,Colaboradores!$G$5:$G$104,"SIM")</x:f>
        <x:v>1</x:v>
      </x:c>
      <x:c r="H13" s="75" t="str">
        <x:f>IF(C13&lt;=0,"SEM BASE",IF(E13&gt;$F$3,"ACIMA DA META","DENTRO DA META"))</x:f>
        <x:v>ACIMA DA META</x:v>
      </x:c>
      <x:c r="J13" t="str">
        <x:v>Abr</x:v>
      </x:c>
      <x:c r="K13" s="16" t="str">
        <x:f>Resumo_Mensal!D8</x:f>
      </x:c>
      <x:c r="L13" s="16" t="n">
        <x:f>Resumo_Mensal!G8</x:f>
        <x:v>0.03</x:v>
      </x:c>
    </x:row>
    <x:row r="14">
      <x:c r="A14" s="71" t="str">
        <x:v>Tecnologia</x:v>
      </x:c>
      <x:c r="B14" s="72" t="n">
        <x:f>COUNTIFS(Colaboradores!$C$5:$C$104,A14,Colaboradores!$G$5:$G$104,"SIM")</x:f>
        <x:v>1</x:v>
      </x:c>
      <x:c r="C14" s="72" t="n">
        <x:f>SUMIFS(Colaboradores!$E$5:$E$104,Colaboradores!$C$5:$C$104,A14,Colaboradores!$G$5:$G$104,"SIM")</x:f>
        <x:v>176</x:v>
      </x:c>
      <x:c r="D14" s="72" t="n">
        <x:f>SUMIFS(Colaboradores!$I$5:$I$104,Colaboradores!$C$5:$C$104,A14,Colaboradores!$G$5:$G$104,"SIM")</x:f>
        <x:v>4</x:v>
      </x:c>
      <x:c r="E14" s="73" t="n">
        <x:f>IF(C14&lt;=0,"",D14/C14)</x:f>
        <x:v>0.022727272727272728</x:v>
      </x:c>
      <x:c r="F14" s="74" t="n">
        <x:f>SUMIFS(Colaboradores!$L$5:$L$104,Colaboradores!$C$5:$C$104,A14,Colaboradores!$G$5:$G$104,"SIM")</x:f>
        <x:v>328</x:v>
      </x:c>
      <x:c r="G14" s="72" t="n">
        <x:f>SUMIFS(Colaboradores!$H$5:$H$104,Colaboradores!$C$5:$C$104,A14,Colaboradores!$G$5:$G$104,"SIM")</x:f>
        <x:v>1</x:v>
      </x:c>
      <x:c r="H14" s="75" t="str">
        <x:f>IF(C14&lt;=0,"SEM BASE",IF(E14&gt;$F$3,"ACIMA DA META","DENTRO DA META"))</x:f>
        <x:v>DENTRO DA META</x:v>
      </x:c>
      <x:c r="J14" t="str">
        <x:v>Mai</x:v>
      </x:c>
      <x:c r="K14" s="16" t="str">
        <x:f>Resumo_Mensal!D9</x:f>
      </x:c>
      <x:c r="L14" s="16" t="n">
        <x:f>Resumo_Mensal!G9</x:f>
        <x:v>0.03</x:v>
      </x:c>
    </x:row>
    <x:row r="15">
      <x:c r="A15" s="71" t="str">
        <x:v>RH</x:v>
      </x:c>
      <x:c r="B15" s="72" t="n">
        <x:f>COUNTIFS(Colaboradores!$C$5:$C$104,A15,Colaboradores!$G$5:$G$104,"SIM")</x:f>
        <x:v>1</x:v>
      </x:c>
      <x:c r="C15" s="72" t="n">
        <x:f>SUMIFS(Colaboradores!$E$5:$E$104,Colaboradores!$C$5:$C$104,A15,Colaboradores!$G$5:$G$104,"SIM")</x:f>
        <x:v>176</x:v>
      </x:c>
      <x:c r="D15" s="72" t="n">
        <x:f>SUMIFS(Colaboradores!$I$5:$I$104,Colaboradores!$C$5:$C$104,A15,Colaboradores!$G$5:$G$104,"SIM")</x:f>
        <x:v>0</x:v>
      </x:c>
      <x:c r="E15" s="73" t="n">
        <x:f>IF(C15&lt;=0,"",D15/C15)</x:f>
        <x:v>0</x:v>
      </x:c>
      <x:c r="F15" s="74" t="n">
        <x:f>SUMIFS(Colaboradores!$L$5:$L$104,Colaboradores!$C$5:$C$104,A15,Colaboradores!$G$5:$G$104,"SIM")</x:f>
        <x:v>0</x:v>
      </x:c>
      <x:c r="G15" s="72" t="n">
        <x:f>SUMIFS(Colaboradores!$H$5:$H$104,Colaboradores!$C$5:$C$104,A15,Colaboradores!$G$5:$G$104,"SIM")</x:f>
        <x:v>0</x:v>
      </x:c>
      <x:c r="H15" s="75" t="str">
        <x:f>IF(C15&lt;=0,"SEM BASE",IF(E15&gt;$F$3,"ACIMA DA META","DENTRO DA META"))</x:f>
        <x:v>DENTRO DA META</x:v>
      </x:c>
      <x:c r="J15" t="str">
        <x:v>Jun</x:v>
      </x:c>
      <x:c r="K15" s="16" t="str">
        <x:f>Resumo_Mensal!D10</x:f>
      </x:c>
      <x:c r="L15" s="16" t="n">
        <x:f>Resumo_Mensal!G10</x:f>
        <x:v>0.03</x:v>
      </x:c>
    </x:row>
    <x:row r="16">
      <x:c r="A16" s="71" t="str">
        <x:v>Logística</x:v>
      </x:c>
      <x:c r="B16" s="72" t="n">
        <x:f>COUNTIFS(Colaboradores!$C$5:$C$104,A16,Colaboradores!$G$5:$G$104,"SIM")</x:f>
        <x:v>1</x:v>
      </x:c>
      <x:c r="C16" s="72" t="n">
        <x:f>SUMIFS(Colaboradores!$E$5:$E$104,Colaboradores!$C$5:$C$104,A16,Colaboradores!$G$5:$G$104,"SIM")</x:f>
        <x:v>176</x:v>
      </x:c>
      <x:c r="D16" s="72" t="n">
        <x:f>SUMIFS(Colaboradores!$I$5:$I$104,Colaboradores!$C$5:$C$104,A16,Colaboradores!$G$5:$G$104,"SIM")</x:f>
        <x:v>11</x:v>
      </x:c>
      <x:c r="E16" s="73" t="n">
        <x:f>IF(C16&lt;=0,"",D16/C16)</x:f>
        <x:v>0.0625</x:v>
      </x:c>
      <x:c r="F16" s="74" t="n">
        <x:f>SUMIFS(Colaboradores!$L$5:$L$104,Colaboradores!$C$5:$C$104,A16,Colaboradores!$G$5:$G$104,"SIM")</x:f>
        <x:v>462</x:v>
      </x:c>
      <x:c r="G16" s="72" t="n">
        <x:f>SUMIFS(Colaboradores!$H$5:$H$104,Colaboradores!$C$5:$C$104,A16,Colaboradores!$G$5:$G$104,"SIM")</x:f>
        <x:v>2</x:v>
      </x:c>
      <x:c r="H16" s="75" t="str">
        <x:f>IF(C16&lt;=0,"SEM BASE",IF(E16&gt;$F$3,"ACIMA DA META","DENTRO DA META"))</x:f>
        <x:v>ACIMA DA META</x:v>
      </x:c>
      <x:c r="J16" t="str">
        <x:v>Jul</x:v>
      </x:c>
      <x:c r="K16" s="16" t="str">
        <x:f>Resumo_Mensal!D11</x:f>
      </x:c>
      <x:c r="L16" s="16" t="n">
        <x:f>Resumo_Mensal!G11</x:f>
        <x:v>0.03</x:v>
      </x:c>
    </x:row>
    <x:row r="17">
      <x:c r="A17" s="71" t="str">
        <x:v>Atendimento</x:v>
      </x:c>
      <x:c r="B17" s="72" t="n">
        <x:f>COUNTIFS(Colaboradores!$C$5:$C$104,A17,Colaboradores!$G$5:$G$104,"SIM")</x:f>
        <x:v>1</x:v>
      </x:c>
      <x:c r="C17" s="72" t="n">
        <x:f>SUMIFS(Colaboradores!$E$5:$E$104,Colaboradores!$C$5:$C$104,A17,Colaboradores!$G$5:$G$104,"SIM")</x:f>
        <x:v>176</x:v>
      </x:c>
      <x:c r="D17" s="72" t="n">
        <x:f>SUMIFS(Colaboradores!$I$5:$I$104,Colaboradores!$C$5:$C$104,A17,Colaboradores!$G$5:$G$104,"SIM")</x:f>
        <x:v>13.5</x:v>
      </x:c>
      <x:c r="E17" s="73" t="n">
        <x:f>IF(C17&lt;=0,"",D17/C17)</x:f>
        <x:v>0.07670454545454546</x:v>
      </x:c>
      <x:c r="F17" s="74" t="n">
        <x:f>SUMIFS(Colaboradores!$L$5:$L$104,Colaboradores!$C$5:$C$104,A17,Colaboradores!$G$5:$G$104,"SIM")</x:f>
        <x:v>513</x:v>
      </x:c>
      <x:c r="G17" s="72" t="n">
        <x:f>SUMIFS(Colaboradores!$H$5:$H$104,Colaboradores!$C$5:$C$104,A17,Colaboradores!$G$5:$G$104,"SIM")</x:f>
        <x:v>3</x:v>
      </x:c>
      <x:c r="H17" s="75" t="str">
        <x:f>IF(C17&lt;=0,"SEM BASE",IF(E17&gt;$F$3,"ACIMA DA META","DENTRO DA META"))</x:f>
        <x:v>ACIMA DA META</x:v>
      </x:c>
      <x:c r="J17" t="str">
        <x:v>Ago</x:v>
      </x:c>
      <x:c r="K17" s="16" t="str">
        <x:f>Resumo_Mensal!D12</x:f>
      </x:c>
      <x:c r="L17" s="16" t="n">
        <x:f>Resumo_Mensal!G12</x:f>
        <x:v>0.03</x:v>
      </x:c>
    </x:row>
    <x:row r="18">
      <x:c r="A18" s="71" t="str">
        <x:v>Produção</x:v>
      </x:c>
      <x:c r="B18" s="72" t="n">
        <x:f>COUNTIFS(Colaboradores!$C$5:$C$104,A18,Colaboradores!$G$5:$G$104,"SIM")</x:f>
        <x:v>1</x:v>
      </x:c>
      <x:c r="C18" s="72" t="n">
        <x:f>SUMIFS(Colaboradores!$E$5:$E$104,Colaboradores!$C$5:$C$104,A18,Colaboradores!$G$5:$G$104,"SIM")</x:f>
        <x:v>176</x:v>
      </x:c>
      <x:c r="D18" s="72" t="n">
        <x:f>SUMIFS(Colaboradores!$I$5:$I$104,Colaboradores!$C$5:$C$104,A18,Colaboradores!$G$5:$G$104,"SIM")</x:f>
        <x:v>40</x:v>
      </x:c>
      <x:c r="E18" s="73" t="n">
        <x:f>IF(C18&lt;=0,"",D18/C18)</x:f>
        <x:v>0.22727272727272727</x:v>
      </x:c>
      <x:c r="F18" s="74" t="n">
        <x:f>SUMIFS(Colaboradores!$L$5:$L$104,Colaboradores!$C$5:$C$104,A18,Colaboradores!$G$5:$G$104,"SIM")</x:f>
        <x:v>1400</x:v>
      </x:c>
      <x:c r="G18" s="72" t="n">
        <x:f>SUMIFS(Colaboradores!$H$5:$H$104,Colaboradores!$C$5:$C$104,A18,Colaboradores!$G$5:$G$104,"SIM")</x:f>
        <x:v>3</x:v>
      </x:c>
      <x:c r="H18" s="75" t="str">
        <x:f>IF(C18&lt;=0,"SEM BASE",IF(E18&gt;$F$3,"ACIMA DA META","DENTRO DA META"))</x:f>
        <x:v>ACIMA DA META</x:v>
      </x:c>
      <x:c r="J18" t="str">
        <x:v>Set</x:v>
      </x:c>
      <x:c r="K18" s="16" t="n">
        <x:f>Resumo_Mensal!D13</x:f>
        <x:v>0.056818181818181816</x:v>
      </x:c>
      <x:c r="L18" s="16" t="n">
        <x:f>Resumo_Mensal!G13</x:f>
        <x:v>0.03</x:v>
      </x:c>
    </x:row>
    <x:row r="19">
      <x:c r="J19" t="str">
        <x:v>Out</x:v>
      </x:c>
      <x:c r="K19" s="16" t="str">
        <x:f>Resumo_Mensal!D14</x:f>
      </x:c>
      <x:c r="L19" s="16" t="n">
        <x:f>Resumo_Mensal!G14</x:f>
        <x:v>0.03</x:v>
      </x:c>
    </x:row>
    <x:row r="20">
      <x:c r="J20" t="str">
        <x:v>Nov</x:v>
      </x:c>
      <x:c r="K20" s="16" t="str">
        <x:f>Resumo_Mensal!D15</x:f>
      </x:c>
      <x:c r="L20" s="16" t="n">
        <x:f>Resumo_Mensal!G15</x:f>
        <x:v>0.03</x:v>
      </x:c>
    </x:row>
    <x:row r="21">
      <x:c r="A21" s="70" t="str">
        <x:v>PRIMEIROS 8 COLABORADORES — CONFIRA TODOS NO CADASTRO</x:v>
      </x:c>
      <x:c r="B21" s="70" t="str">
        <x:v>COLABORADORES QUE EXIGEM ANÁLISE</x:v>
      </x:c>
      <x:c r="C21" s="70" t="str">
        <x:v>COLABORADORES QUE EXIGEM ANÁLISE</x:v>
      </x:c>
      <x:c r="D21" s="70" t="str">
        <x:v>COLABORADORES QUE EXIGEM ANÁLISE</x:v>
      </x:c>
      <x:c r="E21" s="70" t="str">
        <x:v>COLABORADORES QUE EXIGEM ANÁLISE</x:v>
      </x:c>
      <x:c r="F21" s="70" t="str">
        <x:v>COLABORADORES QUE EXIGEM ANÁLISE</x:v>
      </x:c>
      <x:c r="G21" s="70" t="str">
        <x:v>COLABORADORES QUE EXIGEM ANÁLISE</x:v>
      </x:c>
      <x:c r="H21" s="70" t="str">
        <x:v>COLABORADORES QUE EXIGEM ANÁLISE</x:v>
      </x:c>
      <x:c r="J21" t="str">
        <x:v>Dez</x:v>
      </x:c>
      <x:c r="K21" s="16" t="n">
        <x:f>Resumo_Mensal!D16</x:f>
        <x:v>0</x:v>
      </x:c>
      <x:c r="L21" s="16" t="n">
        <x:f>Resumo_Mensal!G16</x:f>
        <x:v>0.03</x:v>
      </x:c>
    </x:row>
    <x:row r="22" ht="40" customHeight="1">
      <x:c r="A22" s="12" t="str">
        <x:v>Colaborador</x:v>
      </x:c>
      <x:c r="B22" s="12" t="str">
        <x:v>Área</x:v>
      </x:c>
      <x:c r="C22" s="12" t="str">
        <x:v>Ocorrências</x:v>
      </x:c>
      <x:c r="D22" s="12" t="str">
        <x:v>Horas ausentes</x:v>
      </x:c>
      <x:c r="E22" s="12" t="str">
        <x:v>Dias</x:v>
      </x:c>
      <x:c r="F22" s="12" t="str">
        <x:v>Taxa</x:v>
      </x:c>
      <x:c r="G22" s="12" t="str">
        <x:v>Custo</x:v>
      </x:c>
      <x:c r="H22" s="12" t="str">
        <x:v>Sinal</x:v>
      </x:c>
    </x:row>
    <x:row r="23">
      <x:c r="A23" s="71" t="str">
        <x:f>Colaboradores!B5</x:f>
        <x:v>Ana Lima</x:v>
      </x:c>
      <x:c r="B23" s="72" t="str">
        <x:f>Colaboradores!C5</x:f>
        <x:v>Financeiro</x:v>
      </x:c>
      <x:c r="C23" s="72" t="n">
        <x:f>Colaboradores!H5</x:f>
        <x:v>0</x:v>
      </x:c>
      <x:c r="D23" s="72" t="n">
        <x:f>Colaboradores!I5</x:f>
        <x:v>0</x:v>
      </x:c>
      <x:c r="E23" s="72" t="n">
        <x:f>Colaboradores!J5</x:f>
        <x:v>0</x:v>
      </x:c>
      <x:c r="F23" s="73" t="n">
        <x:f>Colaboradores!K5</x:f>
        <x:v>0</x:v>
      </x:c>
      <x:c r="G23" s="74" t="n">
        <x:f>Colaboradores!L5</x:f>
        <x:v>0</x:v>
      </x:c>
      <x:c r="H23" s="75" t="str">
        <x:f>Colaboradores!M5</x:f>
        <x:v>DENTRO DA META</x:v>
      </x:c>
    </x:row>
    <x:row r="24">
      <x:c r="A24" s="71" t="str">
        <x:f>Colaboradores!B6</x:f>
        <x:v>Bruno Reis</x:v>
      </x:c>
      <x:c r="B24" s="72" t="str">
        <x:f>Colaboradores!C6</x:f>
        <x:v>Operações</x:v>
      </x:c>
      <x:c r="C24" s="72" t="n">
        <x:f>Colaboradores!H6</x:f>
        <x:v>2</x:v>
      </x:c>
      <x:c r="D24" s="72" t="n">
        <x:f>Colaboradores!I6</x:f>
        <x:v>3.5</x:v>
      </x:c>
      <x:c r="E24" s="72" t="n">
        <x:f>Colaboradores!J6</x:f>
        <x:v>0.44</x:v>
      </x:c>
      <x:c r="F24" s="73" t="n">
        <x:f>Colaboradores!K6</x:f>
        <x:v>0.019886363636363636</x:v>
      </x:c>
      <x:c r="G24" s="74" t="n">
        <x:f>Colaboradores!L6</x:f>
        <x:v>252</x:v>
      </x:c>
      <x:c r="H24" s="75" t="str">
        <x:f>Colaboradores!M6</x:f>
        <x:v>DENTRO DA META</x:v>
      </x:c>
      <x:c r="J24" s="94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K24" s="95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L24" s="95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M24" s="95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N24" s="96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</x:row>
    <x:row r="25">
      <x:c r="A25" s="71" t="str">
        <x:f>Colaboradores!B7</x:f>
        <x:v>Carla Souza</x:v>
      </x:c>
      <x:c r="B25" s="72" t="str">
        <x:f>Colaboradores!C7</x:f>
        <x:v>Comercial</x:v>
      </x:c>
      <x:c r="C25" s="72" t="n">
        <x:f>Colaboradores!H7</x:f>
        <x:v>1</x:v>
      </x:c>
      <x:c r="D25" s="72" t="n">
        <x:f>Colaboradores!I7</x:f>
        <x:v>8</x:v>
      </x:c>
      <x:c r="E25" s="72" t="n">
        <x:f>Colaboradores!J7</x:f>
        <x:v>1</x:v>
      </x:c>
      <x:c r="F25" s="73" t="n">
        <x:f>Colaboradores!K7</x:f>
        <x:v>0.045454545454545456</x:v>
      </x:c>
      <x:c r="G25" s="74" t="n">
        <x:f>Colaboradores!L7</x:f>
        <x:v>480</x:v>
      </x:c>
      <x:c r="H25" s="75" t="str">
        <x:f>Colaboradores!M7</x:f>
        <x:v>ACIMA DA META</x:v>
      </x:c>
      <x:c r="J25" s="97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K25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L25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M25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N25" s="99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</x:row>
    <x:row r="26">
      <x:c r="A26" s="71" t="str">
        <x:f>Colaboradores!B8</x:f>
        <x:v>Diego Alves</x:v>
      </x:c>
      <x:c r="B26" s="72" t="str">
        <x:f>Colaboradores!C8</x:f>
        <x:v>Tecnologia</x:v>
      </x:c>
      <x:c r="C26" s="72" t="n">
        <x:f>Colaboradores!H8</x:f>
        <x:v>1</x:v>
      </x:c>
      <x:c r="D26" s="72" t="n">
        <x:f>Colaboradores!I8</x:f>
        <x:v>4</x:v>
      </x:c>
      <x:c r="E26" s="72" t="n">
        <x:f>Colaboradores!J8</x:f>
        <x:v>0.5</x:v>
      </x:c>
      <x:c r="F26" s="73" t="n">
        <x:f>Colaboradores!K8</x:f>
        <x:v>0.022727272727272728</x:v>
      </x:c>
      <x:c r="G26" s="74" t="n">
        <x:f>Colaboradores!L8</x:f>
        <x:v>328</x:v>
      </x:c>
      <x:c r="H26" s="75" t="str">
        <x:f>Colaboradores!M8</x:f>
        <x:v>DENTRO DA META</x:v>
      </x:c>
      <x:c r="J26" s="97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K26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L26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M26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N26" s="99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</x:row>
    <x:row r="27">
      <x:c r="A27" s="71" t="str">
        <x:f>Colaboradores!B9</x:f>
        <x:v>Elisa Moraes</x:v>
      </x:c>
      <x:c r="B27" s="72" t="str">
        <x:f>Colaboradores!C9</x:f>
        <x:v>RH</x:v>
      </x:c>
      <x:c r="C27" s="72" t="n">
        <x:f>Colaboradores!H9</x:f>
        <x:v>0</x:v>
      </x:c>
      <x:c r="D27" s="72" t="n">
        <x:f>Colaboradores!I9</x:f>
        <x:v>0</x:v>
      </x:c>
      <x:c r="E27" s="72" t="n">
        <x:f>Colaboradores!J9</x:f>
        <x:v>0</x:v>
      </x:c>
      <x:c r="F27" s="73" t="n">
        <x:f>Colaboradores!K9</x:f>
        <x:v>0</x:v>
      </x:c>
      <x:c r="G27" s="74" t="n">
        <x:f>Colaboradores!L9</x:f>
        <x:v>0</x:v>
      </x:c>
      <x:c r="H27" s="75" t="str">
        <x:f>Colaboradores!M9</x:f>
        <x:v>DENTRO DA META</x:v>
      </x:c>
      <x:c r="J27" s="97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K27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L27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M27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N27" s="99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</x:row>
    <x:row r="28">
      <x:c r="A28" s="71" t="str">
        <x:f>Colaboradores!B10</x:f>
        <x:v>Fábio Nunes</x:v>
      </x:c>
      <x:c r="B28" s="72" t="str">
        <x:f>Colaboradores!C10</x:f>
        <x:v>Logística</x:v>
      </x:c>
      <x:c r="C28" s="72" t="n">
        <x:f>Colaboradores!H10</x:f>
        <x:v>2</x:v>
      </x:c>
      <x:c r="D28" s="72" t="n">
        <x:f>Colaboradores!I10</x:f>
        <x:v>11</x:v>
      </x:c>
      <x:c r="E28" s="72" t="n">
        <x:f>Colaboradores!J10</x:f>
        <x:v>1.38</x:v>
      </x:c>
      <x:c r="F28" s="73" t="n">
        <x:f>Colaboradores!K10</x:f>
        <x:v>0.0625</x:v>
      </x:c>
      <x:c r="G28" s="74" t="n">
        <x:f>Colaboradores!L10</x:f>
        <x:v>462</x:v>
      </x:c>
      <x:c r="H28" s="75" t="str">
        <x:f>Colaboradores!M10</x:f>
        <x:v>ACIMA DA META</x:v>
      </x:c>
      <x:c r="J28" s="97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K28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L28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M28" s="98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N28" s="99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</x:row>
    <x:row r="29">
      <x:c r="A29" s="71" t="str">
        <x:f>Colaboradores!B11</x:f>
        <x:v>Gabriela Luz</x:v>
      </x:c>
      <x:c r="B29" s="72" t="str">
        <x:f>Colaboradores!C11</x:f>
        <x:v>Atendimento</x:v>
      </x:c>
      <x:c r="C29" s="72" t="n">
        <x:f>Colaboradores!H11</x:f>
        <x:v>3</x:v>
      </x:c>
      <x:c r="D29" s="72" t="n">
        <x:f>Colaboradores!I11</x:f>
        <x:v>13.5</x:v>
      </x:c>
      <x:c r="E29" s="72" t="n">
        <x:f>Colaboradores!J11</x:f>
        <x:v>1.69</x:v>
      </x:c>
      <x:c r="F29" s="73" t="n">
        <x:f>Colaboradores!K11</x:f>
        <x:v>0.07670454545454546</x:v>
      </x:c>
      <x:c r="G29" s="74" t="n">
        <x:f>Colaboradores!L11</x:f>
        <x:v>513</x:v>
      </x:c>
      <x:c r="H29" s="75" t="str">
        <x:f>Colaboradores!M11</x:f>
        <x:v>ACIMA DA META</x:v>
      </x:c>
      <x:c r="J29" s="100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K29" s="101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L29" s="101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M29" s="101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  <x:c r="N29" s="102" t="str">
        <x:v>Leitura gerencial: investigue padrões por área e motivo, confira dimensionamento e condições de trabalho, converse com as pessoas de forma respeitosa e preserve a confidencialidade. A planilha apoia decisões; não substitui políticas internas nem avaliação especializada.</x:v>
      </x:c>
    </x:row>
    <x:row r="30">
      <x:c r="A30" s="71" t="str">
        <x:f>Colaboradores!B12</x:f>
        <x:v>Henrique Dias</x:v>
      </x:c>
      <x:c r="B30" s="72" t="str">
        <x:f>Colaboradores!C12</x:f>
        <x:v>Produção</x:v>
      </x:c>
      <x:c r="C30" s="72" t="n">
        <x:f>Colaboradores!H12</x:f>
        <x:v>3</x:v>
      </x:c>
      <x:c r="D30" s="72" t="n">
        <x:f>Colaboradores!I12</x:f>
        <x:v>40</x:v>
      </x:c>
      <x:c r="E30" s="72" t="n">
        <x:f>Colaboradores!J12</x:f>
        <x:v>5</x:v>
      </x:c>
      <x:c r="F30" s="73" t="n">
        <x:f>Colaboradores!K12</x:f>
        <x:v>0.22727272727272727</x:v>
      </x:c>
      <x:c r="G30" s="74" t="n">
        <x:f>Colaboradores!L12</x:f>
        <x:v>1400</x:v>
      </x:c>
      <x:c r="H30" s="75" t="str">
        <x:f>Colaboradores!M12</x:f>
        <x:v>ACIMA DA META</x:v>
      </x:c>
    </x:row>
  </x:sheetData>
  <x:mergeCells>
    <x:mergeCell ref="A1:N1"/>
    <x:mergeCell ref="A2:N2"/>
    <x:mergeCell ref="A5:B5"/>
    <x:mergeCell ref="A6:B7"/>
    <x:mergeCell ref="C5:E5"/>
    <x:mergeCell ref="C6:E7"/>
    <x:mergeCell ref="F5:H5"/>
    <x:mergeCell ref="F6:H7"/>
    <x:mergeCell ref="I5:K5"/>
    <x:mergeCell ref="I6:K7"/>
    <x:mergeCell ref="L5:N5"/>
    <x:mergeCell ref="L6:N7"/>
    <x:mergeCell ref="A9:H9"/>
    <x:mergeCell ref="A21:H21"/>
    <x:mergeCell ref="J24:N29"/>
    <x:mergeCell ref="A8:N8"/>
  </x:mergeCells>
  <x:conditionalFormatting sqref="H11:H18">
    <x:cfRule type="containsText" dxfId="8" priority="1" operator="containsText" text="ACIMA"/>
    <x:cfRule type="containsText" dxfId="9" priority="2" operator="containsText" text="DENTRO"/>
  </x:conditionalFormatting>
  <x:conditionalFormatting sqref="H23:H30">
    <x:cfRule type="containsText" dxfId="10" priority="3" operator="containsText" text="ACIMA"/>
    <x:cfRule type="containsText" dxfId="11" priority="4" operator="containsText" text="RECORRÊNCIA"/>
  </x:conditionalFormatting>
  <x:pageMargins left="0.7" right="0.7" top="0.75" bottom="0.75" header="0.3" footer="0.3"/>
  <x:drawing xmlns:r="http://schemas.openxmlformats.org/officeDocument/2006/relationships" r:id="R17cade77d28a4017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0" hidden="0" customWidth="1"/>
    <x:col min="3" max="3" width="18" hidden="0" customWidth="1"/>
    <x:col min="4" max="4" width="20" hidden="0" customWidth="1"/>
    <x:col min="5" max="5" width="22" hidden="0" customWidth="1"/>
    <x:col min="6" max="6" width="14" hidden="0" customWidth="1"/>
    <x:col min="7" max="7" width="11" hidden="0" customWidth="1"/>
    <x:col min="8" max="8" width="14" hidden="0" customWidth="1"/>
    <x:col min="9" max="9" width="17" hidden="0" customWidth="1"/>
    <x:col min="10" max="10" width="16" hidden="0" customWidth="1"/>
    <x:col min="11" max="11" width="20" hidden="0" customWidth="1"/>
    <x:col min="12" max="12" width="18" hidden="0" customWidth="1"/>
    <x:col min="13" max="13" width="20" hidden="0" customWidth="1"/>
  </x:cols>
  <x:sheetData>
    <x:row r="1" ht="34" customHeight="1">
      <x:c r="A1" s="3" t="str">
        <x:v>CADASTRO E INDICADORES POR COLABORADOR</x:v>
      </x:c>
      <x:c r="B1" s="3" t="str">
        <x:v>CADASTRO E INDICADORES POR COLABORADOR</x:v>
      </x:c>
      <x:c r="C1" s="3" t="str">
        <x:v>CADASTRO E INDICADORES POR COLABORADOR</x:v>
      </x:c>
      <x:c r="D1" s="3" t="str">
        <x:v>CADASTRO E INDICADORES POR COLABORADOR</x:v>
      </x:c>
      <x:c r="E1" s="3" t="str">
        <x:v>CADASTRO E INDICADORES POR COLABORADOR</x:v>
      </x:c>
      <x:c r="F1" s="3" t="str">
        <x:v>CADASTRO E INDICADORES POR COLABORADOR</x:v>
      </x:c>
      <x:c r="G1" s="3" t="str">
        <x:v>CADASTRO E INDICADORES POR COLABORADOR</x:v>
      </x:c>
      <x:c r="H1" s="3" t="str">
        <x:v>CADASTRO E INDICADORES POR COLABORADOR</x:v>
      </x:c>
      <x:c r="I1" s="3" t="str">
        <x:v>CADASTRO E INDICADORES POR COLABORADOR</x:v>
      </x:c>
      <x:c r="J1" s="3" t="str">
        <x:v>CADASTRO E INDICADORES POR COLABORADOR</x:v>
      </x:c>
      <x:c r="K1" s="3" t="str">
        <x:v>CADASTRO E INDICADORES POR COLABORADOR</x:v>
      </x:c>
      <x:c r="L1" s="3" t="str">
        <x:v>CADASTRO E INDICADORES POR COLABORADOR</x:v>
      </x:c>
      <x:c r="M1" s="3" t="str">
        <x:v>CADASTRO E INDICADORES POR COLABORADOR</x:v>
      </x:c>
    </x:row>
    <x:row r="2">
      <x:c r="A2" s="6" t="str">
        <x:v>Preencha os campos amarelos. Ocorrências, horas ausentes, taxa, custo estimado e indicador de recorrência são calculados para o período do Dashboard.</x:v>
      </x:c>
      <x:c r="B2" s="6" t="str">
        <x:v>Preencha os campos amarelos. Ocorrências, horas ausentes, taxa, custo estimado e indicador de recorrência são calculados para o período do Dashboard.</x:v>
      </x:c>
      <x:c r="C2" s="6" t="str">
        <x:v>Preencha os campos amarelos. Ocorrências, horas ausentes, taxa, custo estimado e indicador de recorrência são calculados para o período do Dashboard.</x:v>
      </x:c>
      <x:c r="D2" s="6" t="str">
        <x:v>Preencha os campos amarelos. Ocorrências, horas ausentes, taxa, custo estimado e indicador de recorrência são calculados para o período do Dashboard.</x:v>
      </x:c>
      <x:c r="E2" s="6" t="str">
        <x:v>Preencha os campos amarelos. Ocorrências, horas ausentes, taxa, custo estimado e indicador de recorrência são calculados para o período do Dashboard.</x:v>
      </x:c>
      <x:c r="F2" s="6" t="str">
        <x:v>Preencha os campos amarelos. Ocorrências, horas ausentes, taxa, custo estimado e indicador de recorrência são calculados para o período do Dashboard.</x:v>
      </x:c>
      <x:c r="G2" s="6" t="str">
        <x:v>Preencha os campos amarelos. Ocorrências, horas ausentes, taxa, custo estimado e indicador de recorrência são calculados para o período do Dashboard.</x:v>
      </x:c>
      <x:c r="H2" s="6" t="str">
        <x:v>Preencha os campos amarelos. Ocorrências, horas ausentes, taxa, custo estimado e indicador de recorrência são calculados para o período do Dashboard.</x:v>
      </x:c>
      <x:c r="I2" s="6" t="str">
        <x:v>Preencha os campos amarelos. Ocorrências, horas ausentes, taxa, custo estimado e indicador de recorrência são calculados para o período do Dashboard.</x:v>
      </x:c>
      <x:c r="J2" s="6" t="str">
        <x:v>Preencha os campos amarelos. Ocorrências, horas ausentes, taxa, custo estimado e indicador de recorrência são calculados para o período do Dashboard.</x:v>
      </x:c>
      <x:c r="K2" s="6" t="str">
        <x:v>Preencha os campos amarelos. Ocorrências, horas ausentes, taxa, custo estimado e indicador de recorrência são calculados para o período do Dashboard.</x:v>
      </x:c>
      <x:c r="L2" s="6" t="str">
        <x:v>Preencha os campos amarelos. Ocorrências, horas ausentes, taxa, custo estimado e indicador de recorrência são calculados para o período do Dashboard.</x:v>
      </x:c>
      <x:c r="M2" s="6" t="str">
        <x:v>Preencha os campos amarelos. Ocorrências, horas ausentes, taxa, custo estimado e indicador de recorrência são calculados para o período do Dashboard.</x:v>
      </x:c>
    </x:row>
    <x:row r="4" ht="40" customHeight="1">
      <x:c r="A4" s="12" t="str">
        <x:v>ID</x:v>
      </x:c>
      <x:c r="B4" s="12" t="str">
        <x:v>Colaborador</x:v>
      </x:c>
      <x:c r="C4" s="12" t="str">
        <x:v>Área</x:v>
      </x:c>
      <x:c r="D4" s="12" t="str">
        <x:v>Cargo</x:v>
      </x:c>
      <x:c r="E4" s="12" t="str">
        <x:v>Horas previstas no período</x:v>
      </x:c>
      <x:c r="F4" s="12" t="str">
        <x:v>Custo/hora</x:v>
      </x:c>
      <x:c r="G4" s="12" t="str">
        <x:v>Ativo?</x:v>
      </x:c>
      <x:c r="H4" s="12" t="str">
        <x:v>Ocorrências</x:v>
      </x:c>
      <x:c r="I4" s="12" t="str">
        <x:v>Horas ausentes</x:v>
      </x:c>
      <x:c r="J4" s="12" t="str">
        <x:v>Dias ausentes</x:v>
      </x:c>
      <x:c r="K4" s="12" t="str">
        <x:v>Taxa de absenteísmo</x:v>
      </x:c>
      <x:c r="L4" s="12" t="str">
        <x:v>Custo estimado</x:v>
      </x:c>
      <x:c r="M4" s="12" t="str">
        <x:v>Sinal de atenção</x:v>
      </x:c>
    </x:row>
    <x:row r="5">
      <x:c r="A5" s="13" t="str">
        <x:v>COL-001</x:v>
      </x:c>
      <x:c r="B5" s="13" t="str">
        <x:v>Ana Lima</x:v>
      </x:c>
      <x:c r="C5" s="13" t="str">
        <x:v>Financeiro</x:v>
      </x:c>
      <x:c r="D5" s="13" t="str">
        <x:v>Analista</x:v>
      </x:c>
      <x:c r="E5" s="14" t="n">
        <x:v>176</x:v>
      </x:c>
      <x:c r="F5" s="15" t="n">
        <x:v>55</x:v>
      </x:c>
      <x:c r="G5" s="13" t="str">
        <x:v>SIM</x:v>
      </x:c>
      <x:c r="H5" t="n">
        <x:f>IF(A5="","",COUNTIFS(Ocorrencias!$B$5:$B$304,A5,Ocorrencias!$C$5:$C$304,"&gt;="&amp;Dashboard!$B$3,Ocorrencias!$C$5:$C$304,"&lt;="&amp;Dashboard!$D$3,Ocorrencias!$O$5:$O$304,"OK"))</x:f>
        <x:v>0</x:v>
      </x:c>
      <x:c r="I5" t="n">
        <x:f>IF(A5="","",SUMIFS(Ocorrencias!$H$5:$H$304,Ocorrencias!$B$5:$B$304,A5,Ocorrencias!$C$5:$C$304,"&gt;="&amp;Dashboard!$B$3,Ocorrencias!$C$5:$C$304,"&lt;="&amp;Dashboard!$D$3,Ocorrencias!$O$5:$O$304,"OK"))</x:f>
        <x:v>0</x:v>
      </x:c>
      <x:c r="J5" t="n">
        <x:f>IF(A5="","",SUMIFS(Ocorrencias!$I$5:$I$304,Ocorrencias!$B$5:$B$304,A5,Ocorrencias!$C$5:$C$304,"&gt;="&amp;Dashboard!$B$3,Ocorrencias!$C$5:$C$304,"&lt;="&amp;Dashboard!$D$3,Ocorrencias!$O$5:$O$304,"OK"))</x:f>
        <x:v>0</x:v>
      </x:c>
      <x:c r="K5" s="16" t="n">
        <x:f>IF(A5="","",IF(OR(NOT(ISNUMBER(E5)),E5&lt;=0),"",I5/E5))</x:f>
        <x:v>0</x:v>
      </x:c>
      <x:c r="L5" s="17" t="n">
        <x:f>IF(A5="","",I5*F5)</x:f>
        <x:v>0</x:v>
      </x:c>
      <x:c r="M5" t="str">
        <x:f>IF(A5="","",IF(OR(COUNTIF($A$5:$A$104,A5)&lt;&gt;1,NOT(ISNUMBER(E5)),E5&lt;=0,NOT(ISNUMBER(F5)),F5&lt;0,AND(G5&lt;&gt;"SIM",G5&lt;&gt;"NÃO")),"REVISAR CADASTRO",IF(G5&lt;&gt;"SIM","FORA DA EQUIPE",IF(K5&gt;Dashboard!$F$3,"ACIMA DA META",IF(H5&gt;=3,"RECORRÊNCIA","DENTRO DA META")))))</x:f>
        <x:v>DENTRO DA META</x:v>
      </x:c>
    </x:row>
    <x:row r="6">
      <x:c r="A6" s="13" t="str">
        <x:v>COL-002</x:v>
      </x:c>
      <x:c r="B6" s="13" t="str">
        <x:v>Bruno Reis</x:v>
      </x:c>
      <x:c r="C6" s="13" t="str">
        <x:v>Operações</x:v>
      </x:c>
      <x:c r="D6" s="13" t="str">
        <x:v>Supervisor</x:v>
      </x:c>
      <x:c r="E6" s="14" t="n">
        <x:v>176</x:v>
      </x:c>
      <x:c r="F6" s="15" t="n">
        <x:v>72</x:v>
      </x:c>
      <x:c r="G6" s="13" t="str">
        <x:v>SIM</x:v>
      </x:c>
      <x:c r="H6" t="n">
        <x:f>IF(A6="","",COUNTIFS(Ocorrencias!$B$5:$B$304,A6,Ocorrencias!$C$5:$C$304,"&gt;="&amp;Dashboard!$B$3,Ocorrencias!$C$5:$C$304,"&lt;="&amp;Dashboard!$D$3,Ocorrencias!$O$5:$O$304,"OK"))</x:f>
        <x:v>2</x:v>
      </x:c>
      <x:c r="I6" t="n">
        <x:f>IF(A6="","",SUMIFS(Ocorrencias!$H$5:$H$304,Ocorrencias!$B$5:$B$304,A6,Ocorrencias!$C$5:$C$304,"&gt;="&amp;Dashboard!$B$3,Ocorrencias!$C$5:$C$304,"&lt;="&amp;Dashboard!$D$3,Ocorrencias!$O$5:$O$304,"OK"))</x:f>
        <x:v>3.5</x:v>
      </x:c>
      <x:c r="J6" t="n">
        <x:f>IF(A6="","",SUMIFS(Ocorrencias!$I$5:$I$304,Ocorrencias!$B$5:$B$304,A6,Ocorrencias!$C$5:$C$304,"&gt;="&amp;Dashboard!$B$3,Ocorrencias!$C$5:$C$304,"&lt;="&amp;Dashboard!$D$3,Ocorrencias!$O$5:$O$304,"OK"))</x:f>
        <x:v>0.44</x:v>
      </x:c>
      <x:c r="K6" s="16" t="n">
        <x:f>IF(A6="","",IF(OR(NOT(ISNUMBER(E6)),E6&lt;=0),"",I6/E6))</x:f>
        <x:v>0.019886363636363636</x:v>
      </x:c>
      <x:c r="L6" s="17" t="n">
        <x:f>IF(A6="","",I6*F6)</x:f>
        <x:v>252</x:v>
      </x:c>
      <x:c r="M6" t="str">
        <x:f>IF(A6="","",IF(OR(COUNTIF($A$5:$A$104,A6)&lt;&gt;1,NOT(ISNUMBER(E6)),E6&lt;=0,NOT(ISNUMBER(F6)),F6&lt;0,AND(G6&lt;&gt;"SIM",G6&lt;&gt;"NÃO")),"REVISAR CADASTRO",IF(G6&lt;&gt;"SIM","FORA DA EQUIPE",IF(K6&gt;Dashboard!$F$3,"ACIMA DA META",IF(H6&gt;=3,"RECORRÊNCIA","DENTRO DA META")))))</x:f>
        <x:v>DENTRO DA META</x:v>
      </x:c>
    </x:row>
    <x:row r="7">
      <x:c r="A7" s="13" t="str">
        <x:v>COL-003</x:v>
      </x:c>
      <x:c r="B7" s="13" t="str">
        <x:v>Carla Souza</x:v>
      </x:c>
      <x:c r="C7" s="13" t="str">
        <x:v>Comercial</x:v>
      </x:c>
      <x:c r="D7" s="13" t="str">
        <x:v>Executiva</x:v>
      </x:c>
      <x:c r="E7" s="14" t="n">
        <x:v>176</x:v>
      </x:c>
      <x:c r="F7" s="15" t="n">
        <x:v>60</x:v>
      </x:c>
      <x:c r="G7" s="13" t="str">
        <x:v>SIM</x:v>
      </x:c>
      <x:c r="H7" t="n">
        <x:f>IF(A7="","",COUNTIFS(Ocorrencias!$B$5:$B$304,A7,Ocorrencias!$C$5:$C$304,"&gt;="&amp;Dashboard!$B$3,Ocorrencias!$C$5:$C$304,"&lt;="&amp;Dashboard!$D$3,Ocorrencias!$O$5:$O$304,"OK"))</x:f>
        <x:v>1</x:v>
      </x:c>
      <x:c r="I7" t="n">
        <x:f>IF(A7="","",SUMIFS(Ocorrencias!$H$5:$H$304,Ocorrencias!$B$5:$B$304,A7,Ocorrencias!$C$5:$C$304,"&gt;="&amp;Dashboard!$B$3,Ocorrencias!$C$5:$C$304,"&lt;="&amp;Dashboard!$D$3,Ocorrencias!$O$5:$O$304,"OK"))</x:f>
        <x:v>8</x:v>
      </x:c>
      <x:c r="J7" t="n">
        <x:f>IF(A7="","",SUMIFS(Ocorrencias!$I$5:$I$304,Ocorrencias!$B$5:$B$304,A7,Ocorrencias!$C$5:$C$304,"&gt;="&amp;Dashboard!$B$3,Ocorrencias!$C$5:$C$304,"&lt;="&amp;Dashboard!$D$3,Ocorrencias!$O$5:$O$304,"OK"))</x:f>
        <x:v>1</x:v>
      </x:c>
      <x:c r="K7" s="16" t="n">
        <x:f>IF(A7="","",IF(OR(NOT(ISNUMBER(E7)),E7&lt;=0),"",I7/E7))</x:f>
        <x:v>0.045454545454545456</x:v>
      </x:c>
      <x:c r="L7" s="17" t="n">
        <x:f>IF(A7="","",I7*F7)</x:f>
        <x:v>480</x:v>
      </x:c>
      <x:c r="M7" t="str">
        <x:f>IF(A7="","",IF(OR(COUNTIF($A$5:$A$104,A7)&lt;&gt;1,NOT(ISNUMBER(E7)),E7&lt;=0,NOT(ISNUMBER(F7)),F7&lt;0,AND(G7&lt;&gt;"SIM",G7&lt;&gt;"NÃO")),"REVISAR CADASTRO",IF(G7&lt;&gt;"SIM","FORA DA EQUIPE",IF(K7&gt;Dashboard!$F$3,"ACIMA DA META",IF(H7&gt;=3,"RECORRÊNCIA","DENTRO DA META")))))</x:f>
        <x:v>ACIMA DA META</x:v>
      </x:c>
    </x:row>
    <x:row r="8">
      <x:c r="A8" s="13" t="str">
        <x:v>COL-004</x:v>
      </x:c>
      <x:c r="B8" s="13" t="str">
        <x:v>Diego Alves</x:v>
      </x:c>
      <x:c r="C8" s="13" t="str">
        <x:v>Tecnologia</x:v>
      </x:c>
      <x:c r="D8" s="13" t="str">
        <x:v>Analista</x:v>
      </x:c>
      <x:c r="E8" s="14" t="n">
        <x:v>176</x:v>
      </x:c>
      <x:c r="F8" s="15" t="n">
        <x:v>82</x:v>
      </x:c>
      <x:c r="G8" s="13" t="str">
        <x:v>SIM</x:v>
      </x:c>
      <x:c r="H8" t="n">
        <x:f>IF(A8="","",COUNTIFS(Ocorrencias!$B$5:$B$304,A8,Ocorrencias!$C$5:$C$304,"&gt;="&amp;Dashboard!$B$3,Ocorrencias!$C$5:$C$304,"&lt;="&amp;Dashboard!$D$3,Ocorrencias!$O$5:$O$304,"OK"))</x:f>
        <x:v>1</x:v>
      </x:c>
      <x:c r="I8" t="n">
        <x:f>IF(A8="","",SUMIFS(Ocorrencias!$H$5:$H$304,Ocorrencias!$B$5:$B$304,A8,Ocorrencias!$C$5:$C$304,"&gt;="&amp;Dashboard!$B$3,Ocorrencias!$C$5:$C$304,"&lt;="&amp;Dashboard!$D$3,Ocorrencias!$O$5:$O$304,"OK"))</x:f>
        <x:v>4</x:v>
      </x:c>
      <x:c r="J8" t="n">
        <x:f>IF(A8="","",SUMIFS(Ocorrencias!$I$5:$I$304,Ocorrencias!$B$5:$B$304,A8,Ocorrencias!$C$5:$C$304,"&gt;="&amp;Dashboard!$B$3,Ocorrencias!$C$5:$C$304,"&lt;="&amp;Dashboard!$D$3,Ocorrencias!$O$5:$O$304,"OK"))</x:f>
        <x:v>0.5</x:v>
      </x:c>
      <x:c r="K8" s="16" t="n">
        <x:f>IF(A8="","",IF(OR(NOT(ISNUMBER(E8)),E8&lt;=0),"",I8/E8))</x:f>
        <x:v>0.022727272727272728</x:v>
      </x:c>
      <x:c r="L8" s="17" t="n">
        <x:f>IF(A8="","",I8*F8)</x:f>
        <x:v>328</x:v>
      </x:c>
      <x:c r="M8" t="str">
        <x:f>IF(A8="","",IF(OR(COUNTIF($A$5:$A$104,A8)&lt;&gt;1,NOT(ISNUMBER(E8)),E8&lt;=0,NOT(ISNUMBER(F8)),F8&lt;0,AND(G8&lt;&gt;"SIM",G8&lt;&gt;"NÃO")),"REVISAR CADASTRO",IF(G8&lt;&gt;"SIM","FORA DA EQUIPE",IF(K8&gt;Dashboard!$F$3,"ACIMA DA META",IF(H8&gt;=3,"RECORRÊNCIA","DENTRO DA META")))))</x:f>
        <x:v>DENTRO DA META</x:v>
      </x:c>
    </x:row>
    <x:row r="9">
      <x:c r="A9" s="13" t="str">
        <x:v>COL-005</x:v>
      </x:c>
      <x:c r="B9" s="13" t="str">
        <x:v>Elisa Moraes</x:v>
      </x:c>
      <x:c r="C9" s="13" t="str">
        <x:v>RH</x:v>
      </x:c>
      <x:c r="D9" s="13" t="str">
        <x:v>Analista</x:v>
      </x:c>
      <x:c r="E9" s="14" t="n">
        <x:v>176</x:v>
      </x:c>
      <x:c r="F9" s="15" t="n">
        <x:v>58</x:v>
      </x:c>
      <x:c r="G9" s="13" t="str">
        <x:v>SIM</x:v>
      </x:c>
      <x:c r="H9" t="n">
        <x:f>IF(A9="","",COUNTIFS(Ocorrencias!$B$5:$B$304,A9,Ocorrencias!$C$5:$C$304,"&gt;="&amp;Dashboard!$B$3,Ocorrencias!$C$5:$C$304,"&lt;="&amp;Dashboard!$D$3,Ocorrencias!$O$5:$O$304,"OK"))</x:f>
        <x:v>0</x:v>
      </x:c>
      <x:c r="I9" t="n">
        <x:f>IF(A9="","",SUMIFS(Ocorrencias!$H$5:$H$304,Ocorrencias!$B$5:$B$304,A9,Ocorrencias!$C$5:$C$304,"&gt;="&amp;Dashboard!$B$3,Ocorrencias!$C$5:$C$304,"&lt;="&amp;Dashboard!$D$3,Ocorrencias!$O$5:$O$304,"OK"))</x:f>
        <x:v>0</x:v>
      </x:c>
      <x:c r="J9" t="n">
        <x:f>IF(A9="","",SUMIFS(Ocorrencias!$I$5:$I$304,Ocorrencias!$B$5:$B$304,A9,Ocorrencias!$C$5:$C$304,"&gt;="&amp;Dashboard!$B$3,Ocorrencias!$C$5:$C$304,"&lt;="&amp;Dashboard!$D$3,Ocorrencias!$O$5:$O$304,"OK"))</x:f>
        <x:v>0</x:v>
      </x:c>
      <x:c r="K9" s="16" t="n">
        <x:f>IF(A9="","",IF(OR(NOT(ISNUMBER(E9)),E9&lt;=0),"",I9/E9))</x:f>
        <x:v>0</x:v>
      </x:c>
      <x:c r="L9" s="17" t="n">
        <x:f>IF(A9="","",I9*F9)</x:f>
        <x:v>0</x:v>
      </x:c>
      <x:c r="M9" t="str">
        <x:f>IF(A9="","",IF(OR(COUNTIF($A$5:$A$104,A9)&lt;&gt;1,NOT(ISNUMBER(E9)),E9&lt;=0,NOT(ISNUMBER(F9)),F9&lt;0,AND(G9&lt;&gt;"SIM",G9&lt;&gt;"NÃO")),"REVISAR CADASTRO",IF(G9&lt;&gt;"SIM","FORA DA EQUIPE",IF(K9&gt;Dashboard!$F$3,"ACIMA DA META",IF(H9&gt;=3,"RECORRÊNCIA","DENTRO DA META")))))</x:f>
        <x:v>DENTRO DA META</x:v>
      </x:c>
    </x:row>
    <x:row r="10">
      <x:c r="A10" s="13" t="str">
        <x:v>COL-006</x:v>
      </x:c>
      <x:c r="B10" s="13" t="str">
        <x:v>Fábio Nunes</x:v>
      </x:c>
      <x:c r="C10" s="13" t="str">
        <x:v>Logística</x:v>
      </x:c>
      <x:c r="D10" s="13" t="str">
        <x:v>Assistente</x:v>
      </x:c>
      <x:c r="E10" s="14" t="n">
        <x:v>176</x:v>
      </x:c>
      <x:c r="F10" s="15" t="n">
        <x:v>42</x:v>
      </x:c>
      <x:c r="G10" s="13" t="str">
        <x:v>SIM</x:v>
      </x:c>
      <x:c r="H10" t="n">
        <x:f>IF(A10="","",COUNTIFS(Ocorrencias!$B$5:$B$304,A10,Ocorrencias!$C$5:$C$304,"&gt;="&amp;Dashboard!$B$3,Ocorrencias!$C$5:$C$304,"&lt;="&amp;Dashboard!$D$3,Ocorrencias!$O$5:$O$304,"OK"))</x:f>
        <x:v>2</x:v>
      </x:c>
      <x:c r="I10" t="n">
        <x:f>IF(A10="","",SUMIFS(Ocorrencias!$H$5:$H$304,Ocorrencias!$B$5:$B$304,A10,Ocorrencias!$C$5:$C$304,"&gt;="&amp;Dashboard!$B$3,Ocorrencias!$C$5:$C$304,"&lt;="&amp;Dashboard!$D$3,Ocorrencias!$O$5:$O$304,"OK"))</x:f>
        <x:v>11</x:v>
      </x:c>
      <x:c r="J10" t="n">
        <x:f>IF(A10="","",SUMIFS(Ocorrencias!$I$5:$I$304,Ocorrencias!$B$5:$B$304,A10,Ocorrencias!$C$5:$C$304,"&gt;="&amp;Dashboard!$B$3,Ocorrencias!$C$5:$C$304,"&lt;="&amp;Dashboard!$D$3,Ocorrencias!$O$5:$O$304,"OK"))</x:f>
        <x:v>1.38</x:v>
      </x:c>
      <x:c r="K10" s="16" t="n">
        <x:f>IF(A10="","",IF(OR(NOT(ISNUMBER(E10)),E10&lt;=0),"",I10/E10))</x:f>
        <x:v>0.0625</x:v>
      </x:c>
      <x:c r="L10" s="17" t="n">
        <x:f>IF(A10="","",I10*F10)</x:f>
        <x:v>462</x:v>
      </x:c>
      <x:c r="M10" t="str">
        <x:f>IF(A10="","",IF(OR(COUNTIF($A$5:$A$104,A10)&lt;&gt;1,NOT(ISNUMBER(E10)),E10&lt;=0,NOT(ISNUMBER(F10)),F10&lt;0,AND(G10&lt;&gt;"SIM",G10&lt;&gt;"NÃO")),"REVISAR CADASTRO",IF(G10&lt;&gt;"SIM","FORA DA EQUIPE",IF(K10&gt;Dashboard!$F$3,"ACIMA DA META",IF(H10&gt;=3,"RECORRÊNCIA","DENTRO DA META")))))</x:f>
        <x:v>ACIMA DA META</x:v>
      </x:c>
    </x:row>
    <x:row r="11">
      <x:c r="A11" s="13" t="str">
        <x:v>COL-007</x:v>
      </x:c>
      <x:c r="B11" s="13" t="str">
        <x:v>Gabriela Luz</x:v>
      </x:c>
      <x:c r="C11" s="13" t="str">
        <x:v>Atendimento</x:v>
      </x:c>
      <x:c r="D11" s="13" t="str">
        <x:v>Agente</x:v>
      </x:c>
      <x:c r="E11" s="14" t="n">
        <x:v>176</x:v>
      </x:c>
      <x:c r="F11" s="15" t="n">
        <x:v>38</x:v>
      </x:c>
      <x:c r="G11" s="13" t="str">
        <x:v>SIM</x:v>
      </x:c>
      <x:c r="H11" t="n">
        <x:f>IF(A11="","",COUNTIFS(Ocorrencias!$B$5:$B$304,A11,Ocorrencias!$C$5:$C$304,"&gt;="&amp;Dashboard!$B$3,Ocorrencias!$C$5:$C$304,"&lt;="&amp;Dashboard!$D$3,Ocorrencias!$O$5:$O$304,"OK"))</x:f>
        <x:v>3</x:v>
      </x:c>
      <x:c r="I11" t="n">
        <x:f>IF(A11="","",SUMIFS(Ocorrencias!$H$5:$H$304,Ocorrencias!$B$5:$B$304,A11,Ocorrencias!$C$5:$C$304,"&gt;="&amp;Dashboard!$B$3,Ocorrencias!$C$5:$C$304,"&lt;="&amp;Dashboard!$D$3,Ocorrencias!$O$5:$O$304,"OK"))</x:f>
        <x:v>13.5</x:v>
      </x:c>
      <x:c r="J11" t="n">
        <x:f>IF(A11="","",SUMIFS(Ocorrencias!$I$5:$I$304,Ocorrencias!$B$5:$B$304,A11,Ocorrencias!$C$5:$C$304,"&gt;="&amp;Dashboard!$B$3,Ocorrencias!$C$5:$C$304,"&lt;="&amp;Dashboard!$D$3,Ocorrencias!$O$5:$O$304,"OK"))</x:f>
        <x:v>1.69</x:v>
      </x:c>
      <x:c r="K11" s="16" t="n">
        <x:f>IF(A11="","",IF(OR(NOT(ISNUMBER(E11)),E11&lt;=0),"",I11/E11))</x:f>
        <x:v>0.07670454545454546</x:v>
      </x:c>
      <x:c r="L11" s="17" t="n">
        <x:f>IF(A11="","",I11*F11)</x:f>
        <x:v>513</x:v>
      </x:c>
      <x:c r="M11" t="str">
        <x:f>IF(A11="","",IF(OR(COUNTIF($A$5:$A$104,A11)&lt;&gt;1,NOT(ISNUMBER(E11)),E11&lt;=0,NOT(ISNUMBER(F11)),F11&lt;0,AND(G11&lt;&gt;"SIM",G11&lt;&gt;"NÃO")),"REVISAR CADASTRO",IF(G11&lt;&gt;"SIM","FORA DA EQUIPE",IF(K11&gt;Dashboard!$F$3,"ACIMA DA META",IF(H11&gt;=3,"RECORRÊNCIA","DENTRO DA META")))))</x:f>
        <x:v>ACIMA DA META</x:v>
      </x:c>
    </x:row>
    <x:row r="12">
      <x:c r="A12" s="13" t="str">
        <x:v>COL-008</x:v>
      </x:c>
      <x:c r="B12" s="13" t="str">
        <x:v>Henrique Dias</x:v>
      </x:c>
      <x:c r="C12" s="13" t="str">
        <x:v>Produção</x:v>
      </x:c>
      <x:c r="D12" s="13" t="str">
        <x:v>Operador</x:v>
      </x:c>
      <x:c r="E12" s="14" t="n">
        <x:v>176</x:v>
      </x:c>
      <x:c r="F12" s="15" t="n">
        <x:v>35</x:v>
      </x:c>
      <x:c r="G12" s="13" t="str">
        <x:v>SIM</x:v>
      </x:c>
      <x:c r="H12" t="n">
        <x:f>IF(A12="","",COUNTIFS(Ocorrencias!$B$5:$B$304,A12,Ocorrencias!$C$5:$C$304,"&gt;="&amp;Dashboard!$B$3,Ocorrencias!$C$5:$C$304,"&lt;="&amp;Dashboard!$D$3,Ocorrencias!$O$5:$O$304,"OK"))</x:f>
        <x:v>3</x:v>
      </x:c>
      <x:c r="I12" t="n">
        <x:f>IF(A12="","",SUMIFS(Ocorrencias!$H$5:$H$304,Ocorrencias!$B$5:$B$304,A12,Ocorrencias!$C$5:$C$304,"&gt;="&amp;Dashboard!$B$3,Ocorrencias!$C$5:$C$304,"&lt;="&amp;Dashboard!$D$3,Ocorrencias!$O$5:$O$304,"OK"))</x:f>
        <x:v>40</x:v>
      </x:c>
      <x:c r="J12" t="n">
        <x:f>IF(A12="","",SUMIFS(Ocorrencias!$I$5:$I$304,Ocorrencias!$B$5:$B$304,A12,Ocorrencias!$C$5:$C$304,"&gt;="&amp;Dashboard!$B$3,Ocorrencias!$C$5:$C$304,"&lt;="&amp;Dashboard!$D$3,Ocorrencias!$O$5:$O$304,"OK"))</x:f>
        <x:v>5</x:v>
      </x:c>
      <x:c r="K12" s="16" t="n">
        <x:f>IF(A12="","",IF(OR(NOT(ISNUMBER(E12)),E12&lt;=0),"",I12/E12))</x:f>
        <x:v>0.22727272727272727</x:v>
      </x:c>
      <x:c r="L12" s="17" t="n">
        <x:f>IF(A12="","",I12*F12)</x:f>
        <x:v>1400</x:v>
      </x:c>
      <x:c r="M12" t="str">
        <x:f>IF(A12="","",IF(OR(COUNTIF($A$5:$A$104,A12)&lt;&gt;1,NOT(ISNUMBER(E12)),E12&lt;=0,NOT(ISNUMBER(F12)),F12&lt;0,AND(G12&lt;&gt;"SIM",G12&lt;&gt;"NÃO")),"REVISAR CADASTRO",IF(G12&lt;&gt;"SIM","FORA DA EQUIPE",IF(K12&gt;Dashboard!$F$3,"ACIMA DA META",IF(H12&gt;=3,"RECORRÊNCIA","DENTRO DA META")))))</x:f>
        <x:v>ACIMA DA META</x:v>
      </x:c>
    </x:row>
    <x:row r="13">
      <x:c r="A13" s="13"/>
      <x:c r="B13" s="13"/>
      <x:c r="C13" s="13"/>
      <x:c r="D13" s="13"/>
      <x:c r="E13" s="14"/>
      <x:c r="F13" s="15"/>
      <x:c r="G13" s="13"/>
      <x:c r="H13" t="str">
        <x:f>IF(A13="","",COUNTIFS(Ocorrencias!$B$5:$B$304,A13,Ocorrencias!$C$5:$C$304,"&gt;="&amp;Dashboard!$B$3,Ocorrencias!$C$5:$C$304,"&lt;="&amp;Dashboard!$D$3,Ocorrencias!$O$5:$O$304,"OK"))</x:f>
      </x:c>
      <x:c r="I13" t="str">
        <x:f>IF(A13="","",SUMIFS(Ocorrencias!$H$5:$H$304,Ocorrencias!$B$5:$B$304,A13,Ocorrencias!$C$5:$C$304,"&gt;="&amp;Dashboard!$B$3,Ocorrencias!$C$5:$C$304,"&lt;="&amp;Dashboard!$D$3,Ocorrencias!$O$5:$O$304,"OK"))</x:f>
      </x:c>
      <x:c r="J13" t="str">
        <x:f>IF(A13="","",SUMIFS(Ocorrencias!$I$5:$I$304,Ocorrencias!$B$5:$B$304,A13,Ocorrencias!$C$5:$C$304,"&gt;="&amp;Dashboard!$B$3,Ocorrencias!$C$5:$C$304,"&lt;="&amp;Dashboard!$D$3,Ocorrencias!$O$5:$O$304,"OK"))</x:f>
      </x:c>
      <x:c r="K13" s="16" t="str">
        <x:f>IF(A13="","",IF(OR(NOT(ISNUMBER(E13)),E13&lt;=0),"",I13/E13))</x:f>
      </x:c>
      <x:c r="L13" s="17" t="str">
        <x:f>IF(A13="","",I13*F13)</x:f>
      </x:c>
      <x:c r="M13" t="str">
        <x:f>IF(A13="","",IF(OR(COUNTIF($A$5:$A$104,A13)&lt;&gt;1,NOT(ISNUMBER(E13)),E13&lt;=0,NOT(ISNUMBER(F13)),F13&lt;0,AND(G13&lt;&gt;"SIM",G13&lt;&gt;"NÃO")),"REVISAR CADASTRO",IF(G13&lt;&gt;"SIM","FORA DA EQUIPE",IF(K13&gt;Dashboard!$F$3,"ACIMA DA META",IF(H13&gt;=3,"RECORRÊNCIA","DENTRO DA META")))))</x:f>
      </x:c>
    </x:row>
    <x:row r="14">
      <x:c r="A14" s="13"/>
      <x:c r="B14" s="13"/>
      <x:c r="C14" s="13"/>
      <x:c r="D14" s="13"/>
      <x:c r="E14" s="14"/>
      <x:c r="F14" s="15"/>
      <x:c r="G14" s="13"/>
      <x:c r="H14" t="str">
        <x:f>IF(A14="","",COUNTIFS(Ocorrencias!$B$5:$B$304,A14,Ocorrencias!$C$5:$C$304,"&gt;="&amp;Dashboard!$B$3,Ocorrencias!$C$5:$C$304,"&lt;="&amp;Dashboard!$D$3,Ocorrencias!$O$5:$O$304,"OK"))</x:f>
      </x:c>
      <x:c r="I14" t="str">
        <x:f>IF(A14="","",SUMIFS(Ocorrencias!$H$5:$H$304,Ocorrencias!$B$5:$B$304,A14,Ocorrencias!$C$5:$C$304,"&gt;="&amp;Dashboard!$B$3,Ocorrencias!$C$5:$C$304,"&lt;="&amp;Dashboard!$D$3,Ocorrencias!$O$5:$O$304,"OK"))</x:f>
      </x:c>
      <x:c r="J14" t="str">
        <x:f>IF(A14="","",SUMIFS(Ocorrencias!$I$5:$I$304,Ocorrencias!$B$5:$B$304,A14,Ocorrencias!$C$5:$C$304,"&gt;="&amp;Dashboard!$B$3,Ocorrencias!$C$5:$C$304,"&lt;="&amp;Dashboard!$D$3,Ocorrencias!$O$5:$O$304,"OK"))</x:f>
      </x:c>
      <x:c r="K14" s="16" t="str">
        <x:f>IF(A14="","",IF(OR(NOT(ISNUMBER(E14)),E14&lt;=0),"",I14/E14))</x:f>
      </x:c>
      <x:c r="L14" s="17" t="str">
        <x:f>IF(A14="","",I14*F14)</x:f>
      </x:c>
      <x:c r="M14" t="str">
        <x:f>IF(A14="","",IF(OR(COUNTIF($A$5:$A$104,A14)&lt;&gt;1,NOT(ISNUMBER(E14)),E14&lt;=0,NOT(ISNUMBER(F14)),F14&lt;0,AND(G14&lt;&gt;"SIM",G14&lt;&gt;"NÃO")),"REVISAR CADASTRO",IF(G14&lt;&gt;"SIM","FORA DA EQUIPE",IF(K14&gt;Dashboard!$F$3,"ACIMA DA META",IF(H14&gt;=3,"RECORRÊNCIA","DENTRO DA META")))))</x:f>
      </x:c>
    </x:row>
    <x:row r="15">
      <x:c r="A15" s="13"/>
      <x:c r="B15" s="13"/>
      <x:c r="C15" s="13"/>
      <x:c r="D15" s="13"/>
      <x:c r="E15" s="14"/>
      <x:c r="F15" s="15"/>
      <x:c r="G15" s="13"/>
      <x:c r="H15" t="str">
        <x:f>IF(A15="","",COUNTIFS(Ocorrencias!$B$5:$B$304,A15,Ocorrencias!$C$5:$C$304,"&gt;="&amp;Dashboard!$B$3,Ocorrencias!$C$5:$C$304,"&lt;="&amp;Dashboard!$D$3,Ocorrencias!$O$5:$O$304,"OK"))</x:f>
      </x:c>
      <x:c r="I15" t="str">
        <x:f>IF(A15="","",SUMIFS(Ocorrencias!$H$5:$H$304,Ocorrencias!$B$5:$B$304,A15,Ocorrencias!$C$5:$C$304,"&gt;="&amp;Dashboard!$B$3,Ocorrencias!$C$5:$C$304,"&lt;="&amp;Dashboard!$D$3,Ocorrencias!$O$5:$O$304,"OK"))</x:f>
      </x:c>
      <x:c r="J15" t="str">
        <x:f>IF(A15="","",SUMIFS(Ocorrencias!$I$5:$I$304,Ocorrencias!$B$5:$B$304,A15,Ocorrencias!$C$5:$C$304,"&gt;="&amp;Dashboard!$B$3,Ocorrencias!$C$5:$C$304,"&lt;="&amp;Dashboard!$D$3,Ocorrencias!$O$5:$O$304,"OK"))</x:f>
      </x:c>
      <x:c r="K15" s="16" t="str">
        <x:f>IF(A15="","",IF(OR(NOT(ISNUMBER(E15)),E15&lt;=0),"",I15/E15))</x:f>
      </x:c>
      <x:c r="L15" s="17" t="str">
        <x:f>IF(A15="","",I15*F15)</x:f>
      </x:c>
      <x:c r="M15" t="str">
        <x:f>IF(A15="","",IF(OR(COUNTIF($A$5:$A$104,A15)&lt;&gt;1,NOT(ISNUMBER(E15)),E15&lt;=0,NOT(ISNUMBER(F15)),F15&lt;0,AND(G15&lt;&gt;"SIM",G15&lt;&gt;"NÃO")),"REVISAR CADASTRO",IF(G15&lt;&gt;"SIM","FORA DA EQUIPE",IF(K15&gt;Dashboard!$F$3,"ACIMA DA META",IF(H15&gt;=3,"RECORRÊNCIA","DENTRO DA META")))))</x:f>
      </x:c>
    </x:row>
    <x:row r="16">
      <x:c r="A16" s="13"/>
      <x:c r="B16" s="13"/>
      <x:c r="C16" s="13"/>
      <x:c r="D16" s="13"/>
      <x:c r="E16" s="14"/>
      <x:c r="F16" s="15"/>
      <x:c r="G16" s="13"/>
      <x:c r="H16" t="str">
        <x:f>IF(A16="","",COUNTIFS(Ocorrencias!$B$5:$B$304,A16,Ocorrencias!$C$5:$C$304,"&gt;="&amp;Dashboard!$B$3,Ocorrencias!$C$5:$C$304,"&lt;="&amp;Dashboard!$D$3,Ocorrencias!$O$5:$O$304,"OK"))</x:f>
      </x:c>
      <x:c r="I16" t="str">
        <x:f>IF(A16="","",SUMIFS(Ocorrencias!$H$5:$H$304,Ocorrencias!$B$5:$B$304,A16,Ocorrencias!$C$5:$C$304,"&gt;="&amp;Dashboard!$B$3,Ocorrencias!$C$5:$C$304,"&lt;="&amp;Dashboard!$D$3,Ocorrencias!$O$5:$O$304,"OK"))</x:f>
      </x:c>
      <x:c r="J16" t="str">
        <x:f>IF(A16="","",SUMIFS(Ocorrencias!$I$5:$I$304,Ocorrencias!$B$5:$B$304,A16,Ocorrencias!$C$5:$C$304,"&gt;="&amp;Dashboard!$B$3,Ocorrencias!$C$5:$C$304,"&lt;="&amp;Dashboard!$D$3,Ocorrencias!$O$5:$O$304,"OK"))</x:f>
      </x:c>
      <x:c r="K16" s="16" t="str">
        <x:f>IF(A16="","",IF(OR(NOT(ISNUMBER(E16)),E16&lt;=0),"",I16/E16))</x:f>
      </x:c>
      <x:c r="L16" s="17" t="str">
        <x:f>IF(A16="","",I16*F16)</x:f>
      </x:c>
      <x:c r="M16" t="str">
        <x:f>IF(A16="","",IF(OR(COUNTIF($A$5:$A$104,A16)&lt;&gt;1,NOT(ISNUMBER(E16)),E16&lt;=0,NOT(ISNUMBER(F16)),F16&lt;0,AND(G16&lt;&gt;"SIM",G16&lt;&gt;"NÃO")),"REVISAR CADASTRO",IF(G16&lt;&gt;"SIM","FORA DA EQUIPE",IF(K16&gt;Dashboard!$F$3,"ACIMA DA META",IF(H16&gt;=3,"RECORRÊNCIA","DENTRO DA META")))))</x:f>
      </x:c>
    </x:row>
    <x:row r="17">
      <x:c r="A17" s="13"/>
      <x:c r="B17" s="13"/>
      <x:c r="C17" s="13"/>
      <x:c r="D17" s="13"/>
      <x:c r="E17" s="14"/>
      <x:c r="F17" s="15"/>
      <x:c r="G17" s="13"/>
      <x:c r="H17" t="str">
        <x:f>IF(A17="","",COUNTIFS(Ocorrencias!$B$5:$B$304,A17,Ocorrencias!$C$5:$C$304,"&gt;="&amp;Dashboard!$B$3,Ocorrencias!$C$5:$C$304,"&lt;="&amp;Dashboard!$D$3,Ocorrencias!$O$5:$O$304,"OK"))</x:f>
      </x:c>
      <x:c r="I17" t="str">
        <x:f>IF(A17="","",SUMIFS(Ocorrencias!$H$5:$H$304,Ocorrencias!$B$5:$B$304,A17,Ocorrencias!$C$5:$C$304,"&gt;="&amp;Dashboard!$B$3,Ocorrencias!$C$5:$C$304,"&lt;="&amp;Dashboard!$D$3,Ocorrencias!$O$5:$O$304,"OK"))</x:f>
      </x:c>
      <x:c r="J17" t="str">
        <x:f>IF(A17="","",SUMIFS(Ocorrencias!$I$5:$I$304,Ocorrencias!$B$5:$B$304,A17,Ocorrencias!$C$5:$C$304,"&gt;="&amp;Dashboard!$B$3,Ocorrencias!$C$5:$C$304,"&lt;="&amp;Dashboard!$D$3,Ocorrencias!$O$5:$O$304,"OK"))</x:f>
      </x:c>
      <x:c r="K17" s="16" t="str">
        <x:f>IF(A17="","",IF(OR(NOT(ISNUMBER(E17)),E17&lt;=0),"",I17/E17))</x:f>
      </x:c>
      <x:c r="L17" s="17" t="str">
        <x:f>IF(A17="","",I17*F17)</x:f>
      </x:c>
      <x:c r="M17" t="str">
        <x:f>IF(A17="","",IF(OR(COUNTIF($A$5:$A$104,A17)&lt;&gt;1,NOT(ISNUMBER(E17)),E17&lt;=0,NOT(ISNUMBER(F17)),F17&lt;0,AND(G17&lt;&gt;"SIM",G17&lt;&gt;"NÃO")),"REVISAR CADASTRO",IF(G17&lt;&gt;"SIM","FORA DA EQUIPE",IF(K17&gt;Dashboard!$F$3,"ACIMA DA META",IF(H17&gt;=3,"RECORRÊNCIA","DENTRO DA META")))))</x:f>
      </x:c>
    </x:row>
    <x:row r="18">
      <x:c r="A18" s="13"/>
      <x:c r="B18" s="13"/>
      <x:c r="C18" s="13"/>
      <x:c r="D18" s="13"/>
      <x:c r="E18" s="14"/>
      <x:c r="F18" s="15"/>
      <x:c r="G18" s="13"/>
      <x:c r="H18" t="str">
        <x:f>IF(A18="","",COUNTIFS(Ocorrencias!$B$5:$B$304,A18,Ocorrencias!$C$5:$C$304,"&gt;="&amp;Dashboard!$B$3,Ocorrencias!$C$5:$C$304,"&lt;="&amp;Dashboard!$D$3,Ocorrencias!$O$5:$O$304,"OK"))</x:f>
      </x:c>
      <x:c r="I18" t="str">
        <x:f>IF(A18="","",SUMIFS(Ocorrencias!$H$5:$H$304,Ocorrencias!$B$5:$B$304,A18,Ocorrencias!$C$5:$C$304,"&gt;="&amp;Dashboard!$B$3,Ocorrencias!$C$5:$C$304,"&lt;="&amp;Dashboard!$D$3,Ocorrencias!$O$5:$O$304,"OK"))</x:f>
      </x:c>
      <x:c r="J18" t="str">
        <x:f>IF(A18="","",SUMIFS(Ocorrencias!$I$5:$I$304,Ocorrencias!$B$5:$B$304,A18,Ocorrencias!$C$5:$C$304,"&gt;="&amp;Dashboard!$B$3,Ocorrencias!$C$5:$C$304,"&lt;="&amp;Dashboard!$D$3,Ocorrencias!$O$5:$O$304,"OK"))</x:f>
      </x:c>
      <x:c r="K18" s="16" t="str">
        <x:f>IF(A18="","",IF(OR(NOT(ISNUMBER(E18)),E18&lt;=0),"",I18/E18))</x:f>
      </x:c>
      <x:c r="L18" s="17" t="str">
        <x:f>IF(A18="","",I18*F18)</x:f>
      </x:c>
      <x:c r="M18" t="str">
        <x:f>IF(A18="","",IF(OR(COUNTIF($A$5:$A$104,A18)&lt;&gt;1,NOT(ISNUMBER(E18)),E18&lt;=0,NOT(ISNUMBER(F18)),F18&lt;0,AND(G18&lt;&gt;"SIM",G18&lt;&gt;"NÃO")),"REVISAR CADASTRO",IF(G18&lt;&gt;"SIM","FORA DA EQUIPE",IF(K18&gt;Dashboard!$F$3,"ACIMA DA META",IF(H18&gt;=3,"RECORRÊNCIA","DENTRO DA META")))))</x:f>
      </x:c>
    </x:row>
    <x:row r="19">
      <x:c r="A19" s="13"/>
      <x:c r="B19" s="13"/>
      <x:c r="C19" s="13"/>
      <x:c r="D19" s="13"/>
      <x:c r="E19" s="14"/>
      <x:c r="F19" s="15"/>
      <x:c r="G19" s="13"/>
      <x:c r="H19" t="str">
        <x:f>IF(A19="","",COUNTIFS(Ocorrencias!$B$5:$B$304,A19,Ocorrencias!$C$5:$C$304,"&gt;="&amp;Dashboard!$B$3,Ocorrencias!$C$5:$C$304,"&lt;="&amp;Dashboard!$D$3,Ocorrencias!$O$5:$O$304,"OK"))</x:f>
      </x:c>
      <x:c r="I19" t="str">
        <x:f>IF(A19="","",SUMIFS(Ocorrencias!$H$5:$H$304,Ocorrencias!$B$5:$B$304,A19,Ocorrencias!$C$5:$C$304,"&gt;="&amp;Dashboard!$B$3,Ocorrencias!$C$5:$C$304,"&lt;="&amp;Dashboard!$D$3,Ocorrencias!$O$5:$O$304,"OK"))</x:f>
      </x:c>
      <x:c r="J19" t="str">
        <x:f>IF(A19="","",SUMIFS(Ocorrencias!$I$5:$I$304,Ocorrencias!$B$5:$B$304,A19,Ocorrencias!$C$5:$C$304,"&gt;="&amp;Dashboard!$B$3,Ocorrencias!$C$5:$C$304,"&lt;="&amp;Dashboard!$D$3,Ocorrencias!$O$5:$O$304,"OK"))</x:f>
      </x:c>
      <x:c r="K19" s="16" t="str">
        <x:f>IF(A19="","",IF(OR(NOT(ISNUMBER(E19)),E19&lt;=0),"",I19/E19))</x:f>
      </x:c>
      <x:c r="L19" s="17" t="str">
        <x:f>IF(A19="","",I19*F19)</x:f>
      </x:c>
      <x:c r="M19" t="str">
        <x:f>IF(A19="","",IF(OR(COUNTIF($A$5:$A$104,A19)&lt;&gt;1,NOT(ISNUMBER(E19)),E19&lt;=0,NOT(ISNUMBER(F19)),F19&lt;0,AND(G19&lt;&gt;"SIM",G19&lt;&gt;"NÃO")),"REVISAR CADASTRO",IF(G19&lt;&gt;"SIM","FORA DA EQUIPE",IF(K19&gt;Dashboard!$F$3,"ACIMA DA META",IF(H19&gt;=3,"RECORRÊNCIA","DENTRO DA META")))))</x:f>
      </x:c>
    </x:row>
    <x:row r="20">
      <x:c r="A20" s="13"/>
      <x:c r="B20" s="13"/>
      <x:c r="C20" s="13"/>
      <x:c r="D20" s="13"/>
      <x:c r="E20" s="14"/>
      <x:c r="F20" s="15"/>
      <x:c r="G20" s="13"/>
      <x:c r="H20" t="str">
        <x:f>IF(A20="","",COUNTIFS(Ocorrencias!$B$5:$B$304,A20,Ocorrencias!$C$5:$C$304,"&gt;="&amp;Dashboard!$B$3,Ocorrencias!$C$5:$C$304,"&lt;="&amp;Dashboard!$D$3,Ocorrencias!$O$5:$O$304,"OK"))</x:f>
      </x:c>
      <x:c r="I20" t="str">
        <x:f>IF(A20="","",SUMIFS(Ocorrencias!$H$5:$H$304,Ocorrencias!$B$5:$B$304,A20,Ocorrencias!$C$5:$C$304,"&gt;="&amp;Dashboard!$B$3,Ocorrencias!$C$5:$C$304,"&lt;="&amp;Dashboard!$D$3,Ocorrencias!$O$5:$O$304,"OK"))</x:f>
      </x:c>
      <x:c r="J20" t="str">
        <x:f>IF(A20="","",SUMIFS(Ocorrencias!$I$5:$I$304,Ocorrencias!$B$5:$B$304,A20,Ocorrencias!$C$5:$C$304,"&gt;="&amp;Dashboard!$B$3,Ocorrencias!$C$5:$C$304,"&lt;="&amp;Dashboard!$D$3,Ocorrencias!$O$5:$O$304,"OK"))</x:f>
      </x:c>
      <x:c r="K20" s="16" t="str">
        <x:f>IF(A20="","",IF(OR(NOT(ISNUMBER(E20)),E20&lt;=0),"",I20/E20))</x:f>
      </x:c>
      <x:c r="L20" s="17" t="str">
        <x:f>IF(A20="","",I20*F20)</x:f>
      </x:c>
      <x:c r="M20" t="str">
        <x:f>IF(A20="","",IF(OR(COUNTIF($A$5:$A$104,A20)&lt;&gt;1,NOT(ISNUMBER(E20)),E20&lt;=0,NOT(ISNUMBER(F20)),F20&lt;0,AND(G20&lt;&gt;"SIM",G20&lt;&gt;"NÃO")),"REVISAR CADASTRO",IF(G20&lt;&gt;"SIM","FORA DA EQUIPE",IF(K20&gt;Dashboard!$F$3,"ACIMA DA META",IF(H20&gt;=3,"RECORRÊNCIA","DENTRO DA META")))))</x:f>
      </x:c>
    </x:row>
    <x:row r="21">
      <x:c r="A21" s="13"/>
      <x:c r="B21" s="13"/>
      <x:c r="C21" s="13"/>
      <x:c r="D21" s="13"/>
      <x:c r="E21" s="14"/>
      <x:c r="F21" s="15"/>
      <x:c r="G21" s="13"/>
      <x:c r="H21" t="str">
        <x:f>IF(A21="","",COUNTIFS(Ocorrencias!$B$5:$B$304,A21,Ocorrencias!$C$5:$C$304,"&gt;="&amp;Dashboard!$B$3,Ocorrencias!$C$5:$C$304,"&lt;="&amp;Dashboard!$D$3,Ocorrencias!$O$5:$O$304,"OK"))</x:f>
      </x:c>
      <x:c r="I21" t="str">
        <x:f>IF(A21="","",SUMIFS(Ocorrencias!$H$5:$H$304,Ocorrencias!$B$5:$B$304,A21,Ocorrencias!$C$5:$C$304,"&gt;="&amp;Dashboard!$B$3,Ocorrencias!$C$5:$C$304,"&lt;="&amp;Dashboard!$D$3,Ocorrencias!$O$5:$O$304,"OK"))</x:f>
      </x:c>
      <x:c r="J21" t="str">
        <x:f>IF(A21="","",SUMIFS(Ocorrencias!$I$5:$I$304,Ocorrencias!$B$5:$B$304,A21,Ocorrencias!$C$5:$C$304,"&gt;="&amp;Dashboard!$B$3,Ocorrencias!$C$5:$C$304,"&lt;="&amp;Dashboard!$D$3,Ocorrencias!$O$5:$O$304,"OK"))</x:f>
      </x:c>
      <x:c r="K21" s="16" t="str">
        <x:f>IF(A21="","",IF(OR(NOT(ISNUMBER(E21)),E21&lt;=0),"",I21/E21))</x:f>
      </x:c>
      <x:c r="L21" s="17" t="str">
        <x:f>IF(A21="","",I21*F21)</x:f>
      </x:c>
      <x:c r="M21" t="str">
        <x:f>IF(A21="","",IF(OR(COUNTIF($A$5:$A$104,A21)&lt;&gt;1,NOT(ISNUMBER(E21)),E21&lt;=0,NOT(ISNUMBER(F21)),F21&lt;0,AND(G21&lt;&gt;"SIM",G21&lt;&gt;"NÃO")),"REVISAR CADASTRO",IF(G21&lt;&gt;"SIM","FORA DA EQUIPE",IF(K21&gt;Dashboard!$F$3,"ACIMA DA META",IF(H21&gt;=3,"RECORRÊNCIA","DENTRO DA META")))))</x:f>
      </x:c>
    </x:row>
    <x:row r="22">
      <x:c r="A22" s="13"/>
      <x:c r="B22" s="13"/>
      <x:c r="C22" s="13"/>
      <x:c r="D22" s="13"/>
      <x:c r="E22" s="14"/>
      <x:c r="F22" s="15"/>
      <x:c r="G22" s="13"/>
      <x:c r="H22" t="str">
        <x:f>IF(A22="","",COUNTIFS(Ocorrencias!$B$5:$B$304,A22,Ocorrencias!$C$5:$C$304,"&gt;="&amp;Dashboard!$B$3,Ocorrencias!$C$5:$C$304,"&lt;="&amp;Dashboard!$D$3,Ocorrencias!$O$5:$O$304,"OK"))</x:f>
      </x:c>
      <x:c r="I22" t="str">
        <x:f>IF(A22="","",SUMIFS(Ocorrencias!$H$5:$H$304,Ocorrencias!$B$5:$B$304,A22,Ocorrencias!$C$5:$C$304,"&gt;="&amp;Dashboard!$B$3,Ocorrencias!$C$5:$C$304,"&lt;="&amp;Dashboard!$D$3,Ocorrencias!$O$5:$O$304,"OK"))</x:f>
      </x:c>
      <x:c r="J22" t="str">
        <x:f>IF(A22="","",SUMIFS(Ocorrencias!$I$5:$I$304,Ocorrencias!$B$5:$B$304,A22,Ocorrencias!$C$5:$C$304,"&gt;="&amp;Dashboard!$B$3,Ocorrencias!$C$5:$C$304,"&lt;="&amp;Dashboard!$D$3,Ocorrencias!$O$5:$O$304,"OK"))</x:f>
      </x:c>
      <x:c r="K22" s="16" t="str">
        <x:f>IF(A22="","",IF(OR(NOT(ISNUMBER(E22)),E22&lt;=0),"",I22/E22))</x:f>
      </x:c>
      <x:c r="L22" s="17" t="str">
        <x:f>IF(A22="","",I22*F22)</x:f>
      </x:c>
      <x:c r="M22" t="str">
        <x:f>IF(A22="","",IF(OR(COUNTIF($A$5:$A$104,A22)&lt;&gt;1,NOT(ISNUMBER(E22)),E22&lt;=0,NOT(ISNUMBER(F22)),F22&lt;0,AND(G22&lt;&gt;"SIM",G22&lt;&gt;"NÃO")),"REVISAR CADASTRO",IF(G22&lt;&gt;"SIM","FORA DA EQUIPE",IF(K22&gt;Dashboard!$F$3,"ACIMA DA META",IF(H22&gt;=3,"RECORRÊNCIA","DENTRO DA META")))))</x:f>
      </x:c>
    </x:row>
    <x:row r="23">
      <x:c r="A23" s="13"/>
      <x:c r="B23" s="13"/>
      <x:c r="C23" s="13"/>
      <x:c r="D23" s="13"/>
      <x:c r="E23" s="14"/>
      <x:c r="F23" s="15"/>
      <x:c r="G23" s="13"/>
      <x:c r="H23" t="str">
        <x:f>IF(A23="","",COUNTIFS(Ocorrencias!$B$5:$B$304,A23,Ocorrencias!$C$5:$C$304,"&gt;="&amp;Dashboard!$B$3,Ocorrencias!$C$5:$C$304,"&lt;="&amp;Dashboard!$D$3,Ocorrencias!$O$5:$O$304,"OK"))</x:f>
      </x:c>
      <x:c r="I23" t="str">
        <x:f>IF(A23="","",SUMIFS(Ocorrencias!$H$5:$H$304,Ocorrencias!$B$5:$B$304,A23,Ocorrencias!$C$5:$C$304,"&gt;="&amp;Dashboard!$B$3,Ocorrencias!$C$5:$C$304,"&lt;="&amp;Dashboard!$D$3,Ocorrencias!$O$5:$O$304,"OK"))</x:f>
      </x:c>
      <x:c r="J23" t="str">
        <x:f>IF(A23="","",SUMIFS(Ocorrencias!$I$5:$I$304,Ocorrencias!$B$5:$B$304,A23,Ocorrencias!$C$5:$C$304,"&gt;="&amp;Dashboard!$B$3,Ocorrencias!$C$5:$C$304,"&lt;="&amp;Dashboard!$D$3,Ocorrencias!$O$5:$O$304,"OK"))</x:f>
      </x:c>
      <x:c r="K23" s="16" t="str">
        <x:f>IF(A23="","",IF(OR(NOT(ISNUMBER(E23)),E23&lt;=0),"",I23/E23))</x:f>
      </x:c>
      <x:c r="L23" s="17" t="str">
        <x:f>IF(A23="","",I23*F23)</x:f>
      </x:c>
      <x:c r="M23" t="str">
        <x:f>IF(A23="","",IF(OR(COUNTIF($A$5:$A$104,A23)&lt;&gt;1,NOT(ISNUMBER(E23)),E23&lt;=0,NOT(ISNUMBER(F23)),F23&lt;0,AND(G23&lt;&gt;"SIM",G23&lt;&gt;"NÃO")),"REVISAR CADASTRO",IF(G23&lt;&gt;"SIM","FORA DA EQUIPE",IF(K23&gt;Dashboard!$F$3,"ACIMA DA META",IF(H23&gt;=3,"RECORRÊNCIA","DENTRO DA META")))))</x:f>
      </x:c>
    </x:row>
    <x:row r="24">
      <x:c r="A24" s="13"/>
      <x:c r="B24" s="13"/>
      <x:c r="C24" s="13"/>
      <x:c r="D24" s="13"/>
      <x:c r="E24" s="14"/>
      <x:c r="F24" s="15"/>
      <x:c r="G24" s="13"/>
      <x:c r="H24" t="str">
        <x:f>IF(A24="","",COUNTIFS(Ocorrencias!$B$5:$B$304,A24,Ocorrencias!$C$5:$C$304,"&gt;="&amp;Dashboard!$B$3,Ocorrencias!$C$5:$C$304,"&lt;="&amp;Dashboard!$D$3,Ocorrencias!$O$5:$O$304,"OK"))</x:f>
      </x:c>
      <x:c r="I24" t="str">
        <x:f>IF(A24="","",SUMIFS(Ocorrencias!$H$5:$H$304,Ocorrencias!$B$5:$B$304,A24,Ocorrencias!$C$5:$C$304,"&gt;="&amp;Dashboard!$B$3,Ocorrencias!$C$5:$C$304,"&lt;="&amp;Dashboard!$D$3,Ocorrencias!$O$5:$O$304,"OK"))</x:f>
      </x:c>
      <x:c r="J24" t="str">
        <x:f>IF(A24="","",SUMIFS(Ocorrencias!$I$5:$I$304,Ocorrencias!$B$5:$B$304,A24,Ocorrencias!$C$5:$C$304,"&gt;="&amp;Dashboard!$B$3,Ocorrencias!$C$5:$C$304,"&lt;="&amp;Dashboard!$D$3,Ocorrencias!$O$5:$O$304,"OK"))</x:f>
      </x:c>
      <x:c r="K24" s="16" t="str">
        <x:f>IF(A24="","",IF(OR(NOT(ISNUMBER(E24)),E24&lt;=0),"",I24/E24))</x:f>
      </x:c>
      <x:c r="L24" s="17" t="str">
        <x:f>IF(A24="","",I24*F24)</x:f>
      </x:c>
      <x:c r="M24" t="str">
        <x:f>IF(A24="","",IF(OR(COUNTIF($A$5:$A$104,A24)&lt;&gt;1,NOT(ISNUMBER(E24)),E24&lt;=0,NOT(ISNUMBER(F24)),F24&lt;0,AND(G24&lt;&gt;"SIM",G24&lt;&gt;"NÃO")),"REVISAR CADASTRO",IF(G24&lt;&gt;"SIM","FORA DA EQUIPE",IF(K24&gt;Dashboard!$F$3,"ACIMA DA META",IF(H24&gt;=3,"RECORRÊNCIA","DENTRO DA META")))))</x:f>
      </x:c>
    </x:row>
    <x:row r="25">
      <x:c r="A25" s="13"/>
      <x:c r="B25" s="13"/>
      <x:c r="C25" s="13"/>
      <x:c r="D25" s="13"/>
      <x:c r="E25" s="14"/>
      <x:c r="F25" s="15"/>
      <x:c r="G25" s="13"/>
      <x:c r="H25" t="str">
        <x:f>IF(A25="","",COUNTIFS(Ocorrencias!$B$5:$B$304,A25,Ocorrencias!$C$5:$C$304,"&gt;="&amp;Dashboard!$B$3,Ocorrencias!$C$5:$C$304,"&lt;="&amp;Dashboard!$D$3,Ocorrencias!$O$5:$O$304,"OK"))</x:f>
      </x:c>
      <x:c r="I25" t="str">
        <x:f>IF(A25="","",SUMIFS(Ocorrencias!$H$5:$H$304,Ocorrencias!$B$5:$B$304,A25,Ocorrencias!$C$5:$C$304,"&gt;="&amp;Dashboard!$B$3,Ocorrencias!$C$5:$C$304,"&lt;="&amp;Dashboard!$D$3,Ocorrencias!$O$5:$O$304,"OK"))</x:f>
      </x:c>
      <x:c r="J25" t="str">
        <x:f>IF(A25="","",SUMIFS(Ocorrencias!$I$5:$I$304,Ocorrencias!$B$5:$B$304,A25,Ocorrencias!$C$5:$C$304,"&gt;="&amp;Dashboard!$B$3,Ocorrencias!$C$5:$C$304,"&lt;="&amp;Dashboard!$D$3,Ocorrencias!$O$5:$O$304,"OK"))</x:f>
      </x:c>
      <x:c r="K25" s="16" t="str">
        <x:f>IF(A25="","",IF(OR(NOT(ISNUMBER(E25)),E25&lt;=0),"",I25/E25))</x:f>
      </x:c>
      <x:c r="L25" s="17" t="str">
        <x:f>IF(A25="","",I25*F25)</x:f>
      </x:c>
      <x:c r="M25" t="str">
        <x:f>IF(A25="","",IF(OR(COUNTIF($A$5:$A$104,A25)&lt;&gt;1,NOT(ISNUMBER(E25)),E25&lt;=0,NOT(ISNUMBER(F25)),F25&lt;0,AND(G25&lt;&gt;"SIM",G25&lt;&gt;"NÃO")),"REVISAR CADASTRO",IF(G25&lt;&gt;"SIM","FORA DA EQUIPE",IF(K25&gt;Dashboard!$F$3,"ACIMA DA META",IF(H25&gt;=3,"RECORRÊNCIA","DENTRO DA META")))))</x:f>
      </x:c>
    </x:row>
    <x:row r="26">
      <x:c r="A26" s="13"/>
      <x:c r="B26" s="13"/>
      <x:c r="C26" s="13"/>
      <x:c r="D26" s="13"/>
      <x:c r="E26" s="14"/>
      <x:c r="F26" s="15"/>
      <x:c r="G26" s="13"/>
      <x:c r="H26" t="str">
        <x:f>IF(A26="","",COUNTIFS(Ocorrencias!$B$5:$B$304,A26,Ocorrencias!$C$5:$C$304,"&gt;="&amp;Dashboard!$B$3,Ocorrencias!$C$5:$C$304,"&lt;="&amp;Dashboard!$D$3,Ocorrencias!$O$5:$O$304,"OK"))</x:f>
      </x:c>
      <x:c r="I26" t="str">
        <x:f>IF(A26="","",SUMIFS(Ocorrencias!$H$5:$H$304,Ocorrencias!$B$5:$B$304,A26,Ocorrencias!$C$5:$C$304,"&gt;="&amp;Dashboard!$B$3,Ocorrencias!$C$5:$C$304,"&lt;="&amp;Dashboard!$D$3,Ocorrencias!$O$5:$O$304,"OK"))</x:f>
      </x:c>
      <x:c r="J26" t="str">
        <x:f>IF(A26="","",SUMIFS(Ocorrencias!$I$5:$I$304,Ocorrencias!$B$5:$B$304,A26,Ocorrencias!$C$5:$C$304,"&gt;="&amp;Dashboard!$B$3,Ocorrencias!$C$5:$C$304,"&lt;="&amp;Dashboard!$D$3,Ocorrencias!$O$5:$O$304,"OK"))</x:f>
      </x:c>
      <x:c r="K26" s="16" t="str">
        <x:f>IF(A26="","",IF(OR(NOT(ISNUMBER(E26)),E26&lt;=0),"",I26/E26))</x:f>
      </x:c>
      <x:c r="L26" s="17" t="str">
        <x:f>IF(A26="","",I26*F26)</x:f>
      </x:c>
      <x:c r="M26" t="str">
        <x:f>IF(A26="","",IF(OR(COUNTIF($A$5:$A$104,A26)&lt;&gt;1,NOT(ISNUMBER(E26)),E26&lt;=0,NOT(ISNUMBER(F26)),F26&lt;0,AND(G26&lt;&gt;"SIM",G26&lt;&gt;"NÃO")),"REVISAR CADASTRO",IF(G26&lt;&gt;"SIM","FORA DA EQUIPE",IF(K26&gt;Dashboard!$F$3,"ACIMA DA META",IF(H26&gt;=3,"RECORRÊNCIA","DENTRO DA META")))))</x:f>
      </x:c>
    </x:row>
    <x:row r="27">
      <x:c r="A27" s="13"/>
      <x:c r="B27" s="13"/>
      <x:c r="C27" s="13"/>
      <x:c r="D27" s="13"/>
      <x:c r="E27" s="14"/>
      <x:c r="F27" s="15"/>
      <x:c r="G27" s="13"/>
      <x:c r="H27" t="str">
        <x:f>IF(A27="","",COUNTIFS(Ocorrencias!$B$5:$B$304,A27,Ocorrencias!$C$5:$C$304,"&gt;="&amp;Dashboard!$B$3,Ocorrencias!$C$5:$C$304,"&lt;="&amp;Dashboard!$D$3,Ocorrencias!$O$5:$O$304,"OK"))</x:f>
      </x:c>
      <x:c r="I27" t="str">
        <x:f>IF(A27="","",SUMIFS(Ocorrencias!$H$5:$H$304,Ocorrencias!$B$5:$B$304,A27,Ocorrencias!$C$5:$C$304,"&gt;="&amp;Dashboard!$B$3,Ocorrencias!$C$5:$C$304,"&lt;="&amp;Dashboard!$D$3,Ocorrencias!$O$5:$O$304,"OK"))</x:f>
      </x:c>
      <x:c r="J27" t="str">
        <x:f>IF(A27="","",SUMIFS(Ocorrencias!$I$5:$I$304,Ocorrencias!$B$5:$B$304,A27,Ocorrencias!$C$5:$C$304,"&gt;="&amp;Dashboard!$B$3,Ocorrencias!$C$5:$C$304,"&lt;="&amp;Dashboard!$D$3,Ocorrencias!$O$5:$O$304,"OK"))</x:f>
      </x:c>
      <x:c r="K27" s="16" t="str">
        <x:f>IF(A27="","",IF(OR(NOT(ISNUMBER(E27)),E27&lt;=0),"",I27/E27))</x:f>
      </x:c>
      <x:c r="L27" s="17" t="str">
        <x:f>IF(A27="","",I27*F27)</x:f>
      </x:c>
      <x:c r="M27" t="str">
        <x:f>IF(A27="","",IF(OR(COUNTIF($A$5:$A$104,A27)&lt;&gt;1,NOT(ISNUMBER(E27)),E27&lt;=0,NOT(ISNUMBER(F27)),F27&lt;0,AND(G27&lt;&gt;"SIM",G27&lt;&gt;"NÃO")),"REVISAR CADASTRO",IF(G27&lt;&gt;"SIM","FORA DA EQUIPE",IF(K27&gt;Dashboard!$F$3,"ACIMA DA META",IF(H27&gt;=3,"RECORRÊNCIA","DENTRO DA META")))))</x:f>
      </x:c>
    </x:row>
    <x:row r="28">
      <x:c r="A28" s="13"/>
      <x:c r="B28" s="13"/>
      <x:c r="C28" s="13"/>
      <x:c r="D28" s="13"/>
      <x:c r="E28" s="14"/>
      <x:c r="F28" s="15"/>
      <x:c r="G28" s="13"/>
      <x:c r="H28" t="str">
        <x:f>IF(A28="","",COUNTIFS(Ocorrencias!$B$5:$B$304,A28,Ocorrencias!$C$5:$C$304,"&gt;="&amp;Dashboard!$B$3,Ocorrencias!$C$5:$C$304,"&lt;="&amp;Dashboard!$D$3,Ocorrencias!$O$5:$O$304,"OK"))</x:f>
      </x:c>
      <x:c r="I28" t="str">
        <x:f>IF(A28="","",SUMIFS(Ocorrencias!$H$5:$H$304,Ocorrencias!$B$5:$B$304,A28,Ocorrencias!$C$5:$C$304,"&gt;="&amp;Dashboard!$B$3,Ocorrencias!$C$5:$C$304,"&lt;="&amp;Dashboard!$D$3,Ocorrencias!$O$5:$O$304,"OK"))</x:f>
      </x:c>
      <x:c r="J28" t="str">
        <x:f>IF(A28="","",SUMIFS(Ocorrencias!$I$5:$I$304,Ocorrencias!$B$5:$B$304,A28,Ocorrencias!$C$5:$C$304,"&gt;="&amp;Dashboard!$B$3,Ocorrencias!$C$5:$C$304,"&lt;="&amp;Dashboard!$D$3,Ocorrencias!$O$5:$O$304,"OK"))</x:f>
      </x:c>
      <x:c r="K28" s="16" t="str">
        <x:f>IF(A28="","",IF(OR(NOT(ISNUMBER(E28)),E28&lt;=0),"",I28/E28))</x:f>
      </x:c>
      <x:c r="L28" s="17" t="str">
        <x:f>IF(A28="","",I28*F28)</x:f>
      </x:c>
      <x:c r="M28" t="str">
        <x:f>IF(A28="","",IF(OR(COUNTIF($A$5:$A$104,A28)&lt;&gt;1,NOT(ISNUMBER(E28)),E28&lt;=0,NOT(ISNUMBER(F28)),F28&lt;0,AND(G28&lt;&gt;"SIM",G28&lt;&gt;"NÃO")),"REVISAR CADASTRO",IF(G28&lt;&gt;"SIM","FORA DA EQUIPE",IF(K28&gt;Dashboard!$F$3,"ACIMA DA META",IF(H28&gt;=3,"RECORRÊNCIA","DENTRO DA META")))))</x:f>
      </x:c>
    </x:row>
    <x:row r="29">
      <x:c r="A29" s="13"/>
      <x:c r="B29" s="13"/>
      <x:c r="C29" s="13"/>
      <x:c r="D29" s="13"/>
      <x:c r="E29" s="14"/>
      <x:c r="F29" s="15"/>
      <x:c r="G29" s="13"/>
      <x:c r="H29" t="str">
        <x:f>IF(A29="","",COUNTIFS(Ocorrencias!$B$5:$B$304,A29,Ocorrencias!$C$5:$C$304,"&gt;="&amp;Dashboard!$B$3,Ocorrencias!$C$5:$C$304,"&lt;="&amp;Dashboard!$D$3,Ocorrencias!$O$5:$O$304,"OK"))</x:f>
      </x:c>
      <x:c r="I29" t="str">
        <x:f>IF(A29="","",SUMIFS(Ocorrencias!$H$5:$H$304,Ocorrencias!$B$5:$B$304,A29,Ocorrencias!$C$5:$C$304,"&gt;="&amp;Dashboard!$B$3,Ocorrencias!$C$5:$C$304,"&lt;="&amp;Dashboard!$D$3,Ocorrencias!$O$5:$O$304,"OK"))</x:f>
      </x:c>
      <x:c r="J29" t="str">
        <x:f>IF(A29="","",SUMIFS(Ocorrencias!$I$5:$I$304,Ocorrencias!$B$5:$B$304,A29,Ocorrencias!$C$5:$C$304,"&gt;="&amp;Dashboard!$B$3,Ocorrencias!$C$5:$C$304,"&lt;="&amp;Dashboard!$D$3,Ocorrencias!$O$5:$O$304,"OK"))</x:f>
      </x:c>
      <x:c r="K29" s="16" t="str">
        <x:f>IF(A29="","",IF(OR(NOT(ISNUMBER(E29)),E29&lt;=0),"",I29/E29))</x:f>
      </x:c>
      <x:c r="L29" s="17" t="str">
        <x:f>IF(A29="","",I29*F29)</x:f>
      </x:c>
      <x:c r="M29" t="str">
        <x:f>IF(A29="","",IF(OR(COUNTIF($A$5:$A$104,A29)&lt;&gt;1,NOT(ISNUMBER(E29)),E29&lt;=0,NOT(ISNUMBER(F29)),F29&lt;0,AND(G29&lt;&gt;"SIM",G29&lt;&gt;"NÃO")),"REVISAR CADASTRO",IF(G29&lt;&gt;"SIM","FORA DA EQUIPE",IF(K29&gt;Dashboard!$F$3,"ACIMA DA META",IF(H29&gt;=3,"RECORRÊNCIA","DENTRO DA META")))))</x:f>
      </x:c>
    </x:row>
    <x:row r="30">
      <x:c r="A30" s="13"/>
      <x:c r="B30" s="13"/>
      <x:c r="C30" s="13"/>
      <x:c r="D30" s="13"/>
      <x:c r="E30" s="14"/>
      <x:c r="F30" s="15"/>
      <x:c r="G30" s="13"/>
      <x:c r="H30" t="str">
        <x:f>IF(A30="","",COUNTIFS(Ocorrencias!$B$5:$B$304,A30,Ocorrencias!$C$5:$C$304,"&gt;="&amp;Dashboard!$B$3,Ocorrencias!$C$5:$C$304,"&lt;="&amp;Dashboard!$D$3,Ocorrencias!$O$5:$O$304,"OK"))</x:f>
      </x:c>
      <x:c r="I30" t="str">
        <x:f>IF(A30="","",SUMIFS(Ocorrencias!$H$5:$H$304,Ocorrencias!$B$5:$B$304,A30,Ocorrencias!$C$5:$C$304,"&gt;="&amp;Dashboard!$B$3,Ocorrencias!$C$5:$C$304,"&lt;="&amp;Dashboard!$D$3,Ocorrencias!$O$5:$O$304,"OK"))</x:f>
      </x:c>
      <x:c r="J30" t="str">
        <x:f>IF(A30="","",SUMIFS(Ocorrencias!$I$5:$I$304,Ocorrencias!$B$5:$B$304,A30,Ocorrencias!$C$5:$C$304,"&gt;="&amp;Dashboard!$B$3,Ocorrencias!$C$5:$C$304,"&lt;="&amp;Dashboard!$D$3,Ocorrencias!$O$5:$O$304,"OK"))</x:f>
      </x:c>
      <x:c r="K30" s="16" t="str">
        <x:f>IF(A30="","",IF(OR(NOT(ISNUMBER(E30)),E30&lt;=0),"",I30/E30))</x:f>
      </x:c>
      <x:c r="L30" s="17" t="str">
        <x:f>IF(A30="","",I30*F30)</x:f>
      </x:c>
      <x:c r="M30" t="str">
        <x:f>IF(A30="","",IF(OR(COUNTIF($A$5:$A$104,A30)&lt;&gt;1,NOT(ISNUMBER(E30)),E30&lt;=0,NOT(ISNUMBER(F30)),F30&lt;0,AND(G30&lt;&gt;"SIM",G30&lt;&gt;"NÃO")),"REVISAR CADASTRO",IF(G30&lt;&gt;"SIM","FORA DA EQUIPE",IF(K30&gt;Dashboard!$F$3,"ACIMA DA META",IF(H30&gt;=3,"RECORRÊNCIA","DENTRO DA META")))))</x:f>
      </x:c>
    </x:row>
    <x:row r="31">
      <x:c r="A31" s="13"/>
      <x:c r="B31" s="13"/>
      <x:c r="C31" s="13"/>
      <x:c r="D31" s="13"/>
      <x:c r="E31" s="14"/>
      <x:c r="F31" s="15"/>
      <x:c r="G31" s="13"/>
      <x:c r="H31" t="str">
        <x:f>IF(A31="","",COUNTIFS(Ocorrencias!$B$5:$B$304,A31,Ocorrencias!$C$5:$C$304,"&gt;="&amp;Dashboard!$B$3,Ocorrencias!$C$5:$C$304,"&lt;="&amp;Dashboard!$D$3,Ocorrencias!$O$5:$O$304,"OK"))</x:f>
      </x:c>
      <x:c r="I31" t="str">
        <x:f>IF(A31="","",SUMIFS(Ocorrencias!$H$5:$H$304,Ocorrencias!$B$5:$B$304,A31,Ocorrencias!$C$5:$C$304,"&gt;="&amp;Dashboard!$B$3,Ocorrencias!$C$5:$C$304,"&lt;="&amp;Dashboard!$D$3,Ocorrencias!$O$5:$O$304,"OK"))</x:f>
      </x:c>
      <x:c r="J31" t="str">
        <x:f>IF(A31="","",SUMIFS(Ocorrencias!$I$5:$I$304,Ocorrencias!$B$5:$B$304,A31,Ocorrencias!$C$5:$C$304,"&gt;="&amp;Dashboard!$B$3,Ocorrencias!$C$5:$C$304,"&lt;="&amp;Dashboard!$D$3,Ocorrencias!$O$5:$O$304,"OK"))</x:f>
      </x:c>
      <x:c r="K31" s="16" t="str">
        <x:f>IF(A31="","",IF(OR(NOT(ISNUMBER(E31)),E31&lt;=0),"",I31/E31))</x:f>
      </x:c>
      <x:c r="L31" s="17" t="str">
        <x:f>IF(A31="","",I31*F31)</x:f>
      </x:c>
      <x:c r="M31" t="str">
        <x:f>IF(A31="","",IF(OR(COUNTIF($A$5:$A$104,A31)&lt;&gt;1,NOT(ISNUMBER(E31)),E31&lt;=0,NOT(ISNUMBER(F31)),F31&lt;0,AND(G31&lt;&gt;"SIM",G31&lt;&gt;"NÃO")),"REVISAR CADASTRO",IF(G31&lt;&gt;"SIM","FORA DA EQUIPE",IF(K31&gt;Dashboard!$F$3,"ACIMA DA META",IF(H31&gt;=3,"RECORRÊNCIA","DENTRO DA META")))))</x:f>
      </x:c>
    </x:row>
    <x:row r="32">
      <x:c r="A32" s="13"/>
      <x:c r="B32" s="13"/>
      <x:c r="C32" s="13"/>
      <x:c r="D32" s="13"/>
      <x:c r="E32" s="14"/>
      <x:c r="F32" s="15"/>
      <x:c r="G32" s="13"/>
      <x:c r="H32" t="str">
        <x:f>IF(A32="","",COUNTIFS(Ocorrencias!$B$5:$B$304,A32,Ocorrencias!$C$5:$C$304,"&gt;="&amp;Dashboard!$B$3,Ocorrencias!$C$5:$C$304,"&lt;="&amp;Dashboard!$D$3,Ocorrencias!$O$5:$O$304,"OK"))</x:f>
      </x:c>
      <x:c r="I32" t="str">
        <x:f>IF(A32="","",SUMIFS(Ocorrencias!$H$5:$H$304,Ocorrencias!$B$5:$B$304,A32,Ocorrencias!$C$5:$C$304,"&gt;="&amp;Dashboard!$B$3,Ocorrencias!$C$5:$C$304,"&lt;="&amp;Dashboard!$D$3,Ocorrencias!$O$5:$O$304,"OK"))</x:f>
      </x:c>
      <x:c r="J32" t="str">
        <x:f>IF(A32="","",SUMIFS(Ocorrencias!$I$5:$I$304,Ocorrencias!$B$5:$B$304,A32,Ocorrencias!$C$5:$C$304,"&gt;="&amp;Dashboard!$B$3,Ocorrencias!$C$5:$C$304,"&lt;="&amp;Dashboard!$D$3,Ocorrencias!$O$5:$O$304,"OK"))</x:f>
      </x:c>
      <x:c r="K32" s="16" t="str">
        <x:f>IF(A32="","",IF(OR(NOT(ISNUMBER(E32)),E32&lt;=0),"",I32/E32))</x:f>
      </x:c>
      <x:c r="L32" s="17" t="str">
        <x:f>IF(A32="","",I32*F32)</x:f>
      </x:c>
      <x:c r="M32" t="str">
        <x:f>IF(A32="","",IF(OR(COUNTIF($A$5:$A$104,A32)&lt;&gt;1,NOT(ISNUMBER(E32)),E32&lt;=0,NOT(ISNUMBER(F32)),F32&lt;0,AND(G32&lt;&gt;"SIM",G32&lt;&gt;"NÃO")),"REVISAR CADASTRO",IF(G32&lt;&gt;"SIM","FORA DA EQUIPE",IF(K32&gt;Dashboard!$F$3,"ACIMA DA META",IF(H32&gt;=3,"RECORRÊNCIA","DENTRO DA META")))))</x:f>
      </x:c>
    </x:row>
    <x:row r="33">
      <x:c r="A33" s="13"/>
      <x:c r="B33" s="13"/>
      <x:c r="C33" s="13"/>
      <x:c r="D33" s="13"/>
      <x:c r="E33" s="14"/>
      <x:c r="F33" s="15"/>
      <x:c r="G33" s="13"/>
      <x:c r="H33" t="str">
        <x:f>IF(A33="","",COUNTIFS(Ocorrencias!$B$5:$B$304,A33,Ocorrencias!$C$5:$C$304,"&gt;="&amp;Dashboard!$B$3,Ocorrencias!$C$5:$C$304,"&lt;="&amp;Dashboard!$D$3,Ocorrencias!$O$5:$O$304,"OK"))</x:f>
      </x:c>
      <x:c r="I33" t="str">
        <x:f>IF(A33="","",SUMIFS(Ocorrencias!$H$5:$H$304,Ocorrencias!$B$5:$B$304,A33,Ocorrencias!$C$5:$C$304,"&gt;="&amp;Dashboard!$B$3,Ocorrencias!$C$5:$C$304,"&lt;="&amp;Dashboard!$D$3,Ocorrencias!$O$5:$O$304,"OK"))</x:f>
      </x:c>
      <x:c r="J33" t="str">
        <x:f>IF(A33="","",SUMIFS(Ocorrencias!$I$5:$I$304,Ocorrencias!$B$5:$B$304,A33,Ocorrencias!$C$5:$C$304,"&gt;="&amp;Dashboard!$B$3,Ocorrencias!$C$5:$C$304,"&lt;="&amp;Dashboard!$D$3,Ocorrencias!$O$5:$O$304,"OK"))</x:f>
      </x:c>
      <x:c r="K33" s="16" t="str">
        <x:f>IF(A33="","",IF(OR(NOT(ISNUMBER(E33)),E33&lt;=0),"",I33/E33))</x:f>
      </x:c>
      <x:c r="L33" s="17" t="str">
        <x:f>IF(A33="","",I33*F33)</x:f>
      </x:c>
      <x:c r="M33" t="str">
        <x:f>IF(A33="","",IF(OR(COUNTIF($A$5:$A$104,A33)&lt;&gt;1,NOT(ISNUMBER(E33)),E33&lt;=0,NOT(ISNUMBER(F33)),F33&lt;0,AND(G33&lt;&gt;"SIM",G33&lt;&gt;"NÃO")),"REVISAR CADASTRO",IF(G33&lt;&gt;"SIM","FORA DA EQUIPE",IF(K33&gt;Dashboard!$F$3,"ACIMA DA META",IF(H33&gt;=3,"RECORRÊNCIA","DENTRO DA META")))))</x:f>
      </x:c>
    </x:row>
    <x:row r="34">
      <x:c r="A34" s="13"/>
      <x:c r="B34" s="13"/>
      <x:c r="C34" s="13"/>
      <x:c r="D34" s="13"/>
      <x:c r="E34" s="14"/>
      <x:c r="F34" s="15"/>
      <x:c r="G34" s="13"/>
      <x:c r="H34" t="str">
        <x:f>IF(A34="","",COUNTIFS(Ocorrencias!$B$5:$B$304,A34,Ocorrencias!$C$5:$C$304,"&gt;="&amp;Dashboard!$B$3,Ocorrencias!$C$5:$C$304,"&lt;="&amp;Dashboard!$D$3,Ocorrencias!$O$5:$O$304,"OK"))</x:f>
      </x:c>
      <x:c r="I34" t="str">
        <x:f>IF(A34="","",SUMIFS(Ocorrencias!$H$5:$H$304,Ocorrencias!$B$5:$B$304,A34,Ocorrencias!$C$5:$C$304,"&gt;="&amp;Dashboard!$B$3,Ocorrencias!$C$5:$C$304,"&lt;="&amp;Dashboard!$D$3,Ocorrencias!$O$5:$O$304,"OK"))</x:f>
      </x:c>
      <x:c r="J34" t="str">
        <x:f>IF(A34="","",SUMIFS(Ocorrencias!$I$5:$I$304,Ocorrencias!$B$5:$B$304,A34,Ocorrencias!$C$5:$C$304,"&gt;="&amp;Dashboard!$B$3,Ocorrencias!$C$5:$C$304,"&lt;="&amp;Dashboard!$D$3,Ocorrencias!$O$5:$O$304,"OK"))</x:f>
      </x:c>
      <x:c r="K34" s="16" t="str">
        <x:f>IF(A34="","",IF(OR(NOT(ISNUMBER(E34)),E34&lt;=0),"",I34/E34))</x:f>
      </x:c>
      <x:c r="L34" s="17" t="str">
        <x:f>IF(A34="","",I34*F34)</x:f>
      </x:c>
      <x:c r="M34" t="str">
        <x:f>IF(A34="","",IF(OR(COUNTIF($A$5:$A$104,A34)&lt;&gt;1,NOT(ISNUMBER(E34)),E34&lt;=0,NOT(ISNUMBER(F34)),F34&lt;0,AND(G34&lt;&gt;"SIM",G34&lt;&gt;"NÃO")),"REVISAR CADASTRO",IF(G34&lt;&gt;"SIM","FORA DA EQUIPE",IF(K34&gt;Dashboard!$F$3,"ACIMA DA META",IF(H34&gt;=3,"RECORRÊNCIA","DENTRO DA META")))))</x:f>
      </x:c>
    </x:row>
    <x:row r="35">
      <x:c r="A35" s="13"/>
      <x:c r="B35" s="13"/>
      <x:c r="C35" s="13"/>
      <x:c r="D35" s="13"/>
      <x:c r="E35" s="14"/>
      <x:c r="F35" s="15"/>
      <x:c r="G35" s="13"/>
      <x:c r="H35" t="str">
        <x:f>IF(A35="","",COUNTIFS(Ocorrencias!$B$5:$B$304,A35,Ocorrencias!$C$5:$C$304,"&gt;="&amp;Dashboard!$B$3,Ocorrencias!$C$5:$C$304,"&lt;="&amp;Dashboard!$D$3,Ocorrencias!$O$5:$O$304,"OK"))</x:f>
      </x:c>
      <x:c r="I35" t="str">
        <x:f>IF(A35="","",SUMIFS(Ocorrencias!$H$5:$H$304,Ocorrencias!$B$5:$B$304,A35,Ocorrencias!$C$5:$C$304,"&gt;="&amp;Dashboard!$B$3,Ocorrencias!$C$5:$C$304,"&lt;="&amp;Dashboard!$D$3,Ocorrencias!$O$5:$O$304,"OK"))</x:f>
      </x:c>
      <x:c r="J35" t="str">
        <x:f>IF(A35="","",SUMIFS(Ocorrencias!$I$5:$I$304,Ocorrencias!$B$5:$B$304,A35,Ocorrencias!$C$5:$C$304,"&gt;="&amp;Dashboard!$B$3,Ocorrencias!$C$5:$C$304,"&lt;="&amp;Dashboard!$D$3,Ocorrencias!$O$5:$O$304,"OK"))</x:f>
      </x:c>
      <x:c r="K35" s="16" t="str">
        <x:f>IF(A35="","",IF(OR(NOT(ISNUMBER(E35)),E35&lt;=0),"",I35/E35))</x:f>
      </x:c>
      <x:c r="L35" s="17" t="str">
        <x:f>IF(A35="","",I35*F35)</x:f>
      </x:c>
      <x:c r="M35" t="str">
        <x:f>IF(A35="","",IF(OR(COUNTIF($A$5:$A$104,A35)&lt;&gt;1,NOT(ISNUMBER(E35)),E35&lt;=0,NOT(ISNUMBER(F35)),F35&lt;0,AND(G35&lt;&gt;"SIM",G35&lt;&gt;"NÃO")),"REVISAR CADASTRO",IF(G35&lt;&gt;"SIM","FORA DA EQUIPE",IF(K35&gt;Dashboard!$F$3,"ACIMA DA META",IF(H35&gt;=3,"RECORRÊNCIA","DENTRO DA META")))))</x:f>
      </x:c>
    </x:row>
    <x:row r="36">
      <x:c r="A36" s="13"/>
      <x:c r="B36" s="13"/>
      <x:c r="C36" s="13"/>
      <x:c r="D36" s="13"/>
      <x:c r="E36" s="14"/>
      <x:c r="F36" s="15"/>
      <x:c r="G36" s="13"/>
      <x:c r="H36" t="str">
        <x:f>IF(A36="","",COUNTIFS(Ocorrencias!$B$5:$B$304,A36,Ocorrencias!$C$5:$C$304,"&gt;="&amp;Dashboard!$B$3,Ocorrencias!$C$5:$C$304,"&lt;="&amp;Dashboard!$D$3,Ocorrencias!$O$5:$O$304,"OK"))</x:f>
      </x:c>
      <x:c r="I36" t="str">
        <x:f>IF(A36="","",SUMIFS(Ocorrencias!$H$5:$H$304,Ocorrencias!$B$5:$B$304,A36,Ocorrencias!$C$5:$C$304,"&gt;="&amp;Dashboard!$B$3,Ocorrencias!$C$5:$C$304,"&lt;="&amp;Dashboard!$D$3,Ocorrencias!$O$5:$O$304,"OK"))</x:f>
      </x:c>
      <x:c r="J36" t="str">
        <x:f>IF(A36="","",SUMIFS(Ocorrencias!$I$5:$I$304,Ocorrencias!$B$5:$B$304,A36,Ocorrencias!$C$5:$C$304,"&gt;="&amp;Dashboard!$B$3,Ocorrencias!$C$5:$C$304,"&lt;="&amp;Dashboard!$D$3,Ocorrencias!$O$5:$O$304,"OK"))</x:f>
      </x:c>
      <x:c r="K36" s="16" t="str">
        <x:f>IF(A36="","",IF(OR(NOT(ISNUMBER(E36)),E36&lt;=0),"",I36/E36))</x:f>
      </x:c>
      <x:c r="L36" s="17" t="str">
        <x:f>IF(A36="","",I36*F36)</x:f>
      </x:c>
      <x:c r="M36" t="str">
        <x:f>IF(A36="","",IF(OR(COUNTIF($A$5:$A$104,A36)&lt;&gt;1,NOT(ISNUMBER(E36)),E36&lt;=0,NOT(ISNUMBER(F36)),F36&lt;0,AND(G36&lt;&gt;"SIM",G36&lt;&gt;"NÃO")),"REVISAR CADASTRO",IF(G36&lt;&gt;"SIM","FORA DA EQUIPE",IF(K36&gt;Dashboard!$F$3,"ACIMA DA META",IF(H36&gt;=3,"RECORRÊNCIA","DENTRO DA META")))))</x:f>
      </x:c>
    </x:row>
    <x:row r="37">
      <x:c r="A37" s="13"/>
      <x:c r="B37" s="13"/>
      <x:c r="C37" s="13"/>
      <x:c r="D37" s="13"/>
      <x:c r="E37" s="14"/>
      <x:c r="F37" s="15"/>
      <x:c r="G37" s="13"/>
      <x:c r="H37" t="str">
        <x:f>IF(A37="","",COUNTIFS(Ocorrencias!$B$5:$B$304,A37,Ocorrencias!$C$5:$C$304,"&gt;="&amp;Dashboard!$B$3,Ocorrencias!$C$5:$C$304,"&lt;="&amp;Dashboard!$D$3,Ocorrencias!$O$5:$O$304,"OK"))</x:f>
      </x:c>
      <x:c r="I37" t="str">
        <x:f>IF(A37="","",SUMIFS(Ocorrencias!$H$5:$H$304,Ocorrencias!$B$5:$B$304,A37,Ocorrencias!$C$5:$C$304,"&gt;="&amp;Dashboard!$B$3,Ocorrencias!$C$5:$C$304,"&lt;="&amp;Dashboard!$D$3,Ocorrencias!$O$5:$O$304,"OK"))</x:f>
      </x:c>
      <x:c r="J37" t="str">
        <x:f>IF(A37="","",SUMIFS(Ocorrencias!$I$5:$I$304,Ocorrencias!$B$5:$B$304,A37,Ocorrencias!$C$5:$C$304,"&gt;="&amp;Dashboard!$B$3,Ocorrencias!$C$5:$C$304,"&lt;="&amp;Dashboard!$D$3,Ocorrencias!$O$5:$O$304,"OK"))</x:f>
      </x:c>
      <x:c r="K37" s="16" t="str">
        <x:f>IF(A37="","",IF(OR(NOT(ISNUMBER(E37)),E37&lt;=0),"",I37/E37))</x:f>
      </x:c>
      <x:c r="L37" s="17" t="str">
        <x:f>IF(A37="","",I37*F37)</x:f>
      </x:c>
      <x:c r="M37" t="str">
        <x:f>IF(A37="","",IF(OR(COUNTIF($A$5:$A$104,A37)&lt;&gt;1,NOT(ISNUMBER(E37)),E37&lt;=0,NOT(ISNUMBER(F37)),F37&lt;0,AND(G37&lt;&gt;"SIM",G37&lt;&gt;"NÃO")),"REVISAR CADASTRO",IF(G37&lt;&gt;"SIM","FORA DA EQUIPE",IF(K37&gt;Dashboard!$F$3,"ACIMA DA META",IF(H37&gt;=3,"RECORRÊNCIA","DENTRO DA META")))))</x:f>
      </x:c>
    </x:row>
    <x:row r="38">
      <x:c r="A38" s="13"/>
      <x:c r="B38" s="13"/>
      <x:c r="C38" s="13"/>
      <x:c r="D38" s="13"/>
      <x:c r="E38" s="14"/>
      <x:c r="F38" s="15"/>
      <x:c r="G38" s="13"/>
      <x:c r="H38" t="str">
        <x:f>IF(A38="","",COUNTIFS(Ocorrencias!$B$5:$B$304,A38,Ocorrencias!$C$5:$C$304,"&gt;="&amp;Dashboard!$B$3,Ocorrencias!$C$5:$C$304,"&lt;="&amp;Dashboard!$D$3,Ocorrencias!$O$5:$O$304,"OK"))</x:f>
      </x:c>
      <x:c r="I38" t="str">
        <x:f>IF(A38="","",SUMIFS(Ocorrencias!$H$5:$H$304,Ocorrencias!$B$5:$B$304,A38,Ocorrencias!$C$5:$C$304,"&gt;="&amp;Dashboard!$B$3,Ocorrencias!$C$5:$C$304,"&lt;="&amp;Dashboard!$D$3,Ocorrencias!$O$5:$O$304,"OK"))</x:f>
      </x:c>
      <x:c r="J38" t="str">
        <x:f>IF(A38="","",SUMIFS(Ocorrencias!$I$5:$I$304,Ocorrencias!$B$5:$B$304,A38,Ocorrencias!$C$5:$C$304,"&gt;="&amp;Dashboard!$B$3,Ocorrencias!$C$5:$C$304,"&lt;="&amp;Dashboard!$D$3,Ocorrencias!$O$5:$O$304,"OK"))</x:f>
      </x:c>
      <x:c r="K38" s="16" t="str">
        <x:f>IF(A38="","",IF(OR(NOT(ISNUMBER(E38)),E38&lt;=0),"",I38/E38))</x:f>
      </x:c>
      <x:c r="L38" s="17" t="str">
        <x:f>IF(A38="","",I38*F38)</x:f>
      </x:c>
      <x:c r="M38" t="str">
        <x:f>IF(A38="","",IF(OR(COUNTIF($A$5:$A$104,A38)&lt;&gt;1,NOT(ISNUMBER(E38)),E38&lt;=0,NOT(ISNUMBER(F38)),F38&lt;0,AND(G38&lt;&gt;"SIM",G38&lt;&gt;"NÃO")),"REVISAR CADASTRO",IF(G38&lt;&gt;"SIM","FORA DA EQUIPE",IF(K38&gt;Dashboard!$F$3,"ACIMA DA META",IF(H38&gt;=3,"RECORRÊNCIA","DENTRO DA META")))))</x:f>
      </x:c>
    </x:row>
    <x:row r="39">
      <x:c r="A39" s="13"/>
      <x:c r="B39" s="13"/>
      <x:c r="C39" s="13"/>
      <x:c r="D39" s="13"/>
      <x:c r="E39" s="14"/>
      <x:c r="F39" s="15"/>
      <x:c r="G39" s="13"/>
      <x:c r="H39" t="str">
        <x:f>IF(A39="","",COUNTIFS(Ocorrencias!$B$5:$B$304,A39,Ocorrencias!$C$5:$C$304,"&gt;="&amp;Dashboard!$B$3,Ocorrencias!$C$5:$C$304,"&lt;="&amp;Dashboard!$D$3,Ocorrencias!$O$5:$O$304,"OK"))</x:f>
      </x:c>
      <x:c r="I39" t="str">
        <x:f>IF(A39="","",SUMIFS(Ocorrencias!$H$5:$H$304,Ocorrencias!$B$5:$B$304,A39,Ocorrencias!$C$5:$C$304,"&gt;="&amp;Dashboard!$B$3,Ocorrencias!$C$5:$C$304,"&lt;="&amp;Dashboard!$D$3,Ocorrencias!$O$5:$O$304,"OK"))</x:f>
      </x:c>
      <x:c r="J39" t="str">
        <x:f>IF(A39="","",SUMIFS(Ocorrencias!$I$5:$I$304,Ocorrencias!$B$5:$B$304,A39,Ocorrencias!$C$5:$C$304,"&gt;="&amp;Dashboard!$B$3,Ocorrencias!$C$5:$C$304,"&lt;="&amp;Dashboard!$D$3,Ocorrencias!$O$5:$O$304,"OK"))</x:f>
      </x:c>
      <x:c r="K39" s="16" t="str">
        <x:f>IF(A39="","",IF(OR(NOT(ISNUMBER(E39)),E39&lt;=0),"",I39/E39))</x:f>
      </x:c>
      <x:c r="L39" s="17" t="str">
        <x:f>IF(A39="","",I39*F39)</x:f>
      </x:c>
      <x:c r="M39" t="str">
        <x:f>IF(A39="","",IF(OR(COUNTIF($A$5:$A$104,A39)&lt;&gt;1,NOT(ISNUMBER(E39)),E39&lt;=0,NOT(ISNUMBER(F39)),F39&lt;0,AND(G39&lt;&gt;"SIM",G39&lt;&gt;"NÃO")),"REVISAR CADASTRO",IF(G39&lt;&gt;"SIM","FORA DA EQUIPE",IF(K39&gt;Dashboard!$F$3,"ACIMA DA META",IF(H39&gt;=3,"RECORRÊNCIA","DENTRO DA META")))))</x:f>
      </x:c>
    </x:row>
    <x:row r="40">
      <x:c r="A40" s="13"/>
      <x:c r="B40" s="13"/>
      <x:c r="C40" s="13"/>
      <x:c r="D40" s="13"/>
      <x:c r="E40" s="14"/>
      <x:c r="F40" s="15"/>
      <x:c r="G40" s="13"/>
      <x:c r="H40" t="str">
        <x:f>IF(A40="","",COUNTIFS(Ocorrencias!$B$5:$B$304,A40,Ocorrencias!$C$5:$C$304,"&gt;="&amp;Dashboard!$B$3,Ocorrencias!$C$5:$C$304,"&lt;="&amp;Dashboard!$D$3,Ocorrencias!$O$5:$O$304,"OK"))</x:f>
      </x:c>
      <x:c r="I40" t="str">
        <x:f>IF(A40="","",SUMIFS(Ocorrencias!$H$5:$H$304,Ocorrencias!$B$5:$B$304,A40,Ocorrencias!$C$5:$C$304,"&gt;="&amp;Dashboard!$B$3,Ocorrencias!$C$5:$C$304,"&lt;="&amp;Dashboard!$D$3,Ocorrencias!$O$5:$O$304,"OK"))</x:f>
      </x:c>
      <x:c r="J40" t="str">
        <x:f>IF(A40="","",SUMIFS(Ocorrencias!$I$5:$I$304,Ocorrencias!$B$5:$B$304,A40,Ocorrencias!$C$5:$C$304,"&gt;="&amp;Dashboard!$B$3,Ocorrencias!$C$5:$C$304,"&lt;="&amp;Dashboard!$D$3,Ocorrencias!$O$5:$O$304,"OK"))</x:f>
      </x:c>
      <x:c r="K40" s="16" t="str">
        <x:f>IF(A40="","",IF(OR(NOT(ISNUMBER(E40)),E40&lt;=0),"",I40/E40))</x:f>
      </x:c>
      <x:c r="L40" s="17" t="str">
        <x:f>IF(A40="","",I40*F40)</x:f>
      </x:c>
      <x:c r="M40" t="str">
        <x:f>IF(A40="","",IF(OR(COUNTIF($A$5:$A$104,A40)&lt;&gt;1,NOT(ISNUMBER(E40)),E40&lt;=0,NOT(ISNUMBER(F40)),F40&lt;0,AND(G40&lt;&gt;"SIM",G40&lt;&gt;"NÃO")),"REVISAR CADASTRO",IF(G40&lt;&gt;"SIM","FORA DA EQUIPE",IF(K40&gt;Dashboard!$F$3,"ACIMA DA META",IF(H40&gt;=3,"RECORRÊNCIA","DENTRO DA META")))))</x:f>
      </x:c>
    </x:row>
    <x:row r="41">
      <x:c r="A41" s="13"/>
      <x:c r="B41" s="13"/>
      <x:c r="C41" s="13"/>
      <x:c r="D41" s="13"/>
      <x:c r="E41" s="14"/>
      <x:c r="F41" s="15"/>
      <x:c r="G41" s="13"/>
      <x:c r="H41" t="str">
        <x:f>IF(A41="","",COUNTIFS(Ocorrencias!$B$5:$B$304,A41,Ocorrencias!$C$5:$C$304,"&gt;="&amp;Dashboard!$B$3,Ocorrencias!$C$5:$C$304,"&lt;="&amp;Dashboard!$D$3,Ocorrencias!$O$5:$O$304,"OK"))</x:f>
      </x:c>
      <x:c r="I41" t="str">
        <x:f>IF(A41="","",SUMIFS(Ocorrencias!$H$5:$H$304,Ocorrencias!$B$5:$B$304,A41,Ocorrencias!$C$5:$C$304,"&gt;="&amp;Dashboard!$B$3,Ocorrencias!$C$5:$C$304,"&lt;="&amp;Dashboard!$D$3,Ocorrencias!$O$5:$O$304,"OK"))</x:f>
      </x:c>
      <x:c r="J41" t="str">
        <x:f>IF(A41="","",SUMIFS(Ocorrencias!$I$5:$I$304,Ocorrencias!$B$5:$B$304,A41,Ocorrencias!$C$5:$C$304,"&gt;="&amp;Dashboard!$B$3,Ocorrencias!$C$5:$C$304,"&lt;="&amp;Dashboard!$D$3,Ocorrencias!$O$5:$O$304,"OK"))</x:f>
      </x:c>
      <x:c r="K41" s="16" t="str">
        <x:f>IF(A41="","",IF(OR(NOT(ISNUMBER(E41)),E41&lt;=0),"",I41/E41))</x:f>
      </x:c>
      <x:c r="L41" s="17" t="str">
        <x:f>IF(A41="","",I41*F41)</x:f>
      </x:c>
      <x:c r="M41" t="str">
        <x:f>IF(A41="","",IF(OR(COUNTIF($A$5:$A$104,A41)&lt;&gt;1,NOT(ISNUMBER(E41)),E41&lt;=0,NOT(ISNUMBER(F41)),F41&lt;0,AND(G41&lt;&gt;"SIM",G41&lt;&gt;"NÃO")),"REVISAR CADASTRO",IF(G41&lt;&gt;"SIM","FORA DA EQUIPE",IF(K41&gt;Dashboard!$F$3,"ACIMA DA META",IF(H41&gt;=3,"RECORRÊNCIA","DENTRO DA META")))))</x:f>
      </x:c>
    </x:row>
    <x:row r="42">
      <x:c r="A42" s="13"/>
      <x:c r="B42" s="13"/>
      <x:c r="C42" s="13"/>
      <x:c r="D42" s="13"/>
      <x:c r="E42" s="14"/>
      <x:c r="F42" s="15"/>
      <x:c r="G42" s="13"/>
      <x:c r="H42" t="str">
        <x:f>IF(A42="","",COUNTIFS(Ocorrencias!$B$5:$B$304,A42,Ocorrencias!$C$5:$C$304,"&gt;="&amp;Dashboard!$B$3,Ocorrencias!$C$5:$C$304,"&lt;="&amp;Dashboard!$D$3,Ocorrencias!$O$5:$O$304,"OK"))</x:f>
      </x:c>
      <x:c r="I42" t="str">
        <x:f>IF(A42="","",SUMIFS(Ocorrencias!$H$5:$H$304,Ocorrencias!$B$5:$B$304,A42,Ocorrencias!$C$5:$C$304,"&gt;="&amp;Dashboard!$B$3,Ocorrencias!$C$5:$C$304,"&lt;="&amp;Dashboard!$D$3,Ocorrencias!$O$5:$O$304,"OK"))</x:f>
      </x:c>
      <x:c r="J42" t="str">
        <x:f>IF(A42="","",SUMIFS(Ocorrencias!$I$5:$I$304,Ocorrencias!$B$5:$B$304,A42,Ocorrencias!$C$5:$C$304,"&gt;="&amp;Dashboard!$B$3,Ocorrencias!$C$5:$C$304,"&lt;="&amp;Dashboard!$D$3,Ocorrencias!$O$5:$O$304,"OK"))</x:f>
      </x:c>
      <x:c r="K42" s="16" t="str">
        <x:f>IF(A42="","",IF(OR(NOT(ISNUMBER(E42)),E42&lt;=0),"",I42/E42))</x:f>
      </x:c>
      <x:c r="L42" s="17" t="str">
        <x:f>IF(A42="","",I42*F42)</x:f>
      </x:c>
      <x:c r="M42" t="str">
        <x:f>IF(A42="","",IF(OR(COUNTIF($A$5:$A$104,A42)&lt;&gt;1,NOT(ISNUMBER(E42)),E42&lt;=0,NOT(ISNUMBER(F42)),F42&lt;0,AND(G42&lt;&gt;"SIM",G42&lt;&gt;"NÃO")),"REVISAR CADASTRO",IF(G42&lt;&gt;"SIM","FORA DA EQUIPE",IF(K42&gt;Dashboard!$F$3,"ACIMA DA META",IF(H42&gt;=3,"RECORRÊNCIA","DENTRO DA META")))))</x:f>
      </x:c>
    </x:row>
    <x:row r="43">
      <x:c r="A43" s="13"/>
      <x:c r="B43" s="13"/>
      <x:c r="C43" s="13"/>
      <x:c r="D43" s="13"/>
      <x:c r="E43" s="14"/>
      <x:c r="F43" s="15"/>
      <x:c r="G43" s="13"/>
      <x:c r="H43" t="str">
        <x:f>IF(A43="","",COUNTIFS(Ocorrencias!$B$5:$B$304,A43,Ocorrencias!$C$5:$C$304,"&gt;="&amp;Dashboard!$B$3,Ocorrencias!$C$5:$C$304,"&lt;="&amp;Dashboard!$D$3,Ocorrencias!$O$5:$O$304,"OK"))</x:f>
      </x:c>
      <x:c r="I43" t="str">
        <x:f>IF(A43="","",SUMIFS(Ocorrencias!$H$5:$H$304,Ocorrencias!$B$5:$B$304,A43,Ocorrencias!$C$5:$C$304,"&gt;="&amp;Dashboard!$B$3,Ocorrencias!$C$5:$C$304,"&lt;="&amp;Dashboard!$D$3,Ocorrencias!$O$5:$O$304,"OK"))</x:f>
      </x:c>
      <x:c r="J43" t="str">
        <x:f>IF(A43="","",SUMIFS(Ocorrencias!$I$5:$I$304,Ocorrencias!$B$5:$B$304,A43,Ocorrencias!$C$5:$C$304,"&gt;="&amp;Dashboard!$B$3,Ocorrencias!$C$5:$C$304,"&lt;="&amp;Dashboard!$D$3,Ocorrencias!$O$5:$O$304,"OK"))</x:f>
      </x:c>
      <x:c r="K43" s="16" t="str">
        <x:f>IF(A43="","",IF(OR(NOT(ISNUMBER(E43)),E43&lt;=0),"",I43/E43))</x:f>
      </x:c>
      <x:c r="L43" s="17" t="str">
        <x:f>IF(A43="","",I43*F43)</x:f>
      </x:c>
      <x:c r="M43" t="str">
        <x:f>IF(A43="","",IF(OR(COUNTIF($A$5:$A$104,A43)&lt;&gt;1,NOT(ISNUMBER(E43)),E43&lt;=0,NOT(ISNUMBER(F43)),F43&lt;0,AND(G43&lt;&gt;"SIM",G43&lt;&gt;"NÃO")),"REVISAR CADASTRO",IF(G43&lt;&gt;"SIM","FORA DA EQUIPE",IF(K43&gt;Dashboard!$F$3,"ACIMA DA META",IF(H43&gt;=3,"RECORRÊNCIA","DENTRO DA META")))))</x:f>
      </x:c>
    </x:row>
    <x:row r="44">
      <x:c r="A44" s="13"/>
      <x:c r="B44" s="13"/>
      <x:c r="C44" s="13"/>
      <x:c r="D44" s="13"/>
      <x:c r="E44" s="14"/>
      <x:c r="F44" s="15"/>
      <x:c r="G44" s="13"/>
      <x:c r="H44" t="str">
        <x:f>IF(A44="","",COUNTIFS(Ocorrencias!$B$5:$B$304,A44,Ocorrencias!$C$5:$C$304,"&gt;="&amp;Dashboard!$B$3,Ocorrencias!$C$5:$C$304,"&lt;="&amp;Dashboard!$D$3,Ocorrencias!$O$5:$O$304,"OK"))</x:f>
      </x:c>
      <x:c r="I44" t="str">
        <x:f>IF(A44="","",SUMIFS(Ocorrencias!$H$5:$H$304,Ocorrencias!$B$5:$B$304,A44,Ocorrencias!$C$5:$C$304,"&gt;="&amp;Dashboard!$B$3,Ocorrencias!$C$5:$C$304,"&lt;="&amp;Dashboard!$D$3,Ocorrencias!$O$5:$O$304,"OK"))</x:f>
      </x:c>
      <x:c r="J44" t="str">
        <x:f>IF(A44="","",SUMIFS(Ocorrencias!$I$5:$I$304,Ocorrencias!$B$5:$B$304,A44,Ocorrencias!$C$5:$C$304,"&gt;="&amp;Dashboard!$B$3,Ocorrencias!$C$5:$C$304,"&lt;="&amp;Dashboard!$D$3,Ocorrencias!$O$5:$O$304,"OK"))</x:f>
      </x:c>
      <x:c r="K44" s="16" t="str">
        <x:f>IF(A44="","",IF(OR(NOT(ISNUMBER(E44)),E44&lt;=0),"",I44/E44))</x:f>
      </x:c>
      <x:c r="L44" s="17" t="str">
        <x:f>IF(A44="","",I44*F44)</x:f>
      </x:c>
      <x:c r="M44" t="str">
        <x:f>IF(A44="","",IF(OR(COUNTIF($A$5:$A$104,A44)&lt;&gt;1,NOT(ISNUMBER(E44)),E44&lt;=0,NOT(ISNUMBER(F44)),F44&lt;0,AND(G44&lt;&gt;"SIM",G44&lt;&gt;"NÃO")),"REVISAR CADASTRO",IF(G44&lt;&gt;"SIM","FORA DA EQUIPE",IF(K44&gt;Dashboard!$F$3,"ACIMA DA META",IF(H44&gt;=3,"RECORRÊNCIA","DENTRO DA META")))))</x:f>
      </x:c>
    </x:row>
    <x:row r="45">
      <x:c r="A45" s="13"/>
      <x:c r="B45" s="13"/>
      <x:c r="C45" s="13"/>
      <x:c r="D45" s="13"/>
      <x:c r="E45" s="14"/>
      <x:c r="F45" s="15"/>
      <x:c r="G45" s="13"/>
      <x:c r="H45" t="str">
        <x:f>IF(A45="","",COUNTIFS(Ocorrencias!$B$5:$B$304,A45,Ocorrencias!$C$5:$C$304,"&gt;="&amp;Dashboard!$B$3,Ocorrencias!$C$5:$C$304,"&lt;="&amp;Dashboard!$D$3,Ocorrencias!$O$5:$O$304,"OK"))</x:f>
      </x:c>
      <x:c r="I45" t="str">
        <x:f>IF(A45="","",SUMIFS(Ocorrencias!$H$5:$H$304,Ocorrencias!$B$5:$B$304,A45,Ocorrencias!$C$5:$C$304,"&gt;="&amp;Dashboard!$B$3,Ocorrencias!$C$5:$C$304,"&lt;="&amp;Dashboard!$D$3,Ocorrencias!$O$5:$O$304,"OK"))</x:f>
      </x:c>
      <x:c r="J45" t="str">
        <x:f>IF(A45="","",SUMIFS(Ocorrencias!$I$5:$I$304,Ocorrencias!$B$5:$B$304,A45,Ocorrencias!$C$5:$C$304,"&gt;="&amp;Dashboard!$B$3,Ocorrencias!$C$5:$C$304,"&lt;="&amp;Dashboard!$D$3,Ocorrencias!$O$5:$O$304,"OK"))</x:f>
      </x:c>
      <x:c r="K45" s="16" t="str">
        <x:f>IF(A45="","",IF(OR(NOT(ISNUMBER(E45)),E45&lt;=0),"",I45/E45))</x:f>
      </x:c>
      <x:c r="L45" s="17" t="str">
        <x:f>IF(A45="","",I45*F45)</x:f>
      </x:c>
      <x:c r="M45" t="str">
        <x:f>IF(A45="","",IF(OR(COUNTIF($A$5:$A$104,A45)&lt;&gt;1,NOT(ISNUMBER(E45)),E45&lt;=0,NOT(ISNUMBER(F45)),F45&lt;0,AND(G45&lt;&gt;"SIM",G45&lt;&gt;"NÃO")),"REVISAR CADASTRO",IF(G45&lt;&gt;"SIM","FORA DA EQUIPE",IF(K45&gt;Dashboard!$F$3,"ACIMA DA META",IF(H45&gt;=3,"RECORRÊNCIA","DENTRO DA META")))))</x:f>
      </x:c>
    </x:row>
    <x:row r="46">
      <x:c r="A46" s="13"/>
      <x:c r="B46" s="13"/>
      <x:c r="C46" s="13"/>
      <x:c r="D46" s="13"/>
      <x:c r="E46" s="14"/>
      <x:c r="F46" s="15"/>
      <x:c r="G46" s="13"/>
      <x:c r="H46" t="str">
        <x:f>IF(A46="","",COUNTIFS(Ocorrencias!$B$5:$B$304,A46,Ocorrencias!$C$5:$C$304,"&gt;="&amp;Dashboard!$B$3,Ocorrencias!$C$5:$C$304,"&lt;="&amp;Dashboard!$D$3,Ocorrencias!$O$5:$O$304,"OK"))</x:f>
      </x:c>
      <x:c r="I46" t="str">
        <x:f>IF(A46="","",SUMIFS(Ocorrencias!$H$5:$H$304,Ocorrencias!$B$5:$B$304,A46,Ocorrencias!$C$5:$C$304,"&gt;="&amp;Dashboard!$B$3,Ocorrencias!$C$5:$C$304,"&lt;="&amp;Dashboard!$D$3,Ocorrencias!$O$5:$O$304,"OK"))</x:f>
      </x:c>
      <x:c r="J46" t="str">
        <x:f>IF(A46="","",SUMIFS(Ocorrencias!$I$5:$I$304,Ocorrencias!$B$5:$B$304,A46,Ocorrencias!$C$5:$C$304,"&gt;="&amp;Dashboard!$B$3,Ocorrencias!$C$5:$C$304,"&lt;="&amp;Dashboard!$D$3,Ocorrencias!$O$5:$O$304,"OK"))</x:f>
      </x:c>
      <x:c r="K46" s="16" t="str">
        <x:f>IF(A46="","",IF(OR(NOT(ISNUMBER(E46)),E46&lt;=0),"",I46/E46))</x:f>
      </x:c>
      <x:c r="L46" s="17" t="str">
        <x:f>IF(A46="","",I46*F46)</x:f>
      </x:c>
      <x:c r="M46" t="str">
        <x:f>IF(A46="","",IF(OR(COUNTIF($A$5:$A$104,A46)&lt;&gt;1,NOT(ISNUMBER(E46)),E46&lt;=0,NOT(ISNUMBER(F46)),F46&lt;0,AND(G46&lt;&gt;"SIM",G46&lt;&gt;"NÃO")),"REVISAR CADASTRO",IF(G46&lt;&gt;"SIM","FORA DA EQUIPE",IF(K46&gt;Dashboard!$F$3,"ACIMA DA META",IF(H46&gt;=3,"RECORRÊNCIA","DENTRO DA META")))))</x:f>
      </x:c>
    </x:row>
    <x:row r="47">
      <x:c r="A47" s="13"/>
      <x:c r="B47" s="13"/>
      <x:c r="C47" s="13"/>
      <x:c r="D47" s="13"/>
      <x:c r="E47" s="14"/>
      <x:c r="F47" s="15"/>
      <x:c r="G47" s="13"/>
      <x:c r="H47" t="str">
        <x:f>IF(A47="","",COUNTIFS(Ocorrencias!$B$5:$B$304,A47,Ocorrencias!$C$5:$C$304,"&gt;="&amp;Dashboard!$B$3,Ocorrencias!$C$5:$C$304,"&lt;="&amp;Dashboard!$D$3,Ocorrencias!$O$5:$O$304,"OK"))</x:f>
      </x:c>
      <x:c r="I47" t="str">
        <x:f>IF(A47="","",SUMIFS(Ocorrencias!$H$5:$H$304,Ocorrencias!$B$5:$B$304,A47,Ocorrencias!$C$5:$C$304,"&gt;="&amp;Dashboard!$B$3,Ocorrencias!$C$5:$C$304,"&lt;="&amp;Dashboard!$D$3,Ocorrencias!$O$5:$O$304,"OK"))</x:f>
      </x:c>
      <x:c r="J47" t="str">
        <x:f>IF(A47="","",SUMIFS(Ocorrencias!$I$5:$I$304,Ocorrencias!$B$5:$B$304,A47,Ocorrencias!$C$5:$C$304,"&gt;="&amp;Dashboard!$B$3,Ocorrencias!$C$5:$C$304,"&lt;="&amp;Dashboard!$D$3,Ocorrencias!$O$5:$O$304,"OK"))</x:f>
      </x:c>
      <x:c r="K47" s="16" t="str">
        <x:f>IF(A47="","",IF(OR(NOT(ISNUMBER(E47)),E47&lt;=0),"",I47/E47))</x:f>
      </x:c>
      <x:c r="L47" s="17" t="str">
        <x:f>IF(A47="","",I47*F47)</x:f>
      </x:c>
      <x:c r="M47" t="str">
        <x:f>IF(A47="","",IF(OR(COUNTIF($A$5:$A$104,A47)&lt;&gt;1,NOT(ISNUMBER(E47)),E47&lt;=0,NOT(ISNUMBER(F47)),F47&lt;0,AND(G47&lt;&gt;"SIM",G47&lt;&gt;"NÃO")),"REVISAR CADASTRO",IF(G47&lt;&gt;"SIM","FORA DA EQUIPE",IF(K47&gt;Dashboard!$F$3,"ACIMA DA META",IF(H47&gt;=3,"RECORRÊNCIA","DENTRO DA META")))))</x:f>
      </x:c>
    </x:row>
    <x:row r="48">
      <x:c r="A48" s="13"/>
      <x:c r="B48" s="13"/>
      <x:c r="C48" s="13"/>
      <x:c r="D48" s="13"/>
      <x:c r="E48" s="14"/>
      <x:c r="F48" s="15"/>
      <x:c r="G48" s="13"/>
      <x:c r="H48" t="str">
        <x:f>IF(A48="","",COUNTIFS(Ocorrencias!$B$5:$B$304,A48,Ocorrencias!$C$5:$C$304,"&gt;="&amp;Dashboard!$B$3,Ocorrencias!$C$5:$C$304,"&lt;="&amp;Dashboard!$D$3,Ocorrencias!$O$5:$O$304,"OK"))</x:f>
      </x:c>
      <x:c r="I48" t="str">
        <x:f>IF(A48="","",SUMIFS(Ocorrencias!$H$5:$H$304,Ocorrencias!$B$5:$B$304,A48,Ocorrencias!$C$5:$C$304,"&gt;="&amp;Dashboard!$B$3,Ocorrencias!$C$5:$C$304,"&lt;="&amp;Dashboard!$D$3,Ocorrencias!$O$5:$O$304,"OK"))</x:f>
      </x:c>
      <x:c r="J48" t="str">
        <x:f>IF(A48="","",SUMIFS(Ocorrencias!$I$5:$I$304,Ocorrencias!$B$5:$B$304,A48,Ocorrencias!$C$5:$C$304,"&gt;="&amp;Dashboard!$B$3,Ocorrencias!$C$5:$C$304,"&lt;="&amp;Dashboard!$D$3,Ocorrencias!$O$5:$O$304,"OK"))</x:f>
      </x:c>
      <x:c r="K48" s="16" t="str">
        <x:f>IF(A48="","",IF(OR(NOT(ISNUMBER(E48)),E48&lt;=0),"",I48/E48))</x:f>
      </x:c>
      <x:c r="L48" s="17" t="str">
        <x:f>IF(A48="","",I48*F48)</x:f>
      </x:c>
      <x:c r="M48" t="str">
        <x:f>IF(A48="","",IF(OR(COUNTIF($A$5:$A$104,A48)&lt;&gt;1,NOT(ISNUMBER(E48)),E48&lt;=0,NOT(ISNUMBER(F48)),F48&lt;0,AND(G48&lt;&gt;"SIM",G48&lt;&gt;"NÃO")),"REVISAR CADASTRO",IF(G48&lt;&gt;"SIM","FORA DA EQUIPE",IF(K48&gt;Dashboard!$F$3,"ACIMA DA META",IF(H48&gt;=3,"RECORRÊNCIA","DENTRO DA META")))))</x:f>
      </x:c>
    </x:row>
    <x:row r="49">
      <x:c r="A49" s="13"/>
      <x:c r="B49" s="13"/>
      <x:c r="C49" s="13"/>
      <x:c r="D49" s="13"/>
      <x:c r="E49" s="14"/>
      <x:c r="F49" s="15"/>
      <x:c r="G49" s="13"/>
      <x:c r="H49" t="str">
        <x:f>IF(A49="","",COUNTIFS(Ocorrencias!$B$5:$B$304,A49,Ocorrencias!$C$5:$C$304,"&gt;="&amp;Dashboard!$B$3,Ocorrencias!$C$5:$C$304,"&lt;="&amp;Dashboard!$D$3,Ocorrencias!$O$5:$O$304,"OK"))</x:f>
      </x:c>
      <x:c r="I49" t="str">
        <x:f>IF(A49="","",SUMIFS(Ocorrencias!$H$5:$H$304,Ocorrencias!$B$5:$B$304,A49,Ocorrencias!$C$5:$C$304,"&gt;="&amp;Dashboard!$B$3,Ocorrencias!$C$5:$C$304,"&lt;="&amp;Dashboard!$D$3,Ocorrencias!$O$5:$O$304,"OK"))</x:f>
      </x:c>
      <x:c r="J49" t="str">
        <x:f>IF(A49="","",SUMIFS(Ocorrencias!$I$5:$I$304,Ocorrencias!$B$5:$B$304,A49,Ocorrencias!$C$5:$C$304,"&gt;="&amp;Dashboard!$B$3,Ocorrencias!$C$5:$C$304,"&lt;="&amp;Dashboard!$D$3,Ocorrencias!$O$5:$O$304,"OK"))</x:f>
      </x:c>
      <x:c r="K49" s="16" t="str">
        <x:f>IF(A49="","",IF(OR(NOT(ISNUMBER(E49)),E49&lt;=0),"",I49/E49))</x:f>
      </x:c>
      <x:c r="L49" s="17" t="str">
        <x:f>IF(A49="","",I49*F49)</x:f>
      </x:c>
      <x:c r="M49" t="str">
        <x:f>IF(A49="","",IF(OR(COUNTIF($A$5:$A$104,A49)&lt;&gt;1,NOT(ISNUMBER(E49)),E49&lt;=0,NOT(ISNUMBER(F49)),F49&lt;0,AND(G49&lt;&gt;"SIM",G49&lt;&gt;"NÃO")),"REVISAR CADASTRO",IF(G49&lt;&gt;"SIM","FORA DA EQUIPE",IF(K49&gt;Dashboard!$F$3,"ACIMA DA META",IF(H49&gt;=3,"RECORRÊNCIA","DENTRO DA META")))))</x:f>
      </x:c>
    </x:row>
    <x:row r="50">
      <x:c r="A50" s="13"/>
      <x:c r="B50" s="13"/>
      <x:c r="C50" s="13"/>
      <x:c r="D50" s="13"/>
      <x:c r="E50" s="14"/>
      <x:c r="F50" s="15"/>
      <x:c r="G50" s="13"/>
      <x:c r="H50" t="str">
        <x:f>IF(A50="","",COUNTIFS(Ocorrencias!$B$5:$B$304,A50,Ocorrencias!$C$5:$C$304,"&gt;="&amp;Dashboard!$B$3,Ocorrencias!$C$5:$C$304,"&lt;="&amp;Dashboard!$D$3,Ocorrencias!$O$5:$O$304,"OK"))</x:f>
      </x:c>
      <x:c r="I50" t="str">
        <x:f>IF(A50="","",SUMIFS(Ocorrencias!$H$5:$H$304,Ocorrencias!$B$5:$B$304,A50,Ocorrencias!$C$5:$C$304,"&gt;="&amp;Dashboard!$B$3,Ocorrencias!$C$5:$C$304,"&lt;="&amp;Dashboard!$D$3,Ocorrencias!$O$5:$O$304,"OK"))</x:f>
      </x:c>
      <x:c r="J50" t="str">
        <x:f>IF(A50="","",SUMIFS(Ocorrencias!$I$5:$I$304,Ocorrencias!$B$5:$B$304,A50,Ocorrencias!$C$5:$C$304,"&gt;="&amp;Dashboard!$B$3,Ocorrencias!$C$5:$C$304,"&lt;="&amp;Dashboard!$D$3,Ocorrencias!$O$5:$O$304,"OK"))</x:f>
      </x:c>
      <x:c r="K50" s="16" t="str">
        <x:f>IF(A50="","",IF(OR(NOT(ISNUMBER(E50)),E50&lt;=0),"",I50/E50))</x:f>
      </x:c>
      <x:c r="L50" s="17" t="str">
        <x:f>IF(A50="","",I50*F50)</x:f>
      </x:c>
      <x:c r="M50" t="str">
        <x:f>IF(A50="","",IF(OR(COUNTIF($A$5:$A$104,A50)&lt;&gt;1,NOT(ISNUMBER(E50)),E50&lt;=0,NOT(ISNUMBER(F50)),F50&lt;0,AND(G50&lt;&gt;"SIM",G50&lt;&gt;"NÃO")),"REVISAR CADASTRO",IF(G50&lt;&gt;"SIM","FORA DA EQUIPE",IF(K50&gt;Dashboard!$F$3,"ACIMA DA META",IF(H50&gt;=3,"RECORRÊNCIA","DENTRO DA META")))))</x:f>
      </x:c>
    </x:row>
    <x:row r="51">
      <x:c r="A51" s="13"/>
      <x:c r="B51" s="13"/>
      <x:c r="C51" s="13"/>
      <x:c r="D51" s="13"/>
      <x:c r="E51" s="14"/>
      <x:c r="F51" s="15"/>
      <x:c r="G51" s="13"/>
      <x:c r="H51" t="str">
        <x:f>IF(A51="","",COUNTIFS(Ocorrencias!$B$5:$B$304,A51,Ocorrencias!$C$5:$C$304,"&gt;="&amp;Dashboard!$B$3,Ocorrencias!$C$5:$C$304,"&lt;="&amp;Dashboard!$D$3,Ocorrencias!$O$5:$O$304,"OK"))</x:f>
      </x:c>
      <x:c r="I51" t="str">
        <x:f>IF(A51="","",SUMIFS(Ocorrencias!$H$5:$H$304,Ocorrencias!$B$5:$B$304,A51,Ocorrencias!$C$5:$C$304,"&gt;="&amp;Dashboard!$B$3,Ocorrencias!$C$5:$C$304,"&lt;="&amp;Dashboard!$D$3,Ocorrencias!$O$5:$O$304,"OK"))</x:f>
      </x:c>
      <x:c r="J51" t="str">
        <x:f>IF(A51="","",SUMIFS(Ocorrencias!$I$5:$I$304,Ocorrencias!$B$5:$B$304,A51,Ocorrencias!$C$5:$C$304,"&gt;="&amp;Dashboard!$B$3,Ocorrencias!$C$5:$C$304,"&lt;="&amp;Dashboard!$D$3,Ocorrencias!$O$5:$O$304,"OK"))</x:f>
      </x:c>
      <x:c r="K51" s="16" t="str">
        <x:f>IF(A51="","",IF(OR(NOT(ISNUMBER(E51)),E51&lt;=0),"",I51/E51))</x:f>
      </x:c>
      <x:c r="L51" s="17" t="str">
        <x:f>IF(A51="","",I51*F51)</x:f>
      </x:c>
      <x:c r="M51" t="str">
        <x:f>IF(A51="","",IF(OR(COUNTIF($A$5:$A$104,A51)&lt;&gt;1,NOT(ISNUMBER(E51)),E51&lt;=0,NOT(ISNUMBER(F51)),F51&lt;0,AND(G51&lt;&gt;"SIM",G51&lt;&gt;"NÃO")),"REVISAR CADASTRO",IF(G51&lt;&gt;"SIM","FORA DA EQUIPE",IF(K51&gt;Dashboard!$F$3,"ACIMA DA META",IF(H51&gt;=3,"RECORRÊNCIA","DENTRO DA META")))))</x:f>
      </x:c>
    </x:row>
    <x:row r="52">
      <x:c r="A52" s="13"/>
      <x:c r="B52" s="13"/>
      <x:c r="C52" s="13"/>
      <x:c r="D52" s="13"/>
      <x:c r="E52" s="14"/>
      <x:c r="F52" s="15"/>
      <x:c r="G52" s="13"/>
      <x:c r="H52" t="str">
        <x:f>IF(A52="","",COUNTIFS(Ocorrencias!$B$5:$B$304,A52,Ocorrencias!$C$5:$C$304,"&gt;="&amp;Dashboard!$B$3,Ocorrencias!$C$5:$C$304,"&lt;="&amp;Dashboard!$D$3,Ocorrencias!$O$5:$O$304,"OK"))</x:f>
      </x:c>
      <x:c r="I52" t="str">
        <x:f>IF(A52="","",SUMIFS(Ocorrencias!$H$5:$H$304,Ocorrencias!$B$5:$B$304,A52,Ocorrencias!$C$5:$C$304,"&gt;="&amp;Dashboard!$B$3,Ocorrencias!$C$5:$C$304,"&lt;="&amp;Dashboard!$D$3,Ocorrencias!$O$5:$O$304,"OK"))</x:f>
      </x:c>
      <x:c r="J52" t="str">
        <x:f>IF(A52="","",SUMIFS(Ocorrencias!$I$5:$I$304,Ocorrencias!$B$5:$B$304,A52,Ocorrencias!$C$5:$C$304,"&gt;="&amp;Dashboard!$B$3,Ocorrencias!$C$5:$C$304,"&lt;="&amp;Dashboard!$D$3,Ocorrencias!$O$5:$O$304,"OK"))</x:f>
      </x:c>
      <x:c r="K52" s="16" t="str">
        <x:f>IF(A52="","",IF(OR(NOT(ISNUMBER(E52)),E52&lt;=0),"",I52/E52))</x:f>
      </x:c>
      <x:c r="L52" s="17" t="str">
        <x:f>IF(A52="","",I52*F52)</x:f>
      </x:c>
      <x:c r="M52" t="str">
        <x:f>IF(A52="","",IF(OR(COUNTIF($A$5:$A$104,A52)&lt;&gt;1,NOT(ISNUMBER(E52)),E52&lt;=0,NOT(ISNUMBER(F52)),F52&lt;0,AND(G52&lt;&gt;"SIM",G52&lt;&gt;"NÃO")),"REVISAR CADASTRO",IF(G52&lt;&gt;"SIM","FORA DA EQUIPE",IF(K52&gt;Dashboard!$F$3,"ACIMA DA META",IF(H52&gt;=3,"RECORRÊNCIA","DENTRO DA META")))))</x:f>
      </x:c>
    </x:row>
    <x:row r="53">
      <x:c r="A53" s="13"/>
      <x:c r="B53" s="13"/>
      <x:c r="C53" s="13"/>
      <x:c r="D53" s="13"/>
      <x:c r="E53" s="14"/>
      <x:c r="F53" s="15"/>
      <x:c r="G53" s="13"/>
      <x:c r="H53" t="str">
        <x:f>IF(A53="","",COUNTIFS(Ocorrencias!$B$5:$B$304,A53,Ocorrencias!$C$5:$C$304,"&gt;="&amp;Dashboard!$B$3,Ocorrencias!$C$5:$C$304,"&lt;="&amp;Dashboard!$D$3,Ocorrencias!$O$5:$O$304,"OK"))</x:f>
      </x:c>
      <x:c r="I53" t="str">
        <x:f>IF(A53="","",SUMIFS(Ocorrencias!$H$5:$H$304,Ocorrencias!$B$5:$B$304,A53,Ocorrencias!$C$5:$C$304,"&gt;="&amp;Dashboard!$B$3,Ocorrencias!$C$5:$C$304,"&lt;="&amp;Dashboard!$D$3,Ocorrencias!$O$5:$O$304,"OK"))</x:f>
      </x:c>
      <x:c r="J53" t="str">
        <x:f>IF(A53="","",SUMIFS(Ocorrencias!$I$5:$I$304,Ocorrencias!$B$5:$B$304,A53,Ocorrencias!$C$5:$C$304,"&gt;="&amp;Dashboard!$B$3,Ocorrencias!$C$5:$C$304,"&lt;="&amp;Dashboard!$D$3,Ocorrencias!$O$5:$O$304,"OK"))</x:f>
      </x:c>
      <x:c r="K53" s="16" t="str">
        <x:f>IF(A53="","",IF(OR(NOT(ISNUMBER(E53)),E53&lt;=0),"",I53/E53))</x:f>
      </x:c>
      <x:c r="L53" s="17" t="str">
        <x:f>IF(A53="","",I53*F53)</x:f>
      </x:c>
      <x:c r="M53" t="str">
        <x:f>IF(A53="","",IF(OR(COUNTIF($A$5:$A$104,A53)&lt;&gt;1,NOT(ISNUMBER(E53)),E53&lt;=0,NOT(ISNUMBER(F53)),F53&lt;0,AND(G53&lt;&gt;"SIM",G53&lt;&gt;"NÃO")),"REVISAR CADASTRO",IF(G53&lt;&gt;"SIM","FORA DA EQUIPE",IF(K53&gt;Dashboard!$F$3,"ACIMA DA META",IF(H53&gt;=3,"RECORRÊNCIA","DENTRO DA META")))))</x:f>
      </x:c>
    </x:row>
    <x:row r="54">
      <x:c r="A54" s="13"/>
      <x:c r="B54" s="13"/>
      <x:c r="C54" s="13"/>
      <x:c r="D54" s="13"/>
      <x:c r="E54" s="14"/>
      <x:c r="F54" s="15"/>
      <x:c r="G54" s="13"/>
      <x:c r="H54" t="str">
        <x:f>IF(A54="","",COUNTIFS(Ocorrencias!$B$5:$B$304,A54,Ocorrencias!$C$5:$C$304,"&gt;="&amp;Dashboard!$B$3,Ocorrencias!$C$5:$C$304,"&lt;="&amp;Dashboard!$D$3,Ocorrencias!$O$5:$O$304,"OK"))</x:f>
      </x:c>
      <x:c r="I54" t="str">
        <x:f>IF(A54="","",SUMIFS(Ocorrencias!$H$5:$H$304,Ocorrencias!$B$5:$B$304,A54,Ocorrencias!$C$5:$C$304,"&gt;="&amp;Dashboard!$B$3,Ocorrencias!$C$5:$C$304,"&lt;="&amp;Dashboard!$D$3,Ocorrencias!$O$5:$O$304,"OK"))</x:f>
      </x:c>
      <x:c r="J54" t="str">
        <x:f>IF(A54="","",SUMIFS(Ocorrencias!$I$5:$I$304,Ocorrencias!$B$5:$B$304,A54,Ocorrencias!$C$5:$C$304,"&gt;="&amp;Dashboard!$B$3,Ocorrencias!$C$5:$C$304,"&lt;="&amp;Dashboard!$D$3,Ocorrencias!$O$5:$O$304,"OK"))</x:f>
      </x:c>
      <x:c r="K54" s="16" t="str">
        <x:f>IF(A54="","",IF(OR(NOT(ISNUMBER(E54)),E54&lt;=0),"",I54/E54))</x:f>
      </x:c>
      <x:c r="L54" s="17" t="str">
        <x:f>IF(A54="","",I54*F54)</x:f>
      </x:c>
      <x:c r="M54" t="str">
        <x:f>IF(A54="","",IF(OR(COUNTIF($A$5:$A$104,A54)&lt;&gt;1,NOT(ISNUMBER(E54)),E54&lt;=0,NOT(ISNUMBER(F54)),F54&lt;0,AND(G54&lt;&gt;"SIM",G54&lt;&gt;"NÃO")),"REVISAR CADASTRO",IF(G54&lt;&gt;"SIM","FORA DA EQUIPE",IF(K54&gt;Dashboard!$F$3,"ACIMA DA META",IF(H54&gt;=3,"RECORRÊNCIA","DENTRO DA META")))))</x:f>
      </x:c>
    </x:row>
    <x:row r="55">
      <x:c r="A55" s="13"/>
      <x:c r="B55" s="13"/>
      <x:c r="C55" s="13"/>
      <x:c r="D55" s="13"/>
      <x:c r="E55" s="14"/>
      <x:c r="F55" s="15"/>
      <x:c r="G55" s="13"/>
      <x:c r="H55" t="str">
        <x:f>IF(A55="","",COUNTIFS(Ocorrencias!$B$5:$B$304,A55,Ocorrencias!$C$5:$C$304,"&gt;="&amp;Dashboard!$B$3,Ocorrencias!$C$5:$C$304,"&lt;="&amp;Dashboard!$D$3,Ocorrencias!$O$5:$O$304,"OK"))</x:f>
      </x:c>
      <x:c r="I55" t="str">
        <x:f>IF(A55="","",SUMIFS(Ocorrencias!$H$5:$H$304,Ocorrencias!$B$5:$B$304,A55,Ocorrencias!$C$5:$C$304,"&gt;="&amp;Dashboard!$B$3,Ocorrencias!$C$5:$C$304,"&lt;="&amp;Dashboard!$D$3,Ocorrencias!$O$5:$O$304,"OK"))</x:f>
      </x:c>
      <x:c r="J55" t="str">
        <x:f>IF(A55="","",SUMIFS(Ocorrencias!$I$5:$I$304,Ocorrencias!$B$5:$B$304,A55,Ocorrencias!$C$5:$C$304,"&gt;="&amp;Dashboard!$B$3,Ocorrencias!$C$5:$C$304,"&lt;="&amp;Dashboard!$D$3,Ocorrencias!$O$5:$O$304,"OK"))</x:f>
      </x:c>
      <x:c r="K55" s="16" t="str">
        <x:f>IF(A55="","",IF(OR(NOT(ISNUMBER(E55)),E55&lt;=0),"",I55/E55))</x:f>
      </x:c>
      <x:c r="L55" s="17" t="str">
        <x:f>IF(A55="","",I55*F55)</x:f>
      </x:c>
      <x:c r="M55" t="str">
        <x:f>IF(A55="","",IF(OR(COUNTIF($A$5:$A$104,A55)&lt;&gt;1,NOT(ISNUMBER(E55)),E55&lt;=0,NOT(ISNUMBER(F55)),F55&lt;0,AND(G55&lt;&gt;"SIM",G55&lt;&gt;"NÃO")),"REVISAR CADASTRO",IF(G55&lt;&gt;"SIM","FORA DA EQUIPE",IF(K55&gt;Dashboard!$F$3,"ACIMA DA META",IF(H55&gt;=3,"RECORRÊNCIA","DENTRO DA META")))))</x:f>
      </x:c>
    </x:row>
    <x:row r="56">
      <x:c r="A56" s="13"/>
      <x:c r="B56" s="13"/>
      <x:c r="C56" s="13"/>
      <x:c r="D56" s="13"/>
      <x:c r="E56" s="14"/>
      <x:c r="F56" s="15"/>
      <x:c r="G56" s="13"/>
      <x:c r="H56" t="str">
        <x:f>IF(A56="","",COUNTIFS(Ocorrencias!$B$5:$B$304,A56,Ocorrencias!$C$5:$C$304,"&gt;="&amp;Dashboard!$B$3,Ocorrencias!$C$5:$C$304,"&lt;="&amp;Dashboard!$D$3,Ocorrencias!$O$5:$O$304,"OK"))</x:f>
      </x:c>
      <x:c r="I56" t="str">
        <x:f>IF(A56="","",SUMIFS(Ocorrencias!$H$5:$H$304,Ocorrencias!$B$5:$B$304,A56,Ocorrencias!$C$5:$C$304,"&gt;="&amp;Dashboard!$B$3,Ocorrencias!$C$5:$C$304,"&lt;="&amp;Dashboard!$D$3,Ocorrencias!$O$5:$O$304,"OK"))</x:f>
      </x:c>
      <x:c r="J56" t="str">
        <x:f>IF(A56="","",SUMIFS(Ocorrencias!$I$5:$I$304,Ocorrencias!$B$5:$B$304,A56,Ocorrencias!$C$5:$C$304,"&gt;="&amp;Dashboard!$B$3,Ocorrencias!$C$5:$C$304,"&lt;="&amp;Dashboard!$D$3,Ocorrencias!$O$5:$O$304,"OK"))</x:f>
      </x:c>
      <x:c r="K56" s="16" t="str">
        <x:f>IF(A56="","",IF(OR(NOT(ISNUMBER(E56)),E56&lt;=0),"",I56/E56))</x:f>
      </x:c>
      <x:c r="L56" s="17" t="str">
        <x:f>IF(A56="","",I56*F56)</x:f>
      </x:c>
      <x:c r="M56" t="str">
        <x:f>IF(A56="","",IF(OR(COUNTIF($A$5:$A$104,A56)&lt;&gt;1,NOT(ISNUMBER(E56)),E56&lt;=0,NOT(ISNUMBER(F56)),F56&lt;0,AND(G56&lt;&gt;"SIM",G56&lt;&gt;"NÃO")),"REVISAR CADASTRO",IF(G56&lt;&gt;"SIM","FORA DA EQUIPE",IF(K56&gt;Dashboard!$F$3,"ACIMA DA META",IF(H56&gt;=3,"RECORRÊNCIA","DENTRO DA META")))))</x:f>
      </x:c>
    </x:row>
    <x:row r="57">
      <x:c r="A57" s="13"/>
      <x:c r="B57" s="13"/>
      <x:c r="C57" s="13"/>
      <x:c r="D57" s="13"/>
      <x:c r="E57" s="14"/>
      <x:c r="F57" s="15"/>
      <x:c r="G57" s="13"/>
      <x:c r="H57" t="str">
        <x:f>IF(A57="","",COUNTIFS(Ocorrencias!$B$5:$B$304,A57,Ocorrencias!$C$5:$C$304,"&gt;="&amp;Dashboard!$B$3,Ocorrencias!$C$5:$C$304,"&lt;="&amp;Dashboard!$D$3,Ocorrencias!$O$5:$O$304,"OK"))</x:f>
      </x:c>
      <x:c r="I57" t="str">
        <x:f>IF(A57="","",SUMIFS(Ocorrencias!$H$5:$H$304,Ocorrencias!$B$5:$B$304,A57,Ocorrencias!$C$5:$C$304,"&gt;="&amp;Dashboard!$B$3,Ocorrencias!$C$5:$C$304,"&lt;="&amp;Dashboard!$D$3,Ocorrencias!$O$5:$O$304,"OK"))</x:f>
      </x:c>
      <x:c r="J57" t="str">
        <x:f>IF(A57="","",SUMIFS(Ocorrencias!$I$5:$I$304,Ocorrencias!$B$5:$B$304,A57,Ocorrencias!$C$5:$C$304,"&gt;="&amp;Dashboard!$B$3,Ocorrencias!$C$5:$C$304,"&lt;="&amp;Dashboard!$D$3,Ocorrencias!$O$5:$O$304,"OK"))</x:f>
      </x:c>
      <x:c r="K57" s="16" t="str">
        <x:f>IF(A57="","",IF(OR(NOT(ISNUMBER(E57)),E57&lt;=0),"",I57/E57))</x:f>
      </x:c>
      <x:c r="L57" s="17" t="str">
        <x:f>IF(A57="","",I57*F57)</x:f>
      </x:c>
      <x:c r="M57" t="str">
        <x:f>IF(A57="","",IF(OR(COUNTIF($A$5:$A$104,A57)&lt;&gt;1,NOT(ISNUMBER(E57)),E57&lt;=0,NOT(ISNUMBER(F57)),F57&lt;0,AND(G57&lt;&gt;"SIM",G57&lt;&gt;"NÃO")),"REVISAR CADASTRO",IF(G57&lt;&gt;"SIM","FORA DA EQUIPE",IF(K57&gt;Dashboard!$F$3,"ACIMA DA META",IF(H57&gt;=3,"RECORRÊNCIA","DENTRO DA META")))))</x:f>
      </x:c>
    </x:row>
    <x:row r="58">
      <x:c r="A58" s="13"/>
      <x:c r="B58" s="13"/>
      <x:c r="C58" s="13"/>
      <x:c r="D58" s="13"/>
      <x:c r="E58" s="14"/>
      <x:c r="F58" s="15"/>
      <x:c r="G58" s="13"/>
      <x:c r="H58" t="str">
        <x:f>IF(A58="","",COUNTIFS(Ocorrencias!$B$5:$B$304,A58,Ocorrencias!$C$5:$C$304,"&gt;="&amp;Dashboard!$B$3,Ocorrencias!$C$5:$C$304,"&lt;="&amp;Dashboard!$D$3,Ocorrencias!$O$5:$O$304,"OK"))</x:f>
      </x:c>
      <x:c r="I58" t="str">
        <x:f>IF(A58="","",SUMIFS(Ocorrencias!$H$5:$H$304,Ocorrencias!$B$5:$B$304,A58,Ocorrencias!$C$5:$C$304,"&gt;="&amp;Dashboard!$B$3,Ocorrencias!$C$5:$C$304,"&lt;="&amp;Dashboard!$D$3,Ocorrencias!$O$5:$O$304,"OK"))</x:f>
      </x:c>
      <x:c r="J58" t="str">
        <x:f>IF(A58="","",SUMIFS(Ocorrencias!$I$5:$I$304,Ocorrencias!$B$5:$B$304,A58,Ocorrencias!$C$5:$C$304,"&gt;="&amp;Dashboard!$B$3,Ocorrencias!$C$5:$C$304,"&lt;="&amp;Dashboard!$D$3,Ocorrencias!$O$5:$O$304,"OK"))</x:f>
      </x:c>
      <x:c r="K58" s="16" t="str">
        <x:f>IF(A58="","",IF(OR(NOT(ISNUMBER(E58)),E58&lt;=0),"",I58/E58))</x:f>
      </x:c>
      <x:c r="L58" s="17" t="str">
        <x:f>IF(A58="","",I58*F58)</x:f>
      </x:c>
      <x:c r="M58" t="str">
        <x:f>IF(A58="","",IF(OR(COUNTIF($A$5:$A$104,A58)&lt;&gt;1,NOT(ISNUMBER(E58)),E58&lt;=0,NOT(ISNUMBER(F58)),F58&lt;0,AND(G58&lt;&gt;"SIM",G58&lt;&gt;"NÃO")),"REVISAR CADASTRO",IF(G58&lt;&gt;"SIM","FORA DA EQUIPE",IF(K58&gt;Dashboard!$F$3,"ACIMA DA META",IF(H58&gt;=3,"RECORRÊNCIA","DENTRO DA META")))))</x:f>
      </x:c>
    </x:row>
    <x:row r="59">
      <x:c r="A59" s="13"/>
      <x:c r="B59" s="13"/>
      <x:c r="C59" s="13"/>
      <x:c r="D59" s="13"/>
      <x:c r="E59" s="14"/>
      <x:c r="F59" s="15"/>
      <x:c r="G59" s="13"/>
      <x:c r="H59" t="str">
        <x:f>IF(A59="","",COUNTIFS(Ocorrencias!$B$5:$B$304,A59,Ocorrencias!$C$5:$C$304,"&gt;="&amp;Dashboard!$B$3,Ocorrencias!$C$5:$C$304,"&lt;="&amp;Dashboard!$D$3,Ocorrencias!$O$5:$O$304,"OK"))</x:f>
      </x:c>
      <x:c r="I59" t="str">
        <x:f>IF(A59="","",SUMIFS(Ocorrencias!$H$5:$H$304,Ocorrencias!$B$5:$B$304,A59,Ocorrencias!$C$5:$C$304,"&gt;="&amp;Dashboard!$B$3,Ocorrencias!$C$5:$C$304,"&lt;="&amp;Dashboard!$D$3,Ocorrencias!$O$5:$O$304,"OK"))</x:f>
      </x:c>
      <x:c r="J59" t="str">
        <x:f>IF(A59="","",SUMIFS(Ocorrencias!$I$5:$I$304,Ocorrencias!$B$5:$B$304,A59,Ocorrencias!$C$5:$C$304,"&gt;="&amp;Dashboard!$B$3,Ocorrencias!$C$5:$C$304,"&lt;="&amp;Dashboard!$D$3,Ocorrencias!$O$5:$O$304,"OK"))</x:f>
      </x:c>
      <x:c r="K59" s="16" t="str">
        <x:f>IF(A59="","",IF(OR(NOT(ISNUMBER(E59)),E59&lt;=0),"",I59/E59))</x:f>
      </x:c>
      <x:c r="L59" s="17" t="str">
        <x:f>IF(A59="","",I59*F59)</x:f>
      </x:c>
      <x:c r="M59" t="str">
        <x:f>IF(A59="","",IF(OR(COUNTIF($A$5:$A$104,A59)&lt;&gt;1,NOT(ISNUMBER(E59)),E59&lt;=0,NOT(ISNUMBER(F59)),F59&lt;0,AND(G59&lt;&gt;"SIM",G59&lt;&gt;"NÃO")),"REVISAR CADASTRO",IF(G59&lt;&gt;"SIM","FORA DA EQUIPE",IF(K59&gt;Dashboard!$F$3,"ACIMA DA META",IF(H59&gt;=3,"RECORRÊNCIA","DENTRO DA META")))))</x:f>
      </x:c>
    </x:row>
    <x:row r="60">
      <x:c r="A60" s="13"/>
      <x:c r="B60" s="13"/>
      <x:c r="C60" s="13"/>
      <x:c r="D60" s="13"/>
      <x:c r="E60" s="14"/>
      <x:c r="F60" s="15"/>
      <x:c r="G60" s="13"/>
      <x:c r="H60" t="str">
        <x:f>IF(A60="","",COUNTIFS(Ocorrencias!$B$5:$B$304,A60,Ocorrencias!$C$5:$C$304,"&gt;="&amp;Dashboard!$B$3,Ocorrencias!$C$5:$C$304,"&lt;="&amp;Dashboard!$D$3,Ocorrencias!$O$5:$O$304,"OK"))</x:f>
      </x:c>
      <x:c r="I60" t="str">
        <x:f>IF(A60="","",SUMIFS(Ocorrencias!$H$5:$H$304,Ocorrencias!$B$5:$B$304,A60,Ocorrencias!$C$5:$C$304,"&gt;="&amp;Dashboard!$B$3,Ocorrencias!$C$5:$C$304,"&lt;="&amp;Dashboard!$D$3,Ocorrencias!$O$5:$O$304,"OK"))</x:f>
      </x:c>
      <x:c r="J60" t="str">
        <x:f>IF(A60="","",SUMIFS(Ocorrencias!$I$5:$I$304,Ocorrencias!$B$5:$B$304,A60,Ocorrencias!$C$5:$C$304,"&gt;="&amp;Dashboard!$B$3,Ocorrencias!$C$5:$C$304,"&lt;="&amp;Dashboard!$D$3,Ocorrencias!$O$5:$O$304,"OK"))</x:f>
      </x:c>
      <x:c r="K60" s="16" t="str">
        <x:f>IF(A60="","",IF(OR(NOT(ISNUMBER(E60)),E60&lt;=0),"",I60/E60))</x:f>
      </x:c>
      <x:c r="L60" s="17" t="str">
        <x:f>IF(A60="","",I60*F60)</x:f>
      </x:c>
      <x:c r="M60" t="str">
        <x:f>IF(A60="","",IF(OR(COUNTIF($A$5:$A$104,A60)&lt;&gt;1,NOT(ISNUMBER(E60)),E60&lt;=0,NOT(ISNUMBER(F60)),F60&lt;0,AND(G60&lt;&gt;"SIM",G60&lt;&gt;"NÃO")),"REVISAR CADASTRO",IF(G60&lt;&gt;"SIM","FORA DA EQUIPE",IF(K60&gt;Dashboard!$F$3,"ACIMA DA META",IF(H60&gt;=3,"RECORRÊNCIA","DENTRO DA META")))))</x:f>
      </x:c>
    </x:row>
    <x:row r="61">
      <x:c r="A61" s="13"/>
      <x:c r="B61" s="13"/>
      <x:c r="C61" s="13"/>
      <x:c r="D61" s="13"/>
      <x:c r="E61" s="14"/>
      <x:c r="F61" s="15"/>
      <x:c r="G61" s="13"/>
      <x:c r="H61" t="str">
        <x:f>IF(A61="","",COUNTIFS(Ocorrencias!$B$5:$B$304,A61,Ocorrencias!$C$5:$C$304,"&gt;="&amp;Dashboard!$B$3,Ocorrencias!$C$5:$C$304,"&lt;="&amp;Dashboard!$D$3,Ocorrencias!$O$5:$O$304,"OK"))</x:f>
      </x:c>
      <x:c r="I61" t="str">
        <x:f>IF(A61="","",SUMIFS(Ocorrencias!$H$5:$H$304,Ocorrencias!$B$5:$B$304,A61,Ocorrencias!$C$5:$C$304,"&gt;="&amp;Dashboard!$B$3,Ocorrencias!$C$5:$C$304,"&lt;="&amp;Dashboard!$D$3,Ocorrencias!$O$5:$O$304,"OK"))</x:f>
      </x:c>
      <x:c r="J61" t="str">
        <x:f>IF(A61="","",SUMIFS(Ocorrencias!$I$5:$I$304,Ocorrencias!$B$5:$B$304,A61,Ocorrencias!$C$5:$C$304,"&gt;="&amp;Dashboard!$B$3,Ocorrencias!$C$5:$C$304,"&lt;="&amp;Dashboard!$D$3,Ocorrencias!$O$5:$O$304,"OK"))</x:f>
      </x:c>
      <x:c r="K61" s="16" t="str">
        <x:f>IF(A61="","",IF(OR(NOT(ISNUMBER(E61)),E61&lt;=0),"",I61/E61))</x:f>
      </x:c>
      <x:c r="L61" s="17" t="str">
        <x:f>IF(A61="","",I61*F61)</x:f>
      </x:c>
      <x:c r="M61" t="str">
        <x:f>IF(A61="","",IF(OR(COUNTIF($A$5:$A$104,A61)&lt;&gt;1,NOT(ISNUMBER(E61)),E61&lt;=0,NOT(ISNUMBER(F61)),F61&lt;0,AND(G61&lt;&gt;"SIM",G61&lt;&gt;"NÃO")),"REVISAR CADASTRO",IF(G61&lt;&gt;"SIM","FORA DA EQUIPE",IF(K61&gt;Dashboard!$F$3,"ACIMA DA META",IF(H61&gt;=3,"RECORRÊNCIA","DENTRO DA META")))))</x:f>
      </x:c>
    </x:row>
    <x:row r="62">
      <x:c r="A62" s="13"/>
      <x:c r="B62" s="13"/>
      <x:c r="C62" s="13"/>
      <x:c r="D62" s="13"/>
      <x:c r="E62" s="14"/>
      <x:c r="F62" s="15"/>
      <x:c r="G62" s="13"/>
      <x:c r="H62" t="str">
        <x:f>IF(A62="","",COUNTIFS(Ocorrencias!$B$5:$B$304,A62,Ocorrencias!$C$5:$C$304,"&gt;="&amp;Dashboard!$B$3,Ocorrencias!$C$5:$C$304,"&lt;="&amp;Dashboard!$D$3,Ocorrencias!$O$5:$O$304,"OK"))</x:f>
      </x:c>
      <x:c r="I62" t="str">
        <x:f>IF(A62="","",SUMIFS(Ocorrencias!$H$5:$H$304,Ocorrencias!$B$5:$B$304,A62,Ocorrencias!$C$5:$C$304,"&gt;="&amp;Dashboard!$B$3,Ocorrencias!$C$5:$C$304,"&lt;="&amp;Dashboard!$D$3,Ocorrencias!$O$5:$O$304,"OK"))</x:f>
      </x:c>
      <x:c r="J62" t="str">
        <x:f>IF(A62="","",SUMIFS(Ocorrencias!$I$5:$I$304,Ocorrencias!$B$5:$B$304,A62,Ocorrencias!$C$5:$C$304,"&gt;="&amp;Dashboard!$B$3,Ocorrencias!$C$5:$C$304,"&lt;="&amp;Dashboard!$D$3,Ocorrencias!$O$5:$O$304,"OK"))</x:f>
      </x:c>
      <x:c r="K62" s="16" t="str">
        <x:f>IF(A62="","",IF(OR(NOT(ISNUMBER(E62)),E62&lt;=0),"",I62/E62))</x:f>
      </x:c>
      <x:c r="L62" s="17" t="str">
        <x:f>IF(A62="","",I62*F62)</x:f>
      </x:c>
      <x:c r="M62" t="str">
        <x:f>IF(A62="","",IF(OR(COUNTIF($A$5:$A$104,A62)&lt;&gt;1,NOT(ISNUMBER(E62)),E62&lt;=0,NOT(ISNUMBER(F62)),F62&lt;0,AND(G62&lt;&gt;"SIM",G62&lt;&gt;"NÃO")),"REVISAR CADASTRO",IF(G62&lt;&gt;"SIM","FORA DA EQUIPE",IF(K62&gt;Dashboard!$F$3,"ACIMA DA META",IF(H62&gt;=3,"RECORRÊNCIA","DENTRO DA META")))))</x:f>
      </x:c>
    </x:row>
    <x:row r="63">
      <x:c r="A63" s="13"/>
      <x:c r="B63" s="13"/>
      <x:c r="C63" s="13"/>
      <x:c r="D63" s="13"/>
      <x:c r="E63" s="14"/>
      <x:c r="F63" s="15"/>
      <x:c r="G63" s="13"/>
      <x:c r="H63" t="str">
        <x:f>IF(A63="","",COUNTIFS(Ocorrencias!$B$5:$B$304,A63,Ocorrencias!$C$5:$C$304,"&gt;="&amp;Dashboard!$B$3,Ocorrencias!$C$5:$C$304,"&lt;="&amp;Dashboard!$D$3,Ocorrencias!$O$5:$O$304,"OK"))</x:f>
      </x:c>
      <x:c r="I63" t="str">
        <x:f>IF(A63="","",SUMIFS(Ocorrencias!$H$5:$H$304,Ocorrencias!$B$5:$B$304,A63,Ocorrencias!$C$5:$C$304,"&gt;="&amp;Dashboard!$B$3,Ocorrencias!$C$5:$C$304,"&lt;="&amp;Dashboard!$D$3,Ocorrencias!$O$5:$O$304,"OK"))</x:f>
      </x:c>
      <x:c r="J63" t="str">
        <x:f>IF(A63="","",SUMIFS(Ocorrencias!$I$5:$I$304,Ocorrencias!$B$5:$B$304,A63,Ocorrencias!$C$5:$C$304,"&gt;="&amp;Dashboard!$B$3,Ocorrencias!$C$5:$C$304,"&lt;="&amp;Dashboard!$D$3,Ocorrencias!$O$5:$O$304,"OK"))</x:f>
      </x:c>
      <x:c r="K63" s="16" t="str">
        <x:f>IF(A63="","",IF(OR(NOT(ISNUMBER(E63)),E63&lt;=0),"",I63/E63))</x:f>
      </x:c>
      <x:c r="L63" s="17" t="str">
        <x:f>IF(A63="","",I63*F63)</x:f>
      </x:c>
      <x:c r="M63" t="str">
        <x:f>IF(A63="","",IF(OR(COUNTIF($A$5:$A$104,A63)&lt;&gt;1,NOT(ISNUMBER(E63)),E63&lt;=0,NOT(ISNUMBER(F63)),F63&lt;0,AND(G63&lt;&gt;"SIM",G63&lt;&gt;"NÃO")),"REVISAR CADASTRO",IF(G63&lt;&gt;"SIM","FORA DA EQUIPE",IF(K63&gt;Dashboard!$F$3,"ACIMA DA META",IF(H63&gt;=3,"RECORRÊNCIA","DENTRO DA META")))))</x:f>
      </x:c>
    </x:row>
    <x:row r="64">
      <x:c r="A64" s="13"/>
      <x:c r="B64" s="13"/>
      <x:c r="C64" s="13"/>
      <x:c r="D64" s="13"/>
      <x:c r="E64" s="14"/>
      <x:c r="F64" s="15"/>
      <x:c r="G64" s="13"/>
      <x:c r="H64" t="str">
        <x:f>IF(A64="","",COUNTIFS(Ocorrencias!$B$5:$B$304,A64,Ocorrencias!$C$5:$C$304,"&gt;="&amp;Dashboard!$B$3,Ocorrencias!$C$5:$C$304,"&lt;="&amp;Dashboard!$D$3,Ocorrencias!$O$5:$O$304,"OK"))</x:f>
      </x:c>
      <x:c r="I64" t="str">
        <x:f>IF(A64="","",SUMIFS(Ocorrencias!$H$5:$H$304,Ocorrencias!$B$5:$B$304,A64,Ocorrencias!$C$5:$C$304,"&gt;="&amp;Dashboard!$B$3,Ocorrencias!$C$5:$C$304,"&lt;="&amp;Dashboard!$D$3,Ocorrencias!$O$5:$O$304,"OK"))</x:f>
      </x:c>
      <x:c r="J64" t="str">
        <x:f>IF(A64="","",SUMIFS(Ocorrencias!$I$5:$I$304,Ocorrencias!$B$5:$B$304,A64,Ocorrencias!$C$5:$C$304,"&gt;="&amp;Dashboard!$B$3,Ocorrencias!$C$5:$C$304,"&lt;="&amp;Dashboard!$D$3,Ocorrencias!$O$5:$O$304,"OK"))</x:f>
      </x:c>
      <x:c r="K64" s="16" t="str">
        <x:f>IF(A64="","",IF(OR(NOT(ISNUMBER(E64)),E64&lt;=0),"",I64/E64))</x:f>
      </x:c>
      <x:c r="L64" s="17" t="str">
        <x:f>IF(A64="","",I64*F64)</x:f>
      </x:c>
      <x:c r="M64" t="str">
        <x:f>IF(A64="","",IF(OR(COUNTIF($A$5:$A$104,A64)&lt;&gt;1,NOT(ISNUMBER(E64)),E64&lt;=0,NOT(ISNUMBER(F64)),F64&lt;0,AND(G64&lt;&gt;"SIM",G64&lt;&gt;"NÃO")),"REVISAR CADASTRO",IF(G64&lt;&gt;"SIM","FORA DA EQUIPE",IF(K64&gt;Dashboard!$F$3,"ACIMA DA META",IF(H64&gt;=3,"RECORRÊNCIA","DENTRO DA META")))))</x:f>
      </x:c>
    </x:row>
    <x:row r="65">
      <x:c r="A65" s="13"/>
      <x:c r="B65" s="13"/>
      <x:c r="C65" s="13"/>
      <x:c r="D65" s="13"/>
      <x:c r="E65" s="14"/>
      <x:c r="F65" s="15"/>
      <x:c r="G65" s="13"/>
      <x:c r="H65" t="str">
        <x:f>IF(A65="","",COUNTIFS(Ocorrencias!$B$5:$B$304,A65,Ocorrencias!$C$5:$C$304,"&gt;="&amp;Dashboard!$B$3,Ocorrencias!$C$5:$C$304,"&lt;="&amp;Dashboard!$D$3,Ocorrencias!$O$5:$O$304,"OK"))</x:f>
      </x:c>
      <x:c r="I65" t="str">
        <x:f>IF(A65="","",SUMIFS(Ocorrencias!$H$5:$H$304,Ocorrencias!$B$5:$B$304,A65,Ocorrencias!$C$5:$C$304,"&gt;="&amp;Dashboard!$B$3,Ocorrencias!$C$5:$C$304,"&lt;="&amp;Dashboard!$D$3,Ocorrencias!$O$5:$O$304,"OK"))</x:f>
      </x:c>
      <x:c r="J65" t="str">
        <x:f>IF(A65="","",SUMIFS(Ocorrencias!$I$5:$I$304,Ocorrencias!$B$5:$B$304,A65,Ocorrencias!$C$5:$C$304,"&gt;="&amp;Dashboard!$B$3,Ocorrencias!$C$5:$C$304,"&lt;="&amp;Dashboard!$D$3,Ocorrencias!$O$5:$O$304,"OK"))</x:f>
      </x:c>
      <x:c r="K65" s="16" t="str">
        <x:f>IF(A65="","",IF(OR(NOT(ISNUMBER(E65)),E65&lt;=0),"",I65/E65))</x:f>
      </x:c>
      <x:c r="L65" s="17" t="str">
        <x:f>IF(A65="","",I65*F65)</x:f>
      </x:c>
      <x:c r="M65" t="str">
        <x:f>IF(A65="","",IF(OR(COUNTIF($A$5:$A$104,A65)&lt;&gt;1,NOT(ISNUMBER(E65)),E65&lt;=0,NOT(ISNUMBER(F65)),F65&lt;0,AND(G65&lt;&gt;"SIM",G65&lt;&gt;"NÃO")),"REVISAR CADASTRO",IF(G65&lt;&gt;"SIM","FORA DA EQUIPE",IF(K65&gt;Dashboard!$F$3,"ACIMA DA META",IF(H65&gt;=3,"RECORRÊNCIA","DENTRO DA META")))))</x:f>
      </x:c>
    </x:row>
    <x:row r="66">
      <x:c r="A66" s="13"/>
      <x:c r="B66" s="13"/>
      <x:c r="C66" s="13"/>
      <x:c r="D66" s="13"/>
      <x:c r="E66" s="14"/>
      <x:c r="F66" s="15"/>
      <x:c r="G66" s="13"/>
      <x:c r="H66" t="str">
        <x:f>IF(A66="","",COUNTIFS(Ocorrencias!$B$5:$B$304,A66,Ocorrencias!$C$5:$C$304,"&gt;="&amp;Dashboard!$B$3,Ocorrencias!$C$5:$C$304,"&lt;="&amp;Dashboard!$D$3,Ocorrencias!$O$5:$O$304,"OK"))</x:f>
      </x:c>
      <x:c r="I66" t="str">
        <x:f>IF(A66="","",SUMIFS(Ocorrencias!$H$5:$H$304,Ocorrencias!$B$5:$B$304,A66,Ocorrencias!$C$5:$C$304,"&gt;="&amp;Dashboard!$B$3,Ocorrencias!$C$5:$C$304,"&lt;="&amp;Dashboard!$D$3,Ocorrencias!$O$5:$O$304,"OK"))</x:f>
      </x:c>
      <x:c r="J66" t="str">
        <x:f>IF(A66="","",SUMIFS(Ocorrencias!$I$5:$I$304,Ocorrencias!$B$5:$B$304,A66,Ocorrencias!$C$5:$C$304,"&gt;="&amp;Dashboard!$B$3,Ocorrencias!$C$5:$C$304,"&lt;="&amp;Dashboard!$D$3,Ocorrencias!$O$5:$O$304,"OK"))</x:f>
      </x:c>
      <x:c r="K66" s="16" t="str">
        <x:f>IF(A66="","",IF(OR(NOT(ISNUMBER(E66)),E66&lt;=0),"",I66/E66))</x:f>
      </x:c>
      <x:c r="L66" s="17" t="str">
        <x:f>IF(A66="","",I66*F66)</x:f>
      </x:c>
      <x:c r="M66" t="str">
        <x:f>IF(A66="","",IF(OR(COUNTIF($A$5:$A$104,A66)&lt;&gt;1,NOT(ISNUMBER(E66)),E66&lt;=0,NOT(ISNUMBER(F66)),F66&lt;0,AND(G66&lt;&gt;"SIM",G66&lt;&gt;"NÃO")),"REVISAR CADASTRO",IF(G66&lt;&gt;"SIM","FORA DA EQUIPE",IF(K66&gt;Dashboard!$F$3,"ACIMA DA META",IF(H66&gt;=3,"RECORRÊNCIA","DENTRO DA META")))))</x:f>
      </x:c>
    </x:row>
    <x:row r="67">
      <x:c r="A67" s="13"/>
      <x:c r="B67" s="13"/>
      <x:c r="C67" s="13"/>
      <x:c r="D67" s="13"/>
      <x:c r="E67" s="14"/>
      <x:c r="F67" s="15"/>
      <x:c r="G67" s="13"/>
      <x:c r="H67" t="str">
        <x:f>IF(A67="","",COUNTIFS(Ocorrencias!$B$5:$B$304,A67,Ocorrencias!$C$5:$C$304,"&gt;="&amp;Dashboard!$B$3,Ocorrencias!$C$5:$C$304,"&lt;="&amp;Dashboard!$D$3,Ocorrencias!$O$5:$O$304,"OK"))</x:f>
      </x:c>
      <x:c r="I67" t="str">
        <x:f>IF(A67="","",SUMIFS(Ocorrencias!$H$5:$H$304,Ocorrencias!$B$5:$B$304,A67,Ocorrencias!$C$5:$C$304,"&gt;="&amp;Dashboard!$B$3,Ocorrencias!$C$5:$C$304,"&lt;="&amp;Dashboard!$D$3,Ocorrencias!$O$5:$O$304,"OK"))</x:f>
      </x:c>
      <x:c r="J67" t="str">
        <x:f>IF(A67="","",SUMIFS(Ocorrencias!$I$5:$I$304,Ocorrencias!$B$5:$B$304,A67,Ocorrencias!$C$5:$C$304,"&gt;="&amp;Dashboard!$B$3,Ocorrencias!$C$5:$C$304,"&lt;="&amp;Dashboard!$D$3,Ocorrencias!$O$5:$O$304,"OK"))</x:f>
      </x:c>
      <x:c r="K67" s="16" t="str">
        <x:f>IF(A67="","",IF(OR(NOT(ISNUMBER(E67)),E67&lt;=0),"",I67/E67))</x:f>
      </x:c>
      <x:c r="L67" s="17" t="str">
        <x:f>IF(A67="","",I67*F67)</x:f>
      </x:c>
      <x:c r="M67" t="str">
        <x:f>IF(A67="","",IF(OR(COUNTIF($A$5:$A$104,A67)&lt;&gt;1,NOT(ISNUMBER(E67)),E67&lt;=0,NOT(ISNUMBER(F67)),F67&lt;0,AND(G67&lt;&gt;"SIM",G67&lt;&gt;"NÃO")),"REVISAR CADASTRO",IF(G67&lt;&gt;"SIM","FORA DA EQUIPE",IF(K67&gt;Dashboard!$F$3,"ACIMA DA META",IF(H67&gt;=3,"RECORRÊNCIA","DENTRO DA META")))))</x:f>
      </x:c>
    </x:row>
    <x:row r="68">
      <x:c r="A68" s="13"/>
      <x:c r="B68" s="13"/>
      <x:c r="C68" s="13"/>
      <x:c r="D68" s="13"/>
      <x:c r="E68" s="14"/>
      <x:c r="F68" s="15"/>
      <x:c r="G68" s="13"/>
      <x:c r="H68" t="str">
        <x:f>IF(A68="","",COUNTIFS(Ocorrencias!$B$5:$B$304,A68,Ocorrencias!$C$5:$C$304,"&gt;="&amp;Dashboard!$B$3,Ocorrencias!$C$5:$C$304,"&lt;="&amp;Dashboard!$D$3,Ocorrencias!$O$5:$O$304,"OK"))</x:f>
      </x:c>
      <x:c r="I68" t="str">
        <x:f>IF(A68="","",SUMIFS(Ocorrencias!$H$5:$H$304,Ocorrencias!$B$5:$B$304,A68,Ocorrencias!$C$5:$C$304,"&gt;="&amp;Dashboard!$B$3,Ocorrencias!$C$5:$C$304,"&lt;="&amp;Dashboard!$D$3,Ocorrencias!$O$5:$O$304,"OK"))</x:f>
      </x:c>
      <x:c r="J68" t="str">
        <x:f>IF(A68="","",SUMIFS(Ocorrencias!$I$5:$I$304,Ocorrencias!$B$5:$B$304,A68,Ocorrencias!$C$5:$C$304,"&gt;="&amp;Dashboard!$B$3,Ocorrencias!$C$5:$C$304,"&lt;="&amp;Dashboard!$D$3,Ocorrencias!$O$5:$O$304,"OK"))</x:f>
      </x:c>
      <x:c r="K68" s="16" t="str">
        <x:f>IF(A68="","",IF(OR(NOT(ISNUMBER(E68)),E68&lt;=0),"",I68/E68))</x:f>
      </x:c>
      <x:c r="L68" s="17" t="str">
        <x:f>IF(A68="","",I68*F68)</x:f>
      </x:c>
      <x:c r="M68" t="str">
        <x:f>IF(A68="","",IF(OR(COUNTIF($A$5:$A$104,A68)&lt;&gt;1,NOT(ISNUMBER(E68)),E68&lt;=0,NOT(ISNUMBER(F68)),F68&lt;0,AND(G68&lt;&gt;"SIM",G68&lt;&gt;"NÃO")),"REVISAR CADASTRO",IF(G68&lt;&gt;"SIM","FORA DA EQUIPE",IF(K68&gt;Dashboard!$F$3,"ACIMA DA META",IF(H68&gt;=3,"RECORRÊNCIA","DENTRO DA META")))))</x:f>
      </x:c>
    </x:row>
    <x:row r="69">
      <x:c r="A69" s="13"/>
      <x:c r="B69" s="13"/>
      <x:c r="C69" s="13"/>
      <x:c r="D69" s="13"/>
      <x:c r="E69" s="14"/>
      <x:c r="F69" s="15"/>
      <x:c r="G69" s="13"/>
      <x:c r="H69" t="str">
        <x:f>IF(A69="","",COUNTIFS(Ocorrencias!$B$5:$B$304,A69,Ocorrencias!$C$5:$C$304,"&gt;="&amp;Dashboard!$B$3,Ocorrencias!$C$5:$C$304,"&lt;="&amp;Dashboard!$D$3,Ocorrencias!$O$5:$O$304,"OK"))</x:f>
      </x:c>
      <x:c r="I69" t="str">
        <x:f>IF(A69="","",SUMIFS(Ocorrencias!$H$5:$H$304,Ocorrencias!$B$5:$B$304,A69,Ocorrencias!$C$5:$C$304,"&gt;="&amp;Dashboard!$B$3,Ocorrencias!$C$5:$C$304,"&lt;="&amp;Dashboard!$D$3,Ocorrencias!$O$5:$O$304,"OK"))</x:f>
      </x:c>
      <x:c r="J69" t="str">
        <x:f>IF(A69="","",SUMIFS(Ocorrencias!$I$5:$I$304,Ocorrencias!$B$5:$B$304,A69,Ocorrencias!$C$5:$C$304,"&gt;="&amp;Dashboard!$B$3,Ocorrencias!$C$5:$C$304,"&lt;="&amp;Dashboard!$D$3,Ocorrencias!$O$5:$O$304,"OK"))</x:f>
      </x:c>
      <x:c r="K69" s="16" t="str">
        <x:f>IF(A69="","",IF(OR(NOT(ISNUMBER(E69)),E69&lt;=0),"",I69/E69))</x:f>
      </x:c>
      <x:c r="L69" s="17" t="str">
        <x:f>IF(A69="","",I69*F69)</x:f>
      </x:c>
      <x:c r="M69" t="str">
        <x:f>IF(A69="","",IF(OR(COUNTIF($A$5:$A$104,A69)&lt;&gt;1,NOT(ISNUMBER(E69)),E69&lt;=0,NOT(ISNUMBER(F69)),F69&lt;0,AND(G69&lt;&gt;"SIM",G69&lt;&gt;"NÃO")),"REVISAR CADASTRO",IF(G69&lt;&gt;"SIM","FORA DA EQUIPE",IF(K69&gt;Dashboard!$F$3,"ACIMA DA META",IF(H69&gt;=3,"RECORRÊNCIA","DENTRO DA META")))))</x:f>
      </x:c>
    </x:row>
    <x:row r="70">
      <x:c r="A70" s="13"/>
      <x:c r="B70" s="13"/>
      <x:c r="C70" s="13"/>
      <x:c r="D70" s="13"/>
      <x:c r="E70" s="14"/>
      <x:c r="F70" s="15"/>
      <x:c r="G70" s="13"/>
      <x:c r="H70" t="str">
        <x:f>IF(A70="","",COUNTIFS(Ocorrencias!$B$5:$B$304,A70,Ocorrencias!$C$5:$C$304,"&gt;="&amp;Dashboard!$B$3,Ocorrencias!$C$5:$C$304,"&lt;="&amp;Dashboard!$D$3,Ocorrencias!$O$5:$O$304,"OK"))</x:f>
      </x:c>
      <x:c r="I70" t="str">
        <x:f>IF(A70="","",SUMIFS(Ocorrencias!$H$5:$H$304,Ocorrencias!$B$5:$B$304,A70,Ocorrencias!$C$5:$C$304,"&gt;="&amp;Dashboard!$B$3,Ocorrencias!$C$5:$C$304,"&lt;="&amp;Dashboard!$D$3,Ocorrencias!$O$5:$O$304,"OK"))</x:f>
      </x:c>
      <x:c r="J70" t="str">
        <x:f>IF(A70="","",SUMIFS(Ocorrencias!$I$5:$I$304,Ocorrencias!$B$5:$B$304,A70,Ocorrencias!$C$5:$C$304,"&gt;="&amp;Dashboard!$B$3,Ocorrencias!$C$5:$C$304,"&lt;="&amp;Dashboard!$D$3,Ocorrencias!$O$5:$O$304,"OK"))</x:f>
      </x:c>
      <x:c r="K70" s="16" t="str">
        <x:f>IF(A70="","",IF(OR(NOT(ISNUMBER(E70)),E70&lt;=0),"",I70/E70))</x:f>
      </x:c>
      <x:c r="L70" s="17" t="str">
        <x:f>IF(A70="","",I70*F70)</x:f>
      </x:c>
      <x:c r="M70" t="str">
        <x:f>IF(A70="","",IF(OR(COUNTIF($A$5:$A$104,A70)&lt;&gt;1,NOT(ISNUMBER(E70)),E70&lt;=0,NOT(ISNUMBER(F70)),F70&lt;0,AND(G70&lt;&gt;"SIM",G70&lt;&gt;"NÃO")),"REVISAR CADASTRO",IF(G70&lt;&gt;"SIM","FORA DA EQUIPE",IF(K70&gt;Dashboard!$F$3,"ACIMA DA META",IF(H70&gt;=3,"RECORRÊNCIA","DENTRO DA META")))))</x:f>
      </x:c>
    </x:row>
    <x:row r="71">
      <x:c r="A71" s="13"/>
      <x:c r="B71" s="13"/>
      <x:c r="C71" s="13"/>
      <x:c r="D71" s="13"/>
      <x:c r="E71" s="14"/>
      <x:c r="F71" s="15"/>
      <x:c r="G71" s="13"/>
      <x:c r="H71" t="str">
        <x:f>IF(A71="","",COUNTIFS(Ocorrencias!$B$5:$B$304,A71,Ocorrencias!$C$5:$C$304,"&gt;="&amp;Dashboard!$B$3,Ocorrencias!$C$5:$C$304,"&lt;="&amp;Dashboard!$D$3,Ocorrencias!$O$5:$O$304,"OK"))</x:f>
      </x:c>
      <x:c r="I71" t="str">
        <x:f>IF(A71="","",SUMIFS(Ocorrencias!$H$5:$H$304,Ocorrencias!$B$5:$B$304,A71,Ocorrencias!$C$5:$C$304,"&gt;="&amp;Dashboard!$B$3,Ocorrencias!$C$5:$C$304,"&lt;="&amp;Dashboard!$D$3,Ocorrencias!$O$5:$O$304,"OK"))</x:f>
      </x:c>
      <x:c r="J71" t="str">
        <x:f>IF(A71="","",SUMIFS(Ocorrencias!$I$5:$I$304,Ocorrencias!$B$5:$B$304,A71,Ocorrencias!$C$5:$C$304,"&gt;="&amp;Dashboard!$B$3,Ocorrencias!$C$5:$C$304,"&lt;="&amp;Dashboard!$D$3,Ocorrencias!$O$5:$O$304,"OK"))</x:f>
      </x:c>
      <x:c r="K71" s="16" t="str">
        <x:f>IF(A71="","",IF(OR(NOT(ISNUMBER(E71)),E71&lt;=0),"",I71/E71))</x:f>
      </x:c>
      <x:c r="L71" s="17" t="str">
        <x:f>IF(A71="","",I71*F71)</x:f>
      </x:c>
      <x:c r="M71" t="str">
        <x:f>IF(A71="","",IF(OR(COUNTIF($A$5:$A$104,A71)&lt;&gt;1,NOT(ISNUMBER(E71)),E71&lt;=0,NOT(ISNUMBER(F71)),F71&lt;0,AND(G71&lt;&gt;"SIM",G71&lt;&gt;"NÃO")),"REVISAR CADASTRO",IF(G71&lt;&gt;"SIM","FORA DA EQUIPE",IF(K71&gt;Dashboard!$F$3,"ACIMA DA META",IF(H71&gt;=3,"RECORRÊNCIA","DENTRO DA META")))))</x:f>
      </x:c>
    </x:row>
    <x:row r="72">
      <x:c r="A72" s="13"/>
      <x:c r="B72" s="13"/>
      <x:c r="C72" s="13"/>
      <x:c r="D72" s="13"/>
      <x:c r="E72" s="14"/>
      <x:c r="F72" s="15"/>
      <x:c r="G72" s="13"/>
      <x:c r="H72" t="str">
        <x:f>IF(A72="","",COUNTIFS(Ocorrencias!$B$5:$B$304,A72,Ocorrencias!$C$5:$C$304,"&gt;="&amp;Dashboard!$B$3,Ocorrencias!$C$5:$C$304,"&lt;="&amp;Dashboard!$D$3,Ocorrencias!$O$5:$O$304,"OK"))</x:f>
      </x:c>
      <x:c r="I72" t="str">
        <x:f>IF(A72="","",SUMIFS(Ocorrencias!$H$5:$H$304,Ocorrencias!$B$5:$B$304,A72,Ocorrencias!$C$5:$C$304,"&gt;="&amp;Dashboard!$B$3,Ocorrencias!$C$5:$C$304,"&lt;="&amp;Dashboard!$D$3,Ocorrencias!$O$5:$O$304,"OK"))</x:f>
      </x:c>
      <x:c r="J72" t="str">
        <x:f>IF(A72="","",SUMIFS(Ocorrencias!$I$5:$I$304,Ocorrencias!$B$5:$B$304,A72,Ocorrencias!$C$5:$C$304,"&gt;="&amp;Dashboard!$B$3,Ocorrencias!$C$5:$C$304,"&lt;="&amp;Dashboard!$D$3,Ocorrencias!$O$5:$O$304,"OK"))</x:f>
      </x:c>
      <x:c r="K72" s="16" t="str">
        <x:f>IF(A72="","",IF(OR(NOT(ISNUMBER(E72)),E72&lt;=0),"",I72/E72))</x:f>
      </x:c>
      <x:c r="L72" s="17" t="str">
        <x:f>IF(A72="","",I72*F72)</x:f>
      </x:c>
      <x:c r="M72" t="str">
        <x:f>IF(A72="","",IF(OR(COUNTIF($A$5:$A$104,A72)&lt;&gt;1,NOT(ISNUMBER(E72)),E72&lt;=0,NOT(ISNUMBER(F72)),F72&lt;0,AND(G72&lt;&gt;"SIM",G72&lt;&gt;"NÃO")),"REVISAR CADASTRO",IF(G72&lt;&gt;"SIM","FORA DA EQUIPE",IF(K72&gt;Dashboard!$F$3,"ACIMA DA META",IF(H72&gt;=3,"RECORRÊNCIA","DENTRO DA META")))))</x:f>
      </x:c>
    </x:row>
    <x:row r="73">
      <x:c r="A73" s="13"/>
      <x:c r="B73" s="13"/>
      <x:c r="C73" s="13"/>
      <x:c r="D73" s="13"/>
      <x:c r="E73" s="14"/>
      <x:c r="F73" s="15"/>
      <x:c r="G73" s="13"/>
      <x:c r="H73" t="str">
        <x:f>IF(A73="","",COUNTIFS(Ocorrencias!$B$5:$B$304,A73,Ocorrencias!$C$5:$C$304,"&gt;="&amp;Dashboard!$B$3,Ocorrencias!$C$5:$C$304,"&lt;="&amp;Dashboard!$D$3,Ocorrencias!$O$5:$O$304,"OK"))</x:f>
      </x:c>
      <x:c r="I73" t="str">
        <x:f>IF(A73="","",SUMIFS(Ocorrencias!$H$5:$H$304,Ocorrencias!$B$5:$B$304,A73,Ocorrencias!$C$5:$C$304,"&gt;="&amp;Dashboard!$B$3,Ocorrencias!$C$5:$C$304,"&lt;="&amp;Dashboard!$D$3,Ocorrencias!$O$5:$O$304,"OK"))</x:f>
      </x:c>
      <x:c r="J73" t="str">
        <x:f>IF(A73="","",SUMIFS(Ocorrencias!$I$5:$I$304,Ocorrencias!$B$5:$B$304,A73,Ocorrencias!$C$5:$C$304,"&gt;="&amp;Dashboard!$B$3,Ocorrencias!$C$5:$C$304,"&lt;="&amp;Dashboard!$D$3,Ocorrencias!$O$5:$O$304,"OK"))</x:f>
      </x:c>
      <x:c r="K73" s="16" t="str">
        <x:f>IF(A73="","",IF(OR(NOT(ISNUMBER(E73)),E73&lt;=0),"",I73/E73))</x:f>
      </x:c>
      <x:c r="L73" s="17" t="str">
        <x:f>IF(A73="","",I73*F73)</x:f>
      </x:c>
      <x:c r="M73" t="str">
        <x:f>IF(A73="","",IF(OR(COUNTIF($A$5:$A$104,A73)&lt;&gt;1,NOT(ISNUMBER(E73)),E73&lt;=0,NOT(ISNUMBER(F73)),F73&lt;0,AND(G73&lt;&gt;"SIM",G73&lt;&gt;"NÃO")),"REVISAR CADASTRO",IF(G73&lt;&gt;"SIM","FORA DA EQUIPE",IF(K73&gt;Dashboard!$F$3,"ACIMA DA META",IF(H73&gt;=3,"RECORRÊNCIA","DENTRO DA META")))))</x:f>
      </x:c>
    </x:row>
    <x:row r="74">
      <x:c r="A74" s="13"/>
      <x:c r="B74" s="13"/>
      <x:c r="C74" s="13"/>
      <x:c r="D74" s="13"/>
      <x:c r="E74" s="14"/>
      <x:c r="F74" s="15"/>
      <x:c r="G74" s="13"/>
      <x:c r="H74" t="str">
        <x:f>IF(A74="","",COUNTIFS(Ocorrencias!$B$5:$B$304,A74,Ocorrencias!$C$5:$C$304,"&gt;="&amp;Dashboard!$B$3,Ocorrencias!$C$5:$C$304,"&lt;="&amp;Dashboard!$D$3,Ocorrencias!$O$5:$O$304,"OK"))</x:f>
      </x:c>
      <x:c r="I74" t="str">
        <x:f>IF(A74="","",SUMIFS(Ocorrencias!$H$5:$H$304,Ocorrencias!$B$5:$B$304,A74,Ocorrencias!$C$5:$C$304,"&gt;="&amp;Dashboard!$B$3,Ocorrencias!$C$5:$C$304,"&lt;="&amp;Dashboard!$D$3,Ocorrencias!$O$5:$O$304,"OK"))</x:f>
      </x:c>
      <x:c r="J74" t="str">
        <x:f>IF(A74="","",SUMIFS(Ocorrencias!$I$5:$I$304,Ocorrencias!$B$5:$B$304,A74,Ocorrencias!$C$5:$C$304,"&gt;="&amp;Dashboard!$B$3,Ocorrencias!$C$5:$C$304,"&lt;="&amp;Dashboard!$D$3,Ocorrencias!$O$5:$O$304,"OK"))</x:f>
      </x:c>
      <x:c r="K74" s="16" t="str">
        <x:f>IF(A74="","",IF(OR(NOT(ISNUMBER(E74)),E74&lt;=0),"",I74/E74))</x:f>
      </x:c>
      <x:c r="L74" s="17" t="str">
        <x:f>IF(A74="","",I74*F74)</x:f>
      </x:c>
      <x:c r="M74" t="str">
        <x:f>IF(A74="","",IF(OR(COUNTIF($A$5:$A$104,A74)&lt;&gt;1,NOT(ISNUMBER(E74)),E74&lt;=0,NOT(ISNUMBER(F74)),F74&lt;0,AND(G74&lt;&gt;"SIM",G74&lt;&gt;"NÃO")),"REVISAR CADASTRO",IF(G74&lt;&gt;"SIM","FORA DA EQUIPE",IF(K74&gt;Dashboard!$F$3,"ACIMA DA META",IF(H74&gt;=3,"RECORRÊNCIA","DENTRO DA META")))))</x:f>
      </x:c>
    </x:row>
    <x:row r="75">
      <x:c r="A75" s="13"/>
      <x:c r="B75" s="13"/>
      <x:c r="C75" s="13"/>
      <x:c r="D75" s="13"/>
      <x:c r="E75" s="14"/>
      <x:c r="F75" s="15"/>
      <x:c r="G75" s="13"/>
      <x:c r="H75" t="str">
        <x:f>IF(A75="","",COUNTIFS(Ocorrencias!$B$5:$B$304,A75,Ocorrencias!$C$5:$C$304,"&gt;="&amp;Dashboard!$B$3,Ocorrencias!$C$5:$C$304,"&lt;="&amp;Dashboard!$D$3,Ocorrencias!$O$5:$O$304,"OK"))</x:f>
      </x:c>
      <x:c r="I75" t="str">
        <x:f>IF(A75="","",SUMIFS(Ocorrencias!$H$5:$H$304,Ocorrencias!$B$5:$B$304,A75,Ocorrencias!$C$5:$C$304,"&gt;="&amp;Dashboard!$B$3,Ocorrencias!$C$5:$C$304,"&lt;="&amp;Dashboard!$D$3,Ocorrencias!$O$5:$O$304,"OK"))</x:f>
      </x:c>
      <x:c r="J75" t="str">
        <x:f>IF(A75="","",SUMIFS(Ocorrencias!$I$5:$I$304,Ocorrencias!$B$5:$B$304,A75,Ocorrencias!$C$5:$C$304,"&gt;="&amp;Dashboard!$B$3,Ocorrencias!$C$5:$C$304,"&lt;="&amp;Dashboard!$D$3,Ocorrencias!$O$5:$O$304,"OK"))</x:f>
      </x:c>
      <x:c r="K75" s="16" t="str">
        <x:f>IF(A75="","",IF(OR(NOT(ISNUMBER(E75)),E75&lt;=0),"",I75/E75))</x:f>
      </x:c>
      <x:c r="L75" s="17" t="str">
        <x:f>IF(A75="","",I75*F75)</x:f>
      </x:c>
      <x:c r="M75" t="str">
        <x:f>IF(A75="","",IF(OR(COUNTIF($A$5:$A$104,A75)&lt;&gt;1,NOT(ISNUMBER(E75)),E75&lt;=0,NOT(ISNUMBER(F75)),F75&lt;0,AND(G75&lt;&gt;"SIM",G75&lt;&gt;"NÃO")),"REVISAR CADASTRO",IF(G75&lt;&gt;"SIM","FORA DA EQUIPE",IF(K75&gt;Dashboard!$F$3,"ACIMA DA META",IF(H75&gt;=3,"RECORRÊNCIA","DENTRO DA META")))))</x:f>
      </x:c>
    </x:row>
    <x:row r="76">
      <x:c r="A76" s="13"/>
      <x:c r="B76" s="13"/>
      <x:c r="C76" s="13"/>
      <x:c r="D76" s="13"/>
      <x:c r="E76" s="14"/>
      <x:c r="F76" s="15"/>
      <x:c r="G76" s="13"/>
      <x:c r="H76" t="str">
        <x:f>IF(A76="","",COUNTIFS(Ocorrencias!$B$5:$B$304,A76,Ocorrencias!$C$5:$C$304,"&gt;="&amp;Dashboard!$B$3,Ocorrencias!$C$5:$C$304,"&lt;="&amp;Dashboard!$D$3,Ocorrencias!$O$5:$O$304,"OK"))</x:f>
      </x:c>
      <x:c r="I76" t="str">
        <x:f>IF(A76="","",SUMIFS(Ocorrencias!$H$5:$H$304,Ocorrencias!$B$5:$B$304,A76,Ocorrencias!$C$5:$C$304,"&gt;="&amp;Dashboard!$B$3,Ocorrencias!$C$5:$C$304,"&lt;="&amp;Dashboard!$D$3,Ocorrencias!$O$5:$O$304,"OK"))</x:f>
      </x:c>
      <x:c r="J76" t="str">
        <x:f>IF(A76="","",SUMIFS(Ocorrencias!$I$5:$I$304,Ocorrencias!$B$5:$B$304,A76,Ocorrencias!$C$5:$C$304,"&gt;="&amp;Dashboard!$B$3,Ocorrencias!$C$5:$C$304,"&lt;="&amp;Dashboard!$D$3,Ocorrencias!$O$5:$O$304,"OK"))</x:f>
      </x:c>
      <x:c r="K76" s="16" t="str">
        <x:f>IF(A76="","",IF(OR(NOT(ISNUMBER(E76)),E76&lt;=0),"",I76/E76))</x:f>
      </x:c>
      <x:c r="L76" s="17" t="str">
        <x:f>IF(A76="","",I76*F76)</x:f>
      </x:c>
      <x:c r="M76" t="str">
        <x:f>IF(A76="","",IF(OR(COUNTIF($A$5:$A$104,A76)&lt;&gt;1,NOT(ISNUMBER(E76)),E76&lt;=0,NOT(ISNUMBER(F76)),F76&lt;0,AND(G76&lt;&gt;"SIM",G76&lt;&gt;"NÃO")),"REVISAR CADASTRO",IF(G76&lt;&gt;"SIM","FORA DA EQUIPE",IF(K76&gt;Dashboard!$F$3,"ACIMA DA META",IF(H76&gt;=3,"RECORRÊNCIA","DENTRO DA META")))))</x:f>
      </x:c>
    </x:row>
    <x:row r="77">
      <x:c r="A77" s="13"/>
      <x:c r="B77" s="13"/>
      <x:c r="C77" s="13"/>
      <x:c r="D77" s="13"/>
      <x:c r="E77" s="14"/>
      <x:c r="F77" s="15"/>
      <x:c r="G77" s="13"/>
      <x:c r="H77" t="str">
        <x:f>IF(A77="","",COUNTIFS(Ocorrencias!$B$5:$B$304,A77,Ocorrencias!$C$5:$C$304,"&gt;="&amp;Dashboard!$B$3,Ocorrencias!$C$5:$C$304,"&lt;="&amp;Dashboard!$D$3,Ocorrencias!$O$5:$O$304,"OK"))</x:f>
      </x:c>
      <x:c r="I77" t="str">
        <x:f>IF(A77="","",SUMIFS(Ocorrencias!$H$5:$H$304,Ocorrencias!$B$5:$B$304,A77,Ocorrencias!$C$5:$C$304,"&gt;="&amp;Dashboard!$B$3,Ocorrencias!$C$5:$C$304,"&lt;="&amp;Dashboard!$D$3,Ocorrencias!$O$5:$O$304,"OK"))</x:f>
      </x:c>
      <x:c r="J77" t="str">
        <x:f>IF(A77="","",SUMIFS(Ocorrencias!$I$5:$I$304,Ocorrencias!$B$5:$B$304,A77,Ocorrencias!$C$5:$C$304,"&gt;="&amp;Dashboard!$B$3,Ocorrencias!$C$5:$C$304,"&lt;="&amp;Dashboard!$D$3,Ocorrencias!$O$5:$O$304,"OK"))</x:f>
      </x:c>
      <x:c r="K77" s="16" t="str">
        <x:f>IF(A77="","",IF(OR(NOT(ISNUMBER(E77)),E77&lt;=0),"",I77/E77))</x:f>
      </x:c>
      <x:c r="L77" s="17" t="str">
        <x:f>IF(A77="","",I77*F77)</x:f>
      </x:c>
      <x:c r="M77" t="str">
        <x:f>IF(A77="","",IF(OR(COUNTIF($A$5:$A$104,A77)&lt;&gt;1,NOT(ISNUMBER(E77)),E77&lt;=0,NOT(ISNUMBER(F77)),F77&lt;0,AND(G77&lt;&gt;"SIM",G77&lt;&gt;"NÃO")),"REVISAR CADASTRO",IF(G77&lt;&gt;"SIM","FORA DA EQUIPE",IF(K77&gt;Dashboard!$F$3,"ACIMA DA META",IF(H77&gt;=3,"RECORRÊNCIA","DENTRO DA META")))))</x:f>
      </x:c>
    </x:row>
    <x:row r="78">
      <x:c r="A78" s="13"/>
      <x:c r="B78" s="13"/>
      <x:c r="C78" s="13"/>
      <x:c r="D78" s="13"/>
      <x:c r="E78" s="14"/>
      <x:c r="F78" s="15"/>
      <x:c r="G78" s="13"/>
      <x:c r="H78" t="str">
        <x:f>IF(A78="","",COUNTIFS(Ocorrencias!$B$5:$B$304,A78,Ocorrencias!$C$5:$C$304,"&gt;="&amp;Dashboard!$B$3,Ocorrencias!$C$5:$C$304,"&lt;="&amp;Dashboard!$D$3,Ocorrencias!$O$5:$O$304,"OK"))</x:f>
      </x:c>
      <x:c r="I78" t="str">
        <x:f>IF(A78="","",SUMIFS(Ocorrencias!$H$5:$H$304,Ocorrencias!$B$5:$B$304,A78,Ocorrencias!$C$5:$C$304,"&gt;="&amp;Dashboard!$B$3,Ocorrencias!$C$5:$C$304,"&lt;="&amp;Dashboard!$D$3,Ocorrencias!$O$5:$O$304,"OK"))</x:f>
      </x:c>
      <x:c r="J78" t="str">
        <x:f>IF(A78="","",SUMIFS(Ocorrencias!$I$5:$I$304,Ocorrencias!$B$5:$B$304,A78,Ocorrencias!$C$5:$C$304,"&gt;="&amp;Dashboard!$B$3,Ocorrencias!$C$5:$C$304,"&lt;="&amp;Dashboard!$D$3,Ocorrencias!$O$5:$O$304,"OK"))</x:f>
      </x:c>
      <x:c r="K78" s="16" t="str">
        <x:f>IF(A78="","",IF(OR(NOT(ISNUMBER(E78)),E78&lt;=0),"",I78/E78))</x:f>
      </x:c>
      <x:c r="L78" s="17" t="str">
        <x:f>IF(A78="","",I78*F78)</x:f>
      </x:c>
      <x:c r="M78" t="str">
        <x:f>IF(A78="","",IF(OR(COUNTIF($A$5:$A$104,A78)&lt;&gt;1,NOT(ISNUMBER(E78)),E78&lt;=0,NOT(ISNUMBER(F78)),F78&lt;0,AND(G78&lt;&gt;"SIM",G78&lt;&gt;"NÃO")),"REVISAR CADASTRO",IF(G78&lt;&gt;"SIM","FORA DA EQUIPE",IF(K78&gt;Dashboard!$F$3,"ACIMA DA META",IF(H78&gt;=3,"RECORRÊNCIA","DENTRO DA META")))))</x:f>
      </x:c>
    </x:row>
    <x:row r="79">
      <x:c r="A79" s="13"/>
      <x:c r="B79" s="13"/>
      <x:c r="C79" s="13"/>
      <x:c r="D79" s="13"/>
      <x:c r="E79" s="14"/>
      <x:c r="F79" s="15"/>
      <x:c r="G79" s="13"/>
      <x:c r="H79" t="str">
        <x:f>IF(A79="","",COUNTIFS(Ocorrencias!$B$5:$B$304,A79,Ocorrencias!$C$5:$C$304,"&gt;="&amp;Dashboard!$B$3,Ocorrencias!$C$5:$C$304,"&lt;="&amp;Dashboard!$D$3,Ocorrencias!$O$5:$O$304,"OK"))</x:f>
      </x:c>
      <x:c r="I79" t="str">
        <x:f>IF(A79="","",SUMIFS(Ocorrencias!$H$5:$H$304,Ocorrencias!$B$5:$B$304,A79,Ocorrencias!$C$5:$C$304,"&gt;="&amp;Dashboard!$B$3,Ocorrencias!$C$5:$C$304,"&lt;="&amp;Dashboard!$D$3,Ocorrencias!$O$5:$O$304,"OK"))</x:f>
      </x:c>
      <x:c r="J79" t="str">
        <x:f>IF(A79="","",SUMIFS(Ocorrencias!$I$5:$I$304,Ocorrencias!$B$5:$B$304,A79,Ocorrencias!$C$5:$C$304,"&gt;="&amp;Dashboard!$B$3,Ocorrencias!$C$5:$C$304,"&lt;="&amp;Dashboard!$D$3,Ocorrencias!$O$5:$O$304,"OK"))</x:f>
      </x:c>
      <x:c r="K79" s="16" t="str">
        <x:f>IF(A79="","",IF(OR(NOT(ISNUMBER(E79)),E79&lt;=0),"",I79/E79))</x:f>
      </x:c>
      <x:c r="L79" s="17" t="str">
        <x:f>IF(A79="","",I79*F79)</x:f>
      </x:c>
      <x:c r="M79" t="str">
        <x:f>IF(A79="","",IF(OR(COUNTIF($A$5:$A$104,A79)&lt;&gt;1,NOT(ISNUMBER(E79)),E79&lt;=0,NOT(ISNUMBER(F79)),F79&lt;0,AND(G79&lt;&gt;"SIM",G79&lt;&gt;"NÃO")),"REVISAR CADASTRO",IF(G79&lt;&gt;"SIM","FORA DA EQUIPE",IF(K79&gt;Dashboard!$F$3,"ACIMA DA META",IF(H79&gt;=3,"RECORRÊNCIA","DENTRO DA META")))))</x:f>
      </x:c>
    </x:row>
    <x:row r="80">
      <x:c r="A80" s="13"/>
      <x:c r="B80" s="13"/>
      <x:c r="C80" s="13"/>
      <x:c r="D80" s="13"/>
      <x:c r="E80" s="14"/>
      <x:c r="F80" s="15"/>
      <x:c r="G80" s="13"/>
      <x:c r="H80" t="str">
        <x:f>IF(A80="","",COUNTIFS(Ocorrencias!$B$5:$B$304,A80,Ocorrencias!$C$5:$C$304,"&gt;="&amp;Dashboard!$B$3,Ocorrencias!$C$5:$C$304,"&lt;="&amp;Dashboard!$D$3,Ocorrencias!$O$5:$O$304,"OK"))</x:f>
      </x:c>
      <x:c r="I80" t="str">
        <x:f>IF(A80="","",SUMIFS(Ocorrencias!$H$5:$H$304,Ocorrencias!$B$5:$B$304,A80,Ocorrencias!$C$5:$C$304,"&gt;="&amp;Dashboard!$B$3,Ocorrencias!$C$5:$C$304,"&lt;="&amp;Dashboard!$D$3,Ocorrencias!$O$5:$O$304,"OK"))</x:f>
      </x:c>
      <x:c r="J80" t="str">
        <x:f>IF(A80="","",SUMIFS(Ocorrencias!$I$5:$I$304,Ocorrencias!$B$5:$B$304,A80,Ocorrencias!$C$5:$C$304,"&gt;="&amp;Dashboard!$B$3,Ocorrencias!$C$5:$C$304,"&lt;="&amp;Dashboard!$D$3,Ocorrencias!$O$5:$O$304,"OK"))</x:f>
      </x:c>
      <x:c r="K80" s="16" t="str">
        <x:f>IF(A80="","",IF(OR(NOT(ISNUMBER(E80)),E80&lt;=0),"",I80/E80))</x:f>
      </x:c>
      <x:c r="L80" s="17" t="str">
        <x:f>IF(A80="","",I80*F80)</x:f>
      </x:c>
      <x:c r="M80" t="str">
        <x:f>IF(A80="","",IF(OR(COUNTIF($A$5:$A$104,A80)&lt;&gt;1,NOT(ISNUMBER(E80)),E80&lt;=0,NOT(ISNUMBER(F80)),F80&lt;0,AND(G80&lt;&gt;"SIM",G80&lt;&gt;"NÃO")),"REVISAR CADASTRO",IF(G80&lt;&gt;"SIM","FORA DA EQUIPE",IF(K80&gt;Dashboard!$F$3,"ACIMA DA META",IF(H80&gt;=3,"RECORRÊNCIA","DENTRO DA META")))))</x:f>
      </x:c>
    </x:row>
    <x:row r="81">
      <x:c r="A81" s="13"/>
      <x:c r="B81" s="13"/>
      <x:c r="C81" s="13"/>
      <x:c r="D81" s="13"/>
      <x:c r="E81" s="14"/>
      <x:c r="F81" s="15"/>
      <x:c r="G81" s="13"/>
      <x:c r="H81" t="str">
        <x:f>IF(A81="","",COUNTIFS(Ocorrencias!$B$5:$B$304,A81,Ocorrencias!$C$5:$C$304,"&gt;="&amp;Dashboard!$B$3,Ocorrencias!$C$5:$C$304,"&lt;="&amp;Dashboard!$D$3,Ocorrencias!$O$5:$O$304,"OK"))</x:f>
      </x:c>
      <x:c r="I81" t="str">
        <x:f>IF(A81="","",SUMIFS(Ocorrencias!$H$5:$H$304,Ocorrencias!$B$5:$B$304,A81,Ocorrencias!$C$5:$C$304,"&gt;="&amp;Dashboard!$B$3,Ocorrencias!$C$5:$C$304,"&lt;="&amp;Dashboard!$D$3,Ocorrencias!$O$5:$O$304,"OK"))</x:f>
      </x:c>
      <x:c r="J81" t="str">
        <x:f>IF(A81="","",SUMIFS(Ocorrencias!$I$5:$I$304,Ocorrencias!$B$5:$B$304,A81,Ocorrencias!$C$5:$C$304,"&gt;="&amp;Dashboard!$B$3,Ocorrencias!$C$5:$C$304,"&lt;="&amp;Dashboard!$D$3,Ocorrencias!$O$5:$O$304,"OK"))</x:f>
      </x:c>
      <x:c r="K81" s="16" t="str">
        <x:f>IF(A81="","",IF(OR(NOT(ISNUMBER(E81)),E81&lt;=0),"",I81/E81))</x:f>
      </x:c>
      <x:c r="L81" s="17" t="str">
        <x:f>IF(A81="","",I81*F81)</x:f>
      </x:c>
      <x:c r="M81" t="str">
        <x:f>IF(A81="","",IF(OR(COUNTIF($A$5:$A$104,A81)&lt;&gt;1,NOT(ISNUMBER(E81)),E81&lt;=0,NOT(ISNUMBER(F81)),F81&lt;0,AND(G81&lt;&gt;"SIM",G81&lt;&gt;"NÃO")),"REVISAR CADASTRO",IF(G81&lt;&gt;"SIM","FORA DA EQUIPE",IF(K81&gt;Dashboard!$F$3,"ACIMA DA META",IF(H81&gt;=3,"RECORRÊNCIA","DENTRO DA META")))))</x:f>
      </x:c>
    </x:row>
    <x:row r="82">
      <x:c r="A82" s="13"/>
      <x:c r="B82" s="13"/>
      <x:c r="C82" s="13"/>
      <x:c r="D82" s="13"/>
      <x:c r="E82" s="14"/>
      <x:c r="F82" s="15"/>
      <x:c r="G82" s="13"/>
      <x:c r="H82" t="str">
        <x:f>IF(A82="","",COUNTIFS(Ocorrencias!$B$5:$B$304,A82,Ocorrencias!$C$5:$C$304,"&gt;="&amp;Dashboard!$B$3,Ocorrencias!$C$5:$C$304,"&lt;="&amp;Dashboard!$D$3,Ocorrencias!$O$5:$O$304,"OK"))</x:f>
      </x:c>
      <x:c r="I82" t="str">
        <x:f>IF(A82="","",SUMIFS(Ocorrencias!$H$5:$H$304,Ocorrencias!$B$5:$B$304,A82,Ocorrencias!$C$5:$C$304,"&gt;="&amp;Dashboard!$B$3,Ocorrencias!$C$5:$C$304,"&lt;="&amp;Dashboard!$D$3,Ocorrencias!$O$5:$O$304,"OK"))</x:f>
      </x:c>
      <x:c r="J82" t="str">
        <x:f>IF(A82="","",SUMIFS(Ocorrencias!$I$5:$I$304,Ocorrencias!$B$5:$B$304,A82,Ocorrencias!$C$5:$C$304,"&gt;="&amp;Dashboard!$B$3,Ocorrencias!$C$5:$C$304,"&lt;="&amp;Dashboard!$D$3,Ocorrencias!$O$5:$O$304,"OK"))</x:f>
      </x:c>
      <x:c r="K82" s="16" t="str">
        <x:f>IF(A82="","",IF(OR(NOT(ISNUMBER(E82)),E82&lt;=0),"",I82/E82))</x:f>
      </x:c>
      <x:c r="L82" s="17" t="str">
        <x:f>IF(A82="","",I82*F82)</x:f>
      </x:c>
      <x:c r="M82" t="str">
        <x:f>IF(A82="","",IF(OR(COUNTIF($A$5:$A$104,A82)&lt;&gt;1,NOT(ISNUMBER(E82)),E82&lt;=0,NOT(ISNUMBER(F82)),F82&lt;0,AND(G82&lt;&gt;"SIM",G82&lt;&gt;"NÃO")),"REVISAR CADASTRO",IF(G82&lt;&gt;"SIM","FORA DA EQUIPE",IF(K82&gt;Dashboard!$F$3,"ACIMA DA META",IF(H82&gt;=3,"RECORRÊNCIA","DENTRO DA META")))))</x:f>
      </x:c>
    </x:row>
    <x:row r="83">
      <x:c r="A83" s="13"/>
      <x:c r="B83" s="13"/>
      <x:c r="C83" s="13"/>
      <x:c r="D83" s="13"/>
      <x:c r="E83" s="14"/>
      <x:c r="F83" s="15"/>
      <x:c r="G83" s="13"/>
      <x:c r="H83" t="str">
        <x:f>IF(A83="","",COUNTIFS(Ocorrencias!$B$5:$B$304,A83,Ocorrencias!$C$5:$C$304,"&gt;="&amp;Dashboard!$B$3,Ocorrencias!$C$5:$C$304,"&lt;="&amp;Dashboard!$D$3,Ocorrencias!$O$5:$O$304,"OK"))</x:f>
      </x:c>
      <x:c r="I83" t="str">
        <x:f>IF(A83="","",SUMIFS(Ocorrencias!$H$5:$H$304,Ocorrencias!$B$5:$B$304,A83,Ocorrencias!$C$5:$C$304,"&gt;="&amp;Dashboard!$B$3,Ocorrencias!$C$5:$C$304,"&lt;="&amp;Dashboard!$D$3,Ocorrencias!$O$5:$O$304,"OK"))</x:f>
      </x:c>
      <x:c r="J83" t="str">
        <x:f>IF(A83="","",SUMIFS(Ocorrencias!$I$5:$I$304,Ocorrencias!$B$5:$B$304,A83,Ocorrencias!$C$5:$C$304,"&gt;="&amp;Dashboard!$B$3,Ocorrencias!$C$5:$C$304,"&lt;="&amp;Dashboard!$D$3,Ocorrencias!$O$5:$O$304,"OK"))</x:f>
      </x:c>
      <x:c r="K83" s="16" t="str">
        <x:f>IF(A83="","",IF(OR(NOT(ISNUMBER(E83)),E83&lt;=0),"",I83/E83))</x:f>
      </x:c>
      <x:c r="L83" s="17" t="str">
        <x:f>IF(A83="","",I83*F83)</x:f>
      </x:c>
      <x:c r="M83" t="str">
        <x:f>IF(A83="","",IF(OR(COUNTIF($A$5:$A$104,A83)&lt;&gt;1,NOT(ISNUMBER(E83)),E83&lt;=0,NOT(ISNUMBER(F83)),F83&lt;0,AND(G83&lt;&gt;"SIM",G83&lt;&gt;"NÃO")),"REVISAR CADASTRO",IF(G83&lt;&gt;"SIM","FORA DA EQUIPE",IF(K83&gt;Dashboard!$F$3,"ACIMA DA META",IF(H83&gt;=3,"RECORRÊNCIA","DENTRO DA META")))))</x:f>
      </x:c>
    </x:row>
    <x:row r="84">
      <x:c r="A84" s="13"/>
      <x:c r="B84" s="13"/>
      <x:c r="C84" s="13"/>
      <x:c r="D84" s="13"/>
      <x:c r="E84" s="14"/>
      <x:c r="F84" s="15"/>
      <x:c r="G84" s="13"/>
      <x:c r="H84" t="str">
        <x:f>IF(A84="","",COUNTIFS(Ocorrencias!$B$5:$B$304,A84,Ocorrencias!$C$5:$C$304,"&gt;="&amp;Dashboard!$B$3,Ocorrencias!$C$5:$C$304,"&lt;="&amp;Dashboard!$D$3,Ocorrencias!$O$5:$O$304,"OK"))</x:f>
      </x:c>
      <x:c r="I84" t="str">
        <x:f>IF(A84="","",SUMIFS(Ocorrencias!$H$5:$H$304,Ocorrencias!$B$5:$B$304,A84,Ocorrencias!$C$5:$C$304,"&gt;="&amp;Dashboard!$B$3,Ocorrencias!$C$5:$C$304,"&lt;="&amp;Dashboard!$D$3,Ocorrencias!$O$5:$O$304,"OK"))</x:f>
      </x:c>
      <x:c r="J84" t="str">
        <x:f>IF(A84="","",SUMIFS(Ocorrencias!$I$5:$I$304,Ocorrencias!$B$5:$B$304,A84,Ocorrencias!$C$5:$C$304,"&gt;="&amp;Dashboard!$B$3,Ocorrencias!$C$5:$C$304,"&lt;="&amp;Dashboard!$D$3,Ocorrencias!$O$5:$O$304,"OK"))</x:f>
      </x:c>
      <x:c r="K84" s="16" t="str">
        <x:f>IF(A84="","",IF(OR(NOT(ISNUMBER(E84)),E84&lt;=0),"",I84/E84))</x:f>
      </x:c>
      <x:c r="L84" s="17" t="str">
        <x:f>IF(A84="","",I84*F84)</x:f>
      </x:c>
      <x:c r="M84" t="str">
        <x:f>IF(A84="","",IF(OR(COUNTIF($A$5:$A$104,A84)&lt;&gt;1,NOT(ISNUMBER(E84)),E84&lt;=0,NOT(ISNUMBER(F84)),F84&lt;0,AND(G84&lt;&gt;"SIM",G84&lt;&gt;"NÃO")),"REVISAR CADASTRO",IF(G84&lt;&gt;"SIM","FORA DA EQUIPE",IF(K84&gt;Dashboard!$F$3,"ACIMA DA META",IF(H84&gt;=3,"RECORRÊNCIA","DENTRO DA META")))))</x:f>
      </x:c>
    </x:row>
    <x:row r="85">
      <x:c r="A85" s="13"/>
      <x:c r="B85" s="13"/>
      <x:c r="C85" s="13"/>
      <x:c r="D85" s="13"/>
      <x:c r="E85" s="14"/>
      <x:c r="F85" s="15"/>
      <x:c r="G85" s="13"/>
      <x:c r="H85" t="str">
        <x:f>IF(A85="","",COUNTIFS(Ocorrencias!$B$5:$B$304,A85,Ocorrencias!$C$5:$C$304,"&gt;="&amp;Dashboard!$B$3,Ocorrencias!$C$5:$C$304,"&lt;="&amp;Dashboard!$D$3,Ocorrencias!$O$5:$O$304,"OK"))</x:f>
      </x:c>
      <x:c r="I85" t="str">
        <x:f>IF(A85="","",SUMIFS(Ocorrencias!$H$5:$H$304,Ocorrencias!$B$5:$B$304,A85,Ocorrencias!$C$5:$C$304,"&gt;="&amp;Dashboard!$B$3,Ocorrencias!$C$5:$C$304,"&lt;="&amp;Dashboard!$D$3,Ocorrencias!$O$5:$O$304,"OK"))</x:f>
      </x:c>
      <x:c r="J85" t="str">
        <x:f>IF(A85="","",SUMIFS(Ocorrencias!$I$5:$I$304,Ocorrencias!$B$5:$B$304,A85,Ocorrencias!$C$5:$C$304,"&gt;="&amp;Dashboard!$B$3,Ocorrencias!$C$5:$C$304,"&lt;="&amp;Dashboard!$D$3,Ocorrencias!$O$5:$O$304,"OK"))</x:f>
      </x:c>
      <x:c r="K85" s="16" t="str">
        <x:f>IF(A85="","",IF(OR(NOT(ISNUMBER(E85)),E85&lt;=0),"",I85/E85))</x:f>
      </x:c>
      <x:c r="L85" s="17" t="str">
        <x:f>IF(A85="","",I85*F85)</x:f>
      </x:c>
      <x:c r="M85" t="str">
        <x:f>IF(A85="","",IF(OR(COUNTIF($A$5:$A$104,A85)&lt;&gt;1,NOT(ISNUMBER(E85)),E85&lt;=0,NOT(ISNUMBER(F85)),F85&lt;0,AND(G85&lt;&gt;"SIM",G85&lt;&gt;"NÃO")),"REVISAR CADASTRO",IF(G85&lt;&gt;"SIM","FORA DA EQUIPE",IF(K85&gt;Dashboard!$F$3,"ACIMA DA META",IF(H85&gt;=3,"RECORRÊNCIA","DENTRO DA META")))))</x:f>
      </x:c>
    </x:row>
    <x:row r="86">
      <x:c r="A86" s="13"/>
      <x:c r="B86" s="13"/>
      <x:c r="C86" s="13"/>
      <x:c r="D86" s="13"/>
      <x:c r="E86" s="14"/>
      <x:c r="F86" s="15"/>
      <x:c r="G86" s="13"/>
      <x:c r="H86" t="str">
        <x:f>IF(A86="","",COUNTIFS(Ocorrencias!$B$5:$B$304,A86,Ocorrencias!$C$5:$C$304,"&gt;="&amp;Dashboard!$B$3,Ocorrencias!$C$5:$C$304,"&lt;="&amp;Dashboard!$D$3,Ocorrencias!$O$5:$O$304,"OK"))</x:f>
      </x:c>
      <x:c r="I86" t="str">
        <x:f>IF(A86="","",SUMIFS(Ocorrencias!$H$5:$H$304,Ocorrencias!$B$5:$B$304,A86,Ocorrencias!$C$5:$C$304,"&gt;="&amp;Dashboard!$B$3,Ocorrencias!$C$5:$C$304,"&lt;="&amp;Dashboard!$D$3,Ocorrencias!$O$5:$O$304,"OK"))</x:f>
      </x:c>
      <x:c r="J86" t="str">
        <x:f>IF(A86="","",SUMIFS(Ocorrencias!$I$5:$I$304,Ocorrencias!$B$5:$B$304,A86,Ocorrencias!$C$5:$C$304,"&gt;="&amp;Dashboard!$B$3,Ocorrencias!$C$5:$C$304,"&lt;="&amp;Dashboard!$D$3,Ocorrencias!$O$5:$O$304,"OK"))</x:f>
      </x:c>
      <x:c r="K86" s="16" t="str">
        <x:f>IF(A86="","",IF(OR(NOT(ISNUMBER(E86)),E86&lt;=0),"",I86/E86))</x:f>
      </x:c>
      <x:c r="L86" s="17" t="str">
        <x:f>IF(A86="","",I86*F86)</x:f>
      </x:c>
      <x:c r="M86" t="str">
        <x:f>IF(A86="","",IF(OR(COUNTIF($A$5:$A$104,A86)&lt;&gt;1,NOT(ISNUMBER(E86)),E86&lt;=0,NOT(ISNUMBER(F86)),F86&lt;0,AND(G86&lt;&gt;"SIM",G86&lt;&gt;"NÃO")),"REVISAR CADASTRO",IF(G86&lt;&gt;"SIM","FORA DA EQUIPE",IF(K86&gt;Dashboard!$F$3,"ACIMA DA META",IF(H86&gt;=3,"RECORRÊNCIA","DENTRO DA META")))))</x:f>
      </x:c>
    </x:row>
    <x:row r="87">
      <x:c r="A87" s="13"/>
      <x:c r="B87" s="13"/>
      <x:c r="C87" s="13"/>
      <x:c r="D87" s="13"/>
      <x:c r="E87" s="14"/>
      <x:c r="F87" s="15"/>
      <x:c r="G87" s="13"/>
      <x:c r="H87" t="str">
        <x:f>IF(A87="","",COUNTIFS(Ocorrencias!$B$5:$B$304,A87,Ocorrencias!$C$5:$C$304,"&gt;="&amp;Dashboard!$B$3,Ocorrencias!$C$5:$C$304,"&lt;="&amp;Dashboard!$D$3,Ocorrencias!$O$5:$O$304,"OK"))</x:f>
      </x:c>
      <x:c r="I87" t="str">
        <x:f>IF(A87="","",SUMIFS(Ocorrencias!$H$5:$H$304,Ocorrencias!$B$5:$B$304,A87,Ocorrencias!$C$5:$C$304,"&gt;="&amp;Dashboard!$B$3,Ocorrencias!$C$5:$C$304,"&lt;="&amp;Dashboard!$D$3,Ocorrencias!$O$5:$O$304,"OK"))</x:f>
      </x:c>
      <x:c r="J87" t="str">
        <x:f>IF(A87="","",SUMIFS(Ocorrencias!$I$5:$I$304,Ocorrencias!$B$5:$B$304,A87,Ocorrencias!$C$5:$C$304,"&gt;="&amp;Dashboard!$B$3,Ocorrencias!$C$5:$C$304,"&lt;="&amp;Dashboard!$D$3,Ocorrencias!$O$5:$O$304,"OK"))</x:f>
      </x:c>
      <x:c r="K87" s="16" t="str">
        <x:f>IF(A87="","",IF(OR(NOT(ISNUMBER(E87)),E87&lt;=0),"",I87/E87))</x:f>
      </x:c>
      <x:c r="L87" s="17" t="str">
        <x:f>IF(A87="","",I87*F87)</x:f>
      </x:c>
      <x:c r="M87" t="str">
        <x:f>IF(A87="","",IF(OR(COUNTIF($A$5:$A$104,A87)&lt;&gt;1,NOT(ISNUMBER(E87)),E87&lt;=0,NOT(ISNUMBER(F87)),F87&lt;0,AND(G87&lt;&gt;"SIM",G87&lt;&gt;"NÃO")),"REVISAR CADASTRO",IF(G87&lt;&gt;"SIM","FORA DA EQUIPE",IF(K87&gt;Dashboard!$F$3,"ACIMA DA META",IF(H87&gt;=3,"RECORRÊNCIA","DENTRO DA META")))))</x:f>
      </x:c>
    </x:row>
    <x:row r="88">
      <x:c r="A88" s="13"/>
      <x:c r="B88" s="13"/>
      <x:c r="C88" s="13"/>
      <x:c r="D88" s="13"/>
      <x:c r="E88" s="14"/>
      <x:c r="F88" s="15"/>
      <x:c r="G88" s="13"/>
      <x:c r="H88" t="str">
        <x:f>IF(A88="","",COUNTIFS(Ocorrencias!$B$5:$B$304,A88,Ocorrencias!$C$5:$C$304,"&gt;="&amp;Dashboard!$B$3,Ocorrencias!$C$5:$C$304,"&lt;="&amp;Dashboard!$D$3,Ocorrencias!$O$5:$O$304,"OK"))</x:f>
      </x:c>
      <x:c r="I88" t="str">
        <x:f>IF(A88="","",SUMIFS(Ocorrencias!$H$5:$H$304,Ocorrencias!$B$5:$B$304,A88,Ocorrencias!$C$5:$C$304,"&gt;="&amp;Dashboard!$B$3,Ocorrencias!$C$5:$C$304,"&lt;="&amp;Dashboard!$D$3,Ocorrencias!$O$5:$O$304,"OK"))</x:f>
      </x:c>
      <x:c r="J88" t="str">
        <x:f>IF(A88="","",SUMIFS(Ocorrencias!$I$5:$I$304,Ocorrencias!$B$5:$B$304,A88,Ocorrencias!$C$5:$C$304,"&gt;="&amp;Dashboard!$B$3,Ocorrencias!$C$5:$C$304,"&lt;="&amp;Dashboard!$D$3,Ocorrencias!$O$5:$O$304,"OK"))</x:f>
      </x:c>
      <x:c r="K88" s="16" t="str">
        <x:f>IF(A88="","",IF(OR(NOT(ISNUMBER(E88)),E88&lt;=0),"",I88/E88))</x:f>
      </x:c>
      <x:c r="L88" s="17" t="str">
        <x:f>IF(A88="","",I88*F88)</x:f>
      </x:c>
      <x:c r="M88" t="str">
        <x:f>IF(A88="","",IF(OR(COUNTIF($A$5:$A$104,A88)&lt;&gt;1,NOT(ISNUMBER(E88)),E88&lt;=0,NOT(ISNUMBER(F88)),F88&lt;0,AND(G88&lt;&gt;"SIM",G88&lt;&gt;"NÃO")),"REVISAR CADASTRO",IF(G88&lt;&gt;"SIM","FORA DA EQUIPE",IF(K88&gt;Dashboard!$F$3,"ACIMA DA META",IF(H88&gt;=3,"RECORRÊNCIA","DENTRO DA META")))))</x:f>
      </x:c>
    </x:row>
    <x:row r="89">
      <x:c r="A89" s="13"/>
      <x:c r="B89" s="13"/>
      <x:c r="C89" s="13"/>
      <x:c r="D89" s="13"/>
      <x:c r="E89" s="14"/>
      <x:c r="F89" s="15"/>
      <x:c r="G89" s="13"/>
      <x:c r="H89" t="str">
        <x:f>IF(A89="","",COUNTIFS(Ocorrencias!$B$5:$B$304,A89,Ocorrencias!$C$5:$C$304,"&gt;="&amp;Dashboard!$B$3,Ocorrencias!$C$5:$C$304,"&lt;="&amp;Dashboard!$D$3,Ocorrencias!$O$5:$O$304,"OK"))</x:f>
      </x:c>
      <x:c r="I89" t="str">
        <x:f>IF(A89="","",SUMIFS(Ocorrencias!$H$5:$H$304,Ocorrencias!$B$5:$B$304,A89,Ocorrencias!$C$5:$C$304,"&gt;="&amp;Dashboard!$B$3,Ocorrencias!$C$5:$C$304,"&lt;="&amp;Dashboard!$D$3,Ocorrencias!$O$5:$O$304,"OK"))</x:f>
      </x:c>
      <x:c r="J89" t="str">
        <x:f>IF(A89="","",SUMIFS(Ocorrencias!$I$5:$I$304,Ocorrencias!$B$5:$B$304,A89,Ocorrencias!$C$5:$C$304,"&gt;="&amp;Dashboard!$B$3,Ocorrencias!$C$5:$C$304,"&lt;="&amp;Dashboard!$D$3,Ocorrencias!$O$5:$O$304,"OK"))</x:f>
      </x:c>
      <x:c r="K89" s="16" t="str">
        <x:f>IF(A89="","",IF(OR(NOT(ISNUMBER(E89)),E89&lt;=0),"",I89/E89))</x:f>
      </x:c>
      <x:c r="L89" s="17" t="str">
        <x:f>IF(A89="","",I89*F89)</x:f>
      </x:c>
      <x:c r="M89" t="str">
        <x:f>IF(A89="","",IF(OR(COUNTIF($A$5:$A$104,A89)&lt;&gt;1,NOT(ISNUMBER(E89)),E89&lt;=0,NOT(ISNUMBER(F89)),F89&lt;0,AND(G89&lt;&gt;"SIM",G89&lt;&gt;"NÃO")),"REVISAR CADASTRO",IF(G89&lt;&gt;"SIM","FORA DA EQUIPE",IF(K89&gt;Dashboard!$F$3,"ACIMA DA META",IF(H89&gt;=3,"RECORRÊNCIA","DENTRO DA META")))))</x:f>
      </x:c>
    </x:row>
    <x:row r="90">
      <x:c r="A90" s="13"/>
      <x:c r="B90" s="13"/>
      <x:c r="C90" s="13"/>
      <x:c r="D90" s="13"/>
      <x:c r="E90" s="14"/>
      <x:c r="F90" s="15"/>
      <x:c r="G90" s="13"/>
      <x:c r="H90" t="str">
        <x:f>IF(A90="","",COUNTIFS(Ocorrencias!$B$5:$B$304,A90,Ocorrencias!$C$5:$C$304,"&gt;="&amp;Dashboard!$B$3,Ocorrencias!$C$5:$C$304,"&lt;="&amp;Dashboard!$D$3,Ocorrencias!$O$5:$O$304,"OK"))</x:f>
      </x:c>
      <x:c r="I90" t="str">
        <x:f>IF(A90="","",SUMIFS(Ocorrencias!$H$5:$H$304,Ocorrencias!$B$5:$B$304,A90,Ocorrencias!$C$5:$C$304,"&gt;="&amp;Dashboard!$B$3,Ocorrencias!$C$5:$C$304,"&lt;="&amp;Dashboard!$D$3,Ocorrencias!$O$5:$O$304,"OK"))</x:f>
      </x:c>
      <x:c r="J90" t="str">
        <x:f>IF(A90="","",SUMIFS(Ocorrencias!$I$5:$I$304,Ocorrencias!$B$5:$B$304,A90,Ocorrencias!$C$5:$C$304,"&gt;="&amp;Dashboard!$B$3,Ocorrencias!$C$5:$C$304,"&lt;="&amp;Dashboard!$D$3,Ocorrencias!$O$5:$O$304,"OK"))</x:f>
      </x:c>
      <x:c r="K90" s="16" t="str">
        <x:f>IF(A90="","",IF(OR(NOT(ISNUMBER(E90)),E90&lt;=0),"",I90/E90))</x:f>
      </x:c>
      <x:c r="L90" s="17" t="str">
        <x:f>IF(A90="","",I90*F90)</x:f>
      </x:c>
      <x:c r="M90" t="str">
        <x:f>IF(A90="","",IF(OR(COUNTIF($A$5:$A$104,A90)&lt;&gt;1,NOT(ISNUMBER(E90)),E90&lt;=0,NOT(ISNUMBER(F90)),F90&lt;0,AND(G90&lt;&gt;"SIM",G90&lt;&gt;"NÃO")),"REVISAR CADASTRO",IF(G90&lt;&gt;"SIM","FORA DA EQUIPE",IF(K90&gt;Dashboard!$F$3,"ACIMA DA META",IF(H90&gt;=3,"RECORRÊNCIA","DENTRO DA META")))))</x:f>
      </x:c>
    </x:row>
    <x:row r="91">
      <x:c r="A91" s="13"/>
      <x:c r="B91" s="13"/>
      <x:c r="C91" s="13"/>
      <x:c r="D91" s="13"/>
      <x:c r="E91" s="14"/>
      <x:c r="F91" s="15"/>
      <x:c r="G91" s="13"/>
      <x:c r="H91" t="str">
        <x:f>IF(A91="","",COUNTIFS(Ocorrencias!$B$5:$B$304,A91,Ocorrencias!$C$5:$C$304,"&gt;="&amp;Dashboard!$B$3,Ocorrencias!$C$5:$C$304,"&lt;="&amp;Dashboard!$D$3,Ocorrencias!$O$5:$O$304,"OK"))</x:f>
      </x:c>
      <x:c r="I91" t="str">
        <x:f>IF(A91="","",SUMIFS(Ocorrencias!$H$5:$H$304,Ocorrencias!$B$5:$B$304,A91,Ocorrencias!$C$5:$C$304,"&gt;="&amp;Dashboard!$B$3,Ocorrencias!$C$5:$C$304,"&lt;="&amp;Dashboard!$D$3,Ocorrencias!$O$5:$O$304,"OK"))</x:f>
      </x:c>
      <x:c r="J91" t="str">
        <x:f>IF(A91="","",SUMIFS(Ocorrencias!$I$5:$I$304,Ocorrencias!$B$5:$B$304,A91,Ocorrencias!$C$5:$C$304,"&gt;="&amp;Dashboard!$B$3,Ocorrencias!$C$5:$C$304,"&lt;="&amp;Dashboard!$D$3,Ocorrencias!$O$5:$O$304,"OK"))</x:f>
      </x:c>
      <x:c r="K91" s="16" t="str">
        <x:f>IF(A91="","",IF(OR(NOT(ISNUMBER(E91)),E91&lt;=0),"",I91/E91))</x:f>
      </x:c>
      <x:c r="L91" s="17" t="str">
        <x:f>IF(A91="","",I91*F91)</x:f>
      </x:c>
      <x:c r="M91" t="str">
        <x:f>IF(A91="","",IF(OR(COUNTIF($A$5:$A$104,A91)&lt;&gt;1,NOT(ISNUMBER(E91)),E91&lt;=0,NOT(ISNUMBER(F91)),F91&lt;0,AND(G91&lt;&gt;"SIM",G91&lt;&gt;"NÃO")),"REVISAR CADASTRO",IF(G91&lt;&gt;"SIM","FORA DA EQUIPE",IF(K91&gt;Dashboard!$F$3,"ACIMA DA META",IF(H91&gt;=3,"RECORRÊNCIA","DENTRO DA META")))))</x:f>
      </x:c>
    </x:row>
    <x:row r="92">
      <x:c r="A92" s="13"/>
      <x:c r="B92" s="13"/>
      <x:c r="C92" s="13"/>
      <x:c r="D92" s="13"/>
      <x:c r="E92" s="14"/>
      <x:c r="F92" s="15"/>
      <x:c r="G92" s="13"/>
      <x:c r="H92" t="str">
        <x:f>IF(A92="","",COUNTIFS(Ocorrencias!$B$5:$B$304,A92,Ocorrencias!$C$5:$C$304,"&gt;="&amp;Dashboard!$B$3,Ocorrencias!$C$5:$C$304,"&lt;="&amp;Dashboard!$D$3,Ocorrencias!$O$5:$O$304,"OK"))</x:f>
      </x:c>
      <x:c r="I92" t="str">
        <x:f>IF(A92="","",SUMIFS(Ocorrencias!$H$5:$H$304,Ocorrencias!$B$5:$B$304,A92,Ocorrencias!$C$5:$C$304,"&gt;="&amp;Dashboard!$B$3,Ocorrencias!$C$5:$C$304,"&lt;="&amp;Dashboard!$D$3,Ocorrencias!$O$5:$O$304,"OK"))</x:f>
      </x:c>
      <x:c r="J92" t="str">
        <x:f>IF(A92="","",SUMIFS(Ocorrencias!$I$5:$I$304,Ocorrencias!$B$5:$B$304,A92,Ocorrencias!$C$5:$C$304,"&gt;="&amp;Dashboard!$B$3,Ocorrencias!$C$5:$C$304,"&lt;="&amp;Dashboard!$D$3,Ocorrencias!$O$5:$O$304,"OK"))</x:f>
      </x:c>
      <x:c r="K92" s="16" t="str">
        <x:f>IF(A92="","",IF(OR(NOT(ISNUMBER(E92)),E92&lt;=0),"",I92/E92))</x:f>
      </x:c>
      <x:c r="L92" s="17" t="str">
        <x:f>IF(A92="","",I92*F92)</x:f>
      </x:c>
      <x:c r="M92" t="str">
        <x:f>IF(A92="","",IF(OR(COUNTIF($A$5:$A$104,A92)&lt;&gt;1,NOT(ISNUMBER(E92)),E92&lt;=0,NOT(ISNUMBER(F92)),F92&lt;0,AND(G92&lt;&gt;"SIM",G92&lt;&gt;"NÃO")),"REVISAR CADASTRO",IF(G92&lt;&gt;"SIM","FORA DA EQUIPE",IF(K92&gt;Dashboard!$F$3,"ACIMA DA META",IF(H92&gt;=3,"RECORRÊNCIA","DENTRO DA META")))))</x:f>
      </x:c>
    </x:row>
    <x:row r="93">
      <x:c r="A93" s="13"/>
      <x:c r="B93" s="13"/>
      <x:c r="C93" s="13"/>
      <x:c r="D93" s="13"/>
      <x:c r="E93" s="14"/>
      <x:c r="F93" s="15"/>
      <x:c r="G93" s="13"/>
      <x:c r="H93" t="str">
        <x:f>IF(A93="","",COUNTIFS(Ocorrencias!$B$5:$B$304,A93,Ocorrencias!$C$5:$C$304,"&gt;="&amp;Dashboard!$B$3,Ocorrencias!$C$5:$C$304,"&lt;="&amp;Dashboard!$D$3,Ocorrencias!$O$5:$O$304,"OK"))</x:f>
      </x:c>
      <x:c r="I93" t="str">
        <x:f>IF(A93="","",SUMIFS(Ocorrencias!$H$5:$H$304,Ocorrencias!$B$5:$B$304,A93,Ocorrencias!$C$5:$C$304,"&gt;="&amp;Dashboard!$B$3,Ocorrencias!$C$5:$C$304,"&lt;="&amp;Dashboard!$D$3,Ocorrencias!$O$5:$O$304,"OK"))</x:f>
      </x:c>
      <x:c r="J93" t="str">
        <x:f>IF(A93="","",SUMIFS(Ocorrencias!$I$5:$I$304,Ocorrencias!$B$5:$B$304,A93,Ocorrencias!$C$5:$C$304,"&gt;="&amp;Dashboard!$B$3,Ocorrencias!$C$5:$C$304,"&lt;="&amp;Dashboard!$D$3,Ocorrencias!$O$5:$O$304,"OK"))</x:f>
      </x:c>
      <x:c r="K93" s="16" t="str">
        <x:f>IF(A93="","",IF(OR(NOT(ISNUMBER(E93)),E93&lt;=0),"",I93/E93))</x:f>
      </x:c>
      <x:c r="L93" s="17" t="str">
        <x:f>IF(A93="","",I93*F93)</x:f>
      </x:c>
      <x:c r="M93" t="str">
        <x:f>IF(A93="","",IF(OR(COUNTIF($A$5:$A$104,A93)&lt;&gt;1,NOT(ISNUMBER(E93)),E93&lt;=0,NOT(ISNUMBER(F93)),F93&lt;0,AND(G93&lt;&gt;"SIM",G93&lt;&gt;"NÃO")),"REVISAR CADASTRO",IF(G93&lt;&gt;"SIM","FORA DA EQUIPE",IF(K93&gt;Dashboard!$F$3,"ACIMA DA META",IF(H93&gt;=3,"RECORRÊNCIA","DENTRO DA META")))))</x:f>
      </x:c>
    </x:row>
    <x:row r="94">
      <x:c r="A94" s="13"/>
      <x:c r="B94" s="13"/>
      <x:c r="C94" s="13"/>
      <x:c r="D94" s="13"/>
      <x:c r="E94" s="14"/>
      <x:c r="F94" s="15"/>
      <x:c r="G94" s="13"/>
      <x:c r="H94" t="str">
        <x:f>IF(A94="","",COUNTIFS(Ocorrencias!$B$5:$B$304,A94,Ocorrencias!$C$5:$C$304,"&gt;="&amp;Dashboard!$B$3,Ocorrencias!$C$5:$C$304,"&lt;="&amp;Dashboard!$D$3,Ocorrencias!$O$5:$O$304,"OK"))</x:f>
      </x:c>
      <x:c r="I94" t="str">
        <x:f>IF(A94="","",SUMIFS(Ocorrencias!$H$5:$H$304,Ocorrencias!$B$5:$B$304,A94,Ocorrencias!$C$5:$C$304,"&gt;="&amp;Dashboard!$B$3,Ocorrencias!$C$5:$C$304,"&lt;="&amp;Dashboard!$D$3,Ocorrencias!$O$5:$O$304,"OK"))</x:f>
      </x:c>
      <x:c r="J94" t="str">
        <x:f>IF(A94="","",SUMIFS(Ocorrencias!$I$5:$I$304,Ocorrencias!$B$5:$B$304,A94,Ocorrencias!$C$5:$C$304,"&gt;="&amp;Dashboard!$B$3,Ocorrencias!$C$5:$C$304,"&lt;="&amp;Dashboard!$D$3,Ocorrencias!$O$5:$O$304,"OK"))</x:f>
      </x:c>
      <x:c r="K94" s="16" t="str">
        <x:f>IF(A94="","",IF(OR(NOT(ISNUMBER(E94)),E94&lt;=0),"",I94/E94))</x:f>
      </x:c>
      <x:c r="L94" s="17" t="str">
        <x:f>IF(A94="","",I94*F94)</x:f>
      </x:c>
      <x:c r="M94" t="str">
        <x:f>IF(A94="","",IF(OR(COUNTIF($A$5:$A$104,A94)&lt;&gt;1,NOT(ISNUMBER(E94)),E94&lt;=0,NOT(ISNUMBER(F94)),F94&lt;0,AND(G94&lt;&gt;"SIM",G94&lt;&gt;"NÃO")),"REVISAR CADASTRO",IF(G94&lt;&gt;"SIM","FORA DA EQUIPE",IF(K94&gt;Dashboard!$F$3,"ACIMA DA META",IF(H94&gt;=3,"RECORRÊNCIA","DENTRO DA META")))))</x:f>
      </x:c>
    </x:row>
    <x:row r="95">
      <x:c r="A95" s="13"/>
      <x:c r="B95" s="13"/>
      <x:c r="C95" s="13"/>
      <x:c r="D95" s="13"/>
      <x:c r="E95" s="14"/>
      <x:c r="F95" s="15"/>
      <x:c r="G95" s="13"/>
      <x:c r="H95" t="str">
        <x:f>IF(A95="","",COUNTIFS(Ocorrencias!$B$5:$B$304,A95,Ocorrencias!$C$5:$C$304,"&gt;="&amp;Dashboard!$B$3,Ocorrencias!$C$5:$C$304,"&lt;="&amp;Dashboard!$D$3,Ocorrencias!$O$5:$O$304,"OK"))</x:f>
      </x:c>
      <x:c r="I95" t="str">
        <x:f>IF(A95="","",SUMIFS(Ocorrencias!$H$5:$H$304,Ocorrencias!$B$5:$B$304,A95,Ocorrencias!$C$5:$C$304,"&gt;="&amp;Dashboard!$B$3,Ocorrencias!$C$5:$C$304,"&lt;="&amp;Dashboard!$D$3,Ocorrencias!$O$5:$O$304,"OK"))</x:f>
      </x:c>
      <x:c r="J95" t="str">
        <x:f>IF(A95="","",SUMIFS(Ocorrencias!$I$5:$I$304,Ocorrencias!$B$5:$B$304,A95,Ocorrencias!$C$5:$C$304,"&gt;="&amp;Dashboard!$B$3,Ocorrencias!$C$5:$C$304,"&lt;="&amp;Dashboard!$D$3,Ocorrencias!$O$5:$O$304,"OK"))</x:f>
      </x:c>
      <x:c r="K95" s="16" t="str">
        <x:f>IF(A95="","",IF(OR(NOT(ISNUMBER(E95)),E95&lt;=0),"",I95/E95))</x:f>
      </x:c>
      <x:c r="L95" s="17" t="str">
        <x:f>IF(A95="","",I95*F95)</x:f>
      </x:c>
      <x:c r="M95" t="str">
        <x:f>IF(A95="","",IF(OR(COUNTIF($A$5:$A$104,A95)&lt;&gt;1,NOT(ISNUMBER(E95)),E95&lt;=0,NOT(ISNUMBER(F95)),F95&lt;0,AND(G95&lt;&gt;"SIM",G95&lt;&gt;"NÃO")),"REVISAR CADASTRO",IF(G95&lt;&gt;"SIM","FORA DA EQUIPE",IF(K95&gt;Dashboard!$F$3,"ACIMA DA META",IF(H95&gt;=3,"RECORRÊNCIA","DENTRO DA META")))))</x:f>
      </x:c>
    </x:row>
    <x:row r="96">
      <x:c r="A96" s="13"/>
      <x:c r="B96" s="13"/>
      <x:c r="C96" s="13"/>
      <x:c r="D96" s="13"/>
      <x:c r="E96" s="14"/>
      <x:c r="F96" s="15"/>
      <x:c r="G96" s="13"/>
      <x:c r="H96" t="str">
        <x:f>IF(A96="","",COUNTIFS(Ocorrencias!$B$5:$B$304,A96,Ocorrencias!$C$5:$C$304,"&gt;="&amp;Dashboard!$B$3,Ocorrencias!$C$5:$C$304,"&lt;="&amp;Dashboard!$D$3,Ocorrencias!$O$5:$O$304,"OK"))</x:f>
      </x:c>
      <x:c r="I96" t="str">
        <x:f>IF(A96="","",SUMIFS(Ocorrencias!$H$5:$H$304,Ocorrencias!$B$5:$B$304,A96,Ocorrencias!$C$5:$C$304,"&gt;="&amp;Dashboard!$B$3,Ocorrencias!$C$5:$C$304,"&lt;="&amp;Dashboard!$D$3,Ocorrencias!$O$5:$O$304,"OK"))</x:f>
      </x:c>
      <x:c r="J96" t="str">
        <x:f>IF(A96="","",SUMIFS(Ocorrencias!$I$5:$I$304,Ocorrencias!$B$5:$B$304,A96,Ocorrencias!$C$5:$C$304,"&gt;="&amp;Dashboard!$B$3,Ocorrencias!$C$5:$C$304,"&lt;="&amp;Dashboard!$D$3,Ocorrencias!$O$5:$O$304,"OK"))</x:f>
      </x:c>
      <x:c r="K96" s="16" t="str">
        <x:f>IF(A96="","",IF(OR(NOT(ISNUMBER(E96)),E96&lt;=0),"",I96/E96))</x:f>
      </x:c>
      <x:c r="L96" s="17" t="str">
        <x:f>IF(A96="","",I96*F96)</x:f>
      </x:c>
      <x:c r="M96" t="str">
        <x:f>IF(A96="","",IF(OR(COUNTIF($A$5:$A$104,A96)&lt;&gt;1,NOT(ISNUMBER(E96)),E96&lt;=0,NOT(ISNUMBER(F96)),F96&lt;0,AND(G96&lt;&gt;"SIM",G96&lt;&gt;"NÃO")),"REVISAR CADASTRO",IF(G96&lt;&gt;"SIM","FORA DA EQUIPE",IF(K96&gt;Dashboard!$F$3,"ACIMA DA META",IF(H96&gt;=3,"RECORRÊNCIA","DENTRO DA META")))))</x:f>
      </x:c>
    </x:row>
    <x:row r="97">
      <x:c r="A97" s="13"/>
      <x:c r="B97" s="13"/>
      <x:c r="C97" s="13"/>
      <x:c r="D97" s="13"/>
      <x:c r="E97" s="14"/>
      <x:c r="F97" s="15"/>
      <x:c r="G97" s="13"/>
      <x:c r="H97" t="str">
        <x:f>IF(A97="","",COUNTIFS(Ocorrencias!$B$5:$B$304,A97,Ocorrencias!$C$5:$C$304,"&gt;="&amp;Dashboard!$B$3,Ocorrencias!$C$5:$C$304,"&lt;="&amp;Dashboard!$D$3,Ocorrencias!$O$5:$O$304,"OK"))</x:f>
      </x:c>
      <x:c r="I97" t="str">
        <x:f>IF(A97="","",SUMIFS(Ocorrencias!$H$5:$H$304,Ocorrencias!$B$5:$B$304,A97,Ocorrencias!$C$5:$C$304,"&gt;="&amp;Dashboard!$B$3,Ocorrencias!$C$5:$C$304,"&lt;="&amp;Dashboard!$D$3,Ocorrencias!$O$5:$O$304,"OK"))</x:f>
      </x:c>
      <x:c r="J97" t="str">
        <x:f>IF(A97="","",SUMIFS(Ocorrencias!$I$5:$I$304,Ocorrencias!$B$5:$B$304,A97,Ocorrencias!$C$5:$C$304,"&gt;="&amp;Dashboard!$B$3,Ocorrencias!$C$5:$C$304,"&lt;="&amp;Dashboard!$D$3,Ocorrencias!$O$5:$O$304,"OK"))</x:f>
      </x:c>
      <x:c r="K97" s="16" t="str">
        <x:f>IF(A97="","",IF(OR(NOT(ISNUMBER(E97)),E97&lt;=0),"",I97/E97))</x:f>
      </x:c>
      <x:c r="L97" s="17" t="str">
        <x:f>IF(A97="","",I97*F97)</x:f>
      </x:c>
      <x:c r="M97" t="str">
        <x:f>IF(A97="","",IF(OR(COUNTIF($A$5:$A$104,A97)&lt;&gt;1,NOT(ISNUMBER(E97)),E97&lt;=0,NOT(ISNUMBER(F97)),F97&lt;0,AND(G97&lt;&gt;"SIM",G97&lt;&gt;"NÃO")),"REVISAR CADASTRO",IF(G97&lt;&gt;"SIM","FORA DA EQUIPE",IF(K97&gt;Dashboard!$F$3,"ACIMA DA META",IF(H97&gt;=3,"RECORRÊNCIA","DENTRO DA META")))))</x:f>
      </x:c>
    </x:row>
    <x:row r="98">
      <x:c r="A98" s="13"/>
      <x:c r="B98" s="13"/>
      <x:c r="C98" s="13"/>
      <x:c r="D98" s="13"/>
      <x:c r="E98" s="14"/>
      <x:c r="F98" s="15"/>
      <x:c r="G98" s="13"/>
      <x:c r="H98" t="str">
        <x:f>IF(A98="","",COUNTIFS(Ocorrencias!$B$5:$B$304,A98,Ocorrencias!$C$5:$C$304,"&gt;="&amp;Dashboard!$B$3,Ocorrencias!$C$5:$C$304,"&lt;="&amp;Dashboard!$D$3,Ocorrencias!$O$5:$O$304,"OK"))</x:f>
      </x:c>
      <x:c r="I98" t="str">
        <x:f>IF(A98="","",SUMIFS(Ocorrencias!$H$5:$H$304,Ocorrencias!$B$5:$B$304,A98,Ocorrencias!$C$5:$C$304,"&gt;="&amp;Dashboard!$B$3,Ocorrencias!$C$5:$C$304,"&lt;="&amp;Dashboard!$D$3,Ocorrencias!$O$5:$O$304,"OK"))</x:f>
      </x:c>
      <x:c r="J98" t="str">
        <x:f>IF(A98="","",SUMIFS(Ocorrencias!$I$5:$I$304,Ocorrencias!$B$5:$B$304,A98,Ocorrencias!$C$5:$C$304,"&gt;="&amp;Dashboard!$B$3,Ocorrencias!$C$5:$C$304,"&lt;="&amp;Dashboard!$D$3,Ocorrencias!$O$5:$O$304,"OK"))</x:f>
      </x:c>
      <x:c r="K98" s="16" t="str">
        <x:f>IF(A98="","",IF(OR(NOT(ISNUMBER(E98)),E98&lt;=0),"",I98/E98))</x:f>
      </x:c>
      <x:c r="L98" s="17" t="str">
        <x:f>IF(A98="","",I98*F98)</x:f>
      </x:c>
      <x:c r="M98" t="str">
        <x:f>IF(A98="","",IF(OR(COUNTIF($A$5:$A$104,A98)&lt;&gt;1,NOT(ISNUMBER(E98)),E98&lt;=0,NOT(ISNUMBER(F98)),F98&lt;0,AND(G98&lt;&gt;"SIM",G98&lt;&gt;"NÃO")),"REVISAR CADASTRO",IF(G98&lt;&gt;"SIM","FORA DA EQUIPE",IF(K98&gt;Dashboard!$F$3,"ACIMA DA META",IF(H98&gt;=3,"RECORRÊNCIA","DENTRO DA META")))))</x:f>
      </x:c>
    </x:row>
    <x:row r="99">
      <x:c r="A99" s="13"/>
      <x:c r="B99" s="13"/>
      <x:c r="C99" s="13"/>
      <x:c r="D99" s="13"/>
      <x:c r="E99" s="14"/>
      <x:c r="F99" s="15"/>
      <x:c r="G99" s="13"/>
      <x:c r="H99" t="str">
        <x:f>IF(A99="","",COUNTIFS(Ocorrencias!$B$5:$B$304,A99,Ocorrencias!$C$5:$C$304,"&gt;="&amp;Dashboard!$B$3,Ocorrencias!$C$5:$C$304,"&lt;="&amp;Dashboard!$D$3,Ocorrencias!$O$5:$O$304,"OK"))</x:f>
      </x:c>
      <x:c r="I99" t="str">
        <x:f>IF(A99="","",SUMIFS(Ocorrencias!$H$5:$H$304,Ocorrencias!$B$5:$B$304,A99,Ocorrencias!$C$5:$C$304,"&gt;="&amp;Dashboard!$B$3,Ocorrencias!$C$5:$C$304,"&lt;="&amp;Dashboard!$D$3,Ocorrencias!$O$5:$O$304,"OK"))</x:f>
      </x:c>
      <x:c r="J99" t="str">
        <x:f>IF(A99="","",SUMIFS(Ocorrencias!$I$5:$I$304,Ocorrencias!$B$5:$B$304,A99,Ocorrencias!$C$5:$C$304,"&gt;="&amp;Dashboard!$B$3,Ocorrencias!$C$5:$C$304,"&lt;="&amp;Dashboard!$D$3,Ocorrencias!$O$5:$O$304,"OK"))</x:f>
      </x:c>
      <x:c r="K99" s="16" t="str">
        <x:f>IF(A99="","",IF(OR(NOT(ISNUMBER(E99)),E99&lt;=0),"",I99/E99))</x:f>
      </x:c>
      <x:c r="L99" s="17" t="str">
        <x:f>IF(A99="","",I99*F99)</x:f>
      </x:c>
      <x:c r="M99" t="str">
        <x:f>IF(A99="","",IF(OR(COUNTIF($A$5:$A$104,A99)&lt;&gt;1,NOT(ISNUMBER(E99)),E99&lt;=0,NOT(ISNUMBER(F99)),F99&lt;0,AND(G99&lt;&gt;"SIM",G99&lt;&gt;"NÃO")),"REVISAR CADASTRO",IF(G99&lt;&gt;"SIM","FORA DA EQUIPE",IF(K99&gt;Dashboard!$F$3,"ACIMA DA META",IF(H99&gt;=3,"RECORRÊNCIA","DENTRO DA META")))))</x:f>
      </x:c>
    </x:row>
    <x:row r="100">
      <x:c r="A100" s="13"/>
      <x:c r="B100" s="13"/>
      <x:c r="C100" s="13"/>
      <x:c r="D100" s="13"/>
      <x:c r="E100" s="14"/>
      <x:c r="F100" s="15"/>
      <x:c r="G100" s="13"/>
      <x:c r="H100" t="str">
        <x:f>IF(A100="","",COUNTIFS(Ocorrencias!$B$5:$B$304,A100,Ocorrencias!$C$5:$C$304,"&gt;="&amp;Dashboard!$B$3,Ocorrencias!$C$5:$C$304,"&lt;="&amp;Dashboard!$D$3,Ocorrencias!$O$5:$O$304,"OK"))</x:f>
      </x:c>
      <x:c r="I100" t="str">
        <x:f>IF(A100="","",SUMIFS(Ocorrencias!$H$5:$H$304,Ocorrencias!$B$5:$B$304,A100,Ocorrencias!$C$5:$C$304,"&gt;="&amp;Dashboard!$B$3,Ocorrencias!$C$5:$C$304,"&lt;="&amp;Dashboard!$D$3,Ocorrencias!$O$5:$O$304,"OK"))</x:f>
      </x:c>
      <x:c r="J100" t="str">
        <x:f>IF(A100="","",SUMIFS(Ocorrencias!$I$5:$I$304,Ocorrencias!$B$5:$B$304,A100,Ocorrencias!$C$5:$C$304,"&gt;="&amp;Dashboard!$B$3,Ocorrencias!$C$5:$C$304,"&lt;="&amp;Dashboard!$D$3,Ocorrencias!$O$5:$O$304,"OK"))</x:f>
      </x:c>
      <x:c r="K100" s="16" t="str">
        <x:f>IF(A100="","",IF(OR(NOT(ISNUMBER(E100)),E100&lt;=0),"",I100/E100))</x:f>
      </x:c>
      <x:c r="L100" s="17" t="str">
        <x:f>IF(A100="","",I100*F100)</x:f>
      </x:c>
      <x:c r="M100" t="str">
        <x:f>IF(A100="","",IF(OR(COUNTIF($A$5:$A$104,A100)&lt;&gt;1,NOT(ISNUMBER(E100)),E100&lt;=0,NOT(ISNUMBER(F100)),F100&lt;0,AND(G100&lt;&gt;"SIM",G100&lt;&gt;"NÃO")),"REVISAR CADASTRO",IF(G100&lt;&gt;"SIM","FORA DA EQUIPE",IF(K100&gt;Dashboard!$F$3,"ACIMA DA META",IF(H100&gt;=3,"RECORRÊNCIA","DENTRO DA META")))))</x:f>
      </x:c>
    </x:row>
    <x:row r="101">
      <x:c r="A101" s="13"/>
      <x:c r="B101" s="13"/>
      <x:c r="C101" s="13"/>
      <x:c r="D101" s="13"/>
      <x:c r="E101" s="14"/>
      <x:c r="F101" s="15"/>
      <x:c r="G101" s="13"/>
      <x:c r="H101" t="str">
        <x:f>IF(A101="","",COUNTIFS(Ocorrencias!$B$5:$B$304,A101,Ocorrencias!$C$5:$C$304,"&gt;="&amp;Dashboard!$B$3,Ocorrencias!$C$5:$C$304,"&lt;="&amp;Dashboard!$D$3,Ocorrencias!$O$5:$O$304,"OK"))</x:f>
      </x:c>
      <x:c r="I101" t="str">
        <x:f>IF(A101="","",SUMIFS(Ocorrencias!$H$5:$H$304,Ocorrencias!$B$5:$B$304,A101,Ocorrencias!$C$5:$C$304,"&gt;="&amp;Dashboard!$B$3,Ocorrencias!$C$5:$C$304,"&lt;="&amp;Dashboard!$D$3,Ocorrencias!$O$5:$O$304,"OK"))</x:f>
      </x:c>
      <x:c r="J101" t="str">
        <x:f>IF(A101="","",SUMIFS(Ocorrencias!$I$5:$I$304,Ocorrencias!$B$5:$B$304,A101,Ocorrencias!$C$5:$C$304,"&gt;="&amp;Dashboard!$B$3,Ocorrencias!$C$5:$C$304,"&lt;="&amp;Dashboard!$D$3,Ocorrencias!$O$5:$O$304,"OK"))</x:f>
      </x:c>
      <x:c r="K101" s="16" t="str">
        <x:f>IF(A101="","",IF(OR(NOT(ISNUMBER(E101)),E101&lt;=0),"",I101/E101))</x:f>
      </x:c>
      <x:c r="L101" s="17" t="str">
        <x:f>IF(A101="","",I101*F101)</x:f>
      </x:c>
      <x:c r="M101" t="str">
        <x:f>IF(A101="","",IF(OR(COUNTIF($A$5:$A$104,A101)&lt;&gt;1,NOT(ISNUMBER(E101)),E101&lt;=0,NOT(ISNUMBER(F101)),F101&lt;0,AND(G101&lt;&gt;"SIM",G101&lt;&gt;"NÃO")),"REVISAR CADASTRO",IF(G101&lt;&gt;"SIM","FORA DA EQUIPE",IF(K101&gt;Dashboard!$F$3,"ACIMA DA META",IF(H101&gt;=3,"RECORRÊNCIA","DENTRO DA META")))))</x:f>
      </x:c>
    </x:row>
    <x:row r="102">
      <x:c r="A102" s="13"/>
      <x:c r="B102" s="13"/>
      <x:c r="C102" s="13"/>
      <x:c r="D102" s="13"/>
      <x:c r="E102" s="14"/>
      <x:c r="F102" s="15"/>
      <x:c r="G102" s="13"/>
      <x:c r="H102" t="str">
        <x:f>IF(A102="","",COUNTIFS(Ocorrencias!$B$5:$B$304,A102,Ocorrencias!$C$5:$C$304,"&gt;="&amp;Dashboard!$B$3,Ocorrencias!$C$5:$C$304,"&lt;="&amp;Dashboard!$D$3,Ocorrencias!$O$5:$O$304,"OK"))</x:f>
      </x:c>
      <x:c r="I102" t="str">
        <x:f>IF(A102="","",SUMIFS(Ocorrencias!$H$5:$H$304,Ocorrencias!$B$5:$B$304,A102,Ocorrencias!$C$5:$C$304,"&gt;="&amp;Dashboard!$B$3,Ocorrencias!$C$5:$C$304,"&lt;="&amp;Dashboard!$D$3,Ocorrencias!$O$5:$O$304,"OK"))</x:f>
      </x:c>
      <x:c r="J102" t="str">
        <x:f>IF(A102="","",SUMIFS(Ocorrencias!$I$5:$I$304,Ocorrencias!$B$5:$B$304,A102,Ocorrencias!$C$5:$C$304,"&gt;="&amp;Dashboard!$B$3,Ocorrencias!$C$5:$C$304,"&lt;="&amp;Dashboard!$D$3,Ocorrencias!$O$5:$O$304,"OK"))</x:f>
      </x:c>
      <x:c r="K102" s="16" t="str">
        <x:f>IF(A102="","",IF(OR(NOT(ISNUMBER(E102)),E102&lt;=0),"",I102/E102))</x:f>
      </x:c>
      <x:c r="L102" s="17" t="str">
        <x:f>IF(A102="","",I102*F102)</x:f>
      </x:c>
      <x:c r="M102" t="str">
        <x:f>IF(A102="","",IF(OR(COUNTIF($A$5:$A$104,A102)&lt;&gt;1,NOT(ISNUMBER(E102)),E102&lt;=0,NOT(ISNUMBER(F102)),F102&lt;0,AND(G102&lt;&gt;"SIM",G102&lt;&gt;"NÃO")),"REVISAR CADASTRO",IF(G102&lt;&gt;"SIM","FORA DA EQUIPE",IF(K102&gt;Dashboard!$F$3,"ACIMA DA META",IF(H102&gt;=3,"RECORRÊNCIA","DENTRO DA META")))))</x:f>
      </x:c>
    </x:row>
    <x:row r="103">
      <x:c r="A103" s="13"/>
      <x:c r="B103" s="13"/>
      <x:c r="C103" s="13"/>
      <x:c r="D103" s="13"/>
      <x:c r="E103" s="14"/>
      <x:c r="F103" s="15"/>
      <x:c r="G103" s="13"/>
      <x:c r="H103" t="str">
        <x:f>IF(A103="","",COUNTIFS(Ocorrencias!$B$5:$B$304,A103,Ocorrencias!$C$5:$C$304,"&gt;="&amp;Dashboard!$B$3,Ocorrencias!$C$5:$C$304,"&lt;="&amp;Dashboard!$D$3,Ocorrencias!$O$5:$O$304,"OK"))</x:f>
      </x:c>
      <x:c r="I103" t="str">
        <x:f>IF(A103="","",SUMIFS(Ocorrencias!$H$5:$H$304,Ocorrencias!$B$5:$B$304,A103,Ocorrencias!$C$5:$C$304,"&gt;="&amp;Dashboard!$B$3,Ocorrencias!$C$5:$C$304,"&lt;="&amp;Dashboard!$D$3,Ocorrencias!$O$5:$O$304,"OK"))</x:f>
      </x:c>
      <x:c r="J103" t="str">
        <x:f>IF(A103="","",SUMIFS(Ocorrencias!$I$5:$I$304,Ocorrencias!$B$5:$B$304,A103,Ocorrencias!$C$5:$C$304,"&gt;="&amp;Dashboard!$B$3,Ocorrencias!$C$5:$C$304,"&lt;="&amp;Dashboard!$D$3,Ocorrencias!$O$5:$O$304,"OK"))</x:f>
      </x:c>
      <x:c r="K103" s="16" t="str">
        <x:f>IF(A103="","",IF(OR(NOT(ISNUMBER(E103)),E103&lt;=0),"",I103/E103))</x:f>
      </x:c>
      <x:c r="L103" s="17" t="str">
        <x:f>IF(A103="","",I103*F103)</x:f>
      </x:c>
      <x:c r="M103" t="str">
        <x:f>IF(A103="","",IF(OR(COUNTIF($A$5:$A$104,A103)&lt;&gt;1,NOT(ISNUMBER(E103)),E103&lt;=0,NOT(ISNUMBER(F103)),F103&lt;0,AND(G103&lt;&gt;"SIM",G103&lt;&gt;"NÃO")),"REVISAR CADASTRO",IF(G103&lt;&gt;"SIM","FORA DA EQUIPE",IF(K103&gt;Dashboard!$F$3,"ACIMA DA META",IF(H103&gt;=3,"RECORRÊNCIA","DENTRO DA META")))))</x:f>
      </x:c>
    </x:row>
    <x:row r="104">
      <x:c r="A104" s="13"/>
      <x:c r="B104" s="13"/>
      <x:c r="C104" s="13"/>
      <x:c r="D104" s="13"/>
      <x:c r="E104" s="14"/>
      <x:c r="F104" s="15"/>
      <x:c r="G104" s="13"/>
      <x:c r="H104" t="str">
        <x:f>IF(A104="","",COUNTIFS(Ocorrencias!$B$5:$B$304,A104,Ocorrencias!$C$5:$C$304,"&gt;="&amp;Dashboard!$B$3,Ocorrencias!$C$5:$C$304,"&lt;="&amp;Dashboard!$D$3,Ocorrencias!$O$5:$O$304,"OK"))</x:f>
      </x:c>
      <x:c r="I104" t="str">
        <x:f>IF(A104="","",SUMIFS(Ocorrencias!$H$5:$H$304,Ocorrencias!$B$5:$B$304,A104,Ocorrencias!$C$5:$C$304,"&gt;="&amp;Dashboard!$B$3,Ocorrencias!$C$5:$C$304,"&lt;="&amp;Dashboard!$D$3,Ocorrencias!$O$5:$O$304,"OK"))</x:f>
      </x:c>
      <x:c r="J104" t="str">
        <x:f>IF(A104="","",SUMIFS(Ocorrencias!$I$5:$I$304,Ocorrencias!$B$5:$B$304,A104,Ocorrencias!$C$5:$C$304,"&gt;="&amp;Dashboard!$B$3,Ocorrencias!$C$5:$C$304,"&lt;="&amp;Dashboard!$D$3,Ocorrencias!$O$5:$O$304,"OK"))</x:f>
      </x:c>
      <x:c r="K104" s="16" t="str">
        <x:f>IF(A104="","",IF(OR(NOT(ISNUMBER(E104)),E104&lt;=0),"",I104/E104))</x:f>
      </x:c>
      <x:c r="L104" s="17" t="str">
        <x:f>IF(A104="","",I104*F104)</x:f>
      </x:c>
      <x:c r="M104" t="str">
        <x:f>IF(A104="","",IF(OR(COUNTIF($A$5:$A$104,A104)&lt;&gt;1,NOT(ISNUMBER(E104)),E104&lt;=0,NOT(ISNUMBER(F104)),F104&lt;0,AND(G104&lt;&gt;"SIM",G104&lt;&gt;"NÃO")),"REVISAR CADASTRO",IF(G104&lt;&gt;"SIM","FORA DA EQUIPE",IF(K104&gt;Dashboard!$F$3,"ACIMA DA META",IF(H104&gt;=3,"RECORRÊNCIA","DENTRO DA META")))))</x:f>
      </x:c>
    </x:row>
  </x:sheetData>
  <x:mergeCells>
    <x:mergeCell ref="A1:M1"/>
    <x:mergeCell ref="A2:M2"/>
  </x:mergeCells>
  <x:conditionalFormatting sqref="M5:M104">
    <x:cfRule type="containsText" dxfId="0" priority="1" operator="containsText" text="ACIMA"/>
    <x:cfRule type="containsText" dxfId="1" priority="2" operator="containsText" text="RECORRÊNCIA"/>
    <x:cfRule type="containsText" dxfId="2" priority="3" operator="containsText" text="DENTRO"/>
  </x:conditionalFormatting>
  <x:dataValidations count="1">
    <x:dataValidation type="list" sqref="G5:G104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d9f66eed1d4e6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" hidden="0" customWidth="1"/>
    <x:col min="2" max="2" width="17" hidden="0" customWidth="1"/>
    <x:col min="3" max="3" width="14" hidden="0" customWidth="1"/>
    <x:col min="4" max="4" width="14" hidden="0" customWidth="1"/>
    <x:col min="5" max="5" width="19" hidden="0" customWidth="1"/>
    <x:col min="6" max="6" width="22" hidden="0" customWidth="1"/>
    <x:col min="7" max="7" width="14" hidden="0" customWidth="1"/>
    <x:col min="8" max="8" width="16" hidden="0" customWidth="1"/>
    <x:col min="9" max="9" width="15" hidden="0" customWidth="1"/>
    <x:col min="10" max="10" width="13" hidden="0" customWidth="1"/>
    <x:col min="11" max="11" width="21" hidden="0" customWidth="1"/>
    <x:col min="12" max="12" width="18" hidden="0" customWidth="1"/>
    <x:col min="13" max="13" width="17" hidden="0" customWidth="1"/>
    <x:col min="14" max="14" width="34" hidden="0" customWidth="1"/>
    <x:col min="15" max="15" width="25" hidden="0" customWidth="1"/>
    <x:col min="16" max="16" width="25" hidden="0" customWidth="1"/>
    <x:col min="17" max="17" width="25" hidden="0" customWidth="1"/>
  </x:cols>
  <x:sheetData>
    <x:row r="1" ht="34" customHeight="1">
      <x:c r="A1" s="3" t="str">
        <x:v>REGISTRO DE FALTAS, ATRASOS E AUSÊNCIAS</x:v>
      </x:c>
      <x:c r="B1" s="3" t="str">
        <x:v>REGISTRO DE FALTAS, ATRASOS E AUSÊNCIAS</x:v>
      </x:c>
      <x:c r="C1" s="3" t="str">
        <x:v>REGISTRO DE FALTAS, ATRASOS E AUSÊNCIAS</x:v>
      </x:c>
      <x:c r="D1" s="3" t="str">
        <x:v>REGISTRO DE FALTAS, ATRASOS E AUSÊNCIAS</x:v>
      </x:c>
      <x:c r="E1" s="3" t="str">
        <x:v>REGISTRO DE FALTAS, ATRASOS E AUSÊNCIAS</x:v>
      </x:c>
      <x:c r="F1" s="3" t="str">
        <x:v>REGISTRO DE FALTAS, ATRASOS E AUSÊNCIAS</x:v>
      </x:c>
      <x:c r="G1" s="3" t="str">
        <x:v>REGISTRO DE FALTAS, ATRASOS E AUSÊNCIAS</x:v>
      </x:c>
      <x:c r="H1" s="3" t="str">
        <x:v>REGISTRO DE FALTAS, ATRASOS E AUSÊNCIAS</x:v>
      </x:c>
      <x:c r="I1" s="3" t="str">
        <x:v>REGISTRO DE FALTAS, ATRASOS E AUSÊNCIAS</x:v>
      </x:c>
      <x:c r="J1" s="3" t="str">
        <x:v>REGISTRO DE FALTAS, ATRASOS E AUSÊNCIAS</x:v>
      </x:c>
      <x:c r="K1" s="3" t="str">
        <x:v>REGISTRO DE FALTAS, ATRASOS E AUSÊNCIAS</x:v>
      </x:c>
      <x:c r="L1" s="3" t="str">
        <x:v>REGISTRO DE FALTAS, ATRASOS E AUSÊNCIAS</x:v>
      </x:c>
      <x:c r="M1" s="3" t="str">
        <x:v>REGISTRO DE FALTAS, ATRASOS E AUSÊNCIAS</x:v>
      </x:c>
      <x:c r="N1" s="3" t="str">
        <x:v>REGISTRO DE FALTAS, ATRASOS E AUSÊNCIAS</x:v>
      </x:c>
    </x:row>
    <x:row r="2">
      <x:c r="A2" s="6" t="str">
        <x:v>Registre apenas dados operacionais necessários. Evite diagnósticos, CID ou detalhes médicos; documentos sensíveis devem permanecer no sistema autorizado da empresa.</x:v>
      </x:c>
      <x:c r="B2" s="6" t="str">
        <x:v>Registre apenas dados operacionais necessários. Evite diagnósticos, CID ou detalhes médicos; documentos sensíveis devem permanecer no sistema autorizado da empresa.</x:v>
      </x:c>
      <x:c r="C2" s="6" t="str">
        <x:v>Registre apenas dados operacionais necessários. Evite diagnósticos, CID ou detalhes médicos; documentos sensíveis devem permanecer no sistema autorizado da empresa.</x:v>
      </x:c>
      <x:c r="D2" s="6" t="str">
        <x:v>Registre apenas dados operacionais necessários. Evite diagnósticos, CID ou detalhes médicos; documentos sensíveis devem permanecer no sistema autorizado da empresa.</x:v>
      </x:c>
      <x:c r="E2" s="6" t="str">
        <x:v>Registre apenas dados operacionais necessários. Evite diagnósticos, CID ou detalhes médicos; documentos sensíveis devem permanecer no sistema autorizado da empresa.</x:v>
      </x:c>
      <x:c r="F2" s="6" t="str">
        <x:v>Registre apenas dados operacionais necessários. Evite diagnósticos, CID ou detalhes médicos; documentos sensíveis devem permanecer no sistema autorizado da empresa.</x:v>
      </x:c>
      <x:c r="G2" s="6" t="str">
        <x:v>Registre apenas dados operacionais necessários. Evite diagnósticos, CID ou detalhes médicos; documentos sensíveis devem permanecer no sistema autorizado da empresa.</x:v>
      </x:c>
      <x:c r="H2" s="6" t="str">
        <x:v>Registre apenas dados operacionais necessários. Evite diagnósticos, CID ou detalhes médicos; documentos sensíveis devem permanecer no sistema autorizado da empresa.</x:v>
      </x:c>
      <x:c r="I2" s="6" t="str">
        <x:v>Registre apenas dados operacionais necessários. Evite diagnósticos, CID ou detalhes médicos; documentos sensíveis devem permanecer no sistema autorizado da empresa.</x:v>
      </x:c>
      <x:c r="J2" s="6" t="str">
        <x:v>Registre apenas dados operacionais necessários. Evite diagnósticos, CID ou detalhes médicos; documentos sensíveis devem permanecer no sistema autorizado da empresa.</x:v>
      </x:c>
      <x:c r="K2" s="6" t="str">
        <x:v>Registre apenas dados operacionais necessários. Evite diagnósticos, CID ou detalhes médicos; documentos sensíveis devem permanecer no sistema autorizado da empresa.</x:v>
      </x:c>
      <x:c r="L2" s="6" t="str">
        <x:v>Registre apenas dados operacionais necessários. Evite diagnósticos, CID ou detalhes médicos; documentos sensíveis devem permanecer no sistema autorizado da empresa.</x:v>
      </x:c>
      <x:c r="M2" s="6" t="str">
        <x:v>Registre apenas dados operacionais necessários. Evite diagnósticos, CID ou detalhes médicos; documentos sensíveis devem permanecer no sistema autorizado da empresa.</x:v>
      </x:c>
      <x:c r="N2" s="6" t="str">
        <x:v>Registre apenas dados operacionais necessários. Evite diagnósticos, CID ou detalhes médicos; documentos sensíveis devem permanecer no sistema autorizado da empresa.</x:v>
      </x:c>
    </x:row>
    <x:row r="4" ht="40" customHeight="1">
      <x:c r="A4" s="12" t="str">
        <x:v>ID ocorrência</x:v>
      </x:c>
      <x:c r="B4" s="12" t="str">
        <x:v>ID colaborador</x:v>
      </x:c>
      <x:c r="C4" s="12" t="str">
        <x:v>Data início</x:v>
      </x:c>
      <x:c r="D4" s="12" t="str">
        <x:v>Data fim</x:v>
      </x:c>
      <x:c r="E4" s="12" t="str">
        <x:v>Tipo</x:v>
      </x:c>
      <x:c r="F4" s="12" t="str">
        <x:v>Motivo gerencial</x:v>
      </x:c>
      <x:c r="G4" s="12" t="str">
        <x:v>Justificada?</x:v>
      </x:c>
      <x:c r="H4" s="12" t="str">
        <x:v>Horas ausentes</x:v>
      </x:c>
      <x:c r="I4" s="12" t="str">
        <x:v>Dias ausentes</x:v>
      </x:c>
      <x:c r="J4" s="12" t="str">
        <x:v>Impacto</x:v>
      </x:c>
      <x:c r="K4" s="12" t="str">
        <x:v>Status</x:v>
      </x:c>
      <x:c r="L4" s="12" t="str">
        <x:v>Custo estimado</x:v>
      </x:c>
      <x:c r="M4" s="12" t="str">
        <x:v>Retorno previsto</x:v>
      </x:c>
      <x:c r="N4" s="12" t="str">
        <x:v>Observações operacionais</x:v>
      </x:c>
      <x:c r="O4" s="12" t="str">
        <x:v>Conferência automática</x:v>
      </x:c>
      <x:c r="P4" s="12" t="str">
        <x:v>Ativo no cadastro</x:v>
      </x:c>
      <x:c r="Q4" s="12" t="str">
        <x:v>Área no cadastro</x:v>
      </x:c>
    </x:row>
    <x:row r="5">
      <x:c r="A5" s="13" t="str">
        <x:v>OCO-001</x:v>
      </x:c>
      <x:c r="B5" s="13" t="str">
        <x:v>COL-002</x:v>
      </x:c>
      <x:c r="C5" s="18" t="n">
        <x:v>46267</x:v>
      </x:c>
      <x:c r="D5" s="18" t="n">
        <x:v>46267</x:v>
      </x:c>
      <x:c r="E5" s="13" t="str">
        <x:v>Atraso</x:v>
      </x:c>
      <x:c r="F5" s="13" t="str">
        <x:v>Transporte</x:v>
      </x:c>
      <x:c r="G5" s="13" t="str">
        <x:v>SIM</x:v>
      </x:c>
      <x:c r="H5" s="13" t="n">
        <x:v>2</x:v>
      </x:c>
      <x:c r="I5" s="13" t="n">
        <x:v>0.25</x:v>
      </x:c>
      <x:c r="J5" s="13" t="str">
        <x:v>Baixo</x:v>
      </x:c>
      <x:c r="K5" s="13" t="str">
        <x:v>Encerrada</x:v>
      </x:c>
      <x:c r="L5" s="17" t="n">
        <x:f>IF(O5&lt;&gt;"OK","",IFERROR(H5*INDEX(Colaboradores!$F$5:$F$104,MATCH(B5,Colaboradores!$A$5:$A$104,0)),""))</x:f>
        <x:v>144</x:v>
      </x:c>
      <x:c r="M5" s="18" t="n">
        <x:v>46267</x:v>
      </x:c>
      <x:c r="N5" s="13" t="str">
        <x:v>Turno coberto pela equipe</x:v>
      </x:c>
      <x:c r="O5" t="str">
        <x:f>IF(A5="","",IF(K5="Cancelada","CANCELADA",IF(OR(COUNTIF($A$5:$A$304,A5)&lt;&gt;1,COUNTIF(Colaboradores!$A$5:$A$104,B5)&lt;&gt;1,NOT(ISNUMBER(C5)),NOT(ISNUMBER(D5)),D5&lt;C5,NOT(ISNUMBER(H5)),H5&lt;=0,NOT(ISNUMBER(I5)),I5&lt;0,COUNTIF(Listas!$E$4:$E$6,K5)&lt;&gt;1),"REVISAR DADOS",IF(EOMONTH(C5,0)&lt;&gt;EOMONTH(D5,0),"DIVIDA POR MÊS","OK"))))</x:f>
        <x:v>OK</x:v>
      </x:c>
      <x:c r="P5" t="str">
        <x:f>IF(O5&lt;&gt;"OK","",IFERROR(INDEX(Colaboradores!$G$5:$G$104,MATCH(B5,Colaboradores!$A$5:$A$104,0)),""))</x:f>
        <x:v>SIM</x:v>
      </x:c>
      <x:c r="Q5" t="str">
        <x:f>IF(O5&lt;&gt;"OK","",IFERROR(INDEX(Colaboradores!$C$5:$C$104,MATCH(B5,Colaboradores!$A$5:$A$104,0)),""))</x:f>
        <x:v>Operações</x:v>
      </x:c>
    </x:row>
    <x:row r="6">
      <x:c r="A6" s="13" t="str">
        <x:v>OCO-002</x:v>
      </x:c>
      <x:c r="B6" s="13" t="str">
        <x:v>COL-006</x:v>
      </x:c>
      <x:c r="C6" s="18" t="n">
        <x:v>46268</x:v>
      </x:c>
      <x:c r="D6" s="18" t="n">
        <x:v>46268</x:v>
      </x:c>
      <x:c r="E6" s="13" t="str">
        <x:v>Falta</x:v>
      </x:c>
      <x:c r="F6" s="13" t="str">
        <x:v>Pessoal</x:v>
      </x:c>
      <x:c r="G6" s="13" t="str">
        <x:v>NÃO</x:v>
      </x:c>
      <x:c r="H6" s="13" t="n">
        <x:v>8</x:v>
      </x:c>
      <x:c r="I6" s="13" t="n">
        <x:v>1</x:v>
      </x:c>
      <x:c r="J6" s="13" t="str">
        <x:v>Médio</x:v>
      </x:c>
      <x:c r="K6" s="13" t="str">
        <x:v>Encerrada</x:v>
      </x:c>
      <x:c r="L6" s="17" t="n">
        <x:f>IF(O6&lt;&gt;"OK","",IFERROR(H6*INDEX(Colaboradores!$F$5:$F$104,MATCH(B6,Colaboradores!$A$5:$A$104,0)),""))</x:f>
        <x:v>336</x:v>
      </x:c>
      <x:c r="M6" s="18" t="n">
        <x:v>46269</x:v>
      </x:c>
      <x:c r="N6" s="13" t="str">
        <x:v>Reprogramar recebimentos</x:v>
      </x:c>
      <x:c r="O6" t="str">
        <x:f>IF(A6="","",IF(K6="Cancelada","CANCELADA",IF(OR(COUNTIF($A$5:$A$304,A6)&lt;&gt;1,COUNTIF(Colaboradores!$A$5:$A$104,B6)&lt;&gt;1,NOT(ISNUMBER(C6)),NOT(ISNUMBER(D6)),D6&lt;C6,NOT(ISNUMBER(H6)),H6&lt;=0,NOT(ISNUMBER(I6)),I6&lt;0,COUNTIF(Listas!$E$4:$E$6,K6)&lt;&gt;1),"REVISAR DADOS",IF(EOMONTH(C6,0)&lt;&gt;EOMONTH(D6,0),"DIVIDA POR MÊS","OK"))))</x:f>
        <x:v>OK</x:v>
      </x:c>
      <x:c r="P6" t="str">
        <x:f>IF(O6&lt;&gt;"OK","",IFERROR(INDEX(Colaboradores!$G$5:$G$104,MATCH(B6,Colaboradores!$A$5:$A$104,0)),""))</x:f>
        <x:v>SIM</x:v>
      </x:c>
      <x:c r="Q6" t="str">
        <x:f>IF(O6&lt;&gt;"OK","",IFERROR(INDEX(Colaboradores!$C$5:$C$104,MATCH(B6,Colaboradores!$A$5:$A$104,0)),""))</x:f>
        <x:v>Logística</x:v>
      </x:c>
    </x:row>
    <x:row r="7">
      <x:c r="A7" s="13" t="str">
        <x:v>OCO-003</x:v>
      </x:c>
      <x:c r="B7" s="13" t="str">
        <x:v>COL-007</x:v>
      </x:c>
      <x:c r="C7" s="18" t="n">
        <x:v>46269</x:v>
      </x:c>
      <x:c r="D7" s="18" t="n">
        <x:v>46269</x:v>
      </x:c>
      <x:c r="E7" s="13" t="str">
        <x:v>Saída antecipada</x:v>
      </x:c>
      <x:c r="F7" s="13" t="str">
        <x:v>Pessoal</x:v>
      </x:c>
      <x:c r="G7" s="13" t="str">
        <x:v>SIM</x:v>
      </x:c>
      <x:c r="H7" s="13" t="n">
        <x:v>3</x:v>
      </x:c>
      <x:c r="I7" s="13" t="n">
        <x:v>0.38</x:v>
      </x:c>
      <x:c r="J7" s="13" t="str">
        <x:v>Baixo</x:v>
      </x:c>
      <x:c r="K7" s="13" t="str">
        <x:v>Encerrada</x:v>
      </x:c>
      <x:c r="L7" s="17" t="n">
        <x:f>IF(O7&lt;&gt;"OK","",IFERROR(H7*INDEX(Colaboradores!$F$5:$F$104,MATCH(B7,Colaboradores!$A$5:$A$104,0)),""))</x:f>
        <x:v>114</x:v>
      </x:c>
      <x:c r="M7" s="18" t="n">
        <x:v>46270</x:v>
      </x:c>
      <x:c r="N7" s="13" t="str">
        <x:v>Fila redistribuída</x:v>
      </x:c>
      <x:c r="O7" t="str">
        <x:f>IF(A7="","",IF(K7="Cancelada","CANCELADA",IF(OR(COUNTIF($A$5:$A$304,A7)&lt;&gt;1,COUNTIF(Colaboradores!$A$5:$A$104,B7)&lt;&gt;1,NOT(ISNUMBER(C7)),NOT(ISNUMBER(D7)),D7&lt;C7,NOT(ISNUMBER(H7)),H7&lt;=0,NOT(ISNUMBER(I7)),I7&lt;0,COUNTIF(Listas!$E$4:$E$6,K7)&lt;&gt;1),"REVISAR DADOS",IF(EOMONTH(C7,0)&lt;&gt;EOMONTH(D7,0),"DIVIDA POR MÊS","OK"))))</x:f>
        <x:v>OK</x:v>
      </x:c>
      <x:c r="P7" t="str">
        <x:f>IF(O7&lt;&gt;"OK","",IFERROR(INDEX(Colaboradores!$G$5:$G$104,MATCH(B7,Colaboradores!$A$5:$A$104,0)),""))</x:f>
        <x:v>SIM</x:v>
      </x:c>
      <x:c r="Q7" t="str">
        <x:f>IF(O7&lt;&gt;"OK","",IFERROR(INDEX(Colaboradores!$C$5:$C$104,MATCH(B7,Colaboradores!$A$5:$A$104,0)),""))</x:f>
        <x:v>Atendimento</x:v>
      </x:c>
    </x:row>
    <x:row r="8">
      <x:c r="A8" s="13" t="str">
        <x:v>OCO-004</x:v>
      </x:c>
      <x:c r="B8" s="13" t="str">
        <x:v>COL-008</x:v>
      </x:c>
      <x:c r="C8" s="18" t="n">
        <x:v>46272</x:v>
      </x:c>
      <x:c r="D8" s="18" t="n">
        <x:v>46273</x:v>
      </x:c>
      <x:c r="E8" s="13" t="str">
        <x:v>Afastamento</x:v>
      </x:c>
      <x:c r="F8" s="13" t="str">
        <x:v>Saúde - sem detalhe</x:v>
      </x:c>
      <x:c r="G8" s="13" t="str">
        <x:v>SIM</x:v>
      </x:c>
      <x:c r="H8" s="13" t="n">
        <x:v>16</x:v>
      </x:c>
      <x:c r="I8" s="13" t="n">
        <x:v>2</x:v>
      </x:c>
      <x:c r="J8" s="13" t="str">
        <x:v>Alto</x:v>
      </x:c>
      <x:c r="K8" s="13" t="str">
        <x:v>Encerrada</x:v>
      </x:c>
      <x:c r="L8" s="17" t="n">
        <x:f>IF(O8&lt;&gt;"OK","",IFERROR(H8*INDEX(Colaboradores!$F$5:$F$104,MATCH(B8,Colaboradores!$A$5:$A$104,0)),""))</x:f>
        <x:v>560</x:v>
      </x:c>
      <x:c r="M8" s="18" t="n">
        <x:v>46274</x:v>
      </x:c>
      <x:c r="N8" s="13" t="str">
        <x:v>Cobertura temporária</x:v>
      </x:c>
      <x:c r="O8" t="str">
        <x:f>IF(A8="","",IF(K8="Cancelada","CANCELADA",IF(OR(COUNTIF($A$5:$A$304,A8)&lt;&gt;1,COUNTIF(Colaboradores!$A$5:$A$104,B8)&lt;&gt;1,NOT(ISNUMBER(C8)),NOT(ISNUMBER(D8)),D8&lt;C8,NOT(ISNUMBER(H8)),H8&lt;=0,NOT(ISNUMBER(I8)),I8&lt;0,COUNTIF(Listas!$E$4:$E$6,K8)&lt;&gt;1),"REVISAR DADOS",IF(EOMONTH(C8,0)&lt;&gt;EOMONTH(D8,0),"DIVIDA POR MÊS","OK"))))</x:f>
        <x:v>OK</x:v>
      </x:c>
      <x:c r="P8" t="str">
        <x:f>IF(O8&lt;&gt;"OK","",IFERROR(INDEX(Colaboradores!$G$5:$G$104,MATCH(B8,Colaboradores!$A$5:$A$104,0)),""))</x:f>
        <x:v>SIM</x:v>
      </x:c>
      <x:c r="Q8" t="str">
        <x:f>IF(O8&lt;&gt;"OK","",IFERROR(INDEX(Colaboradores!$C$5:$C$104,MATCH(B8,Colaboradores!$A$5:$A$104,0)),""))</x:f>
        <x:v>Produção</x:v>
      </x:c>
    </x:row>
    <x:row r="9">
      <x:c r="A9" s="13" t="str">
        <x:v>OCO-005</x:v>
      </x:c>
      <x:c r="B9" s="13" t="str">
        <x:v>COL-002</x:v>
      </x:c>
      <x:c r="C9" s="18" t="n">
        <x:v>46275</x:v>
      </x:c>
      <x:c r="D9" s="18" t="n">
        <x:v>46275</x:v>
      </x:c>
      <x:c r="E9" s="13" t="str">
        <x:v>Atraso</x:v>
      </x:c>
      <x:c r="F9" s="13" t="str">
        <x:v>Transporte</x:v>
      </x:c>
      <x:c r="G9" s="13" t="str">
        <x:v>SIM</x:v>
      </x:c>
      <x:c r="H9" s="13" t="n">
        <x:v>1.5</x:v>
      </x:c>
      <x:c r="I9" s="13" t="n">
        <x:v>0.19</x:v>
      </x:c>
      <x:c r="J9" s="13" t="str">
        <x:v>Baixo</x:v>
      </x:c>
      <x:c r="K9" s="13" t="str">
        <x:v>Encerrada</x:v>
      </x:c>
      <x:c r="L9" s="17" t="n">
        <x:f>IF(O9&lt;&gt;"OK","",IFERROR(H9*INDEX(Colaboradores!$F$5:$F$104,MATCH(B9,Colaboradores!$A$5:$A$104,0)),""))</x:f>
        <x:v>108</x:v>
      </x:c>
      <x:c r="M9" s="18" t="n">
        <x:v>46275</x:v>
      </x:c>
      <x:c r="N9" s="13" t="str">
        <x:v>Reunião remarcada</x:v>
      </x:c>
      <x:c r="O9" t="str">
        <x:f>IF(A9="","",IF(K9="Cancelada","CANCELADA",IF(OR(COUNTIF($A$5:$A$304,A9)&lt;&gt;1,COUNTIF(Colaboradores!$A$5:$A$104,B9)&lt;&gt;1,NOT(ISNUMBER(C9)),NOT(ISNUMBER(D9)),D9&lt;C9,NOT(ISNUMBER(H9)),H9&lt;=0,NOT(ISNUMBER(I9)),I9&lt;0,COUNTIF(Listas!$E$4:$E$6,K9)&lt;&gt;1),"REVISAR DADOS",IF(EOMONTH(C9,0)&lt;&gt;EOMONTH(D9,0),"DIVIDA POR MÊS","OK"))))</x:f>
        <x:v>OK</x:v>
      </x:c>
      <x:c r="P9" t="str">
        <x:f>IF(O9&lt;&gt;"OK","",IFERROR(INDEX(Colaboradores!$G$5:$G$104,MATCH(B9,Colaboradores!$A$5:$A$104,0)),""))</x:f>
        <x:v>SIM</x:v>
      </x:c>
      <x:c r="Q9" t="str">
        <x:f>IF(O9&lt;&gt;"OK","",IFERROR(INDEX(Colaboradores!$C$5:$C$104,MATCH(B9,Colaboradores!$A$5:$A$104,0)),""))</x:f>
        <x:v>Operações</x:v>
      </x:c>
    </x:row>
    <x:row r="10">
      <x:c r="A10" s="13" t="str">
        <x:v>OCO-006</x:v>
      </x:c>
      <x:c r="B10" s="13" t="str">
        <x:v>COL-003</x:v>
      </x:c>
      <x:c r="C10" s="18" t="n">
        <x:v>46276</x:v>
      </x:c>
      <x:c r="D10" s="18" t="n">
        <x:v>46276</x:v>
      </x:c>
      <x:c r="E10" s="13" t="str">
        <x:v>Falta</x:v>
      </x:c>
      <x:c r="F10" s="13" t="str">
        <x:v>Emergência familiar</x:v>
      </x:c>
      <x:c r="G10" s="13" t="str">
        <x:v>SIM</x:v>
      </x:c>
      <x:c r="H10" s="13" t="n">
        <x:v>8</x:v>
      </x:c>
      <x:c r="I10" s="13" t="n">
        <x:v>1</x:v>
      </x:c>
      <x:c r="J10" s="13" t="str">
        <x:v>Médio</x:v>
      </x:c>
      <x:c r="K10" s="13" t="str">
        <x:v>Encerrada</x:v>
      </x:c>
      <x:c r="L10" s="17" t="n">
        <x:f>IF(O10&lt;&gt;"OK","",IFERROR(H10*INDEX(Colaboradores!$F$5:$F$104,MATCH(B10,Colaboradores!$A$5:$A$104,0)),""))</x:f>
        <x:v>480</x:v>
      </x:c>
      <x:c r="M10" s="18" t="n">
        <x:v>46277</x:v>
      </x:c>
      <x:c r="N10" s="13" t="str">
        <x:v>Atendimento a clientes redistribuído</x:v>
      </x:c>
      <x:c r="O10" t="str">
        <x:f>IF(A10="","",IF(K10="Cancelada","CANCELADA",IF(OR(COUNTIF($A$5:$A$304,A10)&lt;&gt;1,COUNTIF(Colaboradores!$A$5:$A$104,B10)&lt;&gt;1,NOT(ISNUMBER(C10)),NOT(ISNUMBER(D10)),D10&lt;C10,NOT(ISNUMBER(H10)),H10&lt;=0,NOT(ISNUMBER(I10)),I10&lt;0,COUNTIF(Listas!$E$4:$E$6,K10)&lt;&gt;1),"REVISAR DADOS",IF(EOMONTH(C10,0)&lt;&gt;EOMONTH(D10,0),"DIVIDA POR MÊS","OK"))))</x:f>
        <x:v>OK</x:v>
      </x:c>
      <x:c r="P10" t="str">
        <x:f>IF(O10&lt;&gt;"OK","",IFERROR(INDEX(Colaboradores!$G$5:$G$104,MATCH(B10,Colaboradores!$A$5:$A$104,0)),""))</x:f>
        <x:v>SIM</x:v>
      </x:c>
      <x:c r="Q10" t="str">
        <x:f>IF(O10&lt;&gt;"OK","",IFERROR(INDEX(Colaboradores!$C$5:$C$104,MATCH(B10,Colaboradores!$A$5:$A$104,0)),""))</x:f>
        <x:v>Comercial</x:v>
      </x:c>
    </x:row>
    <x:row r="11">
      <x:c r="A11" s="13" t="str">
        <x:v>OCO-007</x:v>
      </x:c>
      <x:c r="B11" s="13" t="str">
        <x:v>COL-007</x:v>
      </x:c>
      <x:c r="C11" s="18" t="n">
        <x:v>46279</x:v>
      </x:c>
      <x:c r="D11" s="18" t="n">
        <x:v>46279</x:v>
      </x:c>
      <x:c r="E11" s="13" t="str">
        <x:v>Atraso</x:v>
      </x:c>
      <x:c r="F11" s="13" t="str">
        <x:v>Transporte</x:v>
      </x:c>
      <x:c r="G11" s="13" t="str">
        <x:v>NÃO</x:v>
      </x:c>
      <x:c r="H11" s="13" t="n">
        <x:v>2.5</x:v>
      </x:c>
      <x:c r="I11" s="13" t="n">
        <x:v>0.31</x:v>
      </x:c>
      <x:c r="J11" s="13" t="str">
        <x:v>Médio</x:v>
      </x:c>
      <x:c r="K11" s="13" t="str">
        <x:v>Encerrada</x:v>
      </x:c>
      <x:c r="L11" s="17" t="n">
        <x:f>IF(O11&lt;&gt;"OK","",IFERROR(H11*INDEX(Colaboradores!$F$5:$F$104,MATCH(B11,Colaboradores!$A$5:$A$104,0)),""))</x:f>
        <x:v>95</x:v>
      </x:c>
      <x:c r="M11" s="18" t="n">
        <x:v>46279</x:v>
      </x:c>
      <x:c r="N11" s="13" t="str">
        <x:v>Pico de fila às 9h</x:v>
      </x:c>
      <x:c r="O11" t="str">
        <x:f>IF(A11="","",IF(K11="Cancelada","CANCELADA",IF(OR(COUNTIF($A$5:$A$304,A11)&lt;&gt;1,COUNTIF(Colaboradores!$A$5:$A$104,B11)&lt;&gt;1,NOT(ISNUMBER(C11)),NOT(ISNUMBER(D11)),D11&lt;C11,NOT(ISNUMBER(H11)),H11&lt;=0,NOT(ISNUMBER(I11)),I11&lt;0,COUNTIF(Listas!$E$4:$E$6,K11)&lt;&gt;1),"REVISAR DADOS",IF(EOMONTH(C11,0)&lt;&gt;EOMONTH(D11,0),"DIVIDA POR MÊS","OK"))))</x:f>
        <x:v>OK</x:v>
      </x:c>
      <x:c r="P11" t="str">
        <x:f>IF(O11&lt;&gt;"OK","",IFERROR(INDEX(Colaboradores!$G$5:$G$104,MATCH(B11,Colaboradores!$A$5:$A$104,0)),""))</x:f>
        <x:v>SIM</x:v>
      </x:c>
      <x:c r="Q11" t="str">
        <x:f>IF(O11&lt;&gt;"OK","",IFERROR(INDEX(Colaboradores!$C$5:$C$104,MATCH(B11,Colaboradores!$A$5:$A$104,0)),""))</x:f>
        <x:v>Atendimento</x:v>
      </x:c>
    </x:row>
    <x:row r="12">
      <x:c r="A12" s="13" t="str">
        <x:v>OCO-008</x:v>
      </x:c>
      <x:c r="B12" s="13" t="str">
        <x:v>COL-004</x:v>
      </x:c>
      <x:c r="C12" s="18" t="n">
        <x:v>46281</x:v>
      </x:c>
      <x:c r="D12" s="18" t="n">
        <x:v>46281</x:v>
      </x:c>
      <x:c r="E12" s="13" t="str">
        <x:v>Saída antecipada</x:v>
      </x:c>
      <x:c r="F12" s="13" t="str">
        <x:v>Pessoal</x:v>
      </x:c>
      <x:c r="G12" s="13" t="str">
        <x:v>SIM</x:v>
      </x:c>
      <x:c r="H12" s="13" t="n">
        <x:v>4</x:v>
      </x:c>
      <x:c r="I12" s="13" t="n">
        <x:v>0.5</x:v>
      </x:c>
      <x:c r="J12" s="13" t="str">
        <x:v>Baixo</x:v>
      </x:c>
      <x:c r="K12" s="13" t="str">
        <x:v>Encerrada</x:v>
      </x:c>
      <x:c r="L12" s="17" t="n">
        <x:f>IF(O12&lt;&gt;"OK","",IFERROR(H12*INDEX(Colaboradores!$F$5:$F$104,MATCH(B12,Colaboradores!$A$5:$A$104,0)),""))</x:f>
        <x:v>328</x:v>
      </x:c>
      <x:c r="M12" s="18" t="n">
        <x:v>46282</x:v>
      </x:c>
      <x:c r="N12" s="13" t="str">
        <x:v>Chamado repassado</x:v>
      </x:c>
      <x:c r="O12" t="str">
        <x:f>IF(A12="","",IF(K12="Cancelada","CANCELADA",IF(OR(COUNTIF($A$5:$A$304,A12)&lt;&gt;1,COUNTIF(Colaboradores!$A$5:$A$104,B12)&lt;&gt;1,NOT(ISNUMBER(C12)),NOT(ISNUMBER(D12)),D12&lt;C12,NOT(ISNUMBER(H12)),H12&lt;=0,NOT(ISNUMBER(I12)),I12&lt;0,COUNTIF(Listas!$E$4:$E$6,K12)&lt;&gt;1),"REVISAR DADOS",IF(EOMONTH(C12,0)&lt;&gt;EOMONTH(D12,0),"DIVIDA POR MÊS","OK"))))</x:f>
        <x:v>OK</x:v>
      </x:c>
      <x:c r="P12" t="str">
        <x:f>IF(O12&lt;&gt;"OK","",IFERROR(INDEX(Colaboradores!$G$5:$G$104,MATCH(B12,Colaboradores!$A$5:$A$104,0)),""))</x:f>
        <x:v>SIM</x:v>
      </x:c>
      <x:c r="Q12" t="str">
        <x:f>IF(O12&lt;&gt;"OK","",IFERROR(INDEX(Colaboradores!$C$5:$C$104,MATCH(B12,Colaboradores!$A$5:$A$104,0)),""))</x:f>
        <x:v>Tecnologia</x:v>
      </x:c>
    </x:row>
    <x:row r="13">
      <x:c r="A13" s="13" t="str">
        <x:v>OCO-009</x:v>
      </x:c>
      <x:c r="B13" s="13" t="str">
        <x:v>COL-008</x:v>
      </x:c>
      <x:c r="C13" s="18" t="n">
        <x:v>46283</x:v>
      </x:c>
      <x:c r="D13" s="18" t="n">
        <x:v>46283</x:v>
      </x:c>
      <x:c r="E13" s="13" t="str">
        <x:v>Falta</x:v>
      </x:c>
      <x:c r="F13" s="13" t="str">
        <x:v>Saúde - sem detalhe</x:v>
      </x:c>
      <x:c r="G13" s="13" t="str">
        <x:v>SIM</x:v>
      </x:c>
      <x:c r="H13" s="13" t="n">
        <x:v>8</x:v>
      </x:c>
      <x:c r="I13" s="13" t="n">
        <x:v>1</x:v>
      </x:c>
      <x:c r="J13" s="13" t="str">
        <x:v>Alto</x:v>
      </x:c>
      <x:c r="K13" s="13" t="str">
        <x:v>Encerrada</x:v>
      </x:c>
      <x:c r="L13" s="17" t="n">
        <x:f>IF(O13&lt;&gt;"OK","",IFERROR(H13*INDEX(Colaboradores!$F$5:$F$104,MATCH(B13,Colaboradores!$A$5:$A$104,0)),""))</x:f>
        <x:v>280</x:v>
      </x:c>
      <x:c r="M13" s="18" t="n">
        <x:v>46284</x:v>
      </x:c>
      <x:c r="N13" s="13" t="str">
        <x:v>Ajuste de escala</x:v>
      </x:c>
      <x:c r="O13" t="str">
        <x:f>IF(A13="","",IF(K13="Cancelada","CANCELADA",IF(OR(COUNTIF($A$5:$A$304,A13)&lt;&gt;1,COUNTIF(Colaboradores!$A$5:$A$104,B13)&lt;&gt;1,NOT(ISNUMBER(C13)),NOT(ISNUMBER(D13)),D13&lt;C13,NOT(ISNUMBER(H13)),H13&lt;=0,NOT(ISNUMBER(I13)),I13&lt;0,COUNTIF(Listas!$E$4:$E$6,K13)&lt;&gt;1),"REVISAR DADOS",IF(EOMONTH(C13,0)&lt;&gt;EOMONTH(D13,0),"DIVIDA POR MÊS","OK"))))</x:f>
        <x:v>OK</x:v>
      </x:c>
      <x:c r="P13" t="str">
        <x:f>IF(O13&lt;&gt;"OK","",IFERROR(INDEX(Colaboradores!$G$5:$G$104,MATCH(B13,Colaboradores!$A$5:$A$104,0)),""))</x:f>
        <x:v>SIM</x:v>
      </x:c>
      <x:c r="Q13" t="str">
        <x:f>IF(O13&lt;&gt;"OK","",IFERROR(INDEX(Colaboradores!$C$5:$C$104,MATCH(B13,Colaboradores!$A$5:$A$104,0)),""))</x:f>
        <x:v>Produção</x:v>
      </x:c>
    </x:row>
    <x:row r="14">
      <x:c r="A14" s="13" t="str">
        <x:v>OCO-010</x:v>
      </x:c>
      <x:c r="B14" s="13" t="str">
        <x:v>COL-006</x:v>
      </x:c>
      <x:c r="C14" s="18" t="n">
        <x:v>46286</x:v>
      </x:c>
      <x:c r="D14" s="18" t="n">
        <x:v>46286</x:v>
      </x:c>
      <x:c r="E14" s="13" t="str">
        <x:v>Atraso</x:v>
      </x:c>
      <x:c r="F14" s="13" t="str">
        <x:v>Transporte</x:v>
      </x:c>
      <x:c r="G14" s="13" t="str">
        <x:v>NÃO</x:v>
      </x:c>
      <x:c r="H14" s="13" t="n">
        <x:v>3</x:v>
      </x:c>
      <x:c r="I14" s="13" t="n">
        <x:v>0.38</x:v>
      </x:c>
      <x:c r="J14" s="13" t="str">
        <x:v>Médio</x:v>
      </x:c>
      <x:c r="K14" s="13" t="str">
        <x:v>Encerrada</x:v>
      </x:c>
      <x:c r="L14" s="17" t="n">
        <x:f>IF(O14&lt;&gt;"OK","",IFERROR(H14*INDEX(Colaboradores!$F$5:$F$104,MATCH(B14,Colaboradores!$A$5:$A$104,0)),""))</x:f>
        <x:v>126</x:v>
      </x:c>
      <x:c r="M14" s="18" t="n">
        <x:v>46286</x:v>
      </x:c>
      <x:c r="N14" s="13" t="str">
        <x:v>Recebimento atrasado</x:v>
      </x:c>
      <x:c r="O14" t="str">
        <x:f>IF(A14="","",IF(K14="Cancelada","CANCELADA",IF(OR(COUNTIF($A$5:$A$304,A14)&lt;&gt;1,COUNTIF(Colaboradores!$A$5:$A$104,B14)&lt;&gt;1,NOT(ISNUMBER(C14)),NOT(ISNUMBER(D14)),D14&lt;C14,NOT(ISNUMBER(H14)),H14&lt;=0,NOT(ISNUMBER(I14)),I14&lt;0,COUNTIF(Listas!$E$4:$E$6,K14)&lt;&gt;1),"REVISAR DADOS",IF(EOMONTH(C14,0)&lt;&gt;EOMONTH(D14,0),"DIVIDA POR MÊS","OK"))))</x:f>
        <x:v>OK</x:v>
      </x:c>
      <x:c r="P14" t="str">
        <x:f>IF(O14&lt;&gt;"OK","",IFERROR(INDEX(Colaboradores!$G$5:$G$104,MATCH(B14,Colaboradores!$A$5:$A$104,0)),""))</x:f>
        <x:v>SIM</x:v>
      </x:c>
      <x:c r="Q14" t="str">
        <x:f>IF(O14&lt;&gt;"OK","",IFERROR(INDEX(Colaboradores!$C$5:$C$104,MATCH(B14,Colaboradores!$A$5:$A$104,0)),""))</x:f>
        <x:v>Logística</x:v>
      </x:c>
    </x:row>
    <x:row r="15">
      <x:c r="A15" s="13" t="str">
        <x:v>OCO-011</x:v>
      </x:c>
      <x:c r="B15" s="13" t="str">
        <x:v>COL-007</x:v>
      </x:c>
      <x:c r="C15" s="18" t="n">
        <x:v>46288</x:v>
      </x:c>
      <x:c r="D15" s="18" t="n">
        <x:v>46288</x:v>
      </x:c>
      <x:c r="E15" s="13" t="str">
        <x:v>Falta</x:v>
      </x:c>
      <x:c r="F15" s="13" t="str">
        <x:v>Pessoal</x:v>
      </x:c>
      <x:c r="G15" s="13" t="str">
        <x:v>NÃO</x:v>
      </x:c>
      <x:c r="H15" s="13" t="n">
        <x:v>8</x:v>
      </x:c>
      <x:c r="I15" s="13" t="n">
        <x:v>1</x:v>
      </x:c>
      <x:c r="J15" s="13" t="str">
        <x:v>Alto</x:v>
      </x:c>
      <x:c r="K15" s="13" t="str">
        <x:v>Em acompanhamento</x:v>
      </x:c>
      <x:c r="L15" s="17" t="n">
        <x:f>IF(O15&lt;&gt;"OK","",IFERROR(H15*INDEX(Colaboradores!$F$5:$F$104,MATCH(B15,Colaboradores!$A$5:$A$104,0)),""))</x:f>
        <x:v>304</x:v>
      </x:c>
      <x:c r="M15" s="18" t="n">
        <x:v>46289</x:v>
      </x:c>
      <x:c r="N15" s="13" t="str">
        <x:v>Equipe abaixo da cobertura</x:v>
      </x:c>
      <x:c r="O15" t="str">
        <x:f>IF(A15="","",IF(K15="Cancelada","CANCELADA",IF(OR(COUNTIF($A$5:$A$304,A15)&lt;&gt;1,COUNTIF(Colaboradores!$A$5:$A$104,B15)&lt;&gt;1,NOT(ISNUMBER(C15)),NOT(ISNUMBER(D15)),D15&lt;C15,NOT(ISNUMBER(H15)),H15&lt;=0,NOT(ISNUMBER(I15)),I15&lt;0,COUNTIF(Listas!$E$4:$E$6,K15)&lt;&gt;1),"REVISAR DADOS",IF(EOMONTH(C15,0)&lt;&gt;EOMONTH(D15,0),"DIVIDA POR MÊS","OK"))))</x:f>
        <x:v>OK</x:v>
      </x:c>
      <x:c r="P15" t="str">
        <x:f>IF(O15&lt;&gt;"OK","",IFERROR(INDEX(Colaboradores!$G$5:$G$104,MATCH(B15,Colaboradores!$A$5:$A$104,0)),""))</x:f>
        <x:v>SIM</x:v>
      </x:c>
      <x:c r="Q15" t="str">
        <x:f>IF(O15&lt;&gt;"OK","",IFERROR(INDEX(Colaboradores!$C$5:$C$104,MATCH(B15,Colaboradores!$A$5:$A$104,0)),""))</x:f>
        <x:v>Atendimento</x:v>
      </x:c>
    </x:row>
    <x:row r="16">
      <x:c r="A16" s="13" t="str">
        <x:v>OCO-012</x:v>
      </x:c>
      <x:c r="B16" s="13" t="str">
        <x:v>COL-008</x:v>
      </x:c>
      <x:c r="C16" s="18" t="n">
        <x:v>46289</x:v>
      </x:c>
      <x:c r="D16" s="18" t="n">
        <x:v>46290</x:v>
      </x:c>
      <x:c r="E16" s="13" t="str">
        <x:v>Afastamento</x:v>
      </x:c>
      <x:c r="F16" s="13" t="str">
        <x:v>Saúde - sem detalhe</x:v>
      </x:c>
      <x:c r="G16" s="13" t="str">
        <x:v>SIM</x:v>
      </x:c>
      <x:c r="H16" s="13" t="n">
        <x:v>16</x:v>
      </x:c>
      <x:c r="I16" s="13" t="n">
        <x:v>2</x:v>
      </x:c>
      <x:c r="J16" s="13" t="str">
        <x:v>Alto</x:v>
      </x:c>
      <x:c r="K16" s="13" t="str">
        <x:v>Em acompanhamento</x:v>
      </x:c>
      <x:c r="L16" s="17" t="n">
        <x:f>IF(O16&lt;&gt;"OK","",IFERROR(H16*INDEX(Colaboradores!$F$5:$F$104,MATCH(B16,Colaboradores!$A$5:$A$104,0)),""))</x:f>
        <x:v>560</x:v>
      </x:c>
      <x:c r="M16" s="18" t="n">
        <x:v>46291</x:v>
      </x:c>
      <x:c r="N16" s="13" t="str">
        <x:v>Necessário remanejamento</x:v>
      </x:c>
      <x:c r="O16" t="str">
        <x:f>IF(A16="","",IF(K16="Cancelada","CANCELADA",IF(OR(COUNTIF($A$5:$A$304,A16)&lt;&gt;1,COUNTIF(Colaboradores!$A$5:$A$104,B16)&lt;&gt;1,NOT(ISNUMBER(C16)),NOT(ISNUMBER(D16)),D16&lt;C16,NOT(ISNUMBER(H16)),H16&lt;=0,NOT(ISNUMBER(I16)),I16&lt;0,COUNTIF(Listas!$E$4:$E$6,K16)&lt;&gt;1),"REVISAR DADOS",IF(EOMONTH(C16,0)&lt;&gt;EOMONTH(D16,0),"DIVIDA POR MÊS","OK"))))</x:f>
        <x:v>OK</x:v>
      </x:c>
      <x:c r="P16" t="str">
        <x:f>IF(O16&lt;&gt;"OK","",IFERROR(INDEX(Colaboradores!$G$5:$G$104,MATCH(B16,Colaboradores!$A$5:$A$104,0)),""))</x:f>
        <x:v>SIM</x:v>
      </x:c>
      <x:c r="Q16" t="str">
        <x:f>IF(O16&lt;&gt;"OK","",IFERROR(INDEX(Colaboradores!$C$5:$C$104,MATCH(B16,Colaboradores!$A$5:$A$104,0)),""))</x:f>
        <x:v>Produção</x:v>
      </x:c>
    </x:row>
    <x:row r="17">
      <x:c r="A17" s="13"/>
      <x:c r="B17" s="13"/>
      <x:c r="C17" s="18"/>
      <x:c r="D17" s="18"/>
      <x:c r="E17" s="13"/>
      <x:c r="F17" s="13"/>
      <x:c r="G17" s="13"/>
      <x:c r="H17" s="13"/>
      <x:c r="I17" s="13"/>
      <x:c r="J17" s="13"/>
      <x:c r="K17" s="13"/>
      <x:c r="L17" s="17" t="str">
        <x:f>IF(O17&lt;&gt;"OK","",IFERROR(H17*INDEX(Colaboradores!$F$5:$F$104,MATCH(B17,Colaboradores!$A$5:$A$104,0)),""))</x:f>
      </x:c>
      <x:c r="M17" s="18"/>
      <x:c r="N17" s="13"/>
      <x:c r="O17" t="str">
        <x:f>IF(A17="","",IF(K17="Cancelada","CANCELADA",IF(OR(COUNTIF($A$5:$A$304,A17)&lt;&gt;1,COUNTIF(Colaboradores!$A$5:$A$104,B17)&lt;&gt;1,NOT(ISNUMBER(C17)),NOT(ISNUMBER(D17)),D17&lt;C17,NOT(ISNUMBER(H17)),H17&lt;=0,NOT(ISNUMBER(I17)),I17&lt;0,COUNTIF(Listas!$E$4:$E$6,K17)&lt;&gt;1),"REVISAR DADOS",IF(EOMONTH(C17,0)&lt;&gt;EOMONTH(D17,0),"DIVIDA POR MÊS","OK"))))</x:f>
      </x:c>
      <x:c r="P17" t="str">
        <x:f>IF(O17&lt;&gt;"OK","",IFERROR(INDEX(Colaboradores!$G$5:$G$104,MATCH(B17,Colaboradores!$A$5:$A$104,0)),""))</x:f>
      </x:c>
      <x:c r="Q17" t="str">
        <x:f>IF(O17&lt;&gt;"OK","",IFERROR(INDEX(Colaboradores!$C$5:$C$104,MATCH(B17,Colaboradores!$A$5:$A$104,0)),""))</x:f>
      </x:c>
    </x:row>
    <x:row r="18">
      <x:c r="A18" s="13"/>
      <x:c r="B18" s="13"/>
      <x:c r="C18" s="18"/>
      <x:c r="D18" s="18"/>
      <x:c r="E18" s="13"/>
      <x:c r="F18" s="13"/>
      <x:c r="G18" s="13"/>
      <x:c r="H18" s="13"/>
      <x:c r="I18" s="13"/>
      <x:c r="J18" s="13"/>
      <x:c r="K18" s="13"/>
      <x:c r="L18" s="17" t="str">
        <x:f>IF(O18&lt;&gt;"OK","",IFERROR(H18*INDEX(Colaboradores!$F$5:$F$104,MATCH(B18,Colaboradores!$A$5:$A$104,0)),""))</x:f>
      </x:c>
      <x:c r="M18" s="18"/>
      <x:c r="N18" s="13"/>
      <x:c r="O18" t="str">
        <x:f>IF(A18="","",IF(K18="Cancelada","CANCELADA",IF(OR(COUNTIF($A$5:$A$304,A18)&lt;&gt;1,COUNTIF(Colaboradores!$A$5:$A$104,B18)&lt;&gt;1,NOT(ISNUMBER(C18)),NOT(ISNUMBER(D18)),D18&lt;C18,NOT(ISNUMBER(H18)),H18&lt;=0,NOT(ISNUMBER(I18)),I18&lt;0,COUNTIF(Listas!$E$4:$E$6,K18)&lt;&gt;1),"REVISAR DADOS",IF(EOMONTH(C18,0)&lt;&gt;EOMONTH(D18,0),"DIVIDA POR MÊS","OK"))))</x:f>
      </x:c>
      <x:c r="P18" t="str">
        <x:f>IF(O18&lt;&gt;"OK","",IFERROR(INDEX(Colaboradores!$G$5:$G$104,MATCH(B18,Colaboradores!$A$5:$A$104,0)),""))</x:f>
      </x:c>
      <x:c r="Q18" t="str">
        <x:f>IF(O18&lt;&gt;"OK","",IFERROR(INDEX(Colaboradores!$C$5:$C$104,MATCH(B18,Colaboradores!$A$5:$A$104,0)),""))</x:f>
      </x:c>
    </x:row>
    <x:row r="19">
      <x:c r="A19" s="13"/>
      <x:c r="B19" s="13"/>
      <x:c r="C19" s="18"/>
      <x:c r="D19" s="18"/>
      <x:c r="E19" s="13"/>
      <x:c r="F19" s="13"/>
      <x:c r="G19" s="13"/>
      <x:c r="H19" s="13"/>
      <x:c r="I19" s="13"/>
      <x:c r="J19" s="13"/>
      <x:c r="K19" s="13"/>
      <x:c r="L19" s="17" t="str">
        <x:f>IF(O19&lt;&gt;"OK","",IFERROR(H19*INDEX(Colaboradores!$F$5:$F$104,MATCH(B19,Colaboradores!$A$5:$A$104,0)),""))</x:f>
      </x:c>
      <x:c r="M19" s="18"/>
      <x:c r="N19" s="13"/>
      <x:c r="O19" t="str">
        <x:f>IF(A19="","",IF(K19="Cancelada","CANCELADA",IF(OR(COUNTIF($A$5:$A$304,A19)&lt;&gt;1,COUNTIF(Colaboradores!$A$5:$A$104,B19)&lt;&gt;1,NOT(ISNUMBER(C19)),NOT(ISNUMBER(D19)),D19&lt;C19,NOT(ISNUMBER(H19)),H19&lt;=0,NOT(ISNUMBER(I19)),I19&lt;0,COUNTIF(Listas!$E$4:$E$6,K19)&lt;&gt;1),"REVISAR DADOS",IF(EOMONTH(C19,0)&lt;&gt;EOMONTH(D19,0),"DIVIDA POR MÊS","OK"))))</x:f>
      </x:c>
      <x:c r="P19" t="str">
        <x:f>IF(O19&lt;&gt;"OK","",IFERROR(INDEX(Colaboradores!$G$5:$G$104,MATCH(B19,Colaboradores!$A$5:$A$104,0)),""))</x:f>
      </x:c>
      <x:c r="Q19" t="str">
        <x:f>IF(O19&lt;&gt;"OK","",IFERROR(INDEX(Colaboradores!$C$5:$C$104,MATCH(B19,Colaboradores!$A$5:$A$104,0)),""))</x:f>
      </x:c>
    </x:row>
    <x:row r="20">
      <x:c r="A20" s="13"/>
      <x:c r="B20" s="13"/>
      <x:c r="C20" s="18"/>
      <x:c r="D20" s="18"/>
      <x:c r="E20" s="13"/>
      <x:c r="F20" s="13"/>
      <x:c r="G20" s="13"/>
      <x:c r="H20" s="13"/>
      <x:c r="I20" s="13"/>
      <x:c r="J20" s="13"/>
      <x:c r="K20" s="13"/>
      <x:c r="L20" s="17" t="str">
        <x:f>IF(O20&lt;&gt;"OK","",IFERROR(H20*INDEX(Colaboradores!$F$5:$F$104,MATCH(B20,Colaboradores!$A$5:$A$104,0)),""))</x:f>
      </x:c>
      <x:c r="M20" s="18"/>
      <x:c r="N20" s="13"/>
      <x:c r="O20" t="str">
        <x:f>IF(A20="","",IF(K20="Cancelada","CANCELADA",IF(OR(COUNTIF($A$5:$A$304,A20)&lt;&gt;1,COUNTIF(Colaboradores!$A$5:$A$104,B20)&lt;&gt;1,NOT(ISNUMBER(C20)),NOT(ISNUMBER(D20)),D20&lt;C20,NOT(ISNUMBER(H20)),H20&lt;=0,NOT(ISNUMBER(I20)),I20&lt;0,COUNTIF(Listas!$E$4:$E$6,K20)&lt;&gt;1),"REVISAR DADOS",IF(EOMONTH(C20,0)&lt;&gt;EOMONTH(D20,0),"DIVIDA POR MÊS","OK"))))</x:f>
      </x:c>
      <x:c r="P20" t="str">
        <x:f>IF(O20&lt;&gt;"OK","",IFERROR(INDEX(Colaboradores!$G$5:$G$104,MATCH(B20,Colaboradores!$A$5:$A$104,0)),""))</x:f>
      </x:c>
      <x:c r="Q20" t="str">
        <x:f>IF(O20&lt;&gt;"OK","",IFERROR(INDEX(Colaboradores!$C$5:$C$104,MATCH(B20,Colaboradores!$A$5:$A$104,0)),""))</x:f>
      </x:c>
    </x:row>
    <x:row r="21">
      <x:c r="A21" s="13"/>
      <x:c r="B21" s="13"/>
      <x:c r="C21" s="18"/>
      <x:c r="D21" s="18"/>
      <x:c r="E21" s="13"/>
      <x:c r="F21" s="13"/>
      <x:c r="G21" s="13"/>
      <x:c r="H21" s="13"/>
      <x:c r="I21" s="13"/>
      <x:c r="J21" s="13"/>
      <x:c r="K21" s="13"/>
      <x:c r="L21" s="17" t="str">
        <x:f>IF(O21&lt;&gt;"OK","",IFERROR(H21*INDEX(Colaboradores!$F$5:$F$104,MATCH(B21,Colaboradores!$A$5:$A$104,0)),""))</x:f>
      </x:c>
      <x:c r="M21" s="18"/>
      <x:c r="N21" s="13"/>
      <x:c r="O21" t="str">
        <x:f>IF(A21="","",IF(K21="Cancelada","CANCELADA",IF(OR(COUNTIF($A$5:$A$304,A21)&lt;&gt;1,COUNTIF(Colaboradores!$A$5:$A$104,B21)&lt;&gt;1,NOT(ISNUMBER(C21)),NOT(ISNUMBER(D21)),D21&lt;C21,NOT(ISNUMBER(H21)),H21&lt;=0,NOT(ISNUMBER(I21)),I21&lt;0,COUNTIF(Listas!$E$4:$E$6,K21)&lt;&gt;1),"REVISAR DADOS",IF(EOMONTH(C21,0)&lt;&gt;EOMONTH(D21,0),"DIVIDA POR MÊS","OK"))))</x:f>
      </x:c>
      <x:c r="P21" t="str">
        <x:f>IF(O21&lt;&gt;"OK","",IFERROR(INDEX(Colaboradores!$G$5:$G$104,MATCH(B21,Colaboradores!$A$5:$A$104,0)),""))</x:f>
      </x:c>
      <x:c r="Q21" t="str">
        <x:f>IF(O21&lt;&gt;"OK","",IFERROR(INDEX(Colaboradores!$C$5:$C$104,MATCH(B21,Colaboradores!$A$5:$A$104,0)),""))</x:f>
      </x:c>
    </x:row>
    <x:row r="22">
      <x:c r="A22" s="13"/>
      <x:c r="B22" s="13"/>
      <x:c r="C22" s="18"/>
      <x:c r="D22" s="18"/>
      <x:c r="E22" s="13"/>
      <x:c r="F22" s="13"/>
      <x:c r="G22" s="13"/>
      <x:c r="H22" s="13"/>
      <x:c r="I22" s="13"/>
      <x:c r="J22" s="13"/>
      <x:c r="K22" s="13"/>
      <x:c r="L22" s="17" t="str">
        <x:f>IF(O22&lt;&gt;"OK","",IFERROR(H22*INDEX(Colaboradores!$F$5:$F$104,MATCH(B22,Colaboradores!$A$5:$A$104,0)),""))</x:f>
      </x:c>
      <x:c r="M22" s="18"/>
      <x:c r="N22" s="13"/>
      <x:c r="O22" t="str">
        <x:f>IF(A22="","",IF(K22="Cancelada","CANCELADA",IF(OR(COUNTIF($A$5:$A$304,A22)&lt;&gt;1,COUNTIF(Colaboradores!$A$5:$A$104,B22)&lt;&gt;1,NOT(ISNUMBER(C22)),NOT(ISNUMBER(D22)),D22&lt;C22,NOT(ISNUMBER(H22)),H22&lt;=0,NOT(ISNUMBER(I22)),I22&lt;0,COUNTIF(Listas!$E$4:$E$6,K22)&lt;&gt;1),"REVISAR DADOS",IF(EOMONTH(C22,0)&lt;&gt;EOMONTH(D22,0),"DIVIDA POR MÊS","OK"))))</x:f>
      </x:c>
      <x:c r="P22" t="str">
        <x:f>IF(O22&lt;&gt;"OK","",IFERROR(INDEX(Colaboradores!$G$5:$G$104,MATCH(B22,Colaboradores!$A$5:$A$104,0)),""))</x:f>
      </x:c>
      <x:c r="Q22" t="str">
        <x:f>IF(O22&lt;&gt;"OK","",IFERROR(INDEX(Colaboradores!$C$5:$C$104,MATCH(B22,Colaboradores!$A$5:$A$104,0)),""))</x:f>
      </x:c>
    </x:row>
    <x:row r="23">
      <x:c r="A23" s="13"/>
      <x:c r="B23" s="13"/>
      <x:c r="C23" s="18"/>
      <x:c r="D23" s="18"/>
      <x:c r="E23" s="13"/>
      <x:c r="F23" s="13"/>
      <x:c r="G23" s="13"/>
      <x:c r="H23" s="13"/>
      <x:c r="I23" s="13"/>
      <x:c r="J23" s="13"/>
      <x:c r="K23" s="13"/>
      <x:c r="L23" s="17" t="str">
        <x:f>IF(O23&lt;&gt;"OK","",IFERROR(H23*INDEX(Colaboradores!$F$5:$F$104,MATCH(B23,Colaboradores!$A$5:$A$104,0)),""))</x:f>
      </x:c>
      <x:c r="M23" s="18"/>
      <x:c r="N23" s="13"/>
      <x:c r="O23" t="str">
        <x:f>IF(A23="","",IF(K23="Cancelada","CANCELADA",IF(OR(COUNTIF($A$5:$A$304,A23)&lt;&gt;1,COUNTIF(Colaboradores!$A$5:$A$104,B23)&lt;&gt;1,NOT(ISNUMBER(C23)),NOT(ISNUMBER(D23)),D23&lt;C23,NOT(ISNUMBER(H23)),H23&lt;=0,NOT(ISNUMBER(I23)),I23&lt;0,COUNTIF(Listas!$E$4:$E$6,K23)&lt;&gt;1),"REVISAR DADOS",IF(EOMONTH(C23,0)&lt;&gt;EOMONTH(D23,0),"DIVIDA POR MÊS","OK"))))</x:f>
      </x:c>
      <x:c r="P23" t="str">
        <x:f>IF(O23&lt;&gt;"OK","",IFERROR(INDEX(Colaboradores!$G$5:$G$104,MATCH(B23,Colaboradores!$A$5:$A$104,0)),""))</x:f>
      </x:c>
      <x:c r="Q23" t="str">
        <x:f>IF(O23&lt;&gt;"OK","",IFERROR(INDEX(Colaboradores!$C$5:$C$104,MATCH(B23,Colaboradores!$A$5:$A$104,0)),""))</x:f>
      </x:c>
    </x:row>
    <x:row r="24">
      <x:c r="A24" s="13"/>
      <x:c r="B24" s="13"/>
      <x:c r="C24" s="18"/>
      <x:c r="D24" s="18"/>
      <x:c r="E24" s="13"/>
      <x:c r="F24" s="13"/>
      <x:c r="G24" s="13"/>
      <x:c r="H24" s="13"/>
      <x:c r="I24" s="13"/>
      <x:c r="J24" s="13"/>
      <x:c r="K24" s="13"/>
      <x:c r="L24" s="17" t="str">
        <x:f>IF(O24&lt;&gt;"OK","",IFERROR(H24*INDEX(Colaboradores!$F$5:$F$104,MATCH(B24,Colaboradores!$A$5:$A$104,0)),""))</x:f>
      </x:c>
      <x:c r="M24" s="18"/>
      <x:c r="N24" s="13"/>
      <x:c r="O24" t="str">
        <x:f>IF(A24="","",IF(K24="Cancelada","CANCELADA",IF(OR(COUNTIF($A$5:$A$304,A24)&lt;&gt;1,COUNTIF(Colaboradores!$A$5:$A$104,B24)&lt;&gt;1,NOT(ISNUMBER(C24)),NOT(ISNUMBER(D24)),D24&lt;C24,NOT(ISNUMBER(H24)),H24&lt;=0,NOT(ISNUMBER(I24)),I24&lt;0,COUNTIF(Listas!$E$4:$E$6,K24)&lt;&gt;1),"REVISAR DADOS",IF(EOMONTH(C24,0)&lt;&gt;EOMONTH(D24,0),"DIVIDA POR MÊS","OK"))))</x:f>
      </x:c>
      <x:c r="P24" t="str">
        <x:f>IF(O24&lt;&gt;"OK","",IFERROR(INDEX(Colaboradores!$G$5:$G$104,MATCH(B24,Colaboradores!$A$5:$A$104,0)),""))</x:f>
      </x:c>
      <x:c r="Q24" t="str">
        <x:f>IF(O24&lt;&gt;"OK","",IFERROR(INDEX(Colaboradores!$C$5:$C$104,MATCH(B24,Colaboradores!$A$5:$A$104,0)),""))</x:f>
      </x:c>
    </x:row>
    <x:row r="25">
      <x:c r="A25" s="13"/>
      <x:c r="B25" s="13"/>
      <x:c r="C25" s="18"/>
      <x:c r="D25" s="18"/>
      <x:c r="E25" s="13"/>
      <x:c r="F25" s="13"/>
      <x:c r="G25" s="13"/>
      <x:c r="H25" s="13"/>
      <x:c r="I25" s="13"/>
      <x:c r="J25" s="13"/>
      <x:c r="K25" s="13"/>
      <x:c r="L25" s="17" t="str">
        <x:f>IF(O25&lt;&gt;"OK","",IFERROR(H25*INDEX(Colaboradores!$F$5:$F$104,MATCH(B25,Colaboradores!$A$5:$A$104,0)),""))</x:f>
      </x:c>
      <x:c r="M25" s="18"/>
      <x:c r="N25" s="13"/>
      <x:c r="O25" t="str">
        <x:f>IF(A25="","",IF(K25="Cancelada","CANCELADA",IF(OR(COUNTIF($A$5:$A$304,A25)&lt;&gt;1,COUNTIF(Colaboradores!$A$5:$A$104,B25)&lt;&gt;1,NOT(ISNUMBER(C25)),NOT(ISNUMBER(D25)),D25&lt;C25,NOT(ISNUMBER(H25)),H25&lt;=0,NOT(ISNUMBER(I25)),I25&lt;0,COUNTIF(Listas!$E$4:$E$6,K25)&lt;&gt;1),"REVISAR DADOS",IF(EOMONTH(C25,0)&lt;&gt;EOMONTH(D25,0),"DIVIDA POR MÊS","OK"))))</x:f>
      </x:c>
      <x:c r="P25" t="str">
        <x:f>IF(O25&lt;&gt;"OK","",IFERROR(INDEX(Colaboradores!$G$5:$G$104,MATCH(B25,Colaboradores!$A$5:$A$104,0)),""))</x:f>
      </x:c>
      <x:c r="Q25" t="str">
        <x:f>IF(O25&lt;&gt;"OK","",IFERROR(INDEX(Colaboradores!$C$5:$C$104,MATCH(B25,Colaboradores!$A$5:$A$104,0)),""))</x:f>
      </x:c>
    </x:row>
    <x:row r="26">
      <x:c r="A26" s="13"/>
      <x:c r="B26" s="13"/>
      <x:c r="C26" s="18"/>
      <x:c r="D26" s="18"/>
      <x:c r="E26" s="13"/>
      <x:c r="F26" s="13"/>
      <x:c r="G26" s="13"/>
      <x:c r="H26" s="13"/>
      <x:c r="I26" s="13"/>
      <x:c r="J26" s="13"/>
      <x:c r="K26" s="13"/>
      <x:c r="L26" s="17" t="str">
        <x:f>IF(O26&lt;&gt;"OK","",IFERROR(H26*INDEX(Colaboradores!$F$5:$F$104,MATCH(B26,Colaboradores!$A$5:$A$104,0)),""))</x:f>
      </x:c>
      <x:c r="M26" s="18"/>
      <x:c r="N26" s="13"/>
      <x:c r="O26" t="str">
        <x:f>IF(A26="","",IF(K26="Cancelada","CANCELADA",IF(OR(COUNTIF($A$5:$A$304,A26)&lt;&gt;1,COUNTIF(Colaboradores!$A$5:$A$104,B26)&lt;&gt;1,NOT(ISNUMBER(C26)),NOT(ISNUMBER(D26)),D26&lt;C26,NOT(ISNUMBER(H26)),H26&lt;=0,NOT(ISNUMBER(I26)),I26&lt;0,COUNTIF(Listas!$E$4:$E$6,K26)&lt;&gt;1),"REVISAR DADOS",IF(EOMONTH(C26,0)&lt;&gt;EOMONTH(D26,0),"DIVIDA POR MÊS","OK"))))</x:f>
      </x:c>
      <x:c r="P26" t="str">
        <x:f>IF(O26&lt;&gt;"OK","",IFERROR(INDEX(Colaboradores!$G$5:$G$104,MATCH(B26,Colaboradores!$A$5:$A$104,0)),""))</x:f>
      </x:c>
      <x:c r="Q26" t="str">
        <x:f>IF(O26&lt;&gt;"OK","",IFERROR(INDEX(Colaboradores!$C$5:$C$104,MATCH(B26,Colaboradores!$A$5:$A$104,0)),""))</x:f>
      </x:c>
    </x:row>
    <x:row r="27">
      <x:c r="A27" s="13"/>
      <x:c r="B27" s="13"/>
      <x:c r="C27" s="18"/>
      <x:c r="D27" s="18"/>
      <x:c r="E27" s="13"/>
      <x:c r="F27" s="13"/>
      <x:c r="G27" s="13"/>
      <x:c r="H27" s="13"/>
      <x:c r="I27" s="13"/>
      <x:c r="J27" s="13"/>
      <x:c r="K27" s="13"/>
      <x:c r="L27" s="17" t="str">
        <x:f>IF(O27&lt;&gt;"OK","",IFERROR(H27*INDEX(Colaboradores!$F$5:$F$104,MATCH(B27,Colaboradores!$A$5:$A$104,0)),""))</x:f>
      </x:c>
      <x:c r="M27" s="18"/>
      <x:c r="N27" s="13"/>
      <x:c r="O27" t="str">
        <x:f>IF(A27="","",IF(K27="Cancelada","CANCELADA",IF(OR(COUNTIF($A$5:$A$304,A27)&lt;&gt;1,COUNTIF(Colaboradores!$A$5:$A$104,B27)&lt;&gt;1,NOT(ISNUMBER(C27)),NOT(ISNUMBER(D27)),D27&lt;C27,NOT(ISNUMBER(H27)),H27&lt;=0,NOT(ISNUMBER(I27)),I27&lt;0,COUNTIF(Listas!$E$4:$E$6,K27)&lt;&gt;1),"REVISAR DADOS",IF(EOMONTH(C27,0)&lt;&gt;EOMONTH(D27,0),"DIVIDA POR MÊS","OK"))))</x:f>
      </x:c>
      <x:c r="P27" t="str">
        <x:f>IF(O27&lt;&gt;"OK","",IFERROR(INDEX(Colaboradores!$G$5:$G$104,MATCH(B27,Colaboradores!$A$5:$A$104,0)),""))</x:f>
      </x:c>
      <x:c r="Q27" t="str">
        <x:f>IF(O27&lt;&gt;"OK","",IFERROR(INDEX(Colaboradores!$C$5:$C$104,MATCH(B27,Colaboradores!$A$5:$A$104,0)),""))</x:f>
      </x:c>
    </x:row>
    <x:row r="28">
      <x:c r="A28" s="13"/>
      <x:c r="B28" s="13"/>
      <x:c r="C28" s="18"/>
      <x:c r="D28" s="18"/>
      <x:c r="E28" s="13"/>
      <x:c r="F28" s="13"/>
      <x:c r="G28" s="13"/>
      <x:c r="H28" s="13"/>
      <x:c r="I28" s="13"/>
      <x:c r="J28" s="13"/>
      <x:c r="K28" s="13"/>
      <x:c r="L28" s="17" t="str">
        <x:f>IF(O28&lt;&gt;"OK","",IFERROR(H28*INDEX(Colaboradores!$F$5:$F$104,MATCH(B28,Colaboradores!$A$5:$A$104,0)),""))</x:f>
      </x:c>
      <x:c r="M28" s="18"/>
      <x:c r="N28" s="13"/>
      <x:c r="O28" t="str">
        <x:f>IF(A28="","",IF(K28="Cancelada","CANCELADA",IF(OR(COUNTIF($A$5:$A$304,A28)&lt;&gt;1,COUNTIF(Colaboradores!$A$5:$A$104,B28)&lt;&gt;1,NOT(ISNUMBER(C28)),NOT(ISNUMBER(D28)),D28&lt;C28,NOT(ISNUMBER(H28)),H28&lt;=0,NOT(ISNUMBER(I28)),I28&lt;0,COUNTIF(Listas!$E$4:$E$6,K28)&lt;&gt;1),"REVISAR DADOS",IF(EOMONTH(C28,0)&lt;&gt;EOMONTH(D28,0),"DIVIDA POR MÊS","OK"))))</x:f>
      </x:c>
      <x:c r="P28" t="str">
        <x:f>IF(O28&lt;&gt;"OK","",IFERROR(INDEX(Colaboradores!$G$5:$G$104,MATCH(B28,Colaboradores!$A$5:$A$104,0)),""))</x:f>
      </x:c>
      <x:c r="Q28" t="str">
        <x:f>IF(O28&lt;&gt;"OK","",IFERROR(INDEX(Colaboradores!$C$5:$C$104,MATCH(B28,Colaboradores!$A$5:$A$104,0)),""))</x:f>
      </x:c>
    </x:row>
    <x:row r="29">
      <x:c r="A29" s="13"/>
      <x:c r="B29" s="13"/>
      <x:c r="C29" s="18"/>
      <x:c r="D29" s="18"/>
      <x:c r="E29" s="13"/>
      <x:c r="F29" s="13"/>
      <x:c r="G29" s="13"/>
      <x:c r="H29" s="13"/>
      <x:c r="I29" s="13"/>
      <x:c r="J29" s="13"/>
      <x:c r="K29" s="13"/>
      <x:c r="L29" s="17" t="str">
        <x:f>IF(O29&lt;&gt;"OK","",IFERROR(H29*INDEX(Colaboradores!$F$5:$F$104,MATCH(B29,Colaboradores!$A$5:$A$104,0)),""))</x:f>
      </x:c>
      <x:c r="M29" s="18"/>
      <x:c r="N29" s="13"/>
      <x:c r="O29" t="str">
        <x:f>IF(A29="","",IF(K29="Cancelada","CANCELADA",IF(OR(COUNTIF($A$5:$A$304,A29)&lt;&gt;1,COUNTIF(Colaboradores!$A$5:$A$104,B29)&lt;&gt;1,NOT(ISNUMBER(C29)),NOT(ISNUMBER(D29)),D29&lt;C29,NOT(ISNUMBER(H29)),H29&lt;=0,NOT(ISNUMBER(I29)),I29&lt;0,COUNTIF(Listas!$E$4:$E$6,K29)&lt;&gt;1),"REVISAR DADOS",IF(EOMONTH(C29,0)&lt;&gt;EOMONTH(D29,0),"DIVIDA POR MÊS","OK"))))</x:f>
      </x:c>
      <x:c r="P29" t="str">
        <x:f>IF(O29&lt;&gt;"OK","",IFERROR(INDEX(Colaboradores!$G$5:$G$104,MATCH(B29,Colaboradores!$A$5:$A$104,0)),""))</x:f>
      </x:c>
      <x:c r="Q29" t="str">
        <x:f>IF(O29&lt;&gt;"OK","",IFERROR(INDEX(Colaboradores!$C$5:$C$104,MATCH(B29,Colaboradores!$A$5:$A$104,0)),""))</x:f>
      </x:c>
    </x:row>
    <x:row r="30">
      <x:c r="A30" s="13"/>
      <x:c r="B30" s="13"/>
      <x:c r="C30" s="18"/>
      <x:c r="D30" s="18"/>
      <x:c r="E30" s="13"/>
      <x:c r="F30" s="13"/>
      <x:c r="G30" s="13"/>
      <x:c r="H30" s="13"/>
      <x:c r="I30" s="13"/>
      <x:c r="J30" s="13"/>
      <x:c r="K30" s="13"/>
      <x:c r="L30" s="17" t="str">
        <x:f>IF(O30&lt;&gt;"OK","",IFERROR(H30*INDEX(Colaboradores!$F$5:$F$104,MATCH(B30,Colaboradores!$A$5:$A$104,0)),""))</x:f>
      </x:c>
      <x:c r="M30" s="18"/>
      <x:c r="N30" s="13"/>
      <x:c r="O30" t="str">
        <x:f>IF(A30="","",IF(K30="Cancelada","CANCELADA",IF(OR(COUNTIF($A$5:$A$304,A30)&lt;&gt;1,COUNTIF(Colaboradores!$A$5:$A$104,B30)&lt;&gt;1,NOT(ISNUMBER(C30)),NOT(ISNUMBER(D30)),D30&lt;C30,NOT(ISNUMBER(H30)),H30&lt;=0,NOT(ISNUMBER(I30)),I30&lt;0,COUNTIF(Listas!$E$4:$E$6,K30)&lt;&gt;1),"REVISAR DADOS",IF(EOMONTH(C30,0)&lt;&gt;EOMONTH(D30,0),"DIVIDA POR MÊS","OK"))))</x:f>
      </x:c>
      <x:c r="P30" t="str">
        <x:f>IF(O30&lt;&gt;"OK","",IFERROR(INDEX(Colaboradores!$G$5:$G$104,MATCH(B30,Colaboradores!$A$5:$A$104,0)),""))</x:f>
      </x:c>
      <x:c r="Q30" t="str">
        <x:f>IF(O30&lt;&gt;"OK","",IFERROR(INDEX(Colaboradores!$C$5:$C$104,MATCH(B30,Colaboradores!$A$5:$A$104,0)),""))</x:f>
      </x:c>
    </x:row>
    <x:row r="31">
      <x:c r="A31" s="13"/>
      <x:c r="B31" s="13"/>
      <x:c r="C31" s="18"/>
      <x:c r="D31" s="18"/>
      <x:c r="E31" s="13"/>
      <x:c r="F31" s="13"/>
      <x:c r="G31" s="13"/>
      <x:c r="H31" s="13"/>
      <x:c r="I31" s="13"/>
      <x:c r="J31" s="13"/>
      <x:c r="K31" s="13"/>
      <x:c r="L31" s="17" t="str">
        <x:f>IF(O31&lt;&gt;"OK","",IFERROR(H31*INDEX(Colaboradores!$F$5:$F$104,MATCH(B31,Colaboradores!$A$5:$A$104,0)),""))</x:f>
      </x:c>
      <x:c r="M31" s="18"/>
      <x:c r="N31" s="13"/>
      <x:c r="O31" t="str">
        <x:f>IF(A31="","",IF(K31="Cancelada","CANCELADA",IF(OR(COUNTIF($A$5:$A$304,A31)&lt;&gt;1,COUNTIF(Colaboradores!$A$5:$A$104,B31)&lt;&gt;1,NOT(ISNUMBER(C31)),NOT(ISNUMBER(D31)),D31&lt;C31,NOT(ISNUMBER(H31)),H31&lt;=0,NOT(ISNUMBER(I31)),I31&lt;0,COUNTIF(Listas!$E$4:$E$6,K31)&lt;&gt;1),"REVISAR DADOS",IF(EOMONTH(C31,0)&lt;&gt;EOMONTH(D31,0),"DIVIDA POR MÊS","OK"))))</x:f>
      </x:c>
      <x:c r="P31" t="str">
        <x:f>IF(O31&lt;&gt;"OK","",IFERROR(INDEX(Colaboradores!$G$5:$G$104,MATCH(B31,Colaboradores!$A$5:$A$104,0)),""))</x:f>
      </x:c>
      <x:c r="Q31" t="str">
        <x:f>IF(O31&lt;&gt;"OK","",IFERROR(INDEX(Colaboradores!$C$5:$C$104,MATCH(B31,Colaboradores!$A$5:$A$104,0)),""))</x:f>
      </x:c>
    </x:row>
    <x:row r="32">
      <x:c r="A32" s="13"/>
      <x:c r="B32" s="13"/>
      <x:c r="C32" s="18"/>
      <x:c r="D32" s="18"/>
      <x:c r="E32" s="13"/>
      <x:c r="F32" s="13"/>
      <x:c r="G32" s="13"/>
      <x:c r="H32" s="13"/>
      <x:c r="I32" s="13"/>
      <x:c r="J32" s="13"/>
      <x:c r="K32" s="13"/>
      <x:c r="L32" s="17" t="str">
        <x:f>IF(O32&lt;&gt;"OK","",IFERROR(H32*INDEX(Colaboradores!$F$5:$F$104,MATCH(B32,Colaboradores!$A$5:$A$104,0)),""))</x:f>
      </x:c>
      <x:c r="M32" s="18"/>
      <x:c r="N32" s="13"/>
      <x:c r="O32" t="str">
        <x:f>IF(A32="","",IF(K32="Cancelada","CANCELADA",IF(OR(COUNTIF($A$5:$A$304,A32)&lt;&gt;1,COUNTIF(Colaboradores!$A$5:$A$104,B32)&lt;&gt;1,NOT(ISNUMBER(C32)),NOT(ISNUMBER(D32)),D32&lt;C32,NOT(ISNUMBER(H32)),H32&lt;=0,NOT(ISNUMBER(I32)),I32&lt;0,COUNTIF(Listas!$E$4:$E$6,K32)&lt;&gt;1),"REVISAR DADOS",IF(EOMONTH(C32,0)&lt;&gt;EOMONTH(D32,0),"DIVIDA POR MÊS","OK"))))</x:f>
      </x:c>
      <x:c r="P32" t="str">
        <x:f>IF(O32&lt;&gt;"OK","",IFERROR(INDEX(Colaboradores!$G$5:$G$104,MATCH(B32,Colaboradores!$A$5:$A$104,0)),""))</x:f>
      </x:c>
      <x:c r="Q32" t="str">
        <x:f>IF(O32&lt;&gt;"OK","",IFERROR(INDEX(Colaboradores!$C$5:$C$104,MATCH(B32,Colaboradores!$A$5:$A$104,0)),""))</x:f>
      </x:c>
    </x:row>
    <x:row r="33">
      <x:c r="A33" s="13"/>
      <x:c r="B33" s="13"/>
      <x:c r="C33" s="18"/>
      <x:c r="D33" s="18"/>
      <x:c r="E33" s="13"/>
      <x:c r="F33" s="13"/>
      <x:c r="G33" s="13"/>
      <x:c r="H33" s="13"/>
      <x:c r="I33" s="13"/>
      <x:c r="J33" s="13"/>
      <x:c r="K33" s="13"/>
      <x:c r="L33" s="17" t="str">
        <x:f>IF(O33&lt;&gt;"OK","",IFERROR(H33*INDEX(Colaboradores!$F$5:$F$104,MATCH(B33,Colaboradores!$A$5:$A$104,0)),""))</x:f>
      </x:c>
      <x:c r="M33" s="18"/>
      <x:c r="N33" s="13"/>
      <x:c r="O33" t="str">
        <x:f>IF(A33="","",IF(K33="Cancelada","CANCELADA",IF(OR(COUNTIF($A$5:$A$304,A33)&lt;&gt;1,COUNTIF(Colaboradores!$A$5:$A$104,B33)&lt;&gt;1,NOT(ISNUMBER(C33)),NOT(ISNUMBER(D33)),D33&lt;C33,NOT(ISNUMBER(H33)),H33&lt;=0,NOT(ISNUMBER(I33)),I33&lt;0,COUNTIF(Listas!$E$4:$E$6,K33)&lt;&gt;1),"REVISAR DADOS",IF(EOMONTH(C33,0)&lt;&gt;EOMONTH(D33,0),"DIVIDA POR MÊS","OK"))))</x:f>
      </x:c>
      <x:c r="P33" t="str">
        <x:f>IF(O33&lt;&gt;"OK","",IFERROR(INDEX(Colaboradores!$G$5:$G$104,MATCH(B33,Colaboradores!$A$5:$A$104,0)),""))</x:f>
      </x:c>
      <x:c r="Q33" t="str">
        <x:f>IF(O33&lt;&gt;"OK","",IFERROR(INDEX(Colaboradores!$C$5:$C$104,MATCH(B33,Colaboradores!$A$5:$A$104,0)),""))</x:f>
      </x:c>
    </x:row>
    <x:row r="34">
      <x:c r="A34" s="13"/>
      <x:c r="B34" s="13"/>
      <x:c r="C34" s="18"/>
      <x:c r="D34" s="18"/>
      <x:c r="E34" s="13"/>
      <x:c r="F34" s="13"/>
      <x:c r="G34" s="13"/>
      <x:c r="H34" s="13"/>
      <x:c r="I34" s="13"/>
      <x:c r="J34" s="13"/>
      <x:c r="K34" s="13"/>
      <x:c r="L34" s="17" t="str">
        <x:f>IF(O34&lt;&gt;"OK","",IFERROR(H34*INDEX(Colaboradores!$F$5:$F$104,MATCH(B34,Colaboradores!$A$5:$A$104,0)),""))</x:f>
      </x:c>
      <x:c r="M34" s="18"/>
      <x:c r="N34" s="13"/>
      <x:c r="O34" t="str">
        <x:f>IF(A34="","",IF(K34="Cancelada","CANCELADA",IF(OR(COUNTIF($A$5:$A$304,A34)&lt;&gt;1,COUNTIF(Colaboradores!$A$5:$A$104,B34)&lt;&gt;1,NOT(ISNUMBER(C34)),NOT(ISNUMBER(D34)),D34&lt;C34,NOT(ISNUMBER(H34)),H34&lt;=0,NOT(ISNUMBER(I34)),I34&lt;0,COUNTIF(Listas!$E$4:$E$6,K34)&lt;&gt;1),"REVISAR DADOS",IF(EOMONTH(C34,0)&lt;&gt;EOMONTH(D34,0),"DIVIDA POR MÊS","OK"))))</x:f>
      </x:c>
      <x:c r="P34" t="str">
        <x:f>IF(O34&lt;&gt;"OK","",IFERROR(INDEX(Colaboradores!$G$5:$G$104,MATCH(B34,Colaboradores!$A$5:$A$104,0)),""))</x:f>
      </x:c>
      <x:c r="Q34" t="str">
        <x:f>IF(O34&lt;&gt;"OK","",IFERROR(INDEX(Colaboradores!$C$5:$C$104,MATCH(B34,Colaboradores!$A$5:$A$104,0)),""))</x:f>
      </x:c>
    </x:row>
    <x:row r="35">
      <x:c r="A35" s="13"/>
      <x:c r="B35" s="13"/>
      <x:c r="C35" s="18"/>
      <x:c r="D35" s="18"/>
      <x:c r="E35" s="13"/>
      <x:c r="F35" s="13"/>
      <x:c r="G35" s="13"/>
      <x:c r="H35" s="13"/>
      <x:c r="I35" s="13"/>
      <x:c r="J35" s="13"/>
      <x:c r="K35" s="13"/>
      <x:c r="L35" s="17" t="str">
        <x:f>IF(O35&lt;&gt;"OK","",IFERROR(H35*INDEX(Colaboradores!$F$5:$F$104,MATCH(B35,Colaboradores!$A$5:$A$104,0)),""))</x:f>
      </x:c>
      <x:c r="M35" s="18"/>
      <x:c r="N35" s="13"/>
      <x:c r="O35" t="str">
        <x:f>IF(A35="","",IF(K35="Cancelada","CANCELADA",IF(OR(COUNTIF($A$5:$A$304,A35)&lt;&gt;1,COUNTIF(Colaboradores!$A$5:$A$104,B35)&lt;&gt;1,NOT(ISNUMBER(C35)),NOT(ISNUMBER(D35)),D35&lt;C35,NOT(ISNUMBER(H35)),H35&lt;=0,NOT(ISNUMBER(I35)),I35&lt;0,COUNTIF(Listas!$E$4:$E$6,K35)&lt;&gt;1),"REVISAR DADOS",IF(EOMONTH(C35,0)&lt;&gt;EOMONTH(D35,0),"DIVIDA POR MÊS","OK"))))</x:f>
      </x:c>
      <x:c r="P35" t="str">
        <x:f>IF(O35&lt;&gt;"OK","",IFERROR(INDEX(Colaboradores!$G$5:$G$104,MATCH(B35,Colaboradores!$A$5:$A$104,0)),""))</x:f>
      </x:c>
      <x:c r="Q35" t="str">
        <x:f>IF(O35&lt;&gt;"OK","",IFERROR(INDEX(Colaboradores!$C$5:$C$104,MATCH(B35,Colaboradores!$A$5:$A$104,0)),""))</x:f>
      </x:c>
    </x:row>
    <x:row r="36">
      <x:c r="A36" s="13"/>
      <x:c r="B36" s="13"/>
      <x:c r="C36" s="18"/>
      <x:c r="D36" s="18"/>
      <x:c r="E36" s="13"/>
      <x:c r="F36" s="13"/>
      <x:c r="G36" s="13"/>
      <x:c r="H36" s="13"/>
      <x:c r="I36" s="13"/>
      <x:c r="J36" s="13"/>
      <x:c r="K36" s="13"/>
      <x:c r="L36" s="17" t="str">
        <x:f>IF(O36&lt;&gt;"OK","",IFERROR(H36*INDEX(Colaboradores!$F$5:$F$104,MATCH(B36,Colaboradores!$A$5:$A$104,0)),""))</x:f>
      </x:c>
      <x:c r="M36" s="18"/>
      <x:c r="N36" s="13"/>
      <x:c r="O36" t="str">
        <x:f>IF(A36="","",IF(K36="Cancelada","CANCELADA",IF(OR(COUNTIF($A$5:$A$304,A36)&lt;&gt;1,COUNTIF(Colaboradores!$A$5:$A$104,B36)&lt;&gt;1,NOT(ISNUMBER(C36)),NOT(ISNUMBER(D36)),D36&lt;C36,NOT(ISNUMBER(H36)),H36&lt;=0,NOT(ISNUMBER(I36)),I36&lt;0,COUNTIF(Listas!$E$4:$E$6,K36)&lt;&gt;1),"REVISAR DADOS",IF(EOMONTH(C36,0)&lt;&gt;EOMONTH(D36,0),"DIVIDA POR MÊS","OK"))))</x:f>
      </x:c>
      <x:c r="P36" t="str">
        <x:f>IF(O36&lt;&gt;"OK","",IFERROR(INDEX(Colaboradores!$G$5:$G$104,MATCH(B36,Colaboradores!$A$5:$A$104,0)),""))</x:f>
      </x:c>
      <x:c r="Q36" t="str">
        <x:f>IF(O36&lt;&gt;"OK","",IFERROR(INDEX(Colaboradores!$C$5:$C$104,MATCH(B36,Colaboradores!$A$5:$A$104,0)),""))</x:f>
      </x:c>
    </x:row>
    <x:row r="37">
      <x:c r="A37" s="13"/>
      <x:c r="B37" s="13"/>
      <x:c r="C37" s="18"/>
      <x:c r="D37" s="18"/>
      <x:c r="E37" s="13"/>
      <x:c r="F37" s="13"/>
      <x:c r="G37" s="13"/>
      <x:c r="H37" s="13"/>
      <x:c r="I37" s="13"/>
      <x:c r="J37" s="13"/>
      <x:c r="K37" s="13"/>
      <x:c r="L37" s="17" t="str">
        <x:f>IF(O37&lt;&gt;"OK","",IFERROR(H37*INDEX(Colaboradores!$F$5:$F$104,MATCH(B37,Colaboradores!$A$5:$A$104,0)),""))</x:f>
      </x:c>
      <x:c r="M37" s="18"/>
      <x:c r="N37" s="13"/>
      <x:c r="O37" t="str">
        <x:f>IF(A37="","",IF(K37="Cancelada","CANCELADA",IF(OR(COUNTIF($A$5:$A$304,A37)&lt;&gt;1,COUNTIF(Colaboradores!$A$5:$A$104,B37)&lt;&gt;1,NOT(ISNUMBER(C37)),NOT(ISNUMBER(D37)),D37&lt;C37,NOT(ISNUMBER(H37)),H37&lt;=0,NOT(ISNUMBER(I37)),I37&lt;0,COUNTIF(Listas!$E$4:$E$6,K37)&lt;&gt;1),"REVISAR DADOS",IF(EOMONTH(C37,0)&lt;&gt;EOMONTH(D37,0),"DIVIDA POR MÊS","OK"))))</x:f>
      </x:c>
      <x:c r="P37" t="str">
        <x:f>IF(O37&lt;&gt;"OK","",IFERROR(INDEX(Colaboradores!$G$5:$G$104,MATCH(B37,Colaboradores!$A$5:$A$104,0)),""))</x:f>
      </x:c>
      <x:c r="Q37" t="str">
        <x:f>IF(O37&lt;&gt;"OK","",IFERROR(INDEX(Colaboradores!$C$5:$C$104,MATCH(B37,Colaboradores!$A$5:$A$104,0)),""))</x:f>
      </x:c>
    </x:row>
    <x:row r="38">
      <x:c r="A38" s="13"/>
      <x:c r="B38" s="13"/>
      <x:c r="C38" s="18"/>
      <x:c r="D38" s="18"/>
      <x:c r="E38" s="13"/>
      <x:c r="F38" s="13"/>
      <x:c r="G38" s="13"/>
      <x:c r="H38" s="13"/>
      <x:c r="I38" s="13"/>
      <x:c r="J38" s="13"/>
      <x:c r="K38" s="13"/>
      <x:c r="L38" s="17" t="str">
        <x:f>IF(O38&lt;&gt;"OK","",IFERROR(H38*INDEX(Colaboradores!$F$5:$F$104,MATCH(B38,Colaboradores!$A$5:$A$104,0)),""))</x:f>
      </x:c>
      <x:c r="M38" s="18"/>
      <x:c r="N38" s="13"/>
      <x:c r="O38" t="str">
        <x:f>IF(A38="","",IF(K38="Cancelada","CANCELADA",IF(OR(COUNTIF($A$5:$A$304,A38)&lt;&gt;1,COUNTIF(Colaboradores!$A$5:$A$104,B38)&lt;&gt;1,NOT(ISNUMBER(C38)),NOT(ISNUMBER(D38)),D38&lt;C38,NOT(ISNUMBER(H38)),H38&lt;=0,NOT(ISNUMBER(I38)),I38&lt;0,COUNTIF(Listas!$E$4:$E$6,K38)&lt;&gt;1),"REVISAR DADOS",IF(EOMONTH(C38,0)&lt;&gt;EOMONTH(D38,0),"DIVIDA POR MÊS","OK"))))</x:f>
      </x:c>
      <x:c r="P38" t="str">
        <x:f>IF(O38&lt;&gt;"OK","",IFERROR(INDEX(Colaboradores!$G$5:$G$104,MATCH(B38,Colaboradores!$A$5:$A$104,0)),""))</x:f>
      </x:c>
      <x:c r="Q38" t="str">
        <x:f>IF(O38&lt;&gt;"OK","",IFERROR(INDEX(Colaboradores!$C$5:$C$104,MATCH(B38,Colaboradores!$A$5:$A$104,0)),""))</x:f>
      </x:c>
    </x:row>
    <x:row r="39">
      <x:c r="A39" s="13"/>
      <x:c r="B39" s="13"/>
      <x:c r="C39" s="18"/>
      <x:c r="D39" s="18"/>
      <x:c r="E39" s="13"/>
      <x:c r="F39" s="13"/>
      <x:c r="G39" s="13"/>
      <x:c r="H39" s="13"/>
      <x:c r="I39" s="13"/>
      <x:c r="J39" s="13"/>
      <x:c r="K39" s="13"/>
      <x:c r="L39" s="17" t="str">
        <x:f>IF(O39&lt;&gt;"OK","",IFERROR(H39*INDEX(Colaboradores!$F$5:$F$104,MATCH(B39,Colaboradores!$A$5:$A$104,0)),""))</x:f>
      </x:c>
      <x:c r="M39" s="18"/>
      <x:c r="N39" s="13"/>
      <x:c r="O39" t="str">
        <x:f>IF(A39="","",IF(K39="Cancelada","CANCELADA",IF(OR(COUNTIF($A$5:$A$304,A39)&lt;&gt;1,COUNTIF(Colaboradores!$A$5:$A$104,B39)&lt;&gt;1,NOT(ISNUMBER(C39)),NOT(ISNUMBER(D39)),D39&lt;C39,NOT(ISNUMBER(H39)),H39&lt;=0,NOT(ISNUMBER(I39)),I39&lt;0,COUNTIF(Listas!$E$4:$E$6,K39)&lt;&gt;1),"REVISAR DADOS",IF(EOMONTH(C39,0)&lt;&gt;EOMONTH(D39,0),"DIVIDA POR MÊS","OK"))))</x:f>
      </x:c>
      <x:c r="P39" t="str">
        <x:f>IF(O39&lt;&gt;"OK","",IFERROR(INDEX(Colaboradores!$G$5:$G$104,MATCH(B39,Colaboradores!$A$5:$A$104,0)),""))</x:f>
      </x:c>
      <x:c r="Q39" t="str">
        <x:f>IF(O39&lt;&gt;"OK","",IFERROR(INDEX(Colaboradores!$C$5:$C$104,MATCH(B39,Colaboradores!$A$5:$A$104,0)),""))</x:f>
      </x:c>
    </x:row>
    <x:row r="40">
      <x:c r="A40" s="13"/>
      <x:c r="B40" s="13"/>
      <x:c r="C40" s="18"/>
      <x:c r="D40" s="18"/>
      <x:c r="E40" s="13"/>
      <x:c r="F40" s="13"/>
      <x:c r="G40" s="13"/>
      <x:c r="H40" s="13"/>
      <x:c r="I40" s="13"/>
      <x:c r="J40" s="13"/>
      <x:c r="K40" s="13"/>
      <x:c r="L40" s="17" t="str">
        <x:f>IF(O40&lt;&gt;"OK","",IFERROR(H40*INDEX(Colaboradores!$F$5:$F$104,MATCH(B40,Colaboradores!$A$5:$A$104,0)),""))</x:f>
      </x:c>
      <x:c r="M40" s="18"/>
      <x:c r="N40" s="13"/>
      <x:c r="O40" t="str">
        <x:f>IF(A40="","",IF(K40="Cancelada","CANCELADA",IF(OR(COUNTIF($A$5:$A$304,A40)&lt;&gt;1,COUNTIF(Colaboradores!$A$5:$A$104,B40)&lt;&gt;1,NOT(ISNUMBER(C40)),NOT(ISNUMBER(D40)),D40&lt;C40,NOT(ISNUMBER(H40)),H40&lt;=0,NOT(ISNUMBER(I40)),I40&lt;0,COUNTIF(Listas!$E$4:$E$6,K40)&lt;&gt;1),"REVISAR DADOS",IF(EOMONTH(C40,0)&lt;&gt;EOMONTH(D40,0),"DIVIDA POR MÊS","OK"))))</x:f>
      </x:c>
      <x:c r="P40" t="str">
        <x:f>IF(O40&lt;&gt;"OK","",IFERROR(INDEX(Colaboradores!$G$5:$G$104,MATCH(B40,Colaboradores!$A$5:$A$104,0)),""))</x:f>
      </x:c>
      <x:c r="Q40" t="str">
        <x:f>IF(O40&lt;&gt;"OK","",IFERROR(INDEX(Colaboradores!$C$5:$C$104,MATCH(B40,Colaboradores!$A$5:$A$104,0)),""))</x:f>
      </x:c>
    </x:row>
    <x:row r="41">
      <x:c r="A41" s="13"/>
      <x:c r="B41" s="13"/>
      <x:c r="C41" s="18"/>
      <x:c r="D41" s="18"/>
      <x:c r="E41" s="13"/>
      <x:c r="F41" s="13"/>
      <x:c r="G41" s="13"/>
      <x:c r="H41" s="13"/>
      <x:c r="I41" s="13"/>
      <x:c r="J41" s="13"/>
      <x:c r="K41" s="13"/>
      <x:c r="L41" s="17" t="str">
        <x:f>IF(O41&lt;&gt;"OK","",IFERROR(H41*INDEX(Colaboradores!$F$5:$F$104,MATCH(B41,Colaboradores!$A$5:$A$104,0)),""))</x:f>
      </x:c>
      <x:c r="M41" s="18"/>
      <x:c r="N41" s="13"/>
      <x:c r="O41" t="str">
        <x:f>IF(A41="","",IF(K41="Cancelada","CANCELADA",IF(OR(COUNTIF($A$5:$A$304,A41)&lt;&gt;1,COUNTIF(Colaboradores!$A$5:$A$104,B41)&lt;&gt;1,NOT(ISNUMBER(C41)),NOT(ISNUMBER(D41)),D41&lt;C41,NOT(ISNUMBER(H41)),H41&lt;=0,NOT(ISNUMBER(I41)),I41&lt;0,COUNTIF(Listas!$E$4:$E$6,K41)&lt;&gt;1),"REVISAR DADOS",IF(EOMONTH(C41,0)&lt;&gt;EOMONTH(D41,0),"DIVIDA POR MÊS","OK"))))</x:f>
      </x:c>
      <x:c r="P41" t="str">
        <x:f>IF(O41&lt;&gt;"OK","",IFERROR(INDEX(Colaboradores!$G$5:$G$104,MATCH(B41,Colaboradores!$A$5:$A$104,0)),""))</x:f>
      </x:c>
      <x:c r="Q41" t="str">
        <x:f>IF(O41&lt;&gt;"OK","",IFERROR(INDEX(Colaboradores!$C$5:$C$104,MATCH(B41,Colaboradores!$A$5:$A$104,0)),""))</x:f>
      </x:c>
    </x:row>
    <x:row r="42">
      <x:c r="A42" s="13"/>
      <x:c r="B42" s="13"/>
      <x:c r="C42" s="18"/>
      <x:c r="D42" s="18"/>
      <x:c r="E42" s="13"/>
      <x:c r="F42" s="13"/>
      <x:c r="G42" s="13"/>
      <x:c r="H42" s="13"/>
      <x:c r="I42" s="13"/>
      <x:c r="J42" s="13"/>
      <x:c r="K42" s="13"/>
      <x:c r="L42" s="17" t="str">
        <x:f>IF(O42&lt;&gt;"OK","",IFERROR(H42*INDEX(Colaboradores!$F$5:$F$104,MATCH(B42,Colaboradores!$A$5:$A$104,0)),""))</x:f>
      </x:c>
      <x:c r="M42" s="18"/>
      <x:c r="N42" s="13"/>
      <x:c r="O42" t="str">
        <x:f>IF(A42="","",IF(K42="Cancelada","CANCELADA",IF(OR(COUNTIF($A$5:$A$304,A42)&lt;&gt;1,COUNTIF(Colaboradores!$A$5:$A$104,B42)&lt;&gt;1,NOT(ISNUMBER(C42)),NOT(ISNUMBER(D42)),D42&lt;C42,NOT(ISNUMBER(H42)),H42&lt;=0,NOT(ISNUMBER(I42)),I42&lt;0,COUNTIF(Listas!$E$4:$E$6,K42)&lt;&gt;1),"REVISAR DADOS",IF(EOMONTH(C42,0)&lt;&gt;EOMONTH(D42,0),"DIVIDA POR MÊS","OK"))))</x:f>
      </x:c>
      <x:c r="P42" t="str">
        <x:f>IF(O42&lt;&gt;"OK","",IFERROR(INDEX(Colaboradores!$G$5:$G$104,MATCH(B42,Colaboradores!$A$5:$A$104,0)),""))</x:f>
      </x:c>
      <x:c r="Q42" t="str">
        <x:f>IF(O42&lt;&gt;"OK","",IFERROR(INDEX(Colaboradores!$C$5:$C$104,MATCH(B42,Colaboradores!$A$5:$A$104,0)),""))</x:f>
      </x:c>
    </x:row>
    <x:row r="43">
      <x:c r="A43" s="13"/>
      <x:c r="B43" s="13"/>
      <x:c r="C43" s="18"/>
      <x:c r="D43" s="18"/>
      <x:c r="E43" s="13"/>
      <x:c r="F43" s="13"/>
      <x:c r="G43" s="13"/>
      <x:c r="H43" s="13"/>
      <x:c r="I43" s="13"/>
      <x:c r="J43" s="13"/>
      <x:c r="K43" s="13"/>
      <x:c r="L43" s="17" t="str">
        <x:f>IF(O43&lt;&gt;"OK","",IFERROR(H43*INDEX(Colaboradores!$F$5:$F$104,MATCH(B43,Colaboradores!$A$5:$A$104,0)),""))</x:f>
      </x:c>
      <x:c r="M43" s="18"/>
      <x:c r="N43" s="13"/>
      <x:c r="O43" t="str">
        <x:f>IF(A43="","",IF(K43="Cancelada","CANCELADA",IF(OR(COUNTIF($A$5:$A$304,A43)&lt;&gt;1,COUNTIF(Colaboradores!$A$5:$A$104,B43)&lt;&gt;1,NOT(ISNUMBER(C43)),NOT(ISNUMBER(D43)),D43&lt;C43,NOT(ISNUMBER(H43)),H43&lt;=0,NOT(ISNUMBER(I43)),I43&lt;0,COUNTIF(Listas!$E$4:$E$6,K43)&lt;&gt;1),"REVISAR DADOS",IF(EOMONTH(C43,0)&lt;&gt;EOMONTH(D43,0),"DIVIDA POR MÊS","OK"))))</x:f>
      </x:c>
      <x:c r="P43" t="str">
        <x:f>IF(O43&lt;&gt;"OK","",IFERROR(INDEX(Colaboradores!$G$5:$G$104,MATCH(B43,Colaboradores!$A$5:$A$104,0)),""))</x:f>
      </x:c>
      <x:c r="Q43" t="str">
        <x:f>IF(O43&lt;&gt;"OK","",IFERROR(INDEX(Colaboradores!$C$5:$C$104,MATCH(B43,Colaboradores!$A$5:$A$104,0)),""))</x:f>
      </x:c>
    </x:row>
    <x:row r="44">
      <x:c r="A44" s="13"/>
      <x:c r="B44" s="13"/>
      <x:c r="C44" s="18"/>
      <x:c r="D44" s="18"/>
      <x:c r="E44" s="13"/>
      <x:c r="F44" s="13"/>
      <x:c r="G44" s="13"/>
      <x:c r="H44" s="13"/>
      <x:c r="I44" s="13"/>
      <x:c r="J44" s="13"/>
      <x:c r="K44" s="13"/>
      <x:c r="L44" s="17" t="str">
        <x:f>IF(O44&lt;&gt;"OK","",IFERROR(H44*INDEX(Colaboradores!$F$5:$F$104,MATCH(B44,Colaboradores!$A$5:$A$104,0)),""))</x:f>
      </x:c>
      <x:c r="M44" s="18"/>
      <x:c r="N44" s="13"/>
      <x:c r="O44" t="str">
        <x:f>IF(A44="","",IF(K44="Cancelada","CANCELADA",IF(OR(COUNTIF($A$5:$A$304,A44)&lt;&gt;1,COUNTIF(Colaboradores!$A$5:$A$104,B44)&lt;&gt;1,NOT(ISNUMBER(C44)),NOT(ISNUMBER(D44)),D44&lt;C44,NOT(ISNUMBER(H44)),H44&lt;=0,NOT(ISNUMBER(I44)),I44&lt;0,COUNTIF(Listas!$E$4:$E$6,K44)&lt;&gt;1),"REVISAR DADOS",IF(EOMONTH(C44,0)&lt;&gt;EOMONTH(D44,0),"DIVIDA POR MÊS","OK"))))</x:f>
      </x:c>
      <x:c r="P44" t="str">
        <x:f>IF(O44&lt;&gt;"OK","",IFERROR(INDEX(Colaboradores!$G$5:$G$104,MATCH(B44,Colaboradores!$A$5:$A$104,0)),""))</x:f>
      </x:c>
      <x:c r="Q44" t="str">
        <x:f>IF(O44&lt;&gt;"OK","",IFERROR(INDEX(Colaboradores!$C$5:$C$104,MATCH(B44,Colaboradores!$A$5:$A$104,0)),""))</x:f>
      </x:c>
    </x:row>
    <x:row r="45">
      <x:c r="A45" s="13"/>
      <x:c r="B45" s="13"/>
      <x:c r="C45" s="18"/>
      <x:c r="D45" s="18"/>
      <x:c r="E45" s="13"/>
      <x:c r="F45" s="13"/>
      <x:c r="G45" s="13"/>
      <x:c r="H45" s="13"/>
      <x:c r="I45" s="13"/>
      <x:c r="J45" s="13"/>
      <x:c r="K45" s="13"/>
      <x:c r="L45" s="17" t="str">
        <x:f>IF(O45&lt;&gt;"OK","",IFERROR(H45*INDEX(Colaboradores!$F$5:$F$104,MATCH(B45,Colaboradores!$A$5:$A$104,0)),""))</x:f>
      </x:c>
      <x:c r="M45" s="18"/>
      <x:c r="N45" s="13"/>
      <x:c r="O45" t="str">
        <x:f>IF(A45="","",IF(K45="Cancelada","CANCELADA",IF(OR(COUNTIF($A$5:$A$304,A45)&lt;&gt;1,COUNTIF(Colaboradores!$A$5:$A$104,B45)&lt;&gt;1,NOT(ISNUMBER(C45)),NOT(ISNUMBER(D45)),D45&lt;C45,NOT(ISNUMBER(H45)),H45&lt;=0,NOT(ISNUMBER(I45)),I45&lt;0,COUNTIF(Listas!$E$4:$E$6,K45)&lt;&gt;1),"REVISAR DADOS",IF(EOMONTH(C45,0)&lt;&gt;EOMONTH(D45,0),"DIVIDA POR MÊS","OK"))))</x:f>
      </x:c>
      <x:c r="P45" t="str">
        <x:f>IF(O45&lt;&gt;"OK","",IFERROR(INDEX(Colaboradores!$G$5:$G$104,MATCH(B45,Colaboradores!$A$5:$A$104,0)),""))</x:f>
      </x:c>
      <x:c r="Q45" t="str">
        <x:f>IF(O45&lt;&gt;"OK","",IFERROR(INDEX(Colaboradores!$C$5:$C$104,MATCH(B45,Colaboradores!$A$5:$A$104,0)),""))</x:f>
      </x:c>
    </x:row>
    <x:row r="46">
      <x:c r="A46" s="13"/>
      <x:c r="B46" s="13"/>
      <x:c r="C46" s="18"/>
      <x:c r="D46" s="18"/>
      <x:c r="E46" s="13"/>
      <x:c r="F46" s="13"/>
      <x:c r="G46" s="13"/>
      <x:c r="H46" s="13"/>
      <x:c r="I46" s="13"/>
      <x:c r="J46" s="13"/>
      <x:c r="K46" s="13"/>
      <x:c r="L46" s="17" t="str">
        <x:f>IF(O46&lt;&gt;"OK","",IFERROR(H46*INDEX(Colaboradores!$F$5:$F$104,MATCH(B46,Colaboradores!$A$5:$A$104,0)),""))</x:f>
      </x:c>
      <x:c r="M46" s="18"/>
      <x:c r="N46" s="13"/>
      <x:c r="O46" t="str">
        <x:f>IF(A46="","",IF(K46="Cancelada","CANCELADA",IF(OR(COUNTIF($A$5:$A$304,A46)&lt;&gt;1,COUNTIF(Colaboradores!$A$5:$A$104,B46)&lt;&gt;1,NOT(ISNUMBER(C46)),NOT(ISNUMBER(D46)),D46&lt;C46,NOT(ISNUMBER(H46)),H46&lt;=0,NOT(ISNUMBER(I46)),I46&lt;0,COUNTIF(Listas!$E$4:$E$6,K46)&lt;&gt;1),"REVISAR DADOS",IF(EOMONTH(C46,0)&lt;&gt;EOMONTH(D46,0),"DIVIDA POR MÊS","OK"))))</x:f>
      </x:c>
      <x:c r="P46" t="str">
        <x:f>IF(O46&lt;&gt;"OK","",IFERROR(INDEX(Colaboradores!$G$5:$G$104,MATCH(B46,Colaboradores!$A$5:$A$104,0)),""))</x:f>
      </x:c>
      <x:c r="Q46" t="str">
        <x:f>IF(O46&lt;&gt;"OK","",IFERROR(INDEX(Colaboradores!$C$5:$C$104,MATCH(B46,Colaboradores!$A$5:$A$104,0)),""))</x:f>
      </x:c>
    </x:row>
    <x:row r="47">
      <x:c r="A47" s="13"/>
      <x:c r="B47" s="13"/>
      <x:c r="C47" s="18"/>
      <x:c r="D47" s="18"/>
      <x:c r="E47" s="13"/>
      <x:c r="F47" s="13"/>
      <x:c r="G47" s="13"/>
      <x:c r="H47" s="13"/>
      <x:c r="I47" s="13"/>
      <x:c r="J47" s="13"/>
      <x:c r="K47" s="13"/>
      <x:c r="L47" s="17" t="str">
        <x:f>IF(O47&lt;&gt;"OK","",IFERROR(H47*INDEX(Colaboradores!$F$5:$F$104,MATCH(B47,Colaboradores!$A$5:$A$104,0)),""))</x:f>
      </x:c>
      <x:c r="M47" s="18"/>
      <x:c r="N47" s="13"/>
      <x:c r="O47" t="str">
        <x:f>IF(A47="","",IF(K47="Cancelada","CANCELADA",IF(OR(COUNTIF($A$5:$A$304,A47)&lt;&gt;1,COUNTIF(Colaboradores!$A$5:$A$104,B47)&lt;&gt;1,NOT(ISNUMBER(C47)),NOT(ISNUMBER(D47)),D47&lt;C47,NOT(ISNUMBER(H47)),H47&lt;=0,NOT(ISNUMBER(I47)),I47&lt;0,COUNTIF(Listas!$E$4:$E$6,K47)&lt;&gt;1),"REVISAR DADOS",IF(EOMONTH(C47,0)&lt;&gt;EOMONTH(D47,0),"DIVIDA POR MÊS","OK"))))</x:f>
      </x:c>
      <x:c r="P47" t="str">
        <x:f>IF(O47&lt;&gt;"OK","",IFERROR(INDEX(Colaboradores!$G$5:$G$104,MATCH(B47,Colaboradores!$A$5:$A$104,0)),""))</x:f>
      </x:c>
      <x:c r="Q47" t="str">
        <x:f>IF(O47&lt;&gt;"OK","",IFERROR(INDEX(Colaboradores!$C$5:$C$104,MATCH(B47,Colaboradores!$A$5:$A$104,0)),""))</x:f>
      </x:c>
    </x:row>
    <x:row r="48">
      <x:c r="A48" s="13"/>
      <x:c r="B48" s="13"/>
      <x:c r="C48" s="18"/>
      <x:c r="D48" s="18"/>
      <x:c r="E48" s="13"/>
      <x:c r="F48" s="13"/>
      <x:c r="G48" s="13"/>
      <x:c r="H48" s="13"/>
      <x:c r="I48" s="13"/>
      <x:c r="J48" s="13"/>
      <x:c r="K48" s="13"/>
      <x:c r="L48" s="17" t="str">
        <x:f>IF(O48&lt;&gt;"OK","",IFERROR(H48*INDEX(Colaboradores!$F$5:$F$104,MATCH(B48,Colaboradores!$A$5:$A$104,0)),""))</x:f>
      </x:c>
      <x:c r="M48" s="18"/>
      <x:c r="N48" s="13"/>
      <x:c r="O48" t="str">
        <x:f>IF(A48="","",IF(K48="Cancelada","CANCELADA",IF(OR(COUNTIF($A$5:$A$304,A48)&lt;&gt;1,COUNTIF(Colaboradores!$A$5:$A$104,B48)&lt;&gt;1,NOT(ISNUMBER(C48)),NOT(ISNUMBER(D48)),D48&lt;C48,NOT(ISNUMBER(H48)),H48&lt;=0,NOT(ISNUMBER(I48)),I48&lt;0,COUNTIF(Listas!$E$4:$E$6,K48)&lt;&gt;1),"REVISAR DADOS",IF(EOMONTH(C48,0)&lt;&gt;EOMONTH(D48,0),"DIVIDA POR MÊS","OK"))))</x:f>
      </x:c>
      <x:c r="P48" t="str">
        <x:f>IF(O48&lt;&gt;"OK","",IFERROR(INDEX(Colaboradores!$G$5:$G$104,MATCH(B48,Colaboradores!$A$5:$A$104,0)),""))</x:f>
      </x:c>
      <x:c r="Q48" t="str">
        <x:f>IF(O48&lt;&gt;"OK","",IFERROR(INDEX(Colaboradores!$C$5:$C$104,MATCH(B48,Colaboradores!$A$5:$A$104,0)),""))</x:f>
      </x:c>
    </x:row>
    <x:row r="49">
      <x:c r="A49" s="13"/>
      <x:c r="B49" s="13"/>
      <x:c r="C49" s="18"/>
      <x:c r="D49" s="18"/>
      <x:c r="E49" s="13"/>
      <x:c r="F49" s="13"/>
      <x:c r="G49" s="13"/>
      <x:c r="H49" s="13"/>
      <x:c r="I49" s="13"/>
      <x:c r="J49" s="13"/>
      <x:c r="K49" s="13"/>
      <x:c r="L49" s="17" t="str">
        <x:f>IF(O49&lt;&gt;"OK","",IFERROR(H49*INDEX(Colaboradores!$F$5:$F$104,MATCH(B49,Colaboradores!$A$5:$A$104,0)),""))</x:f>
      </x:c>
      <x:c r="M49" s="18"/>
      <x:c r="N49" s="13"/>
      <x:c r="O49" t="str">
        <x:f>IF(A49="","",IF(K49="Cancelada","CANCELADA",IF(OR(COUNTIF($A$5:$A$304,A49)&lt;&gt;1,COUNTIF(Colaboradores!$A$5:$A$104,B49)&lt;&gt;1,NOT(ISNUMBER(C49)),NOT(ISNUMBER(D49)),D49&lt;C49,NOT(ISNUMBER(H49)),H49&lt;=0,NOT(ISNUMBER(I49)),I49&lt;0,COUNTIF(Listas!$E$4:$E$6,K49)&lt;&gt;1),"REVISAR DADOS",IF(EOMONTH(C49,0)&lt;&gt;EOMONTH(D49,0),"DIVIDA POR MÊS","OK"))))</x:f>
      </x:c>
      <x:c r="P49" t="str">
        <x:f>IF(O49&lt;&gt;"OK","",IFERROR(INDEX(Colaboradores!$G$5:$G$104,MATCH(B49,Colaboradores!$A$5:$A$104,0)),""))</x:f>
      </x:c>
      <x:c r="Q49" t="str">
        <x:f>IF(O49&lt;&gt;"OK","",IFERROR(INDEX(Colaboradores!$C$5:$C$104,MATCH(B49,Colaboradores!$A$5:$A$104,0)),""))</x:f>
      </x:c>
    </x:row>
    <x:row r="50">
      <x:c r="A50" s="13"/>
      <x:c r="B50" s="13"/>
      <x:c r="C50" s="18"/>
      <x:c r="D50" s="18"/>
      <x:c r="E50" s="13"/>
      <x:c r="F50" s="13"/>
      <x:c r="G50" s="13"/>
      <x:c r="H50" s="13"/>
      <x:c r="I50" s="13"/>
      <x:c r="J50" s="13"/>
      <x:c r="K50" s="13"/>
      <x:c r="L50" s="17" t="str">
        <x:f>IF(O50&lt;&gt;"OK","",IFERROR(H50*INDEX(Colaboradores!$F$5:$F$104,MATCH(B50,Colaboradores!$A$5:$A$104,0)),""))</x:f>
      </x:c>
      <x:c r="M50" s="18"/>
      <x:c r="N50" s="13"/>
      <x:c r="O50" t="str">
        <x:f>IF(A50="","",IF(K50="Cancelada","CANCELADA",IF(OR(COUNTIF($A$5:$A$304,A50)&lt;&gt;1,COUNTIF(Colaboradores!$A$5:$A$104,B50)&lt;&gt;1,NOT(ISNUMBER(C50)),NOT(ISNUMBER(D50)),D50&lt;C50,NOT(ISNUMBER(H50)),H50&lt;=0,NOT(ISNUMBER(I50)),I50&lt;0,COUNTIF(Listas!$E$4:$E$6,K50)&lt;&gt;1),"REVISAR DADOS",IF(EOMONTH(C50,0)&lt;&gt;EOMONTH(D50,0),"DIVIDA POR MÊS","OK"))))</x:f>
      </x:c>
      <x:c r="P50" t="str">
        <x:f>IF(O50&lt;&gt;"OK","",IFERROR(INDEX(Colaboradores!$G$5:$G$104,MATCH(B50,Colaboradores!$A$5:$A$104,0)),""))</x:f>
      </x:c>
      <x:c r="Q50" t="str">
        <x:f>IF(O50&lt;&gt;"OK","",IFERROR(INDEX(Colaboradores!$C$5:$C$104,MATCH(B50,Colaboradores!$A$5:$A$104,0)),""))</x:f>
      </x:c>
    </x:row>
    <x:row r="51">
      <x:c r="A51" s="13"/>
      <x:c r="B51" s="13"/>
      <x:c r="C51" s="18"/>
      <x:c r="D51" s="18"/>
      <x:c r="E51" s="13"/>
      <x:c r="F51" s="13"/>
      <x:c r="G51" s="13"/>
      <x:c r="H51" s="13"/>
      <x:c r="I51" s="13"/>
      <x:c r="J51" s="13"/>
      <x:c r="K51" s="13"/>
      <x:c r="L51" s="17" t="str">
        <x:f>IF(O51&lt;&gt;"OK","",IFERROR(H51*INDEX(Colaboradores!$F$5:$F$104,MATCH(B51,Colaboradores!$A$5:$A$104,0)),""))</x:f>
      </x:c>
      <x:c r="M51" s="18"/>
      <x:c r="N51" s="13"/>
      <x:c r="O51" t="str">
        <x:f>IF(A51="","",IF(K51="Cancelada","CANCELADA",IF(OR(COUNTIF($A$5:$A$304,A51)&lt;&gt;1,COUNTIF(Colaboradores!$A$5:$A$104,B51)&lt;&gt;1,NOT(ISNUMBER(C51)),NOT(ISNUMBER(D51)),D51&lt;C51,NOT(ISNUMBER(H51)),H51&lt;=0,NOT(ISNUMBER(I51)),I51&lt;0,COUNTIF(Listas!$E$4:$E$6,K51)&lt;&gt;1),"REVISAR DADOS",IF(EOMONTH(C51,0)&lt;&gt;EOMONTH(D51,0),"DIVIDA POR MÊS","OK"))))</x:f>
      </x:c>
      <x:c r="P51" t="str">
        <x:f>IF(O51&lt;&gt;"OK","",IFERROR(INDEX(Colaboradores!$G$5:$G$104,MATCH(B51,Colaboradores!$A$5:$A$104,0)),""))</x:f>
      </x:c>
      <x:c r="Q51" t="str">
        <x:f>IF(O51&lt;&gt;"OK","",IFERROR(INDEX(Colaboradores!$C$5:$C$104,MATCH(B51,Colaboradores!$A$5:$A$104,0)),""))</x:f>
      </x:c>
    </x:row>
    <x:row r="52">
      <x:c r="A52" s="13"/>
      <x:c r="B52" s="13"/>
      <x:c r="C52" s="18"/>
      <x:c r="D52" s="18"/>
      <x:c r="E52" s="13"/>
      <x:c r="F52" s="13"/>
      <x:c r="G52" s="13"/>
      <x:c r="H52" s="13"/>
      <x:c r="I52" s="13"/>
      <x:c r="J52" s="13"/>
      <x:c r="K52" s="13"/>
      <x:c r="L52" s="17" t="str">
        <x:f>IF(O52&lt;&gt;"OK","",IFERROR(H52*INDEX(Colaboradores!$F$5:$F$104,MATCH(B52,Colaboradores!$A$5:$A$104,0)),""))</x:f>
      </x:c>
      <x:c r="M52" s="18"/>
      <x:c r="N52" s="13"/>
      <x:c r="O52" t="str">
        <x:f>IF(A52="","",IF(K52="Cancelada","CANCELADA",IF(OR(COUNTIF($A$5:$A$304,A52)&lt;&gt;1,COUNTIF(Colaboradores!$A$5:$A$104,B52)&lt;&gt;1,NOT(ISNUMBER(C52)),NOT(ISNUMBER(D52)),D52&lt;C52,NOT(ISNUMBER(H52)),H52&lt;=0,NOT(ISNUMBER(I52)),I52&lt;0,COUNTIF(Listas!$E$4:$E$6,K52)&lt;&gt;1),"REVISAR DADOS",IF(EOMONTH(C52,0)&lt;&gt;EOMONTH(D52,0),"DIVIDA POR MÊS","OK"))))</x:f>
      </x:c>
      <x:c r="P52" t="str">
        <x:f>IF(O52&lt;&gt;"OK","",IFERROR(INDEX(Colaboradores!$G$5:$G$104,MATCH(B52,Colaboradores!$A$5:$A$104,0)),""))</x:f>
      </x:c>
      <x:c r="Q52" t="str">
        <x:f>IF(O52&lt;&gt;"OK","",IFERROR(INDEX(Colaboradores!$C$5:$C$104,MATCH(B52,Colaboradores!$A$5:$A$104,0)),""))</x:f>
      </x:c>
    </x:row>
    <x:row r="53">
      <x:c r="A53" s="13"/>
      <x:c r="B53" s="13"/>
      <x:c r="C53" s="18"/>
      <x:c r="D53" s="18"/>
      <x:c r="E53" s="13"/>
      <x:c r="F53" s="13"/>
      <x:c r="G53" s="13"/>
      <x:c r="H53" s="13"/>
      <x:c r="I53" s="13"/>
      <x:c r="J53" s="13"/>
      <x:c r="K53" s="13"/>
      <x:c r="L53" s="17" t="str">
        <x:f>IF(O53&lt;&gt;"OK","",IFERROR(H53*INDEX(Colaboradores!$F$5:$F$104,MATCH(B53,Colaboradores!$A$5:$A$104,0)),""))</x:f>
      </x:c>
      <x:c r="M53" s="18"/>
      <x:c r="N53" s="13"/>
      <x:c r="O53" t="str">
        <x:f>IF(A53="","",IF(K53="Cancelada","CANCELADA",IF(OR(COUNTIF($A$5:$A$304,A53)&lt;&gt;1,COUNTIF(Colaboradores!$A$5:$A$104,B53)&lt;&gt;1,NOT(ISNUMBER(C53)),NOT(ISNUMBER(D53)),D53&lt;C53,NOT(ISNUMBER(H53)),H53&lt;=0,NOT(ISNUMBER(I53)),I53&lt;0,COUNTIF(Listas!$E$4:$E$6,K53)&lt;&gt;1),"REVISAR DADOS",IF(EOMONTH(C53,0)&lt;&gt;EOMONTH(D53,0),"DIVIDA POR MÊS","OK"))))</x:f>
      </x:c>
      <x:c r="P53" t="str">
        <x:f>IF(O53&lt;&gt;"OK","",IFERROR(INDEX(Colaboradores!$G$5:$G$104,MATCH(B53,Colaboradores!$A$5:$A$104,0)),""))</x:f>
      </x:c>
      <x:c r="Q53" t="str">
        <x:f>IF(O53&lt;&gt;"OK","",IFERROR(INDEX(Colaboradores!$C$5:$C$104,MATCH(B53,Colaboradores!$A$5:$A$104,0)),""))</x:f>
      </x:c>
    </x:row>
    <x:row r="54">
      <x:c r="A54" s="13"/>
      <x:c r="B54" s="13"/>
      <x:c r="C54" s="18"/>
      <x:c r="D54" s="18"/>
      <x:c r="E54" s="13"/>
      <x:c r="F54" s="13"/>
      <x:c r="G54" s="13"/>
      <x:c r="H54" s="13"/>
      <x:c r="I54" s="13"/>
      <x:c r="J54" s="13"/>
      <x:c r="K54" s="13"/>
      <x:c r="L54" s="17" t="str">
        <x:f>IF(O54&lt;&gt;"OK","",IFERROR(H54*INDEX(Colaboradores!$F$5:$F$104,MATCH(B54,Colaboradores!$A$5:$A$104,0)),""))</x:f>
      </x:c>
      <x:c r="M54" s="18"/>
      <x:c r="N54" s="13"/>
      <x:c r="O54" t="str">
        <x:f>IF(A54="","",IF(K54="Cancelada","CANCELADA",IF(OR(COUNTIF($A$5:$A$304,A54)&lt;&gt;1,COUNTIF(Colaboradores!$A$5:$A$104,B54)&lt;&gt;1,NOT(ISNUMBER(C54)),NOT(ISNUMBER(D54)),D54&lt;C54,NOT(ISNUMBER(H54)),H54&lt;=0,NOT(ISNUMBER(I54)),I54&lt;0,COUNTIF(Listas!$E$4:$E$6,K54)&lt;&gt;1),"REVISAR DADOS",IF(EOMONTH(C54,0)&lt;&gt;EOMONTH(D54,0),"DIVIDA POR MÊS","OK"))))</x:f>
      </x:c>
      <x:c r="P54" t="str">
        <x:f>IF(O54&lt;&gt;"OK","",IFERROR(INDEX(Colaboradores!$G$5:$G$104,MATCH(B54,Colaboradores!$A$5:$A$104,0)),""))</x:f>
      </x:c>
      <x:c r="Q54" t="str">
        <x:f>IF(O54&lt;&gt;"OK","",IFERROR(INDEX(Colaboradores!$C$5:$C$104,MATCH(B54,Colaboradores!$A$5:$A$104,0)),""))</x:f>
      </x:c>
    </x:row>
    <x:row r="55">
      <x:c r="A55" s="13"/>
      <x:c r="B55" s="13"/>
      <x:c r="C55" s="18"/>
      <x:c r="D55" s="18"/>
      <x:c r="E55" s="13"/>
      <x:c r="F55" s="13"/>
      <x:c r="G55" s="13"/>
      <x:c r="H55" s="13"/>
      <x:c r="I55" s="13"/>
      <x:c r="J55" s="13"/>
      <x:c r="K55" s="13"/>
      <x:c r="L55" s="17" t="str">
        <x:f>IF(O55&lt;&gt;"OK","",IFERROR(H55*INDEX(Colaboradores!$F$5:$F$104,MATCH(B55,Colaboradores!$A$5:$A$104,0)),""))</x:f>
      </x:c>
      <x:c r="M55" s="18"/>
      <x:c r="N55" s="13"/>
      <x:c r="O55" t="str">
        <x:f>IF(A55="","",IF(K55="Cancelada","CANCELADA",IF(OR(COUNTIF($A$5:$A$304,A55)&lt;&gt;1,COUNTIF(Colaboradores!$A$5:$A$104,B55)&lt;&gt;1,NOT(ISNUMBER(C55)),NOT(ISNUMBER(D55)),D55&lt;C55,NOT(ISNUMBER(H55)),H55&lt;=0,NOT(ISNUMBER(I55)),I55&lt;0,COUNTIF(Listas!$E$4:$E$6,K55)&lt;&gt;1),"REVISAR DADOS",IF(EOMONTH(C55,0)&lt;&gt;EOMONTH(D55,0),"DIVIDA POR MÊS","OK"))))</x:f>
      </x:c>
      <x:c r="P55" t="str">
        <x:f>IF(O55&lt;&gt;"OK","",IFERROR(INDEX(Colaboradores!$G$5:$G$104,MATCH(B55,Colaboradores!$A$5:$A$104,0)),""))</x:f>
      </x:c>
      <x:c r="Q55" t="str">
        <x:f>IF(O55&lt;&gt;"OK","",IFERROR(INDEX(Colaboradores!$C$5:$C$104,MATCH(B55,Colaboradores!$A$5:$A$104,0)),""))</x:f>
      </x:c>
    </x:row>
    <x:row r="56">
      <x:c r="A56" s="13"/>
      <x:c r="B56" s="13"/>
      <x:c r="C56" s="18"/>
      <x:c r="D56" s="18"/>
      <x:c r="E56" s="13"/>
      <x:c r="F56" s="13"/>
      <x:c r="G56" s="13"/>
      <x:c r="H56" s="13"/>
      <x:c r="I56" s="13"/>
      <x:c r="J56" s="13"/>
      <x:c r="K56" s="13"/>
      <x:c r="L56" s="17" t="str">
        <x:f>IF(O56&lt;&gt;"OK","",IFERROR(H56*INDEX(Colaboradores!$F$5:$F$104,MATCH(B56,Colaboradores!$A$5:$A$104,0)),""))</x:f>
      </x:c>
      <x:c r="M56" s="18"/>
      <x:c r="N56" s="13"/>
      <x:c r="O56" t="str">
        <x:f>IF(A56="","",IF(K56="Cancelada","CANCELADA",IF(OR(COUNTIF($A$5:$A$304,A56)&lt;&gt;1,COUNTIF(Colaboradores!$A$5:$A$104,B56)&lt;&gt;1,NOT(ISNUMBER(C56)),NOT(ISNUMBER(D56)),D56&lt;C56,NOT(ISNUMBER(H56)),H56&lt;=0,NOT(ISNUMBER(I56)),I56&lt;0,COUNTIF(Listas!$E$4:$E$6,K56)&lt;&gt;1),"REVISAR DADOS",IF(EOMONTH(C56,0)&lt;&gt;EOMONTH(D56,0),"DIVIDA POR MÊS","OK"))))</x:f>
      </x:c>
      <x:c r="P56" t="str">
        <x:f>IF(O56&lt;&gt;"OK","",IFERROR(INDEX(Colaboradores!$G$5:$G$104,MATCH(B56,Colaboradores!$A$5:$A$104,0)),""))</x:f>
      </x:c>
      <x:c r="Q56" t="str">
        <x:f>IF(O56&lt;&gt;"OK","",IFERROR(INDEX(Colaboradores!$C$5:$C$104,MATCH(B56,Colaboradores!$A$5:$A$104,0)),""))</x:f>
      </x:c>
    </x:row>
    <x:row r="57">
      <x:c r="A57" s="13"/>
      <x:c r="B57" s="13"/>
      <x:c r="C57" s="18"/>
      <x:c r="D57" s="18"/>
      <x:c r="E57" s="13"/>
      <x:c r="F57" s="13"/>
      <x:c r="G57" s="13"/>
      <x:c r="H57" s="13"/>
      <x:c r="I57" s="13"/>
      <x:c r="J57" s="13"/>
      <x:c r="K57" s="13"/>
      <x:c r="L57" s="17" t="str">
        <x:f>IF(O57&lt;&gt;"OK","",IFERROR(H57*INDEX(Colaboradores!$F$5:$F$104,MATCH(B57,Colaboradores!$A$5:$A$104,0)),""))</x:f>
      </x:c>
      <x:c r="M57" s="18"/>
      <x:c r="N57" s="13"/>
      <x:c r="O57" t="str">
        <x:f>IF(A57="","",IF(K57="Cancelada","CANCELADA",IF(OR(COUNTIF($A$5:$A$304,A57)&lt;&gt;1,COUNTIF(Colaboradores!$A$5:$A$104,B57)&lt;&gt;1,NOT(ISNUMBER(C57)),NOT(ISNUMBER(D57)),D57&lt;C57,NOT(ISNUMBER(H57)),H57&lt;=0,NOT(ISNUMBER(I57)),I57&lt;0,COUNTIF(Listas!$E$4:$E$6,K57)&lt;&gt;1),"REVISAR DADOS",IF(EOMONTH(C57,0)&lt;&gt;EOMONTH(D57,0),"DIVIDA POR MÊS","OK"))))</x:f>
      </x:c>
      <x:c r="P57" t="str">
        <x:f>IF(O57&lt;&gt;"OK","",IFERROR(INDEX(Colaboradores!$G$5:$G$104,MATCH(B57,Colaboradores!$A$5:$A$104,0)),""))</x:f>
      </x:c>
      <x:c r="Q57" t="str">
        <x:f>IF(O57&lt;&gt;"OK","",IFERROR(INDEX(Colaboradores!$C$5:$C$104,MATCH(B57,Colaboradores!$A$5:$A$104,0)),""))</x:f>
      </x:c>
    </x:row>
    <x:row r="58">
      <x:c r="A58" s="13"/>
      <x:c r="B58" s="13"/>
      <x:c r="C58" s="18"/>
      <x:c r="D58" s="18"/>
      <x:c r="E58" s="13"/>
      <x:c r="F58" s="13"/>
      <x:c r="G58" s="13"/>
      <x:c r="H58" s="13"/>
      <x:c r="I58" s="13"/>
      <x:c r="J58" s="13"/>
      <x:c r="K58" s="13"/>
      <x:c r="L58" s="17" t="str">
        <x:f>IF(O58&lt;&gt;"OK","",IFERROR(H58*INDEX(Colaboradores!$F$5:$F$104,MATCH(B58,Colaboradores!$A$5:$A$104,0)),""))</x:f>
      </x:c>
      <x:c r="M58" s="18"/>
      <x:c r="N58" s="13"/>
      <x:c r="O58" t="str">
        <x:f>IF(A58="","",IF(K58="Cancelada","CANCELADA",IF(OR(COUNTIF($A$5:$A$304,A58)&lt;&gt;1,COUNTIF(Colaboradores!$A$5:$A$104,B58)&lt;&gt;1,NOT(ISNUMBER(C58)),NOT(ISNUMBER(D58)),D58&lt;C58,NOT(ISNUMBER(H58)),H58&lt;=0,NOT(ISNUMBER(I58)),I58&lt;0,COUNTIF(Listas!$E$4:$E$6,K58)&lt;&gt;1),"REVISAR DADOS",IF(EOMONTH(C58,0)&lt;&gt;EOMONTH(D58,0),"DIVIDA POR MÊS","OK"))))</x:f>
      </x:c>
      <x:c r="P58" t="str">
        <x:f>IF(O58&lt;&gt;"OK","",IFERROR(INDEX(Colaboradores!$G$5:$G$104,MATCH(B58,Colaboradores!$A$5:$A$104,0)),""))</x:f>
      </x:c>
      <x:c r="Q58" t="str">
        <x:f>IF(O58&lt;&gt;"OK","",IFERROR(INDEX(Colaboradores!$C$5:$C$104,MATCH(B58,Colaboradores!$A$5:$A$104,0)),""))</x:f>
      </x:c>
    </x:row>
    <x:row r="59">
      <x:c r="A59" s="13"/>
      <x:c r="B59" s="13"/>
      <x:c r="C59" s="18"/>
      <x:c r="D59" s="18"/>
      <x:c r="E59" s="13"/>
      <x:c r="F59" s="13"/>
      <x:c r="G59" s="13"/>
      <x:c r="H59" s="13"/>
      <x:c r="I59" s="13"/>
      <x:c r="J59" s="13"/>
      <x:c r="K59" s="13"/>
      <x:c r="L59" s="17" t="str">
        <x:f>IF(O59&lt;&gt;"OK","",IFERROR(H59*INDEX(Colaboradores!$F$5:$F$104,MATCH(B59,Colaboradores!$A$5:$A$104,0)),""))</x:f>
      </x:c>
      <x:c r="M59" s="18"/>
      <x:c r="N59" s="13"/>
      <x:c r="O59" t="str">
        <x:f>IF(A59="","",IF(K59="Cancelada","CANCELADA",IF(OR(COUNTIF($A$5:$A$304,A59)&lt;&gt;1,COUNTIF(Colaboradores!$A$5:$A$104,B59)&lt;&gt;1,NOT(ISNUMBER(C59)),NOT(ISNUMBER(D59)),D59&lt;C59,NOT(ISNUMBER(H59)),H59&lt;=0,NOT(ISNUMBER(I59)),I59&lt;0,COUNTIF(Listas!$E$4:$E$6,K59)&lt;&gt;1),"REVISAR DADOS",IF(EOMONTH(C59,0)&lt;&gt;EOMONTH(D59,0),"DIVIDA POR MÊS","OK"))))</x:f>
      </x:c>
      <x:c r="P59" t="str">
        <x:f>IF(O59&lt;&gt;"OK","",IFERROR(INDEX(Colaboradores!$G$5:$G$104,MATCH(B59,Colaboradores!$A$5:$A$104,0)),""))</x:f>
      </x:c>
      <x:c r="Q59" t="str">
        <x:f>IF(O59&lt;&gt;"OK","",IFERROR(INDEX(Colaboradores!$C$5:$C$104,MATCH(B59,Colaboradores!$A$5:$A$104,0)),""))</x:f>
      </x:c>
    </x:row>
    <x:row r="60">
      <x:c r="A60" s="13"/>
      <x:c r="B60" s="13"/>
      <x:c r="C60" s="18"/>
      <x:c r="D60" s="18"/>
      <x:c r="E60" s="13"/>
      <x:c r="F60" s="13"/>
      <x:c r="G60" s="13"/>
      <x:c r="H60" s="13"/>
      <x:c r="I60" s="13"/>
      <x:c r="J60" s="13"/>
      <x:c r="K60" s="13"/>
      <x:c r="L60" s="17" t="str">
        <x:f>IF(O60&lt;&gt;"OK","",IFERROR(H60*INDEX(Colaboradores!$F$5:$F$104,MATCH(B60,Colaboradores!$A$5:$A$104,0)),""))</x:f>
      </x:c>
      <x:c r="M60" s="18"/>
      <x:c r="N60" s="13"/>
      <x:c r="O60" t="str">
        <x:f>IF(A60="","",IF(K60="Cancelada","CANCELADA",IF(OR(COUNTIF($A$5:$A$304,A60)&lt;&gt;1,COUNTIF(Colaboradores!$A$5:$A$104,B60)&lt;&gt;1,NOT(ISNUMBER(C60)),NOT(ISNUMBER(D60)),D60&lt;C60,NOT(ISNUMBER(H60)),H60&lt;=0,NOT(ISNUMBER(I60)),I60&lt;0,COUNTIF(Listas!$E$4:$E$6,K60)&lt;&gt;1),"REVISAR DADOS",IF(EOMONTH(C60,0)&lt;&gt;EOMONTH(D60,0),"DIVIDA POR MÊS","OK"))))</x:f>
      </x:c>
      <x:c r="P60" t="str">
        <x:f>IF(O60&lt;&gt;"OK","",IFERROR(INDEX(Colaboradores!$G$5:$G$104,MATCH(B60,Colaboradores!$A$5:$A$104,0)),""))</x:f>
      </x:c>
      <x:c r="Q60" t="str">
        <x:f>IF(O60&lt;&gt;"OK","",IFERROR(INDEX(Colaboradores!$C$5:$C$104,MATCH(B60,Colaboradores!$A$5:$A$104,0)),""))</x:f>
      </x:c>
    </x:row>
    <x:row r="61">
      <x:c r="A61" s="13"/>
      <x:c r="B61" s="13"/>
      <x:c r="C61" s="18"/>
      <x:c r="D61" s="18"/>
      <x:c r="E61" s="13"/>
      <x:c r="F61" s="13"/>
      <x:c r="G61" s="13"/>
      <x:c r="H61" s="13"/>
      <x:c r="I61" s="13"/>
      <x:c r="J61" s="13"/>
      <x:c r="K61" s="13"/>
      <x:c r="L61" s="17" t="str">
        <x:f>IF(O61&lt;&gt;"OK","",IFERROR(H61*INDEX(Colaboradores!$F$5:$F$104,MATCH(B61,Colaboradores!$A$5:$A$104,0)),""))</x:f>
      </x:c>
      <x:c r="M61" s="18"/>
      <x:c r="N61" s="13"/>
      <x:c r="O61" t="str">
        <x:f>IF(A61="","",IF(K61="Cancelada","CANCELADA",IF(OR(COUNTIF($A$5:$A$304,A61)&lt;&gt;1,COUNTIF(Colaboradores!$A$5:$A$104,B61)&lt;&gt;1,NOT(ISNUMBER(C61)),NOT(ISNUMBER(D61)),D61&lt;C61,NOT(ISNUMBER(H61)),H61&lt;=0,NOT(ISNUMBER(I61)),I61&lt;0,COUNTIF(Listas!$E$4:$E$6,K61)&lt;&gt;1),"REVISAR DADOS",IF(EOMONTH(C61,0)&lt;&gt;EOMONTH(D61,0),"DIVIDA POR MÊS","OK"))))</x:f>
      </x:c>
      <x:c r="P61" t="str">
        <x:f>IF(O61&lt;&gt;"OK","",IFERROR(INDEX(Colaboradores!$G$5:$G$104,MATCH(B61,Colaboradores!$A$5:$A$104,0)),""))</x:f>
      </x:c>
      <x:c r="Q61" t="str">
        <x:f>IF(O61&lt;&gt;"OK","",IFERROR(INDEX(Colaboradores!$C$5:$C$104,MATCH(B61,Colaboradores!$A$5:$A$104,0)),""))</x:f>
      </x:c>
    </x:row>
    <x:row r="62">
      <x:c r="A62" s="13"/>
      <x:c r="B62" s="13"/>
      <x:c r="C62" s="18"/>
      <x:c r="D62" s="18"/>
      <x:c r="E62" s="13"/>
      <x:c r="F62" s="13"/>
      <x:c r="G62" s="13"/>
      <x:c r="H62" s="13"/>
      <x:c r="I62" s="13"/>
      <x:c r="J62" s="13"/>
      <x:c r="K62" s="13"/>
      <x:c r="L62" s="17" t="str">
        <x:f>IF(O62&lt;&gt;"OK","",IFERROR(H62*INDEX(Colaboradores!$F$5:$F$104,MATCH(B62,Colaboradores!$A$5:$A$104,0)),""))</x:f>
      </x:c>
      <x:c r="M62" s="18"/>
      <x:c r="N62" s="13"/>
      <x:c r="O62" t="str">
        <x:f>IF(A62="","",IF(K62="Cancelada","CANCELADA",IF(OR(COUNTIF($A$5:$A$304,A62)&lt;&gt;1,COUNTIF(Colaboradores!$A$5:$A$104,B62)&lt;&gt;1,NOT(ISNUMBER(C62)),NOT(ISNUMBER(D62)),D62&lt;C62,NOT(ISNUMBER(H62)),H62&lt;=0,NOT(ISNUMBER(I62)),I62&lt;0,COUNTIF(Listas!$E$4:$E$6,K62)&lt;&gt;1),"REVISAR DADOS",IF(EOMONTH(C62,0)&lt;&gt;EOMONTH(D62,0),"DIVIDA POR MÊS","OK"))))</x:f>
      </x:c>
      <x:c r="P62" t="str">
        <x:f>IF(O62&lt;&gt;"OK","",IFERROR(INDEX(Colaboradores!$G$5:$G$104,MATCH(B62,Colaboradores!$A$5:$A$104,0)),""))</x:f>
      </x:c>
      <x:c r="Q62" t="str">
        <x:f>IF(O62&lt;&gt;"OK","",IFERROR(INDEX(Colaboradores!$C$5:$C$104,MATCH(B62,Colaboradores!$A$5:$A$104,0)),""))</x:f>
      </x:c>
    </x:row>
    <x:row r="63">
      <x:c r="A63" s="13"/>
      <x:c r="B63" s="13"/>
      <x:c r="C63" s="18"/>
      <x:c r="D63" s="18"/>
      <x:c r="E63" s="13"/>
      <x:c r="F63" s="13"/>
      <x:c r="G63" s="13"/>
      <x:c r="H63" s="13"/>
      <x:c r="I63" s="13"/>
      <x:c r="J63" s="13"/>
      <x:c r="K63" s="13"/>
      <x:c r="L63" s="17" t="str">
        <x:f>IF(O63&lt;&gt;"OK","",IFERROR(H63*INDEX(Colaboradores!$F$5:$F$104,MATCH(B63,Colaboradores!$A$5:$A$104,0)),""))</x:f>
      </x:c>
      <x:c r="M63" s="18"/>
      <x:c r="N63" s="13"/>
      <x:c r="O63" t="str">
        <x:f>IF(A63="","",IF(K63="Cancelada","CANCELADA",IF(OR(COUNTIF($A$5:$A$304,A63)&lt;&gt;1,COUNTIF(Colaboradores!$A$5:$A$104,B63)&lt;&gt;1,NOT(ISNUMBER(C63)),NOT(ISNUMBER(D63)),D63&lt;C63,NOT(ISNUMBER(H63)),H63&lt;=0,NOT(ISNUMBER(I63)),I63&lt;0,COUNTIF(Listas!$E$4:$E$6,K63)&lt;&gt;1),"REVISAR DADOS",IF(EOMONTH(C63,0)&lt;&gt;EOMONTH(D63,0),"DIVIDA POR MÊS","OK"))))</x:f>
      </x:c>
      <x:c r="P63" t="str">
        <x:f>IF(O63&lt;&gt;"OK","",IFERROR(INDEX(Colaboradores!$G$5:$G$104,MATCH(B63,Colaboradores!$A$5:$A$104,0)),""))</x:f>
      </x:c>
      <x:c r="Q63" t="str">
        <x:f>IF(O63&lt;&gt;"OK","",IFERROR(INDEX(Colaboradores!$C$5:$C$104,MATCH(B63,Colaboradores!$A$5:$A$104,0)),""))</x:f>
      </x:c>
    </x:row>
    <x:row r="64">
      <x:c r="A64" s="13"/>
      <x:c r="B64" s="13"/>
      <x:c r="C64" s="18"/>
      <x:c r="D64" s="18"/>
      <x:c r="E64" s="13"/>
      <x:c r="F64" s="13"/>
      <x:c r="G64" s="13"/>
      <x:c r="H64" s="13"/>
      <x:c r="I64" s="13"/>
      <x:c r="J64" s="13"/>
      <x:c r="K64" s="13"/>
      <x:c r="L64" s="17" t="str">
        <x:f>IF(O64&lt;&gt;"OK","",IFERROR(H64*INDEX(Colaboradores!$F$5:$F$104,MATCH(B64,Colaboradores!$A$5:$A$104,0)),""))</x:f>
      </x:c>
      <x:c r="M64" s="18"/>
      <x:c r="N64" s="13"/>
      <x:c r="O64" t="str">
        <x:f>IF(A64="","",IF(K64="Cancelada","CANCELADA",IF(OR(COUNTIF($A$5:$A$304,A64)&lt;&gt;1,COUNTIF(Colaboradores!$A$5:$A$104,B64)&lt;&gt;1,NOT(ISNUMBER(C64)),NOT(ISNUMBER(D64)),D64&lt;C64,NOT(ISNUMBER(H64)),H64&lt;=0,NOT(ISNUMBER(I64)),I64&lt;0,COUNTIF(Listas!$E$4:$E$6,K64)&lt;&gt;1),"REVISAR DADOS",IF(EOMONTH(C64,0)&lt;&gt;EOMONTH(D64,0),"DIVIDA POR MÊS","OK"))))</x:f>
      </x:c>
      <x:c r="P64" t="str">
        <x:f>IF(O64&lt;&gt;"OK","",IFERROR(INDEX(Colaboradores!$G$5:$G$104,MATCH(B64,Colaboradores!$A$5:$A$104,0)),""))</x:f>
      </x:c>
      <x:c r="Q64" t="str">
        <x:f>IF(O64&lt;&gt;"OK","",IFERROR(INDEX(Colaboradores!$C$5:$C$104,MATCH(B64,Colaboradores!$A$5:$A$104,0)),""))</x:f>
      </x:c>
    </x:row>
    <x:row r="65">
      <x:c r="A65" s="13"/>
      <x:c r="B65" s="13"/>
      <x:c r="C65" s="18"/>
      <x:c r="D65" s="18"/>
      <x:c r="E65" s="13"/>
      <x:c r="F65" s="13"/>
      <x:c r="G65" s="13"/>
      <x:c r="H65" s="13"/>
      <x:c r="I65" s="13"/>
      <x:c r="J65" s="13"/>
      <x:c r="K65" s="13"/>
      <x:c r="L65" s="17" t="str">
        <x:f>IF(O65&lt;&gt;"OK","",IFERROR(H65*INDEX(Colaboradores!$F$5:$F$104,MATCH(B65,Colaboradores!$A$5:$A$104,0)),""))</x:f>
      </x:c>
      <x:c r="M65" s="18"/>
      <x:c r="N65" s="13"/>
      <x:c r="O65" t="str">
        <x:f>IF(A65="","",IF(K65="Cancelada","CANCELADA",IF(OR(COUNTIF($A$5:$A$304,A65)&lt;&gt;1,COUNTIF(Colaboradores!$A$5:$A$104,B65)&lt;&gt;1,NOT(ISNUMBER(C65)),NOT(ISNUMBER(D65)),D65&lt;C65,NOT(ISNUMBER(H65)),H65&lt;=0,NOT(ISNUMBER(I65)),I65&lt;0,COUNTIF(Listas!$E$4:$E$6,K65)&lt;&gt;1),"REVISAR DADOS",IF(EOMONTH(C65,0)&lt;&gt;EOMONTH(D65,0),"DIVIDA POR MÊS","OK"))))</x:f>
      </x:c>
      <x:c r="P65" t="str">
        <x:f>IF(O65&lt;&gt;"OK","",IFERROR(INDEX(Colaboradores!$G$5:$G$104,MATCH(B65,Colaboradores!$A$5:$A$104,0)),""))</x:f>
      </x:c>
      <x:c r="Q65" t="str">
        <x:f>IF(O65&lt;&gt;"OK","",IFERROR(INDEX(Colaboradores!$C$5:$C$104,MATCH(B65,Colaboradores!$A$5:$A$104,0)),""))</x:f>
      </x:c>
    </x:row>
    <x:row r="66">
      <x:c r="A66" s="13"/>
      <x:c r="B66" s="13"/>
      <x:c r="C66" s="18"/>
      <x:c r="D66" s="18"/>
      <x:c r="E66" s="13"/>
      <x:c r="F66" s="13"/>
      <x:c r="G66" s="13"/>
      <x:c r="H66" s="13"/>
      <x:c r="I66" s="13"/>
      <x:c r="J66" s="13"/>
      <x:c r="K66" s="13"/>
      <x:c r="L66" s="17" t="str">
        <x:f>IF(O66&lt;&gt;"OK","",IFERROR(H66*INDEX(Colaboradores!$F$5:$F$104,MATCH(B66,Colaboradores!$A$5:$A$104,0)),""))</x:f>
      </x:c>
      <x:c r="M66" s="18"/>
      <x:c r="N66" s="13"/>
      <x:c r="O66" t="str">
        <x:f>IF(A66="","",IF(K66="Cancelada","CANCELADA",IF(OR(COUNTIF($A$5:$A$304,A66)&lt;&gt;1,COUNTIF(Colaboradores!$A$5:$A$104,B66)&lt;&gt;1,NOT(ISNUMBER(C66)),NOT(ISNUMBER(D66)),D66&lt;C66,NOT(ISNUMBER(H66)),H66&lt;=0,NOT(ISNUMBER(I66)),I66&lt;0,COUNTIF(Listas!$E$4:$E$6,K66)&lt;&gt;1),"REVISAR DADOS",IF(EOMONTH(C66,0)&lt;&gt;EOMONTH(D66,0),"DIVIDA POR MÊS","OK"))))</x:f>
      </x:c>
      <x:c r="P66" t="str">
        <x:f>IF(O66&lt;&gt;"OK","",IFERROR(INDEX(Colaboradores!$G$5:$G$104,MATCH(B66,Colaboradores!$A$5:$A$104,0)),""))</x:f>
      </x:c>
      <x:c r="Q66" t="str">
        <x:f>IF(O66&lt;&gt;"OK","",IFERROR(INDEX(Colaboradores!$C$5:$C$104,MATCH(B66,Colaboradores!$A$5:$A$104,0)),""))</x:f>
      </x:c>
    </x:row>
    <x:row r="67">
      <x:c r="A67" s="13"/>
      <x:c r="B67" s="13"/>
      <x:c r="C67" s="18"/>
      <x:c r="D67" s="18"/>
      <x:c r="E67" s="13"/>
      <x:c r="F67" s="13"/>
      <x:c r="G67" s="13"/>
      <x:c r="H67" s="13"/>
      <x:c r="I67" s="13"/>
      <x:c r="J67" s="13"/>
      <x:c r="K67" s="13"/>
      <x:c r="L67" s="17" t="str">
        <x:f>IF(O67&lt;&gt;"OK","",IFERROR(H67*INDEX(Colaboradores!$F$5:$F$104,MATCH(B67,Colaboradores!$A$5:$A$104,0)),""))</x:f>
      </x:c>
      <x:c r="M67" s="18"/>
      <x:c r="N67" s="13"/>
      <x:c r="O67" t="str">
        <x:f>IF(A67="","",IF(K67="Cancelada","CANCELADA",IF(OR(COUNTIF($A$5:$A$304,A67)&lt;&gt;1,COUNTIF(Colaboradores!$A$5:$A$104,B67)&lt;&gt;1,NOT(ISNUMBER(C67)),NOT(ISNUMBER(D67)),D67&lt;C67,NOT(ISNUMBER(H67)),H67&lt;=0,NOT(ISNUMBER(I67)),I67&lt;0,COUNTIF(Listas!$E$4:$E$6,K67)&lt;&gt;1),"REVISAR DADOS",IF(EOMONTH(C67,0)&lt;&gt;EOMONTH(D67,0),"DIVIDA POR MÊS","OK"))))</x:f>
      </x:c>
      <x:c r="P67" t="str">
        <x:f>IF(O67&lt;&gt;"OK","",IFERROR(INDEX(Colaboradores!$G$5:$G$104,MATCH(B67,Colaboradores!$A$5:$A$104,0)),""))</x:f>
      </x:c>
      <x:c r="Q67" t="str">
        <x:f>IF(O67&lt;&gt;"OK","",IFERROR(INDEX(Colaboradores!$C$5:$C$104,MATCH(B67,Colaboradores!$A$5:$A$104,0)),""))</x:f>
      </x:c>
    </x:row>
    <x:row r="68">
      <x:c r="A68" s="13"/>
      <x:c r="B68" s="13"/>
      <x:c r="C68" s="18"/>
      <x:c r="D68" s="18"/>
      <x:c r="E68" s="13"/>
      <x:c r="F68" s="13"/>
      <x:c r="G68" s="13"/>
      <x:c r="H68" s="13"/>
      <x:c r="I68" s="13"/>
      <x:c r="J68" s="13"/>
      <x:c r="K68" s="13"/>
      <x:c r="L68" s="17" t="str">
        <x:f>IF(O68&lt;&gt;"OK","",IFERROR(H68*INDEX(Colaboradores!$F$5:$F$104,MATCH(B68,Colaboradores!$A$5:$A$104,0)),""))</x:f>
      </x:c>
      <x:c r="M68" s="18"/>
      <x:c r="N68" s="13"/>
      <x:c r="O68" t="str">
        <x:f>IF(A68="","",IF(K68="Cancelada","CANCELADA",IF(OR(COUNTIF($A$5:$A$304,A68)&lt;&gt;1,COUNTIF(Colaboradores!$A$5:$A$104,B68)&lt;&gt;1,NOT(ISNUMBER(C68)),NOT(ISNUMBER(D68)),D68&lt;C68,NOT(ISNUMBER(H68)),H68&lt;=0,NOT(ISNUMBER(I68)),I68&lt;0,COUNTIF(Listas!$E$4:$E$6,K68)&lt;&gt;1),"REVISAR DADOS",IF(EOMONTH(C68,0)&lt;&gt;EOMONTH(D68,0),"DIVIDA POR MÊS","OK"))))</x:f>
      </x:c>
      <x:c r="P68" t="str">
        <x:f>IF(O68&lt;&gt;"OK","",IFERROR(INDEX(Colaboradores!$G$5:$G$104,MATCH(B68,Colaboradores!$A$5:$A$104,0)),""))</x:f>
      </x:c>
      <x:c r="Q68" t="str">
        <x:f>IF(O68&lt;&gt;"OK","",IFERROR(INDEX(Colaboradores!$C$5:$C$104,MATCH(B68,Colaboradores!$A$5:$A$104,0)),""))</x:f>
      </x:c>
    </x:row>
    <x:row r="69">
      <x:c r="A69" s="13"/>
      <x:c r="B69" s="13"/>
      <x:c r="C69" s="18"/>
      <x:c r="D69" s="18"/>
      <x:c r="E69" s="13"/>
      <x:c r="F69" s="13"/>
      <x:c r="G69" s="13"/>
      <x:c r="H69" s="13"/>
      <x:c r="I69" s="13"/>
      <x:c r="J69" s="13"/>
      <x:c r="K69" s="13"/>
      <x:c r="L69" s="17" t="str">
        <x:f>IF(O69&lt;&gt;"OK","",IFERROR(H69*INDEX(Colaboradores!$F$5:$F$104,MATCH(B69,Colaboradores!$A$5:$A$104,0)),""))</x:f>
      </x:c>
      <x:c r="M69" s="18"/>
      <x:c r="N69" s="13"/>
      <x:c r="O69" t="str">
        <x:f>IF(A69="","",IF(K69="Cancelada","CANCELADA",IF(OR(COUNTIF($A$5:$A$304,A69)&lt;&gt;1,COUNTIF(Colaboradores!$A$5:$A$104,B69)&lt;&gt;1,NOT(ISNUMBER(C69)),NOT(ISNUMBER(D69)),D69&lt;C69,NOT(ISNUMBER(H69)),H69&lt;=0,NOT(ISNUMBER(I69)),I69&lt;0,COUNTIF(Listas!$E$4:$E$6,K69)&lt;&gt;1),"REVISAR DADOS",IF(EOMONTH(C69,0)&lt;&gt;EOMONTH(D69,0),"DIVIDA POR MÊS","OK"))))</x:f>
      </x:c>
      <x:c r="P69" t="str">
        <x:f>IF(O69&lt;&gt;"OK","",IFERROR(INDEX(Colaboradores!$G$5:$G$104,MATCH(B69,Colaboradores!$A$5:$A$104,0)),""))</x:f>
      </x:c>
      <x:c r="Q69" t="str">
        <x:f>IF(O69&lt;&gt;"OK","",IFERROR(INDEX(Colaboradores!$C$5:$C$104,MATCH(B69,Colaboradores!$A$5:$A$104,0)),""))</x:f>
      </x:c>
    </x:row>
    <x:row r="70">
      <x:c r="A70" s="13"/>
      <x:c r="B70" s="13"/>
      <x:c r="C70" s="18"/>
      <x:c r="D70" s="18"/>
      <x:c r="E70" s="13"/>
      <x:c r="F70" s="13"/>
      <x:c r="G70" s="13"/>
      <x:c r="H70" s="13"/>
      <x:c r="I70" s="13"/>
      <x:c r="J70" s="13"/>
      <x:c r="K70" s="13"/>
      <x:c r="L70" s="17" t="str">
        <x:f>IF(O70&lt;&gt;"OK","",IFERROR(H70*INDEX(Colaboradores!$F$5:$F$104,MATCH(B70,Colaboradores!$A$5:$A$104,0)),""))</x:f>
      </x:c>
      <x:c r="M70" s="18"/>
      <x:c r="N70" s="13"/>
      <x:c r="O70" t="str">
        <x:f>IF(A70="","",IF(K70="Cancelada","CANCELADA",IF(OR(COUNTIF($A$5:$A$304,A70)&lt;&gt;1,COUNTIF(Colaboradores!$A$5:$A$104,B70)&lt;&gt;1,NOT(ISNUMBER(C70)),NOT(ISNUMBER(D70)),D70&lt;C70,NOT(ISNUMBER(H70)),H70&lt;=0,NOT(ISNUMBER(I70)),I70&lt;0,COUNTIF(Listas!$E$4:$E$6,K70)&lt;&gt;1),"REVISAR DADOS",IF(EOMONTH(C70,0)&lt;&gt;EOMONTH(D70,0),"DIVIDA POR MÊS","OK"))))</x:f>
      </x:c>
      <x:c r="P70" t="str">
        <x:f>IF(O70&lt;&gt;"OK","",IFERROR(INDEX(Colaboradores!$G$5:$G$104,MATCH(B70,Colaboradores!$A$5:$A$104,0)),""))</x:f>
      </x:c>
      <x:c r="Q70" t="str">
        <x:f>IF(O70&lt;&gt;"OK","",IFERROR(INDEX(Colaboradores!$C$5:$C$104,MATCH(B70,Colaboradores!$A$5:$A$104,0)),""))</x:f>
      </x:c>
    </x:row>
    <x:row r="71">
      <x:c r="A71" s="13"/>
      <x:c r="B71" s="13"/>
      <x:c r="C71" s="18"/>
      <x:c r="D71" s="18"/>
      <x:c r="E71" s="13"/>
      <x:c r="F71" s="13"/>
      <x:c r="G71" s="13"/>
      <x:c r="H71" s="13"/>
      <x:c r="I71" s="13"/>
      <x:c r="J71" s="13"/>
      <x:c r="K71" s="13"/>
      <x:c r="L71" s="17" t="str">
        <x:f>IF(O71&lt;&gt;"OK","",IFERROR(H71*INDEX(Colaboradores!$F$5:$F$104,MATCH(B71,Colaboradores!$A$5:$A$104,0)),""))</x:f>
      </x:c>
      <x:c r="M71" s="18"/>
      <x:c r="N71" s="13"/>
      <x:c r="O71" t="str">
        <x:f>IF(A71="","",IF(K71="Cancelada","CANCELADA",IF(OR(COUNTIF($A$5:$A$304,A71)&lt;&gt;1,COUNTIF(Colaboradores!$A$5:$A$104,B71)&lt;&gt;1,NOT(ISNUMBER(C71)),NOT(ISNUMBER(D71)),D71&lt;C71,NOT(ISNUMBER(H71)),H71&lt;=0,NOT(ISNUMBER(I71)),I71&lt;0,COUNTIF(Listas!$E$4:$E$6,K71)&lt;&gt;1),"REVISAR DADOS",IF(EOMONTH(C71,0)&lt;&gt;EOMONTH(D71,0),"DIVIDA POR MÊS","OK"))))</x:f>
      </x:c>
      <x:c r="P71" t="str">
        <x:f>IF(O71&lt;&gt;"OK","",IFERROR(INDEX(Colaboradores!$G$5:$G$104,MATCH(B71,Colaboradores!$A$5:$A$104,0)),""))</x:f>
      </x:c>
      <x:c r="Q71" t="str">
        <x:f>IF(O71&lt;&gt;"OK","",IFERROR(INDEX(Colaboradores!$C$5:$C$104,MATCH(B71,Colaboradores!$A$5:$A$104,0)),""))</x:f>
      </x:c>
    </x:row>
    <x:row r="72">
      <x:c r="A72" s="13"/>
      <x:c r="B72" s="13"/>
      <x:c r="C72" s="18"/>
      <x:c r="D72" s="18"/>
      <x:c r="E72" s="13"/>
      <x:c r="F72" s="13"/>
      <x:c r="G72" s="13"/>
      <x:c r="H72" s="13"/>
      <x:c r="I72" s="13"/>
      <x:c r="J72" s="13"/>
      <x:c r="K72" s="13"/>
      <x:c r="L72" s="17" t="str">
        <x:f>IF(O72&lt;&gt;"OK","",IFERROR(H72*INDEX(Colaboradores!$F$5:$F$104,MATCH(B72,Colaboradores!$A$5:$A$104,0)),""))</x:f>
      </x:c>
      <x:c r="M72" s="18"/>
      <x:c r="N72" s="13"/>
      <x:c r="O72" t="str">
        <x:f>IF(A72="","",IF(K72="Cancelada","CANCELADA",IF(OR(COUNTIF($A$5:$A$304,A72)&lt;&gt;1,COUNTIF(Colaboradores!$A$5:$A$104,B72)&lt;&gt;1,NOT(ISNUMBER(C72)),NOT(ISNUMBER(D72)),D72&lt;C72,NOT(ISNUMBER(H72)),H72&lt;=0,NOT(ISNUMBER(I72)),I72&lt;0,COUNTIF(Listas!$E$4:$E$6,K72)&lt;&gt;1),"REVISAR DADOS",IF(EOMONTH(C72,0)&lt;&gt;EOMONTH(D72,0),"DIVIDA POR MÊS","OK"))))</x:f>
      </x:c>
      <x:c r="P72" t="str">
        <x:f>IF(O72&lt;&gt;"OK","",IFERROR(INDEX(Colaboradores!$G$5:$G$104,MATCH(B72,Colaboradores!$A$5:$A$104,0)),""))</x:f>
      </x:c>
      <x:c r="Q72" t="str">
        <x:f>IF(O72&lt;&gt;"OK","",IFERROR(INDEX(Colaboradores!$C$5:$C$104,MATCH(B72,Colaboradores!$A$5:$A$104,0)),""))</x:f>
      </x:c>
    </x:row>
    <x:row r="73">
      <x:c r="A73" s="13"/>
      <x:c r="B73" s="13"/>
      <x:c r="C73" s="18"/>
      <x:c r="D73" s="18"/>
      <x:c r="E73" s="13"/>
      <x:c r="F73" s="13"/>
      <x:c r="G73" s="13"/>
      <x:c r="H73" s="13"/>
      <x:c r="I73" s="13"/>
      <x:c r="J73" s="13"/>
      <x:c r="K73" s="13"/>
      <x:c r="L73" s="17" t="str">
        <x:f>IF(O73&lt;&gt;"OK","",IFERROR(H73*INDEX(Colaboradores!$F$5:$F$104,MATCH(B73,Colaboradores!$A$5:$A$104,0)),""))</x:f>
      </x:c>
      <x:c r="M73" s="18"/>
      <x:c r="N73" s="13"/>
      <x:c r="O73" t="str">
        <x:f>IF(A73="","",IF(K73="Cancelada","CANCELADA",IF(OR(COUNTIF($A$5:$A$304,A73)&lt;&gt;1,COUNTIF(Colaboradores!$A$5:$A$104,B73)&lt;&gt;1,NOT(ISNUMBER(C73)),NOT(ISNUMBER(D73)),D73&lt;C73,NOT(ISNUMBER(H73)),H73&lt;=0,NOT(ISNUMBER(I73)),I73&lt;0,COUNTIF(Listas!$E$4:$E$6,K73)&lt;&gt;1),"REVISAR DADOS",IF(EOMONTH(C73,0)&lt;&gt;EOMONTH(D73,0),"DIVIDA POR MÊS","OK"))))</x:f>
      </x:c>
      <x:c r="P73" t="str">
        <x:f>IF(O73&lt;&gt;"OK","",IFERROR(INDEX(Colaboradores!$G$5:$G$104,MATCH(B73,Colaboradores!$A$5:$A$104,0)),""))</x:f>
      </x:c>
      <x:c r="Q73" t="str">
        <x:f>IF(O73&lt;&gt;"OK","",IFERROR(INDEX(Colaboradores!$C$5:$C$104,MATCH(B73,Colaboradores!$A$5:$A$104,0)),""))</x:f>
      </x:c>
    </x:row>
    <x:row r="74">
      <x:c r="A74" s="13"/>
      <x:c r="B74" s="13"/>
      <x:c r="C74" s="18"/>
      <x:c r="D74" s="18"/>
      <x:c r="E74" s="13"/>
      <x:c r="F74" s="13"/>
      <x:c r="G74" s="13"/>
      <x:c r="H74" s="13"/>
      <x:c r="I74" s="13"/>
      <x:c r="J74" s="13"/>
      <x:c r="K74" s="13"/>
      <x:c r="L74" s="17" t="str">
        <x:f>IF(O74&lt;&gt;"OK","",IFERROR(H74*INDEX(Colaboradores!$F$5:$F$104,MATCH(B74,Colaboradores!$A$5:$A$104,0)),""))</x:f>
      </x:c>
      <x:c r="M74" s="18"/>
      <x:c r="N74" s="13"/>
      <x:c r="O74" t="str">
        <x:f>IF(A74="","",IF(K74="Cancelada","CANCELADA",IF(OR(COUNTIF($A$5:$A$304,A74)&lt;&gt;1,COUNTIF(Colaboradores!$A$5:$A$104,B74)&lt;&gt;1,NOT(ISNUMBER(C74)),NOT(ISNUMBER(D74)),D74&lt;C74,NOT(ISNUMBER(H74)),H74&lt;=0,NOT(ISNUMBER(I74)),I74&lt;0,COUNTIF(Listas!$E$4:$E$6,K74)&lt;&gt;1),"REVISAR DADOS",IF(EOMONTH(C74,0)&lt;&gt;EOMONTH(D74,0),"DIVIDA POR MÊS","OK"))))</x:f>
      </x:c>
      <x:c r="P74" t="str">
        <x:f>IF(O74&lt;&gt;"OK","",IFERROR(INDEX(Colaboradores!$G$5:$G$104,MATCH(B74,Colaboradores!$A$5:$A$104,0)),""))</x:f>
      </x:c>
      <x:c r="Q74" t="str">
        <x:f>IF(O74&lt;&gt;"OK","",IFERROR(INDEX(Colaboradores!$C$5:$C$104,MATCH(B74,Colaboradores!$A$5:$A$104,0)),""))</x:f>
      </x:c>
    </x:row>
    <x:row r="75">
      <x:c r="A75" s="13"/>
      <x:c r="B75" s="13"/>
      <x:c r="C75" s="18"/>
      <x:c r="D75" s="18"/>
      <x:c r="E75" s="13"/>
      <x:c r="F75" s="13"/>
      <x:c r="G75" s="13"/>
      <x:c r="H75" s="13"/>
      <x:c r="I75" s="13"/>
      <x:c r="J75" s="13"/>
      <x:c r="K75" s="13"/>
      <x:c r="L75" s="17" t="str">
        <x:f>IF(O75&lt;&gt;"OK","",IFERROR(H75*INDEX(Colaboradores!$F$5:$F$104,MATCH(B75,Colaboradores!$A$5:$A$104,0)),""))</x:f>
      </x:c>
      <x:c r="M75" s="18"/>
      <x:c r="N75" s="13"/>
      <x:c r="O75" t="str">
        <x:f>IF(A75="","",IF(K75="Cancelada","CANCELADA",IF(OR(COUNTIF($A$5:$A$304,A75)&lt;&gt;1,COUNTIF(Colaboradores!$A$5:$A$104,B75)&lt;&gt;1,NOT(ISNUMBER(C75)),NOT(ISNUMBER(D75)),D75&lt;C75,NOT(ISNUMBER(H75)),H75&lt;=0,NOT(ISNUMBER(I75)),I75&lt;0,COUNTIF(Listas!$E$4:$E$6,K75)&lt;&gt;1),"REVISAR DADOS",IF(EOMONTH(C75,0)&lt;&gt;EOMONTH(D75,0),"DIVIDA POR MÊS","OK"))))</x:f>
      </x:c>
      <x:c r="P75" t="str">
        <x:f>IF(O75&lt;&gt;"OK","",IFERROR(INDEX(Colaboradores!$G$5:$G$104,MATCH(B75,Colaboradores!$A$5:$A$104,0)),""))</x:f>
      </x:c>
      <x:c r="Q75" t="str">
        <x:f>IF(O75&lt;&gt;"OK","",IFERROR(INDEX(Colaboradores!$C$5:$C$104,MATCH(B75,Colaboradores!$A$5:$A$104,0)),""))</x:f>
      </x:c>
    </x:row>
    <x:row r="76">
      <x:c r="A76" s="13"/>
      <x:c r="B76" s="13"/>
      <x:c r="C76" s="18"/>
      <x:c r="D76" s="18"/>
      <x:c r="E76" s="13"/>
      <x:c r="F76" s="13"/>
      <x:c r="G76" s="13"/>
      <x:c r="H76" s="13"/>
      <x:c r="I76" s="13"/>
      <x:c r="J76" s="13"/>
      <x:c r="K76" s="13"/>
      <x:c r="L76" s="17" t="str">
        <x:f>IF(O76&lt;&gt;"OK","",IFERROR(H76*INDEX(Colaboradores!$F$5:$F$104,MATCH(B76,Colaboradores!$A$5:$A$104,0)),""))</x:f>
      </x:c>
      <x:c r="M76" s="18"/>
      <x:c r="N76" s="13"/>
      <x:c r="O76" t="str">
        <x:f>IF(A76="","",IF(K76="Cancelada","CANCELADA",IF(OR(COUNTIF($A$5:$A$304,A76)&lt;&gt;1,COUNTIF(Colaboradores!$A$5:$A$104,B76)&lt;&gt;1,NOT(ISNUMBER(C76)),NOT(ISNUMBER(D76)),D76&lt;C76,NOT(ISNUMBER(H76)),H76&lt;=0,NOT(ISNUMBER(I76)),I76&lt;0,COUNTIF(Listas!$E$4:$E$6,K76)&lt;&gt;1),"REVISAR DADOS",IF(EOMONTH(C76,0)&lt;&gt;EOMONTH(D76,0),"DIVIDA POR MÊS","OK"))))</x:f>
      </x:c>
      <x:c r="P76" t="str">
        <x:f>IF(O76&lt;&gt;"OK","",IFERROR(INDEX(Colaboradores!$G$5:$G$104,MATCH(B76,Colaboradores!$A$5:$A$104,0)),""))</x:f>
      </x:c>
      <x:c r="Q76" t="str">
        <x:f>IF(O76&lt;&gt;"OK","",IFERROR(INDEX(Colaboradores!$C$5:$C$104,MATCH(B76,Colaboradores!$A$5:$A$104,0)),""))</x:f>
      </x:c>
    </x:row>
    <x:row r="77">
      <x:c r="A77" s="13"/>
      <x:c r="B77" s="13"/>
      <x:c r="C77" s="18"/>
      <x:c r="D77" s="18"/>
      <x:c r="E77" s="13"/>
      <x:c r="F77" s="13"/>
      <x:c r="G77" s="13"/>
      <x:c r="H77" s="13"/>
      <x:c r="I77" s="13"/>
      <x:c r="J77" s="13"/>
      <x:c r="K77" s="13"/>
      <x:c r="L77" s="17" t="str">
        <x:f>IF(O77&lt;&gt;"OK","",IFERROR(H77*INDEX(Colaboradores!$F$5:$F$104,MATCH(B77,Colaboradores!$A$5:$A$104,0)),""))</x:f>
      </x:c>
      <x:c r="M77" s="18"/>
      <x:c r="N77" s="13"/>
      <x:c r="O77" t="str">
        <x:f>IF(A77="","",IF(K77="Cancelada","CANCELADA",IF(OR(COUNTIF($A$5:$A$304,A77)&lt;&gt;1,COUNTIF(Colaboradores!$A$5:$A$104,B77)&lt;&gt;1,NOT(ISNUMBER(C77)),NOT(ISNUMBER(D77)),D77&lt;C77,NOT(ISNUMBER(H77)),H77&lt;=0,NOT(ISNUMBER(I77)),I77&lt;0,COUNTIF(Listas!$E$4:$E$6,K77)&lt;&gt;1),"REVISAR DADOS",IF(EOMONTH(C77,0)&lt;&gt;EOMONTH(D77,0),"DIVIDA POR MÊS","OK"))))</x:f>
      </x:c>
      <x:c r="P77" t="str">
        <x:f>IF(O77&lt;&gt;"OK","",IFERROR(INDEX(Colaboradores!$G$5:$G$104,MATCH(B77,Colaboradores!$A$5:$A$104,0)),""))</x:f>
      </x:c>
      <x:c r="Q77" t="str">
        <x:f>IF(O77&lt;&gt;"OK","",IFERROR(INDEX(Colaboradores!$C$5:$C$104,MATCH(B77,Colaboradores!$A$5:$A$104,0)),""))</x:f>
      </x:c>
    </x:row>
    <x:row r="78">
      <x:c r="A78" s="13"/>
      <x:c r="B78" s="13"/>
      <x:c r="C78" s="18"/>
      <x:c r="D78" s="18"/>
      <x:c r="E78" s="13"/>
      <x:c r="F78" s="13"/>
      <x:c r="G78" s="13"/>
      <x:c r="H78" s="13"/>
      <x:c r="I78" s="13"/>
      <x:c r="J78" s="13"/>
      <x:c r="K78" s="13"/>
      <x:c r="L78" s="17" t="str">
        <x:f>IF(O78&lt;&gt;"OK","",IFERROR(H78*INDEX(Colaboradores!$F$5:$F$104,MATCH(B78,Colaboradores!$A$5:$A$104,0)),""))</x:f>
      </x:c>
      <x:c r="M78" s="18"/>
      <x:c r="N78" s="13"/>
      <x:c r="O78" t="str">
        <x:f>IF(A78="","",IF(K78="Cancelada","CANCELADA",IF(OR(COUNTIF($A$5:$A$304,A78)&lt;&gt;1,COUNTIF(Colaboradores!$A$5:$A$104,B78)&lt;&gt;1,NOT(ISNUMBER(C78)),NOT(ISNUMBER(D78)),D78&lt;C78,NOT(ISNUMBER(H78)),H78&lt;=0,NOT(ISNUMBER(I78)),I78&lt;0,COUNTIF(Listas!$E$4:$E$6,K78)&lt;&gt;1),"REVISAR DADOS",IF(EOMONTH(C78,0)&lt;&gt;EOMONTH(D78,0),"DIVIDA POR MÊS","OK"))))</x:f>
      </x:c>
      <x:c r="P78" t="str">
        <x:f>IF(O78&lt;&gt;"OK","",IFERROR(INDEX(Colaboradores!$G$5:$G$104,MATCH(B78,Colaboradores!$A$5:$A$104,0)),""))</x:f>
      </x:c>
      <x:c r="Q78" t="str">
        <x:f>IF(O78&lt;&gt;"OK","",IFERROR(INDEX(Colaboradores!$C$5:$C$104,MATCH(B78,Colaboradores!$A$5:$A$104,0)),""))</x:f>
      </x:c>
    </x:row>
    <x:row r="79">
      <x:c r="A79" s="13"/>
      <x:c r="B79" s="13"/>
      <x:c r="C79" s="18"/>
      <x:c r="D79" s="18"/>
      <x:c r="E79" s="13"/>
      <x:c r="F79" s="13"/>
      <x:c r="G79" s="13"/>
      <x:c r="H79" s="13"/>
      <x:c r="I79" s="13"/>
      <x:c r="J79" s="13"/>
      <x:c r="K79" s="13"/>
      <x:c r="L79" s="17" t="str">
        <x:f>IF(O79&lt;&gt;"OK","",IFERROR(H79*INDEX(Colaboradores!$F$5:$F$104,MATCH(B79,Colaboradores!$A$5:$A$104,0)),""))</x:f>
      </x:c>
      <x:c r="M79" s="18"/>
      <x:c r="N79" s="13"/>
      <x:c r="O79" t="str">
        <x:f>IF(A79="","",IF(K79="Cancelada","CANCELADA",IF(OR(COUNTIF($A$5:$A$304,A79)&lt;&gt;1,COUNTIF(Colaboradores!$A$5:$A$104,B79)&lt;&gt;1,NOT(ISNUMBER(C79)),NOT(ISNUMBER(D79)),D79&lt;C79,NOT(ISNUMBER(H79)),H79&lt;=0,NOT(ISNUMBER(I79)),I79&lt;0,COUNTIF(Listas!$E$4:$E$6,K79)&lt;&gt;1),"REVISAR DADOS",IF(EOMONTH(C79,0)&lt;&gt;EOMONTH(D79,0),"DIVIDA POR MÊS","OK"))))</x:f>
      </x:c>
      <x:c r="P79" t="str">
        <x:f>IF(O79&lt;&gt;"OK","",IFERROR(INDEX(Colaboradores!$G$5:$G$104,MATCH(B79,Colaboradores!$A$5:$A$104,0)),""))</x:f>
      </x:c>
      <x:c r="Q79" t="str">
        <x:f>IF(O79&lt;&gt;"OK","",IFERROR(INDEX(Colaboradores!$C$5:$C$104,MATCH(B79,Colaboradores!$A$5:$A$104,0)),""))</x:f>
      </x:c>
    </x:row>
    <x:row r="80">
      <x:c r="A80" s="13"/>
      <x:c r="B80" s="13"/>
      <x:c r="C80" s="18"/>
      <x:c r="D80" s="18"/>
      <x:c r="E80" s="13"/>
      <x:c r="F80" s="13"/>
      <x:c r="G80" s="13"/>
      <x:c r="H80" s="13"/>
      <x:c r="I80" s="13"/>
      <x:c r="J80" s="13"/>
      <x:c r="K80" s="13"/>
      <x:c r="L80" s="17" t="str">
        <x:f>IF(O80&lt;&gt;"OK","",IFERROR(H80*INDEX(Colaboradores!$F$5:$F$104,MATCH(B80,Colaboradores!$A$5:$A$104,0)),""))</x:f>
      </x:c>
      <x:c r="M80" s="18"/>
      <x:c r="N80" s="13"/>
      <x:c r="O80" t="str">
        <x:f>IF(A80="","",IF(K80="Cancelada","CANCELADA",IF(OR(COUNTIF($A$5:$A$304,A80)&lt;&gt;1,COUNTIF(Colaboradores!$A$5:$A$104,B80)&lt;&gt;1,NOT(ISNUMBER(C80)),NOT(ISNUMBER(D80)),D80&lt;C80,NOT(ISNUMBER(H80)),H80&lt;=0,NOT(ISNUMBER(I80)),I80&lt;0,COUNTIF(Listas!$E$4:$E$6,K80)&lt;&gt;1),"REVISAR DADOS",IF(EOMONTH(C80,0)&lt;&gt;EOMONTH(D80,0),"DIVIDA POR MÊS","OK"))))</x:f>
      </x:c>
      <x:c r="P80" t="str">
        <x:f>IF(O80&lt;&gt;"OK","",IFERROR(INDEX(Colaboradores!$G$5:$G$104,MATCH(B80,Colaboradores!$A$5:$A$104,0)),""))</x:f>
      </x:c>
      <x:c r="Q80" t="str">
        <x:f>IF(O80&lt;&gt;"OK","",IFERROR(INDEX(Colaboradores!$C$5:$C$104,MATCH(B80,Colaboradores!$A$5:$A$104,0)),""))</x:f>
      </x:c>
    </x:row>
    <x:row r="81">
      <x:c r="A81" s="13"/>
      <x:c r="B81" s="13"/>
      <x:c r="C81" s="18"/>
      <x:c r="D81" s="18"/>
      <x:c r="E81" s="13"/>
      <x:c r="F81" s="13"/>
      <x:c r="G81" s="13"/>
      <x:c r="H81" s="13"/>
      <x:c r="I81" s="13"/>
      <x:c r="J81" s="13"/>
      <x:c r="K81" s="13"/>
      <x:c r="L81" s="17" t="str">
        <x:f>IF(O81&lt;&gt;"OK","",IFERROR(H81*INDEX(Colaboradores!$F$5:$F$104,MATCH(B81,Colaboradores!$A$5:$A$104,0)),""))</x:f>
      </x:c>
      <x:c r="M81" s="18"/>
      <x:c r="N81" s="13"/>
      <x:c r="O81" t="str">
        <x:f>IF(A81="","",IF(K81="Cancelada","CANCELADA",IF(OR(COUNTIF($A$5:$A$304,A81)&lt;&gt;1,COUNTIF(Colaboradores!$A$5:$A$104,B81)&lt;&gt;1,NOT(ISNUMBER(C81)),NOT(ISNUMBER(D81)),D81&lt;C81,NOT(ISNUMBER(H81)),H81&lt;=0,NOT(ISNUMBER(I81)),I81&lt;0,COUNTIF(Listas!$E$4:$E$6,K81)&lt;&gt;1),"REVISAR DADOS",IF(EOMONTH(C81,0)&lt;&gt;EOMONTH(D81,0),"DIVIDA POR MÊS","OK"))))</x:f>
      </x:c>
      <x:c r="P81" t="str">
        <x:f>IF(O81&lt;&gt;"OK","",IFERROR(INDEX(Colaboradores!$G$5:$G$104,MATCH(B81,Colaboradores!$A$5:$A$104,0)),""))</x:f>
      </x:c>
      <x:c r="Q81" t="str">
        <x:f>IF(O81&lt;&gt;"OK","",IFERROR(INDEX(Colaboradores!$C$5:$C$104,MATCH(B81,Colaboradores!$A$5:$A$104,0)),""))</x:f>
      </x:c>
    </x:row>
    <x:row r="82">
      <x:c r="A82" s="13"/>
      <x:c r="B82" s="13"/>
      <x:c r="C82" s="18"/>
      <x:c r="D82" s="18"/>
      <x:c r="E82" s="13"/>
      <x:c r="F82" s="13"/>
      <x:c r="G82" s="13"/>
      <x:c r="H82" s="13"/>
      <x:c r="I82" s="13"/>
      <x:c r="J82" s="13"/>
      <x:c r="K82" s="13"/>
      <x:c r="L82" s="17" t="str">
        <x:f>IF(O82&lt;&gt;"OK","",IFERROR(H82*INDEX(Colaboradores!$F$5:$F$104,MATCH(B82,Colaboradores!$A$5:$A$104,0)),""))</x:f>
      </x:c>
      <x:c r="M82" s="18"/>
      <x:c r="N82" s="13"/>
      <x:c r="O82" t="str">
        <x:f>IF(A82="","",IF(K82="Cancelada","CANCELADA",IF(OR(COUNTIF($A$5:$A$304,A82)&lt;&gt;1,COUNTIF(Colaboradores!$A$5:$A$104,B82)&lt;&gt;1,NOT(ISNUMBER(C82)),NOT(ISNUMBER(D82)),D82&lt;C82,NOT(ISNUMBER(H82)),H82&lt;=0,NOT(ISNUMBER(I82)),I82&lt;0,COUNTIF(Listas!$E$4:$E$6,K82)&lt;&gt;1),"REVISAR DADOS",IF(EOMONTH(C82,0)&lt;&gt;EOMONTH(D82,0),"DIVIDA POR MÊS","OK"))))</x:f>
      </x:c>
      <x:c r="P82" t="str">
        <x:f>IF(O82&lt;&gt;"OK","",IFERROR(INDEX(Colaboradores!$G$5:$G$104,MATCH(B82,Colaboradores!$A$5:$A$104,0)),""))</x:f>
      </x:c>
      <x:c r="Q82" t="str">
        <x:f>IF(O82&lt;&gt;"OK","",IFERROR(INDEX(Colaboradores!$C$5:$C$104,MATCH(B82,Colaboradores!$A$5:$A$104,0)),""))</x:f>
      </x:c>
    </x:row>
    <x:row r="83">
      <x:c r="A83" s="13"/>
      <x:c r="B83" s="13"/>
      <x:c r="C83" s="18"/>
      <x:c r="D83" s="18"/>
      <x:c r="E83" s="13"/>
      <x:c r="F83" s="13"/>
      <x:c r="G83" s="13"/>
      <x:c r="H83" s="13"/>
      <x:c r="I83" s="13"/>
      <x:c r="J83" s="13"/>
      <x:c r="K83" s="13"/>
      <x:c r="L83" s="17" t="str">
        <x:f>IF(O83&lt;&gt;"OK","",IFERROR(H83*INDEX(Colaboradores!$F$5:$F$104,MATCH(B83,Colaboradores!$A$5:$A$104,0)),""))</x:f>
      </x:c>
      <x:c r="M83" s="18"/>
      <x:c r="N83" s="13"/>
      <x:c r="O83" t="str">
        <x:f>IF(A83="","",IF(K83="Cancelada","CANCELADA",IF(OR(COUNTIF($A$5:$A$304,A83)&lt;&gt;1,COUNTIF(Colaboradores!$A$5:$A$104,B83)&lt;&gt;1,NOT(ISNUMBER(C83)),NOT(ISNUMBER(D83)),D83&lt;C83,NOT(ISNUMBER(H83)),H83&lt;=0,NOT(ISNUMBER(I83)),I83&lt;0,COUNTIF(Listas!$E$4:$E$6,K83)&lt;&gt;1),"REVISAR DADOS",IF(EOMONTH(C83,0)&lt;&gt;EOMONTH(D83,0),"DIVIDA POR MÊS","OK"))))</x:f>
      </x:c>
      <x:c r="P83" t="str">
        <x:f>IF(O83&lt;&gt;"OK","",IFERROR(INDEX(Colaboradores!$G$5:$G$104,MATCH(B83,Colaboradores!$A$5:$A$104,0)),""))</x:f>
      </x:c>
      <x:c r="Q83" t="str">
        <x:f>IF(O83&lt;&gt;"OK","",IFERROR(INDEX(Colaboradores!$C$5:$C$104,MATCH(B83,Colaboradores!$A$5:$A$104,0)),""))</x:f>
      </x:c>
    </x:row>
    <x:row r="84">
      <x:c r="A84" s="13"/>
      <x:c r="B84" s="13"/>
      <x:c r="C84" s="18"/>
      <x:c r="D84" s="18"/>
      <x:c r="E84" s="13"/>
      <x:c r="F84" s="13"/>
      <x:c r="G84" s="13"/>
      <x:c r="H84" s="13"/>
      <x:c r="I84" s="13"/>
      <x:c r="J84" s="13"/>
      <x:c r="K84" s="13"/>
      <x:c r="L84" s="17" t="str">
        <x:f>IF(O84&lt;&gt;"OK","",IFERROR(H84*INDEX(Colaboradores!$F$5:$F$104,MATCH(B84,Colaboradores!$A$5:$A$104,0)),""))</x:f>
      </x:c>
      <x:c r="M84" s="18"/>
      <x:c r="N84" s="13"/>
      <x:c r="O84" t="str">
        <x:f>IF(A84="","",IF(K84="Cancelada","CANCELADA",IF(OR(COUNTIF($A$5:$A$304,A84)&lt;&gt;1,COUNTIF(Colaboradores!$A$5:$A$104,B84)&lt;&gt;1,NOT(ISNUMBER(C84)),NOT(ISNUMBER(D84)),D84&lt;C84,NOT(ISNUMBER(H84)),H84&lt;=0,NOT(ISNUMBER(I84)),I84&lt;0,COUNTIF(Listas!$E$4:$E$6,K84)&lt;&gt;1),"REVISAR DADOS",IF(EOMONTH(C84,0)&lt;&gt;EOMONTH(D84,0),"DIVIDA POR MÊS","OK"))))</x:f>
      </x:c>
      <x:c r="P84" t="str">
        <x:f>IF(O84&lt;&gt;"OK","",IFERROR(INDEX(Colaboradores!$G$5:$G$104,MATCH(B84,Colaboradores!$A$5:$A$104,0)),""))</x:f>
      </x:c>
      <x:c r="Q84" t="str">
        <x:f>IF(O84&lt;&gt;"OK","",IFERROR(INDEX(Colaboradores!$C$5:$C$104,MATCH(B84,Colaboradores!$A$5:$A$104,0)),""))</x:f>
      </x:c>
    </x:row>
    <x:row r="85">
      <x:c r="A85" s="13"/>
      <x:c r="B85" s="13"/>
      <x:c r="C85" s="18"/>
      <x:c r="D85" s="18"/>
      <x:c r="E85" s="13"/>
      <x:c r="F85" s="13"/>
      <x:c r="G85" s="13"/>
      <x:c r="H85" s="13"/>
      <x:c r="I85" s="13"/>
      <x:c r="J85" s="13"/>
      <x:c r="K85" s="13"/>
      <x:c r="L85" s="17" t="str">
        <x:f>IF(O85&lt;&gt;"OK","",IFERROR(H85*INDEX(Colaboradores!$F$5:$F$104,MATCH(B85,Colaboradores!$A$5:$A$104,0)),""))</x:f>
      </x:c>
      <x:c r="M85" s="18"/>
      <x:c r="N85" s="13"/>
      <x:c r="O85" t="str">
        <x:f>IF(A85="","",IF(K85="Cancelada","CANCELADA",IF(OR(COUNTIF($A$5:$A$304,A85)&lt;&gt;1,COUNTIF(Colaboradores!$A$5:$A$104,B85)&lt;&gt;1,NOT(ISNUMBER(C85)),NOT(ISNUMBER(D85)),D85&lt;C85,NOT(ISNUMBER(H85)),H85&lt;=0,NOT(ISNUMBER(I85)),I85&lt;0,COUNTIF(Listas!$E$4:$E$6,K85)&lt;&gt;1),"REVISAR DADOS",IF(EOMONTH(C85,0)&lt;&gt;EOMONTH(D85,0),"DIVIDA POR MÊS","OK"))))</x:f>
      </x:c>
      <x:c r="P85" t="str">
        <x:f>IF(O85&lt;&gt;"OK","",IFERROR(INDEX(Colaboradores!$G$5:$G$104,MATCH(B85,Colaboradores!$A$5:$A$104,0)),""))</x:f>
      </x:c>
      <x:c r="Q85" t="str">
        <x:f>IF(O85&lt;&gt;"OK","",IFERROR(INDEX(Colaboradores!$C$5:$C$104,MATCH(B85,Colaboradores!$A$5:$A$104,0)),""))</x:f>
      </x:c>
    </x:row>
    <x:row r="86">
      <x:c r="A86" s="13"/>
      <x:c r="B86" s="13"/>
      <x:c r="C86" s="18"/>
      <x:c r="D86" s="18"/>
      <x:c r="E86" s="13"/>
      <x:c r="F86" s="13"/>
      <x:c r="G86" s="13"/>
      <x:c r="H86" s="13"/>
      <x:c r="I86" s="13"/>
      <x:c r="J86" s="13"/>
      <x:c r="K86" s="13"/>
      <x:c r="L86" s="17" t="str">
        <x:f>IF(O86&lt;&gt;"OK","",IFERROR(H86*INDEX(Colaboradores!$F$5:$F$104,MATCH(B86,Colaboradores!$A$5:$A$104,0)),""))</x:f>
      </x:c>
      <x:c r="M86" s="18"/>
      <x:c r="N86" s="13"/>
      <x:c r="O86" t="str">
        <x:f>IF(A86="","",IF(K86="Cancelada","CANCELADA",IF(OR(COUNTIF($A$5:$A$304,A86)&lt;&gt;1,COUNTIF(Colaboradores!$A$5:$A$104,B86)&lt;&gt;1,NOT(ISNUMBER(C86)),NOT(ISNUMBER(D86)),D86&lt;C86,NOT(ISNUMBER(H86)),H86&lt;=0,NOT(ISNUMBER(I86)),I86&lt;0,COUNTIF(Listas!$E$4:$E$6,K86)&lt;&gt;1),"REVISAR DADOS",IF(EOMONTH(C86,0)&lt;&gt;EOMONTH(D86,0),"DIVIDA POR MÊS","OK"))))</x:f>
      </x:c>
      <x:c r="P86" t="str">
        <x:f>IF(O86&lt;&gt;"OK","",IFERROR(INDEX(Colaboradores!$G$5:$G$104,MATCH(B86,Colaboradores!$A$5:$A$104,0)),""))</x:f>
      </x:c>
      <x:c r="Q86" t="str">
        <x:f>IF(O86&lt;&gt;"OK","",IFERROR(INDEX(Colaboradores!$C$5:$C$104,MATCH(B86,Colaboradores!$A$5:$A$104,0)),""))</x:f>
      </x:c>
    </x:row>
    <x:row r="87">
      <x:c r="A87" s="13"/>
      <x:c r="B87" s="13"/>
      <x:c r="C87" s="18"/>
      <x:c r="D87" s="18"/>
      <x:c r="E87" s="13"/>
      <x:c r="F87" s="13"/>
      <x:c r="G87" s="13"/>
      <x:c r="H87" s="13"/>
      <x:c r="I87" s="13"/>
      <x:c r="J87" s="13"/>
      <x:c r="K87" s="13"/>
      <x:c r="L87" s="17" t="str">
        <x:f>IF(O87&lt;&gt;"OK","",IFERROR(H87*INDEX(Colaboradores!$F$5:$F$104,MATCH(B87,Colaboradores!$A$5:$A$104,0)),""))</x:f>
      </x:c>
      <x:c r="M87" s="18"/>
      <x:c r="N87" s="13"/>
      <x:c r="O87" t="str">
        <x:f>IF(A87="","",IF(K87="Cancelada","CANCELADA",IF(OR(COUNTIF($A$5:$A$304,A87)&lt;&gt;1,COUNTIF(Colaboradores!$A$5:$A$104,B87)&lt;&gt;1,NOT(ISNUMBER(C87)),NOT(ISNUMBER(D87)),D87&lt;C87,NOT(ISNUMBER(H87)),H87&lt;=0,NOT(ISNUMBER(I87)),I87&lt;0,COUNTIF(Listas!$E$4:$E$6,K87)&lt;&gt;1),"REVISAR DADOS",IF(EOMONTH(C87,0)&lt;&gt;EOMONTH(D87,0),"DIVIDA POR MÊS","OK"))))</x:f>
      </x:c>
      <x:c r="P87" t="str">
        <x:f>IF(O87&lt;&gt;"OK","",IFERROR(INDEX(Colaboradores!$G$5:$G$104,MATCH(B87,Colaboradores!$A$5:$A$104,0)),""))</x:f>
      </x:c>
      <x:c r="Q87" t="str">
        <x:f>IF(O87&lt;&gt;"OK","",IFERROR(INDEX(Colaboradores!$C$5:$C$104,MATCH(B87,Colaboradores!$A$5:$A$104,0)),""))</x:f>
      </x:c>
    </x:row>
    <x:row r="88">
      <x:c r="A88" s="13"/>
      <x:c r="B88" s="13"/>
      <x:c r="C88" s="18"/>
      <x:c r="D88" s="18"/>
      <x:c r="E88" s="13"/>
      <x:c r="F88" s="13"/>
      <x:c r="G88" s="13"/>
      <x:c r="H88" s="13"/>
      <x:c r="I88" s="13"/>
      <x:c r="J88" s="13"/>
      <x:c r="K88" s="13"/>
      <x:c r="L88" s="17" t="str">
        <x:f>IF(O88&lt;&gt;"OK","",IFERROR(H88*INDEX(Colaboradores!$F$5:$F$104,MATCH(B88,Colaboradores!$A$5:$A$104,0)),""))</x:f>
      </x:c>
      <x:c r="M88" s="18"/>
      <x:c r="N88" s="13"/>
      <x:c r="O88" t="str">
        <x:f>IF(A88="","",IF(K88="Cancelada","CANCELADA",IF(OR(COUNTIF($A$5:$A$304,A88)&lt;&gt;1,COUNTIF(Colaboradores!$A$5:$A$104,B88)&lt;&gt;1,NOT(ISNUMBER(C88)),NOT(ISNUMBER(D88)),D88&lt;C88,NOT(ISNUMBER(H88)),H88&lt;=0,NOT(ISNUMBER(I88)),I88&lt;0,COUNTIF(Listas!$E$4:$E$6,K88)&lt;&gt;1),"REVISAR DADOS",IF(EOMONTH(C88,0)&lt;&gt;EOMONTH(D88,0),"DIVIDA POR MÊS","OK"))))</x:f>
      </x:c>
      <x:c r="P88" t="str">
        <x:f>IF(O88&lt;&gt;"OK","",IFERROR(INDEX(Colaboradores!$G$5:$G$104,MATCH(B88,Colaboradores!$A$5:$A$104,0)),""))</x:f>
      </x:c>
      <x:c r="Q88" t="str">
        <x:f>IF(O88&lt;&gt;"OK","",IFERROR(INDEX(Colaboradores!$C$5:$C$104,MATCH(B88,Colaboradores!$A$5:$A$104,0)),""))</x:f>
      </x:c>
    </x:row>
    <x:row r="89">
      <x:c r="A89" s="13"/>
      <x:c r="B89" s="13"/>
      <x:c r="C89" s="18"/>
      <x:c r="D89" s="18"/>
      <x:c r="E89" s="13"/>
      <x:c r="F89" s="13"/>
      <x:c r="G89" s="13"/>
      <x:c r="H89" s="13"/>
      <x:c r="I89" s="13"/>
      <x:c r="J89" s="13"/>
      <x:c r="K89" s="13"/>
      <x:c r="L89" s="17" t="str">
        <x:f>IF(O89&lt;&gt;"OK","",IFERROR(H89*INDEX(Colaboradores!$F$5:$F$104,MATCH(B89,Colaboradores!$A$5:$A$104,0)),""))</x:f>
      </x:c>
      <x:c r="M89" s="18"/>
      <x:c r="N89" s="13"/>
      <x:c r="O89" t="str">
        <x:f>IF(A89="","",IF(K89="Cancelada","CANCELADA",IF(OR(COUNTIF($A$5:$A$304,A89)&lt;&gt;1,COUNTIF(Colaboradores!$A$5:$A$104,B89)&lt;&gt;1,NOT(ISNUMBER(C89)),NOT(ISNUMBER(D89)),D89&lt;C89,NOT(ISNUMBER(H89)),H89&lt;=0,NOT(ISNUMBER(I89)),I89&lt;0,COUNTIF(Listas!$E$4:$E$6,K89)&lt;&gt;1),"REVISAR DADOS",IF(EOMONTH(C89,0)&lt;&gt;EOMONTH(D89,0),"DIVIDA POR MÊS","OK"))))</x:f>
      </x:c>
      <x:c r="P89" t="str">
        <x:f>IF(O89&lt;&gt;"OK","",IFERROR(INDEX(Colaboradores!$G$5:$G$104,MATCH(B89,Colaboradores!$A$5:$A$104,0)),""))</x:f>
      </x:c>
      <x:c r="Q89" t="str">
        <x:f>IF(O89&lt;&gt;"OK","",IFERROR(INDEX(Colaboradores!$C$5:$C$104,MATCH(B89,Colaboradores!$A$5:$A$104,0)),""))</x:f>
      </x:c>
    </x:row>
    <x:row r="90">
      <x:c r="A90" s="13"/>
      <x:c r="B90" s="13"/>
      <x:c r="C90" s="18"/>
      <x:c r="D90" s="18"/>
      <x:c r="E90" s="13"/>
      <x:c r="F90" s="13"/>
      <x:c r="G90" s="13"/>
      <x:c r="H90" s="13"/>
      <x:c r="I90" s="13"/>
      <x:c r="J90" s="13"/>
      <x:c r="K90" s="13"/>
      <x:c r="L90" s="17" t="str">
        <x:f>IF(O90&lt;&gt;"OK","",IFERROR(H90*INDEX(Colaboradores!$F$5:$F$104,MATCH(B90,Colaboradores!$A$5:$A$104,0)),""))</x:f>
      </x:c>
      <x:c r="M90" s="18"/>
      <x:c r="N90" s="13"/>
      <x:c r="O90" t="str">
        <x:f>IF(A90="","",IF(K90="Cancelada","CANCELADA",IF(OR(COUNTIF($A$5:$A$304,A90)&lt;&gt;1,COUNTIF(Colaboradores!$A$5:$A$104,B90)&lt;&gt;1,NOT(ISNUMBER(C90)),NOT(ISNUMBER(D90)),D90&lt;C90,NOT(ISNUMBER(H90)),H90&lt;=0,NOT(ISNUMBER(I90)),I90&lt;0,COUNTIF(Listas!$E$4:$E$6,K90)&lt;&gt;1),"REVISAR DADOS",IF(EOMONTH(C90,0)&lt;&gt;EOMONTH(D90,0),"DIVIDA POR MÊS","OK"))))</x:f>
      </x:c>
      <x:c r="P90" t="str">
        <x:f>IF(O90&lt;&gt;"OK","",IFERROR(INDEX(Colaboradores!$G$5:$G$104,MATCH(B90,Colaboradores!$A$5:$A$104,0)),""))</x:f>
      </x:c>
      <x:c r="Q90" t="str">
        <x:f>IF(O90&lt;&gt;"OK","",IFERROR(INDEX(Colaboradores!$C$5:$C$104,MATCH(B90,Colaboradores!$A$5:$A$104,0)),""))</x:f>
      </x:c>
    </x:row>
    <x:row r="91">
      <x:c r="A91" s="13"/>
      <x:c r="B91" s="13"/>
      <x:c r="C91" s="18"/>
      <x:c r="D91" s="18"/>
      <x:c r="E91" s="13"/>
      <x:c r="F91" s="13"/>
      <x:c r="G91" s="13"/>
      <x:c r="H91" s="13"/>
      <x:c r="I91" s="13"/>
      <x:c r="J91" s="13"/>
      <x:c r="K91" s="13"/>
      <x:c r="L91" s="17" t="str">
        <x:f>IF(O91&lt;&gt;"OK","",IFERROR(H91*INDEX(Colaboradores!$F$5:$F$104,MATCH(B91,Colaboradores!$A$5:$A$104,0)),""))</x:f>
      </x:c>
      <x:c r="M91" s="18"/>
      <x:c r="N91" s="13"/>
      <x:c r="O91" t="str">
        <x:f>IF(A91="","",IF(K91="Cancelada","CANCELADA",IF(OR(COUNTIF($A$5:$A$304,A91)&lt;&gt;1,COUNTIF(Colaboradores!$A$5:$A$104,B91)&lt;&gt;1,NOT(ISNUMBER(C91)),NOT(ISNUMBER(D91)),D91&lt;C91,NOT(ISNUMBER(H91)),H91&lt;=0,NOT(ISNUMBER(I91)),I91&lt;0,COUNTIF(Listas!$E$4:$E$6,K91)&lt;&gt;1),"REVISAR DADOS",IF(EOMONTH(C91,0)&lt;&gt;EOMONTH(D91,0),"DIVIDA POR MÊS","OK"))))</x:f>
      </x:c>
      <x:c r="P91" t="str">
        <x:f>IF(O91&lt;&gt;"OK","",IFERROR(INDEX(Colaboradores!$G$5:$G$104,MATCH(B91,Colaboradores!$A$5:$A$104,0)),""))</x:f>
      </x:c>
      <x:c r="Q91" t="str">
        <x:f>IF(O91&lt;&gt;"OK","",IFERROR(INDEX(Colaboradores!$C$5:$C$104,MATCH(B91,Colaboradores!$A$5:$A$104,0)),""))</x:f>
      </x:c>
    </x:row>
    <x:row r="92">
      <x:c r="A92" s="13"/>
      <x:c r="B92" s="13"/>
      <x:c r="C92" s="18"/>
      <x:c r="D92" s="18"/>
      <x:c r="E92" s="13"/>
      <x:c r="F92" s="13"/>
      <x:c r="G92" s="13"/>
      <x:c r="H92" s="13"/>
      <x:c r="I92" s="13"/>
      <x:c r="J92" s="13"/>
      <x:c r="K92" s="13"/>
      <x:c r="L92" s="17" t="str">
        <x:f>IF(O92&lt;&gt;"OK","",IFERROR(H92*INDEX(Colaboradores!$F$5:$F$104,MATCH(B92,Colaboradores!$A$5:$A$104,0)),""))</x:f>
      </x:c>
      <x:c r="M92" s="18"/>
      <x:c r="N92" s="13"/>
      <x:c r="O92" t="str">
        <x:f>IF(A92="","",IF(K92="Cancelada","CANCELADA",IF(OR(COUNTIF($A$5:$A$304,A92)&lt;&gt;1,COUNTIF(Colaboradores!$A$5:$A$104,B92)&lt;&gt;1,NOT(ISNUMBER(C92)),NOT(ISNUMBER(D92)),D92&lt;C92,NOT(ISNUMBER(H92)),H92&lt;=0,NOT(ISNUMBER(I92)),I92&lt;0,COUNTIF(Listas!$E$4:$E$6,K92)&lt;&gt;1),"REVISAR DADOS",IF(EOMONTH(C92,0)&lt;&gt;EOMONTH(D92,0),"DIVIDA POR MÊS","OK"))))</x:f>
      </x:c>
      <x:c r="P92" t="str">
        <x:f>IF(O92&lt;&gt;"OK","",IFERROR(INDEX(Colaboradores!$G$5:$G$104,MATCH(B92,Colaboradores!$A$5:$A$104,0)),""))</x:f>
      </x:c>
      <x:c r="Q92" t="str">
        <x:f>IF(O92&lt;&gt;"OK","",IFERROR(INDEX(Colaboradores!$C$5:$C$104,MATCH(B92,Colaboradores!$A$5:$A$104,0)),""))</x:f>
      </x:c>
    </x:row>
    <x:row r="93">
      <x:c r="A93" s="13"/>
      <x:c r="B93" s="13"/>
      <x:c r="C93" s="18"/>
      <x:c r="D93" s="18"/>
      <x:c r="E93" s="13"/>
      <x:c r="F93" s="13"/>
      <x:c r="G93" s="13"/>
      <x:c r="H93" s="13"/>
      <x:c r="I93" s="13"/>
      <x:c r="J93" s="13"/>
      <x:c r="K93" s="13"/>
      <x:c r="L93" s="17" t="str">
        <x:f>IF(O93&lt;&gt;"OK","",IFERROR(H93*INDEX(Colaboradores!$F$5:$F$104,MATCH(B93,Colaboradores!$A$5:$A$104,0)),""))</x:f>
      </x:c>
      <x:c r="M93" s="18"/>
      <x:c r="N93" s="13"/>
      <x:c r="O93" t="str">
        <x:f>IF(A93="","",IF(K93="Cancelada","CANCELADA",IF(OR(COUNTIF($A$5:$A$304,A93)&lt;&gt;1,COUNTIF(Colaboradores!$A$5:$A$104,B93)&lt;&gt;1,NOT(ISNUMBER(C93)),NOT(ISNUMBER(D93)),D93&lt;C93,NOT(ISNUMBER(H93)),H93&lt;=0,NOT(ISNUMBER(I93)),I93&lt;0,COUNTIF(Listas!$E$4:$E$6,K93)&lt;&gt;1),"REVISAR DADOS",IF(EOMONTH(C93,0)&lt;&gt;EOMONTH(D93,0),"DIVIDA POR MÊS","OK"))))</x:f>
      </x:c>
      <x:c r="P93" t="str">
        <x:f>IF(O93&lt;&gt;"OK","",IFERROR(INDEX(Colaboradores!$G$5:$G$104,MATCH(B93,Colaboradores!$A$5:$A$104,0)),""))</x:f>
      </x:c>
      <x:c r="Q93" t="str">
        <x:f>IF(O93&lt;&gt;"OK","",IFERROR(INDEX(Colaboradores!$C$5:$C$104,MATCH(B93,Colaboradores!$A$5:$A$104,0)),""))</x:f>
      </x:c>
    </x:row>
    <x:row r="94">
      <x:c r="A94" s="13"/>
      <x:c r="B94" s="13"/>
      <x:c r="C94" s="18"/>
      <x:c r="D94" s="18"/>
      <x:c r="E94" s="13"/>
      <x:c r="F94" s="13"/>
      <x:c r="G94" s="13"/>
      <x:c r="H94" s="13"/>
      <x:c r="I94" s="13"/>
      <x:c r="J94" s="13"/>
      <x:c r="K94" s="13"/>
      <x:c r="L94" s="17" t="str">
        <x:f>IF(O94&lt;&gt;"OK","",IFERROR(H94*INDEX(Colaboradores!$F$5:$F$104,MATCH(B94,Colaboradores!$A$5:$A$104,0)),""))</x:f>
      </x:c>
      <x:c r="M94" s="18"/>
      <x:c r="N94" s="13"/>
      <x:c r="O94" t="str">
        <x:f>IF(A94="","",IF(K94="Cancelada","CANCELADA",IF(OR(COUNTIF($A$5:$A$304,A94)&lt;&gt;1,COUNTIF(Colaboradores!$A$5:$A$104,B94)&lt;&gt;1,NOT(ISNUMBER(C94)),NOT(ISNUMBER(D94)),D94&lt;C94,NOT(ISNUMBER(H94)),H94&lt;=0,NOT(ISNUMBER(I94)),I94&lt;0,COUNTIF(Listas!$E$4:$E$6,K94)&lt;&gt;1),"REVISAR DADOS",IF(EOMONTH(C94,0)&lt;&gt;EOMONTH(D94,0),"DIVIDA POR MÊS","OK"))))</x:f>
      </x:c>
      <x:c r="P94" t="str">
        <x:f>IF(O94&lt;&gt;"OK","",IFERROR(INDEX(Colaboradores!$G$5:$G$104,MATCH(B94,Colaboradores!$A$5:$A$104,0)),""))</x:f>
      </x:c>
      <x:c r="Q94" t="str">
        <x:f>IF(O94&lt;&gt;"OK","",IFERROR(INDEX(Colaboradores!$C$5:$C$104,MATCH(B94,Colaboradores!$A$5:$A$104,0)),""))</x:f>
      </x:c>
    </x:row>
    <x:row r="95">
      <x:c r="A95" s="13"/>
      <x:c r="B95" s="13"/>
      <x:c r="C95" s="18"/>
      <x:c r="D95" s="18"/>
      <x:c r="E95" s="13"/>
      <x:c r="F95" s="13"/>
      <x:c r="G95" s="13"/>
      <x:c r="H95" s="13"/>
      <x:c r="I95" s="13"/>
      <x:c r="J95" s="13"/>
      <x:c r="K95" s="13"/>
      <x:c r="L95" s="17" t="str">
        <x:f>IF(O95&lt;&gt;"OK","",IFERROR(H95*INDEX(Colaboradores!$F$5:$F$104,MATCH(B95,Colaboradores!$A$5:$A$104,0)),""))</x:f>
      </x:c>
      <x:c r="M95" s="18"/>
      <x:c r="N95" s="13"/>
      <x:c r="O95" t="str">
        <x:f>IF(A95="","",IF(K95="Cancelada","CANCELADA",IF(OR(COUNTIF($A$5:$A$304,A95)&lt;&gt;1,COUNTIF(Colaboradores!$A$5:$A$104,B95)&lt;&gt;1,NOT(ISNUMBER(C95)),NOT(ISNUMBER(D95)),D95&lt;C95,NOT(ISNUMBER(H95)),H95&lt;=0,NOT(ISNUMBER(I95)),I95&lt;0,COUNTIF(Listas!$E$4:$E$6,K95)&lt;&gt;1),"REVISAR DADOS",IF(EOMONTH(C95,0)&lt;&gt;EOMONTH(D95,0),"DIVIDA POR MÊS","OK"))))</x:f>
      </x:c>
      <x:c r="P95" t="str">
        <x:f>IF(O95&lt;&gt;"OK","",IFERROR(INDEX(Colaboradores!$G$5:$G$104,MATCH(B95,Colaboradores!$A$5:$A$104,0)),""))</x:f>
      </x:c>
      <x:c r="Q95" t="str">
        <x:f>IF(O95&lt;&gt;"OK","",IFERROR(INDEX(Colaboradores!$C$5:$C$104,MATCH(B95,Colaboradores!$A$5:$A$104,0)),""))</x:f>
      </x:c>
    </x:row>
    <x:row r="96">
      <x:c r="A96" s="13"/>
      <x:c r="B96" s="13"/>
      <x:c r="C96" s="18"/>
      <x:c r="D96" s="18"/>
      <x:c r="E96" s="13"/>
      <x:c r="F96" s="13"/>
      <x:c r="G96" s="13"/>
      <x:c r="H96" s="13"/>
      <x:c r="I96" s="13"/>
      <x:c r="J96" s="13"/>
      <x:c r="K96" s="13"/>
      <x:c r="L96" s="17" t="str">
        <x:f>IF(O96&lt;&gt;"OK","",IFERROR(H96*INDEX(Colaboradores!$F$5:$F$104,MATCH(B96,Colaboradores!$A$5:$A$104,0)),""))</x:f>
      </x:c>
      <x:c r="M96" s="18"/>
      <x:c r="N96" s="13"/>
      <x:c r="O96" t="str">
        <x:f>IF(A96="","",IF(K96="Cancelada","CANCELADA",IF(OR(COUNTIF($A$5:$A$304,A96)&lt;&gt;1,COUNTIF(Colaboradores!$A$5:$A$104,B96)&lt;&gt;1,NOT(ISNUMBER(C96)),NOT(ISNUMBER(D96)),D96&lt;C96,NOT(ISNUMBER(H96)),H96&lt;=0,NOT(ISNUMBER(I96)),I96&lt;0,COUNTIF(Listas!$E$4:$E$6,K96)&lt;&gt;1),"REVISAR DADOS",IF(EOMONTH(C96,0)&lt;&gt;EOMONTH(D96,0),"DIVIDA POR MÊS","OK"))))</x:f>
      </x:c>
      <x:c r="P96" t="str">
        <x:f>IF(O96&lt;&gt;"OK","",IFERROR(INDEX(Colaboradores!$G$5:$G$104,MATCH(B96,Colaboradores!$A$5:$A$104,0)),""))</x:f>
      </x:c>
      <x:c r="Q96" t="str">
        <x:f>IF(O96&lt;&gt;"OK","",IFERROR(INDEX(Colaboradores!$C$5:$C$104,MATCH(B96,Colaboradores!$A$5:$A$104,0)),""))</x:f>
      </x:c>
    </x:row>
    <x:row r="97">
      <x:c r="A97" s="13"/>
      <x:c r="B97" s="13"/>
      <x:c r="C97" s="18"/>
      <x:c r="D97" s="18"/>
      <x:c r="E97" s="13"/>
      <x:c r="F97" s="13"/>
      <x:c r="G97" s="13"/>
      <x:c r="H97" s="13"/>
      <x:c r="I97" s="13"/>
      <x:c r="J97" s="13"/>
      <x:c r="K97" s="13"/>
      <x:c r="L97" s="17" t="str">
        <x:f>IF(O97&lt;&gt;"OK","",IFERROR(H97*INDEX(Colaboradores!$F$5:$F$104,MATCH(B97,Colaboradores!$A$5:$A$104,0)),""))</x:f>
      </x:c>
      <x:c r="M97" s="18"/>
      <x:c r="N97" s="13"/>
      <x:c r="O97" t="str">
        <x:f>IF(A97="","",IF(K97="Cancelada","CANCELADA",IF(OR(COUNTIF($A$5:$A$304,A97)&lt;&gt;1,COUNTIF(Colaboradores!$A$5:$A$104,B97)&lt;&gt;1,NOT(ISNUMBER(C97)),NOT(ISNUMBER(D97)),D97&lt;C97,NOT(ISNUMBER(H97)),H97&lt;=0,NOT(ISNUMBER(I97)),I97&lt;0,COUNTIF(Listas!$E$4:$E$6,K97)&lt;&gt;1),"REVISAR DADOS",IF(EOMONTH(C97,0)&lt;&gt;EOMONTH(D97,0),"DIVIDA POR MÊS","OK"))))</x:f>
      </x:c>
      <x:c r="P97" t="str">
        <x:f>IF(O97&lt;&gt;"OK","",IFERROR(INDEX(Colaboradores!$G$5:$G$104,MATCH(B97,Colaboradores!$A$5:$A$104,0)),""))</x:f>
      </x:c>
      <x:c r="Q97" t="str">
        <x:f>IF(O97&lt;&gt;"OK","",IFERROR(INDEX(Colaboradores!$C$5:$C$104,MATCH(B97,Colaboradores!$A$5:$A$104,0)),""))</x:f>
      </x:c>
    </x:row>
    <x:row r="98">
      <x:c r="A98" s="13"/>
      <x:c r="B98" s="13"/>
      <x:c r="C98" s="18"/>
      <x:c r="D98" s="18"/>
      <x:c r="E98" s="13"/>
      <x:c r="F98" s="13"/>
      <x:c r="G98" s="13"/>
      <x:c r="H98" s="13"/>
      <x:c r="I98" s="13"/>
      <x:c r="J98" s="13"/>
      <x:c r="K98" s="13"/>
      <x:c r="L98" s="17" t="str">
        <x:f>IF(O98&lt;&gt;"OK","",IFERROR(H98*INDEX(Colaboradores!$F$5:$F$104,MATCH(B98,Colaboradores!$A$5:$A$104,0)),""))</x:f>
      </x:c>
      <x:c r="M98" s="18"/>
      <x:c r="N98" s="13"/>
      <x:c r="O98" t="str">
        <x:f>IF(A98="","",IF(K98="Cancelada","CANCELADA",IF(OR(COUNTIF($A$5:$A$304,A98)&lt;&gt;1,COUNTIF(Colaboradores!$A$5:$A$104,B98)&lt;&gt;1,NOT(ISNUMBER(C98)),NOT(ISNUMBER(D98)),D98&lt;C98,NOT(ISNUMBER(H98)),H98&lt;=0,NOT(ISNUMBER(I98)),I98&lt;0,COUNTIF(Listas!$E$4:$E$6,K98)&lt;&gt;1),"REVISAR DADOS",IF(EOMONTH(C98,0)&lt;&gt;EOMONTH(D98,0),"DIVIDA POR MÊS","OK"))))</x:f>
      </x:c>
      <x:c r="P98" t="str">
        <x:f>IF(O98&lt;&gt;"OK","",IFERROR(INDEX(Colaboradores!$G$5:$G$104,MATCH(B98,Colaboradores!$A$5:$A$104,0)),""))</x:f>
      </x:c>
      <x:c r="Q98" t="str">
        <x:f>IF(O98&lt;&gt;"OK","",IFERROR(INDEX(Colaboradores!$C$5:$C$104,MATCH(B98,Colaboradores!$A$5:$A$104,0)),""))</x:f>
      </x:c>
    </x:row>
    <x:row r="99">
      <x:c r="A99" s="13"/>
      <x:c r="B99" s="13"/>
      <x:c r="C99" s="18"/>
      <x:c r="D99" s="18"/>
      <x:c r="E99" s="13"/>
      <x:c r="F99" s="13"/>
      <x:c r="G99" s="13"/>
      <x:c r="H99" s="13"/>
      <x:c r="I99" s="13"/>
      <x:c r="J99" s="13"/>
      <x:c r="K99" s="13"/>
      <x:c r="L99" s="17" t="str">
        <x:f>IF(O99&lt;&gt;"OK","",IFERROR(H99*INDEX(Colaboradores!$F$5:$F$104,MATCH(B99,Colaboradores!$A$5:$A$104,0)),""))</x:f>
      </x:c>
      <x:c r="M99" s="18"/>
      <x:c r="N99" s="13"/>
      <x:c r="O99" t="str">
        <x:f>IF(A99="","",IF(K99="Cancelada","CANCELADA",IF(OR(COUNTIF($A$5:$A$304,A99)&lt;&gt;1,COUNTIF(Colaboradores!$A$5:$A$104,B99)&lt;&gt;1,NOT(ISNUMBER(C99)),NOT(ISNUMBER(D99)),D99&lt;C99,NOT(ISNUMBER(H99)),H99&lt;=0,NOT(ISNUMBER(I99)),I99&lt;0,COUNTIF(Listas!$E$4:$E$6,K99)&lt;&gt;1),"REVISAR DADOS",IF(EOMONTH(C99,0)&lt;&gt;EOMONTH(D99,0),"DIVIDA POR MÊS","OK"))))</x:f>
      </x:c>
      <x:c r="P99" t="str">
        <x:f>IF(O99&lt;&gt;"OK","",IFERROR(INDEX(Colaboradores!$G$5:$G$104,MATCH(B99,Colaboradores!$A$5:$A$104,0)),""))</x:f>
      </x:c>
      <x:c r="Q99" t="str">
        <x:f>IF(O99&lt;&gt;"OK","",IFERROR(INDEX(Colaboradores!$C$5:$C$104,MATCH(B99,Colaboradores!$A$5:$A$104,0)),""))</x:f>
      </x:c>
    </x:row>
    <x:row r="100">
      <x:c r="A100" s="13"/>
      <x:c r="B100" s="13"/>
      <x:c r="C100" s="18"/>
      <x:c r="D100" s="18"/>
      <x:c r="E100" s="13"/>
      <x:c r="F100" s="13"/>
      <x:c r="G100" s="13"/>
      <x:c r="H100" s="13"/>
      <x:c r="I100" s="13"/>
      <x:c r="J100" s="13"/>
      <x:c r="K100" s="13"/>
      <x:c r="L100" s="17" t="str">
        <x:f>IF(O100&lt;&gt;"OK","",IFERROR(H100*INDEX(Colaboradores!$F$5:$F$104,MATCH(B100,Colaboradores!$A$5:$A$104,0)),""))</x:f>
      </x:c>
      <x:c r="M100" s="18"/>
      <x:c r="N100" s="13"/>
      <x:c r="O100" t="str">
        <x:f>IF(A100="","",IF(K100="Cancelada","CANCELADA",IF(OR(COUNTIF($A$5:$A$304,A100)&lt;&gt;1,COUNTIF(Colaboradores!$A$5:$A$104,B100)&lt;&gt;1,NOT(ISNUMBER(C100)),NOT(ISNUMBER(D100)),D100&lt;C100,NOT(ISNUMBER(H100)),H100&lt;=0,NOT(ISNUMBER(I100)),I100&lt;0,COUNTIF(Listas!$E$4:$E$6,K100)&lt;&gt;1),"REVISAR DADOS",IF(EOMONTH(C100,0)&lt;&gt;EOMONTH(D100,0),"DIVIDA POR MÊS","OK"))))</x:f>
      </x:c>
      <x:c r="P100" t="str">
        <x:f>IF(O100&lt;&gt;"OK","",IFERROR(INDEX(Colaboradores!$G$5:$G$104,MATCH(B100,Colaboradores!$A$5:$A$104,0)),""))</x:f>
      </x:c>
      <x:c r="Q100" t="str">
        <x:f>IF(O100&lt;&gt;"OK","",IFERROR(INDEX(Colaboradores!$C$5:$C$104,MATCH(B100,Colaboradores!$A$5:$A$104,0)),""))</x:f>
      </x:c>
    </x:row>
    <x:row r="101">
      <x:c r="A101" s="13"/>
      <x:c r="B101" s="13"/>
      <x:c r="C101" s="18"/>
      <x:c r="D101" s="18"/>
      <x:c r="E101" s="13"/>
      <x:c r="F101" s="13"/>
      <x:c r="G101" s="13"/>
      <x:c r="H101" s="13"/>
      <x:c r="I101" s="13"/>
      <x:c r="J101" s="13"/>
      <x:c r="K101" s="13"/>
      <x:c r="L101" s="17" t="str">
        <x:f>IF(O101&lt;&gt;"OK","",IFERROR(H101*INDEX(Colaboradores!$F$5:$F$104,MATCH(B101,Colaboradores!$A$5:$A$104,0)),""))</x:f>
      </x:c>
      <x:c r="M101" s="18"/>
      <x:c r="N101" s="13"/>
      <x:c r="O101" t="str">
        <x:f>IF(A101="","",IF(K101="Cancelada","CANCELADA",IF(OR(COUNTIF($A$5:$A$304,A101)&lt;&gt;1,COUNTIF(Colaboradores!$A$5:$A$104,B101)&lt;&gt;1,NOT(ISNUMBER(C101)),NOT(ISNUMBER(D101)),D101&lt;C101,NOT(ISNUMBER(H101)),H101&lt;=0,NOT(ISNUMBER(I101)),I101&lt;0,COUNTIF(Listas!$E$4:$E$6,K101)&lt;&gt;1),"REVISAR DADOS",IF(EOMONTH(C101,0)&lt;&gt;EOMONTH(D101,0),"DIVIDA POR MÊS","OK"))))</x:f>
      </x:c>
      <x:c r="P101" t="str">
        <x:f>IF(O101&lt;&gt;"OK","",IFERROR(INDEX(Colaboradores!$G$5:$G$104,MATCH(B101,Colaboradores!$A$5:$A$104,0)),""))</x:f>
      </x:c>
      <x:c r="Q101" t="str">
        <x:f>IF(O101&lt;&gt;"OK","",IFERROR(INDEX(Colaboradores!$C$5:$C$104,MATCH(B101,Colaboradores!$A$5:$A$104,0)),""))</x:f>
      </x:c>
    </x:row>
    <x:row r="102">
      <x:c r="A102" s="13"/>
      <x:c r="B102" s="13"/>
      <x:c r="C102" s="18"/>
      <x:c r="D102" s="18"/>
      <x:c r="E102" s="13"/>
      <x:c r="F102" s="13"/>
      <x:c r="G102" s="13"/>
      <x:c r="H102" s="13"/>
      <x:c r="I102" s="13"/>
      <x:c r="J102" s="13"/>
      <x:c r="K102" s="13"/>
      <x:c r="L102" s="17" t="str">
        <x:f>IF(O102&lt;&gt;"OK","",IFERROR(H102*INDEX(Colaboradores!$F$5:$F$104,MATCH(B102,Colaboradores!$A$5:$A$104,0)),""))</x:f>
      </x:c>
      <x:c r="M102" s="18"/>
      <x:c r="N102" s="13"/>
      <x:c r="O102" t="str">
        <x:f>IF(A102="","",IF(K102="Cancelada","CANCELADA",IF(OR(COUNTIF($A$5:$A$304,A102)&lt;&gt;1,COUNTIF(Colaboradores!$A$5:$A$104,B102)&lt;&gt;1,NOT(ISNUMBER(C102)),NOT(ISNUMBER(D102)),D102&lt;C102,NOT(ISNUMBER(H102)),H102&lt;=0,NOT(ISNUMBER(I102)),I102&lt;0,COUNTIF(Listas!$E$4:$E$6,K102)&lt;&gt;1),"REVISAR DADOS",IF(EOMONTH(C102,0)&lt;&gt;EOMONTH(D102,0),"DIVIDA POR MÊS","OK"))))</x:f>
      </x:c>
      <x:c r="P102" t="str">
        <x:f>IF(O102&lt;&gt;"OK","",IFERROR(INDEX(Colaboradores!$G$5:$G$104,MATCH(B102,Colaboradores!$A$5:$A$104,0)),""))</x:f>
      </x:c>
      <x:c r="Q102" t="str">
        <x:f>IF(O102&lt;&gt;"OK","",IFERROR(INDEX(Colaboradores!$C$5:$C$104,MATCH(B102,Colaboradores!$A$5:$A$104,0)),""))</x:f>
      </x:c>
    </x:row>
    <x:row r="103">
      <x:c r="A103" s="13"/>
      <x:c r="B103" s="13"/>
      <x:c r="C103" s="18"/>
      <x:c r="D103" s="18"/>
      <x:c r="E103" s="13"/>
      <x:c r="F103" s="13"/>
      <x:c r="G103" s="13"/>
      <x:c r="H103" s="13"/>
      <x:c r="I103" s="13"/>
      <x:c r="J103" s="13"/>
      <x:c r="K103" s="13"/>
      <x:c r="L103" s="17" t="str">
        <x:f>IF(O103&lt;&gt;"OK","",IFERROR(H103*INDEX(Colaboradores!$F$5:$F$104,MATCH(B103,Colaboradores!$A$5:$A$104,0)),""))</x:f>
      </x:c>
      <x:c r="M103" s="18"/>
      <x:c r="N103" s="13"/>
      <x:c r="O103" t="str">
        <x:f>IF(A103="","",IF(K103="Cancelada","CANCELADA",IF(OR(COUNTIF($A$5:$A$304,A103)&lt;&gt;1,COUNTIF(Colaboradores!$A$5:$A$104,B103)&lt;&gt;1,NOT(ISNUMBER(C103)),NOT(ISNUMBER(D103)),D103&lt;C103,NOT(ISNUMBER(H103)),H103&lt;=0,NOT(ISNUMBER(I103)),I103&lt;0,COUNTIF(Listas!$E$4:$E$6,K103)&lt;&gt;1),"REVISAR DADOS",IF(EOMONTH(C103,0)&lt;&gt;EOMONTH(D103,0),"DIVIDA POR MÊS","OK"))))</x:f>
      </x:c>
      <x:c r="P103" t="str">
        <x:f>IF(O103&lt;&gt;"OK","",IFERROR(INDEX(Colaboradores!$G$5:$G$104,MATCH(B103,Colaboradores!$A$5:$A$104,0)),""))</x:f>
      </x:c>
      <x:c r="Q103" t="str">
        <x:f>IF(O103&lt;&gt;"OK","",IFERROR(INDEX(Colaboradores!$C$5:$C$104,MATCH(B103,Colaboradores!$A$5:$A$104,0)),""))</x:f>
      </x:c>
    </x:row>
    <x:row r="104">
      <x:c r="A104" s="13"/>
      <x:c r="B104" s="13"/>
      <x:c r="C104" s="18"/>
      <x:c r="D104" s="18"/>
      <x:c r="E104" s="13"/>
      <x:c r="F104" s="13"/>
      <x:c r="G104" s="13"/>
      <x:c r="H104" s="13"/>
      <x:c r="I104" s="13"/>
      <x:c r="J104" s="13"/>
      <x:c r="K104" s="13"/>
      <x:c r="L104" s="17" t="str">
        <x:f>IF(O104&lt;&gt;"OK","",IFERROR(H104*INDEX(Colaboradores!$F$5:$F$104,MATCH(B104,Colaboradores!$A$5:$A$104,0)),""))</x:f>
      </x:c>
      <x:c r="M104" s="18"/>
      <x:c r="N104" s="13"/>
      <x:c r="O104" t="str">
        <x:f>IF(A104="","",IF(K104="Cancelada","CANCELADA",IF(OR(COUNTIF($A$5:$A$304,A104)&lt;&gt;1,COUNTIF(Colaboradores!$A$5:$A$104,B104)&lt;&gt;1,NOT(ISNUMBER(C104)),NOT(ISNUMBER(D104)),D104&lt;C104,NOT(ISNUMBER(H104)),H104&lt;=0,NOT(ISNUMBER(I104)),I104&lt;0,COUNTIF(Listas!$E$4:$E$6,K104)&lt;&gt;1),"REVISAR DADOS",IF(EOMONTH(C104,0)&lt;&gt;EOMONTH(D104,0),"DIVIDA POR MÊS","OK"))))</x:f>
      </x:c>
      <x:c r="P104" t="str">
        <x:f>IF(O104&lt;&gt;"OK","",IFERROR(INDEX(Colaboradores!$G$5:$G$104,MATCH(B104,Colaboradores!$A$5:$A$104,0)),""))</x:f>
      </x:c>
      <x:c r="Q104" t="str">
        <x:f>IF(O104&lt;&gt;"OK","",IFERROR(INDEX(Colaboradores!$C$5:$C$104,MATCH(B104,Colaboradores!$A$5:$A$104,0)),""))</x:f>
      </x:c>
    </x:row>
    <x:row r="105">
      <x:c r="A105" s="13"/>
      <x:c r="B105" s="13"/>
      <x:c r="C105" s="18"/>
      <x:c r="D105" s="18"/>
      <x:c r="E105" s="13"/>
      <x:c r="F105" s="13"/>
      <x:c r="G105" s="13"/>
      <x:c r="H105" s="13"/>
      <x:c r="I105" s="13"/>
      <x:c r="J105" s="13"/>
      <x:c r="K105" s="13"/>
      <x:c r="L105" s="17" t="str">
        <x:f>IF(O105&lt;&gt;"OK","",IFERROR(H105*INDEX(Colaboradores!$F$5:$F$104,MATCH(B105,Colaboradores!$A$5:$A$104,0)),""))</x:f>
      </x:c>
      <x:c r="M105" s="18"/>
      <x:c r="N105" s="13"/>
      <x:c r="O105" t="str">
        <x:f>IF(A105="","",IF(K105="Cancelada","CANCELADA",IF(OR(COUNTIF($A$5:$A$304,A105)&lt;&gt;1,COUNTIF(Colaboradores!$A$5:$A$104,B105)&lt;&gt;1,NOT(ISNUMBER(C105)),NOT(ISNUMBER(D105)),D105&lt;C105,NOT(ISNUMBER(H105)),H105&lt;=0,NOT(ISNUMBER(I105)),I105&lt;0,COUNTIF(Listas!$E$4:$E$6,K105)&lt;&gt;1),"REVISAR DADOS",IF(EOMONTH(C105,0)&lt;&gt;EOMONTH(D105,0),"DIVIDA POR MÊS","OK"))))</x:f>
      </x:c>
      <x:c r="P105" t="str">
        <x:f>IF(O105&lt;&gt;"OK","",IFERROR(INDEX(Colaboradores!$G$5:$G$104,MATCH(B105,Colaboradores!$A$5:$A$104,0)),""))</x:f>
      </x:c>
      <x:c r="Q105" t="str">
        <x:f>IF(O105&lt;&gt;"OK","",IFERROR(INDEX(Colaboradores!$C$5:$C$104,MATCH(B105,Colaboradores!$A$5:$A$104,0)),""))</x:f>
      </x:c>
    </x:row>
    <x:row r="106">
      <x:c r="A106" s="13"/>
      <x:c r="B106" s="13"/>
      <x:c r="C106" s="18"/>
      <x:c r="D106" s="18"/>
      <x:c r="E106" s="13"/>
      <x:c r="F106" s="13"/>
      <x:c r="G106" s="13"/>
      <x:c r="H106" s="13"/>
      <x:c r="I106" s="13"/>
      <x:c r="J106" s="13"/>
      <x:c r="K106" s="13"/>
      <x:c r="L106" s="17" t="str">
        <x:f>IF(O106&lt;&gt;"OK","",IFERROR(H106*INDEX(Colaboradores!$F$5:$F$104,MATCH(B106,Colaboradores!$A$5:$A$104,0)),""))</x:f>
      </x:c>
      <x:c r="M106" s="18"/>
      <x:c r="N106" s="13"/>
      <x:c r="O106" t="str">
        <x:f>IF(A106="","",IF(K106="Cancelada","CANCELADA",IF(OR(COUNTIF($A$5:$A$304,A106)&lt;&gt;1,COUNTIF(Colaboradores!$A$5:$A$104,B106)&lt;&gt;1,NOT(ISNUMBER(C106)),NOT(ISNUMBER(D106)),D106&lt;C106,NOT(ISNUMBER(H106)),H106&lt;=0,NOT(ISNUMBER(I106)),I106&lt;0,COUNTIF(Listas!$E$4:$E$6,K106)&lt;&gt;1),"REVISAR DADOS",IF(EOMONTH(C106,0)&lt;&gt;EOMONTH(D106,0),"DIVIDA POR MÊS","OK"))))</x:f>
      </x:c>
      <x:c r="P106" t="str">
        <x:f>IF(O106&lt;&gt;"OK","",IFERROR(INDEX(Colaboradores!$G$5:$G$104,MATCH(B106,Colaboradores!$A$5:$A$104,0)),""))</x:f>
      </x:c>
      <x:c r="Q106" t="str">
        <x:f>IF(O106&lt;&gt;"OK","",IFERROR(INDEX(Colaboradores!$C$5:$C$104,MATCH(B106,Colaboradores!$A$5:$A$104,0)),""))</x:f>
      </x:c>
    </x:row>
    <x:row r="107">
      <x:c r="A107" s="13"/>
      <x:c r="B107" s="13"/>
      <x:c r="C107" s="18"/>
      <x:c r="D107" s="18"/>
      <x:c r="E107" s="13"/>
      <x:c r="F107" s="13"/>
      <x:c r="G107" s="13"/>
      <x:c r="H107" s="13"/>
      <x:c r="I107" s="13"/>
      <x:c r="J107" s="13"/>
      <x:c r="K107" s="13"/>
      <x:c r="L107" s="17" t="str">
        <x:f>IF(O107&lt;&gt;"OK","",IFERROR(H107*INDEX(Colaboradores!$F$5:$F$104,MATCH(B107,Colaboradores!$A$5:$A$104,0)),""))</x:f>
      </x:c>
      <x:c r="M107" s="18"/>
      <x:c r="N107" s="13"/>
      <x:c r="O107" t="str">
        <x:f>IF(A107="","",IF(K107="Cancelada","CANCELADA",IF(OR(COUNTIF($A$5:$A$304,A107)&lt;&gt;1,COUNTIF(Colaboradores!$A$5:$A$104,B107)&lt;&gt;1,NOT(ISNUMBER(C107)),NOT(ISNUMBER(D107)),D107&lt;C107,NOT(ISNUMBER(H107)),H107&lt;=0,NOT(ISNUMBER(I107)),I107&lt;0,COUNTIF(Listas!$E$4:$E$6,K107)&lt;&gt;1),"REVISAR DADOS",IF(EOMONTH(C107,0)&lt;&gt;EOMONTH(D107,0),"DIVIDA POR MÊS","OK"))))</x:f>
      </x:c>
      <x:c r="P107" t="str">
        <x:f>IF(O107&lt;&gt;"OK","",IFERROR(INDEX(Colaboradores!$G$5:$G$104,MATCH(B107,Colaboradores!$A$5:$A$104,0)),""))</x:f>
      </x:c>
      <x:c r="Q107" t="str">
        <x:f>IF(O107&lt;&gt;"OK","",IFERROR(INDEX(Colaboradores!$C$5:$C$104,MATCH(B107,Colaboradores!$A$5:$A$104,0)),""))</x:f>
      </x:c>
    </x:row>
    <x:row r="108">
      <x:c r="A108" s="13"/>
      <x:c r="B108" s="13"/>
      <x:c r="C108" s="18"/>
      <x:c r="D108" s="18"/>
      <x:c r="E108" s="13"/>
      <x:c r="F108" s="13"/>
      <x:c r="G108" s="13"/>
      <x:c r="H108" s="13"/>
      <x:c r="I108" s="13"/>
      <x:c r="J108" s="13"/>
      <x:c r="K108" s="13"/>
      <x:c r="L108" s="17" t="str">
        <x:f>IF(O108&lt;&gt;"OK","",IFERROR(H108*INDEX(Colaboradores!$F$5:$F$104,MATCH(B108,Colaboradores!$A$5:$A$104,0)),""))</x:f>
      </x:c>
      <x:c r="M108" s="18"/>
      <x:c r="N108" s="13"/>
      <x:c r="O108" t="str">
        <x:f>IF(A108="","",IF(K108="Cancelada","CANCELADA",IF(OR(COUNTIF($A$5:$A$304,A108)&lt;&gt;1,COUNTIF(Colaboradores!$A$5:$A$104,B108)&lt;&gt;1,NOT(ISNUMBER(C108)),NOT(ISNUMBER(D108)),D108&lt;C108,NOT(ISNUMBER(H108)),H108&lt;=0,NOT(ISNUMBER(I108)),I108&lt;0,COUNTIF(Listas!$E$4:$E$6,K108)&lt;&gt;1),"REVISAR DADOS",IF(EOMONTH(C108,0)&lt;&gt;EOMONTH(D108,0),"DIVIDA POR MÊS","OK"))))</x:f>
      </x:c>
      <x:c r="P108" t="str">
        <x:f>IF(O108&lt;&gt;"OK","",IFERROR(INDEX(Colaboradores!$G$5:$G$104,MATCH(B108,Colaboradores!$A$5:$A$104,0)),""))</x:f>
      </x:c>
      <x:c r="Q108" t="str">
        <x:f>IF(O108&lt;&gt;"OK","",IFERROR(INDEX(Colaboradores!$C$5:$C$104,MATCH(B108,Colaboradores!$A$5:$A$104,0)),""))</x:f>
      </x:c>
    </x:row>
    <x:row r="109">
      <x:c r="A109" s="13"/>
      <x:c r="B109" s="13"/>
      <x:c r="C109" s="18"/>
      <x:c r="D109" s="18"/>
      <x:c r="E109" s="13"/>
      <x:c r="F109" s="13"/>
      <x:c r="G109" s="13"/>
      <x:c r="H109" s="13"/>
      <x:c r="I109" s="13"/>
      <x:c r="J109" s="13"/>
      <x:c r="K109" s="13"/>
      <x:c r="L109" s="17" t="str">
        <x:f>IF(O109&lt;&gt;"OK","",IFERROR(H109*INDEX(Colaboradores!$F$5:$F$104,MATCH(B109,Colaboradores!$A$5:$A$104,0)),""))</x:f>
      </x:c>
      <x:c r="M109" s="18"/>
      <x:c r="N109" s="13"/>
      <x:c r="O109" t="str">
        <x:f>IF(A109="","",IF(K109="Cancelada","CANCELADA",IF(OR(COUNTIF($A$5:$A$304,A109)&lt;&gt;1,COUNTIF(Colaboradores!$A$5:$A$104,B109)&lt;&gt;1,NOT(ISNUMBER(C109)),NOT(ISNUMBER(D109)),D109&lt;C109,NOT(ISNUMBER(H109)),H109&lt;=0,NOT(ISNUMBER(I109)),I109&lt;0,COUNTIF(Listas!$E$4:$E$6,K109)&lt;&gt;1),"REVISAR DADOS",IF(EOMONTH(C109,0)&lt;&gt;EOMONTH(D109,0),"DIVIDA POR MÊS","OK"))))</x:f>
      </x:c>
      <x:c r="P109" t="str">
        <x:f>IF(O109&lt;&gt;"OK","",IFERROR(INDEX(Colaboradores!$G$5:$G$104,MATCH(B109,Colaboradores!$A$5:$A$104,0)),""))</x:f>
      </x:c>
      <x:c r="Q109" t="str">
        <x:f>IF(O109&lt;&gt;"OK","",IFERROR(INDEX(Colaboradores!$C$5:$C$104,MATCH(B109,Colaboradores!$A$5:$A$104,0)),""))</x:f>
      </x:c>
    </x:row>
    <x:row r="110">
      <x:c r="A110" s="13"/>
      <x:c r="B110" s="13"/>
      <x:c r="C110" s="18"/>
      <x:c r="D110" s="18"/>
      <x:c r="E110" s="13"/>
      <x:c r="F110" s="13"/>
      <x:c r="G110" s="13"/>
      <x:c r="H110" s="13"/>
      <x:c r="I110" s="13"/>
      <x:c r="J110" s="13"/>
      <x:c r="K110" s="13"/>
      <x:c r="L110" s="17" t="str">
        <x:f>IF(O110&lt;&gt;"OK","",IFERROR(H110*INDEX(Colaboradores!$F$5:$F$104,MATCH(B110,Colaboradores!$A$5:$A$104,0)),""))</x:f>
      </x:c>
      <x:c r="M110" s="18"/>
      <x:c r="N110" s="13"/>
      <x:c r="O110" t="str">
        <x:f>IF(A110="","",IF(K110="Cancelada","CANCELADA",IF(OR(COUNTIF($A$5:$A$304,A110)&lt;&gt;1,COUNTIF(Colaboradores!$A$5:$A$104,B110)&lt;&gt;1,NOT(ISNUMBER(C110)),NOT(ISNUMBER(D110)),D110&lt;C110,NOT(ISNUMBER(H110)),H110&lt;=0,NOT(ISNUMBER(I110)),I110&lt;0,COUNTIF(Listas!$E$4:$E$6,K110)&lt;&gt;1),"REVISAR DADOS",IF(EOMONTH(C110,0)&lt;&gt;EOMONTH(D110,0),"DIVIDA POR MÊS","OK"))))</x:f>
      </x:c>
      <x:c r="P110" t="str">
        <x:f>IF(O110&lt;&gt;"OK","",IFERROR(INDEX(Colaboradores!$G$5:$G$104,MATCH(B110,Colaboradores!$A$5:$A$104,0)),""))</x:f>
      </x:c>
      <x:c r="Q110" t="str">
        <x:f>IF(O110&lt;&gt;"OK","",IFERROR(INDEX(Colaboradores!$C$5:$C$104,MATCH(B110,Colaboradores!$A$5:$A$104,0)),""))</x:f>
      </x:c>
    </x:row>
    <x:row r="111">
      <x:c r="A111" s="13"/>
      <x:c r="B111" s="13"/>
      <x:c r="C111" s="18"/>
      <x:c r="D111" s="18"/>
      <x:c r="E111" s="13"/>
      <x:c r="F111" s="13"/>
      <x:c r="G111" s="13"/>
      <x:c r="H111" s="13"/>
      <x:c r="I111" s="13"/>
      <x:c r="J111" s="13"/>
      <x:c r="K111" s="13"/>
      <x:c r="L111" s="17" t="str">
        <x:f>IF(O111&lt;&gt;"OK","",IFERROR(H111*INDEX(Colaboradores!$F$5:$F$104,MATCH(B111,Colaboradores!$A$5:$A$104,0)),""))</x:f>
      </x:c>
      <x:c r="M111" s="18"/>
      <x:c r="N111" s="13"/>
      <x:c r="O111" t="str">
        <x:f>IF(A111="","",IF(K111="Cancelada","CANCELADA",IF(OR(COUNTIF($A$5:$A$304,A111)&lt;&gt;1,COUNTIF(Colaboradores!$A$5:$A$104,B111)&lt;&gt;1,NOT(ISNUMBER(C111)),NOT(ISNUMBER(D111)),D111&lt;C111,NOT(ISNUMBER(H111)),H111&lt;=0,NOT(ISNUMBER(I111)),I111&lt;0,COUNTIF(Listas!$E$4:$E$6,K111)&lt;&gt;1),"REVISAR DADOS",IF(EOMONTH(C111,0)&lt;&gt;EOMONTH(D111,0),"DIVIDA POR MÊS","OK"))))</x:f>
      </x:c>
      <x:c r="P111" t="str">
        <x:f>IF(O111&lt;&gt;"OK","",IFERROR(INDEX(Colaboradores!$G$5:$G$104,MATCH(B111,Colaboradores!$A$5:$A$104,0)),""))</x:f>
      </x:c>
      <x:c r="Q111" t="str">
        <x:f>IF(O111&lt;&gt;"OK","",IFERROR(INDEX(Colaboradores!$C$5:$C$104,MATCH(B111,Colaboradores!$A$5:$A$104,0)),""))</x:f>
      </x:c>
    </x:row>
    <x:row r="112">
      <x:c r="A112" s="13"/>
      <x:c r="B112" s="13"/>
      <x:c r="C112" s="18"/>
      <x:c r="D112" s="18"/>
      <x:c r="E112" s="13"/>
      <x:c r="F112" s="13"/>
      <x:c r="G112" s="13"/>
      <x:c r="H112" s="13"/>
      <x:c r="I112" s="13"/>
      <x:c r="J112" s="13"/>
      <x:c r="K112" s="13"/>
      <x:c r="L112" s="17" t="str">
        <x:f>IF(O112&lt;&gt;"OK","",IFERROR(H112*INDEX(Colaboradores!$F$5:$F$104,MATCH(B112,Colaboradores!$A$5:$A$104,0)),""))</x:f>
      </x:c>
      <x:c r="M112" s="18"/>
      <x:c r="N112" s="13"/>
      <x:c r="O112" t="str">
        <x:f>IF(A112="","",IF(K112="Cancelada","CANCELADA",IF(OR(COUNTIF($A$5:$A$304,A112)&lt;&gt;1,COUNTIF(Colaboradores!$A$5:$A$104,B112)&lt;&gt;1,NOT(ISNUMBER(C112)),NOT(ISNUMBER(D112)),D112&lt;C112,NOT(ISNUMBER(H112)),H112&lt;=0,NOT(ISNUMBER(I112)),I112&lt;0,COUNTIF(Listas!$E$4:$E$6,K112)&lt;&gt;1),"REVISAR DADOS",IF(EOMONTH(C112,0)&lt;&gt;EOMONTH(D112,0),"DIVIDA POR MÊS","OK"))))</x:f>
      </x:c>
      <x:c r="P112" t="str">
        <x:f>IF(O112&lt;&gt;"OK","",IFERROR(INDEX(Colaboradores!$G$5:$G$104,MATCH(B112,Colaboradores!$A$5:$A$104,0)),""))</x:f>
      </x:c>
      <x:c r="Q112" t="str">
        <x:f>IF(O112&lt;&gt;"OK","",IFERROR(INDEX(Colaboradores!$C$5:$C$104,MATCH(B112,Colaboradores!$A$5:$A$104,0)),""))</x:f>
      </x:c>
    </x:row>
    <x:row r="113">
      <x:c r="A113" s="13"/>
      <x:c r="B113" s="13"/>
      <x:c r="C113" s="18"/>
      <x:c r="D113" s="18"/>
      <x:c r="E113" s="13"/>
      <x:c r="F113" s="13"/>
      <x:c r="G113" s="13"/>
      <x:c r="H113" s="13"/>
      <x:c r="I113" s="13"/>
      <x:c r="J113" s="13"/>
      <x:c r="K113" s="13"/>
      <x:c r="L113" s="17" t="str">
        <x:f>IF(O113&lt;&gt;"OK","",IFERROR(H113*INDEX(Colaboradores!$F$5:$F$104,MATCH(B113,Colaboradores!$A$5:$A$104,0)),""))</x:f>
      </x:c>
      <x:c r="M113" s="18"/>
      <x:c r="N113" s="13"/>
      <x:c r="O113" t="str">
        <x:f>IF(A113="","",IF(K113="Cancelada","CANCELADA",IF(OR(COUNTIF($A$5:$A$304,A113)&lt;&gt;1,COUNTIF(Colaboradores!$A$5:$A$104,B113)&lt;&gt;1,NOT(ISNUMBER(C113)),NOT(ISNUMBER(D113)),D113&lt;C113,NOT(ISNUMBER(H113)),H113&lt;=0,NOT(ISNUMBER(I113)),I113&lt;0,COUNTIF(Listas!$E$4:$E$6,K113)&lt;&gt;1),"REVISAR DADOS",IF(EOMONTH(C113,0)&lt;&gt;EOMONTH(D113,0),"DIVIDA POR MÊS","OK"))))</x:f>
      </x:c>
      <x:c r="P113" t="str">
        <x:f>IF(O113&lt;&gt;"OK","",IFERROR(INDEX(Colaboradores!$G$5:$G$104,MATCH(B113,Colaboradores!$A$5:$A$104,0)),""))</x:f>
      </x:c>
      <x:c r="Q113" t="str">
        <x:f>IF(O113&lt;&gt;"OK","",IFERROR(INDEX(Colaboradores!$C$5:$C$104,MATCH(B113,Colaboradores!$A$5:$A$104,0)),""))</x:f>
      </x:c>
    </x:row>
    <x:row r="114">
      <x:c r="A114" s="13"/>
      <x:c r="B114" s="13"/>
      <x:c r="C114" s="18"/>
      <x:c r="D114" s="18"/>
      <x:c r="E114" s="13"/>
      <x:c r="F114" s="13"/>
      <x:c r="G114" s="13"/>
      <x:c r="H114" s="13"/>
      <x:c r="I114" s="13"/>
      <x:c r="J114" s="13"/>
      <x:c r="K114" s="13"/>
      <x:c r="L114" s="17" t="str">
        <x:f>IF(O114&lt;&gt;"OK","",IFERROR(H114*INDEX(Colaboradores!$F$5:$F$104,MATCH(B114,Colaboradores!$A$5:$A$104,0)),""))</x:f>
      </x:c>
      <x:c r="M114" s="18"/>
      <x:c r="N114" s="13"/>
      <x:c r="O114" t="str">
        <x:f>IF(A114="","",IF(K114="Cancelada","CANCELADA",IF(OR(COUNTIF($A$5:$A$304,A114)&lt;&gt;1,COUNTIF(Colaboradores!$A$5:$A$104,B114)&lt;&gt;1,NOT(ISNUMBER(C114)),NOT(ISNUMBER(D114)),D114&lt;C114,NOT(ISNUMBER(H114)),H114&lt;=0,NOT(ISNUMBER(I114)),I114&lt;0,COUNTIF(Listas!$E$4:$E$6,K114)&lt;&gt;1),"REVISAR DADOS",IF(EOMONTH(C114,0)&lt;&gt;EOMONTH(D114,0),"DIVIDA POR MÊS","OK"))))</x:f>
      </x:c>
      <x:c r="P114" t="str">
        <x:f>IF(O114&lt;&gt;"OK","",IFERROR(INDEX(Colaboradores!$G$5:$G$104,MATCH(B114,Colaboradores!$A$5:$A$104,0)),""))</x:f>
      </x:c>
      <x:c r="Q114" t="str">
        <x:f>IF(O114&lt;&gt;"OK","",IFERROR(INDEX(Colaboradores!$C$5:$C$104,MATCH(B114,Colaboradores!$A$5:$A$104,0)),""))</x:f>
      </x:c>
    </x:row>
    <x:row r="115">
      <x:c r="A115" s="13"/>
      <x:c r="B115" s="13"/>
      <x:c r="C115" s="18"/>
      <x:c r="D115" s="18"/>
      <x:c r="E115" s="13"/>
      <x:c r="F115" s="13"/>
      <x:c r="G115" s="13"/>
      <x:c r="H115" s="13"/>
      <x:c r="I115" s="13"/>
      <x:c r="J115" s="13"/>
      <x:c r="K115" s="13"/>
      <x:c r="L115" s="17" t="str">
        <x:f>IF(O115&lt;&gt;"OK","",IFERROR(H115*INDEX(Colaboradores!$F$5:$F$104,MATCH(B115,Colaboradores!$A$5:$A$104,0)),""))</x:f>
      </x:c>
      <x:c r="M115" s="18"/>
      <x:c r="N115" s="13"/>
      <x:c r="O115" t="str">
        <x:f>IF(A115="","",IF(K115="Cancelada","CANCELADA",IF(OR(COUNTIF($A$5:$A$304,A115)&lt;&gt;1,COUNTIF(Colaboradores!$A$5:$A$104,B115)&lt;&gt;1,NOT(ISNUMBER(C115)),NOT(ISNUMBER(D115)),D115&lt;C115,NOT(ISNUMBER(H115)),H115&lt;=0,NOT(ISNUMBER(I115)),I115&lt;0,COUNTIF(Listas!$E$4:$E$6,K115)&lt;&gt;1),"REVISAR DADOS",IF(EOMONTH(C115,0)&lt;&gt;EOMONTH(D115,0),"DIVIDA POR MÊS","OK"))))</x:f>
      </x:c>
      <x:c r="P115" t="str">
        <x:f>IF(O115&lt;&gt;"OK","",IFERROR(INDEX(Colaboradores!$G$5:$G$104,MATCH(B115,Colaboradores!$A$5:$A$104,0)),""))</x:f>
      </x:c>
      <x:c r="Q115" t="str">
        <x:f>IF(O115&lt;&gt;"OK","",IFERROR(INDEX(Colaboradores!$C$5:$C$104,MATCH(B115,Colaboradores!$A$5:$A$104,0)),""))</x:f>
      </x:c>
    </x:row>
    <x:row r="116">
      <x:c r="A116" s="13"/>
      <x:c r="B116" s="13"/>
      <x:c r="C116" s="18"/>
      <x:c r="D116" s="18"/>
      <x:c r="E116" s="13"/>
      <x:c r="F116" s="13"/>
      <x:c r="G116" s="13"/>
      <x:c r="H116" s="13"/>
      <x:c r="I116" s="13"/>
      <x:c r="J116" s="13"/>
      <x:c r="K116" s="13"/>
      <x:c r="L116" s="17" t="str">
        <x:f>IF(O116&lt;&gt;"OK","",IFERROR(H116*INDEX(Colaboradores!$F$5:$F$104,MATCH(B116,Colaboradores!$A$5:$A$104,0)),""))</x:f>
      </x:c>
      <x:c r="M116" s="18"/>
      <x:c r="N116" s="13"/>
      <x:c r="O116" t="str">
        <x:f>IF(A116="","",IF(K116="Cancelada","CANCELADA",IF(OR(COUNTIF($A$5:$A$304,A116)&lt;&gt;1,COUNTIF(Colaboradores!$A$5:$A$104,B116)&lt;&gt;1,NOT(ISNUMBER(C116)),NOT(ISNUMBER(D116)),D116&lt;C116,NOT(ISNUMBER(H116)),H116&lt;=0,NOT(ISNUMBER(I116)),I116&lt;0,COUNTIF(Listas!$E$4:$E$6,K116)&lt;&gt;1),"REVISAR DADOS",IF(EOMONTH(C116,0)&lt;&gt;EOMONTH(D116,0),"DIVIDA POR MÊS","OK"))))</x:f>
      </x:c>
      <x:c r="P116" t="str">
        <x:f>IF(O116&lt;&gt;"OK","",IFERROR(INDEX(Colaboradores!$G$5:$G$104,MATCH(B116,Colaboradores!$A$5:$A$104,0)),""))</x:f>
      </x:c>
      <x:c r="Q116" t="str">
        <x:f>IF(O116&lt;&gt;"OK","",IFERROR(INDEX(Colaboradores!$C$5:$C$104,MATCH(B116,Colaboradores!$A$5:$A$104,0)),""))</x:f>
      </x:c>
    </x:row>
    <x:row r="117">
      <x:c r="A117" s="13"/>
      <x:c r="B117" s="13"/>
      <x:c r="C117" s="18"/>
      <x:c r="D117" s="18"/>
      <x:c r="E117" s="13"/>
      <x:c r="F117" s="13"/>
      <x:c r="G117" s="13"/>
      <x:c r="H117" s="13"/>
      <x:c r="I117" s="13"/>
      <x:c r="J117" s="13"/>
      <x:c r="K117" s="13"/>
      <x:c r="L117" s="17" t="str">
        <x:f>IF(O117&lt;&gt;"OK","",IFERROR(H117*INDEX(Colaboradores!$F$5:$F$104,MATCH(B117,Colaboradores!$A$5:$A$104,0)),""))</x:f>
      </x:c>
      <x:c r="M117" s="18"/>
      <x:c r="N117" s="13"/>
      <x:c r="O117" t="str">
        <x:f>IF(A117="","",IF(K117="Cancelada","CANCELADA",IF(OR(COUNTIF($A$5:$A$304,A117)&lt;&gt;1,COUNTIF(Colaboradores!$A$5:$A$104,B117)&lt;&gt;1,NOT(ISNUMBER(C117)),NOT(ISNUMBER(D117)),D117&lt;C117,NOT(ISNUMBER(H117)),H117&lt;=0,NOT(ISNUMBER(I117)),I117&lt;0,COUNTIF(Listas!$E$4:$E$6,K117)&lt;&gt;1),"REVISAR DADOS",IF(EOMONTH(C117,0)&lt;&gt;EOMONTH(D117,0),"DIVIDA POR MÊS","OK"))))</x:f>
      </x:c>
      <x:c r="P117" t="str">
        <x:f>IF(O117&lt;&gt;"OK","",IFERROR(INDEX(Colaboradores!$G$5:$G$104,MATCH(B117,Colaboradores!$A$5:$A$104,0)),""))</x:f>
      </x:c>
      <x:c r="Q117" t="str">
        <x:f>IF(O117&lt;&gt;"OK","",IFERROR(INDEX(Colaboradores!$C$5:$C$104,MATCH(B117,Colaboradores!$A$5:$A$104,0)),""))</x:f>
      </x:c>
    </x:row>
    <x:row r="118">
      <x:c r="A118" s="13"/>
      <x:c r="B118" s="13"/>
      <x:c r="C118" s="18"/>
      <x:c r="D118" s="18"/>
      <x:c r="E118" s="13"/>
      <x:c r="F118" s="13"/>
      <x:c r="G118" s="13"/>
      <x:c r="H118" s="13"/>
      <x:c r="I118" s="13"/>
      <x:c r="J118" s="13"/>
      <x:c r="K118" s="13"/>
      <x:c r="L118" s="17" t="str">
        <x:f>IF(O118&lt;&gt;"OK","",IFERROR(H118*INDEX(Colaboradores!$F$5:$F$104,MATCH(B118,Colaboradores!$A$5:$A$104,0)),""))</x:f>
      </x:c>
      <x:c r="M118" s="18"/>
      <x:c r="N118" s="13"/>
      <x:c r="O118" t="str">
        <x:f>IF(A118="","",IF(K118="Cancelada","CANCELADA",IF(OR(COUNTIF($A$5:$A$304,A118)&lt;&gt;1,COUNTIF(Colaboradores!$A$5:$A$104,B118)&lt;&gt;1,NOT(ISNUMBER(C118)),NOT(ISNUMBER(D118)),D118&lt;C118,NOT(ISNUMBER(H118)),H118&lt;=0,NOT(ISNUMBER(I118)),I118&lt;0,COUNTIF(Listas!$E$4:$E$6,K118)&lt;&gt;1),"REVISAR DADOS",IF(EOMONTH(C118,0)&lt;&gt;EOMONTH(D118,0),"DIVIDA POR MÊS","OK"))))</x:f>
      </x:c>
      <x:c r="P118" t="str">
        <x:f>IF(O118&lt;&gt;"OK","",IFERROR(INDEX(Colaboradores!$G$5:$G$104,MATCH(B118,Colaboradores!$A$5:$A$104,0)),""))</x:f>
      </x:c>
      <x:c r="Q118" t="str">
        <x:f>IF(O118&lt;&gt;"OK","",IFERROR(INDEX(Colaboradores!$C$5:$C$104,MATCH(B118,Colaboradores!$A$5:$A$104,0)),""))</x:f>
      </x:c>
    </x:row>
    <x:row r="119">
      <x:c r="A119" s="13"/>
      <x:c r="B119" s="13"/>
      <x:c r="C119" s="18"/>
      <x:c r="D119" s="18"/>
      <x:c r="E119" s="13"/>
      <x:c r="F119" s="13"/>
      <x:c r="G119" s="13"/>
      <x:c r="H119" s="13"/>
      <x:c r="I119" s="13"/>
      <x:c r="J119" s="13"/>
      <x:c r="K119" s="13"/>
      <x:c r="L119" s="17" t="str">
        <x:f>IF(O119&lt;&gt;"OK","",IFERROR(H119*INDEX(Colaboradores!$F$5:$F$104,MATCH(B119,Colaboradores!$A$5:$A$104,0)),""))</x:f>
      </x:c>
      <x:c r="M119" s="18"/>
      <x:c r="N119" s="13"/>
      <x:c r="O119" t="str">
        <x:f>IF(A119="","",IF(K119="Cancelada","CANCELADA",IF(OR(COUNTIF($A$5:$A$304,A119)&lt;&gt;1,COUNTIF(Colaboradores!$A$5:$A$104,B119)&lt;&gt;1,NOT(ISNUMBER(C119)),NOT(ISNUMBER(D119)),D119&lt;C119,NOT(ISNUMBER(H119)),H119&lt;=0,NOT(ISNUMBER(I119)),I119&lt;0,COUNTIF(Listas!$E$4:$E$6,K119)&lt;&gt;1),"REVISAR DADOS",IF(EOMONTH(C119,0)&lt;&gt;EOMONTH(D119,0),"DIVIDA POR MÊS","OK"))))</x:f>
      </x:c>
      <x:c r="P119" t="str">
        <x:f>IF(O119&lt;&gt;"OK","",IFERROR(INDEX(Colaboradores!$G$5:$G$104,MATCH(B119,Colaboradores!$A$5:$A$104,0)),""))</x:f>
      </x:c>
      <x:c r="Q119" t="str">
        <x:f>IF(O119&lt;&gt;"OK","",IFERROR(INDEX(Colaboradores!$C$5:$C$104,MATCH(B119,Colaboradores!$A$5:$A$104,0)),""))</x:f>
      </x:c>
    </x:row>
    <x:row r="120">
      <x:c r="A120" s="13"/>
      <x:c r="B120" s="13"/>
      <x:c r="C120" s="18"/>
      <x:c r="D120" s="18"/>
      <x:c r="E120" s="13"/>
      <x:c r="F120" s="13"/>
      <x:c r="G120" s="13"/>
      <x:c r="H120" s="13"/>
      <x:c r="I120" s="13"/>
      <x:c r="J120" s="13"/>
      <x:c r="K120" s="13"/>
      <x:c r="L120" s="17" t="str">
        <x:f>IF(O120&lt;&gt;"OK","",IFERROR(H120*INDEX(Colaboradores!$F$5:$F$104,MATCH(B120,Colaboradores!$A$5:$A$104,0)),""))</x:f>
      </x:c>
      <x:c r="M120" s="18"/>
      <x:c r="N120" s="13"/>
      <x:c r="O120" t="str">
        <x:f>IF(A120="","",IF(K120="Cancelada","CANCELADA",IF(OR(COUNTIF($A$5:$A$304,A120)&lt;&gt;1,COUNTIF(Colaboradores!$A$5:$A$104,B120)&lt;&gt;1,NOT(ISNUMBER(C120)),NOT(ISNUMBER(D120)),D120&lt;C120,NOT(ISNUMBER(H120)),H120&lt;=0,NOT(ISNUMBER(I120)),I120&lt;0,COUNTIF(Listas!$E$4:$E$6,K120)&lt;&gt;1),"REVISAR DADOS",IF(EOMONTH(C120,0)&lt;&gt;EOMONTH(D120,0),"DIVIDA POR MÊS","OK"))))</x:f>
      </x:c>
      <x:c r="P120" t="str">
        <x:f>IF(O120&lt;&gt;"OK","",IFERROR(INDEX(Colaboradores!$G$5:$G$104,MATCH(B120,Colaboradores!$A$5:$A$104,0)),""))</x:f>
      </x:c>
      <x:c r="Q120" t="str">
        <x:f>IF(O120&lt;&gt;"OK","",IFERROR(INDEX(Colaboradores!$C$5:$C$104,MATCH(B120,Colaboradores!$A$5:$A$104,0)),""))</x:f>
      </x:c>
    </x:row>
    <x:row r="121">
      <x:c r="A121" s="13"/>
      <x:c r="B121" s="13"/>
      <x:c r="C121" s="18"/>
      <x:c r="D121" s="18"/>
      <x:c r="E121" s="13"/>
      <x:c r="F121" s="13"/>
      <x:c r="G121" s="13"/>
      <x:c r="H121" s="13"/>
      <x:c r="I121" s="13"/>
      <x:c r="J121" s="13"/>
      <x:c r="K121" s="13"/>
      <x:c r="L121" s="17" t="str">
        <x:f>IF(O121&lt;&gt;"OK","",IFERROR(H121*INDEX(Colaboradores!$F$5:$F$104,MATCH(B121,Colaboradores!$A$5:$A$104,0)),""))</x:f>
      </x:c>
      <x:c r="M121" s="18"/>
      <x:c r="N121" s="13"/>
      <x:c r="O121" t="str">
        <x:f>IF(A121="","",IF(K121="Cancelada","CANCELADA",IF(OR(COUNTIF($A$5:$A$304,A121)&lt;&gt;1,COUNTIF(Colaboradores!$A$5:$A$104,B121)&lt;&gt;1,NOT(ISNUMBER(C121)),NOT(ISNUMBER(D121)),D121&lt;C121,NOT(ISNUMBER(H121)),H121&lt;=0,NOT(ISNUMBER(I121)),I121&lt;0,COUNTIF(Listas!$E$4:$E$6,K121)&lt;&gt;1),"REVISAR DADOS",IF(EOMONTH(C121,0)&lt;&gt;EOMONTH(D121,0),"DIVIDA POR MÊS","OK"))))</x:f>
      </x:c>
      <x:c r="P121" t="str">
        <x:f>IF(O121&lt;&gt;"OK","",IFERROR(INDEX(Colaboradores!$G$5:$G$104,MATCH(B121,Colaboradores!$A$5:$A$104,0)),""))</x:f>
      </x:c>
      <x:c r="Q121" t="str">
        <x:f>IF(O121&lt;&gt;"OK","",IFERROR(INDEX(Colaboradores!$C$5:$C$104,MATCH(B121,Colaboradores!$A$5:$A$104,0)),""))</x:f>
      </x:c>
    </x:row>
    <x:row r="122">
      <x:c r="A122" s="13"/>
      <x:c r="B122" s="13"/>
      <x:c r="C122" s="18"/>
      <x:c r="D122" s="18"/>
      <x:c r="E122" s="13"/>
      <x:c r="F122" s="13"/>
      <x:c r="G122" s="13"/>
      <x:c r="H122" s="13"/>
      <x:c r="I122" s="13"/>
      <x:c r="J122" s="13"/>
      <x:c r="K122" s="13"/>
      <x:c r="L122" s="17" t="str">
        <x:f>IF(O122&lt;&gt;"OK","",IFERROR(H122*INDEX(Colaboradores!$F$5:$F$104,MATCH(B122,Colaboradores!$A$5:$A$104,0)),""))</x:f>
      </x:c>
      <x:c r="M122" s="18"/>
      <x:c r="N122" s="13"/>
      <x:c r="O122" t="str">
        <x:f>IF(A122="","",IF(K122="Cancelada","CANCELADA",IF(OR(COUNTIF($A$5:$A$304,A122)&lt;&gt;1,COUNTIF(Colaboradores!$A$5:$A$104,B122)&lt;&gt;1,NOT(ISNUMBER(C122)),NOT(ISNUMBER(D122)),D122&lt;C122,NOT(ISNUMBER(H122)),H122&lt;=0,NOT(ISNUMBER(I122)),I122&lt;0,COUNTIF(Listas!$E$4:$E$6,K122)&lt;&gt;1),"REVISAR DADOS",IF(EOMONTH(C122,0)&lt;&gt;EOMONTH(D122,0),"DIVIDA POR MÊS","OK"))))</x:f>
      </x:c>
      <x:c r="P122" t="str">
        <x:f>IF(O122&lt;&gt;"OK","",IFERROR(INDEX(Colaboradores!$G$5:$G$104,MATCH(B122,Colaboradores!$A$5:$A$104,0)),""))</x:f>
      </x:c>
      <x:c r="Q122" t="str">
        <x:f>IF(O122&lt;&gt;"OK","",IFERROR(INDEX(Colaboradores!$C$5:$C$104,MATCH(B122,Colaboradores!$A$5:$A$104,0)),""))</x:f>
      </x:c>
    </x:row>
    <x:row r="123">
      <x:c r="A123" s="13"/>
      <x:c r="B123" s="13"/>
      <x:c r="C123" s="18"/>
      <x:c r="D123" s="18"/>
      <x:c r="E123" s="13"/>
      <x:c r="F123" s="13"/>
      <x:c r="G123" s="13"/>
      <x:c r="H123" s="13"/>
      <x:c r="I123" s="13"/>
      <x:c r="J123" s="13"/>
      <x:c r="K123" s="13"/>
      <x:c r="L123" s="17" t="str">
        <x:f>IF(O123&lt;&gt;"OK","",IFERROR(H123*INDEX(Colaboradores!$F$5:$F$104,MATCH(B123,Colaboradores!$A$5:$A$104,0)),""))</x:f>
      </x:c>
      <x:c r="M123" s="18"/>
      <x:c r="N123" s="13"/>
      <x:c r="O123" t="str">
        <x:f>IF(A123="","",IF(K123="Cancelada","CANCELADA",IF(OR(COUNTIF($A$5:$A$304,A123)&lt;&gt;1,COUNTIF(Colaboradores!$A$5:$A$104,B123)&lt;&gt;1,NOT(ISNUMBER(C123)),NOT(ISNUMBER(D123)),D123&lt;C123,NOT(ISNUMBER(H123)),H123&lt;=0,NOT(ISNUMBER(I123)),I123&lt;0,COUNTIF(Listas!$E$4:$E$6,K123)&lt;&gt;1),"REVISAR DADOS",IF(EOMONTH(C123,0)&lt;&gt;EOMONTH(D123,0),"DIVIDA POR MÊS","OK"))))</x:f>
      </x:c>
      <x:c r="P123" t="str">
        <x:f>IF(O123&lt;&gt;"OK","",IFERROR(INDEX(Colaboradores!$G$5:$G$104,MATCH(B123,Colaboradores!$A$5:$A$104,0)),""))</x:f>
      </x:c>
      <x:c r="Q123" t="str">
        <x:f>IF(O123&lt;&gt;"OK","",IFERROR(INDEX(Colaboradores!$C$5:$C$104,MATCH(B123,Colaboradores!$A$5:$A$104,0)),""))</x:f>
      </x:c>
    </x:row>
    <x:row r="124">
      <x:c r="A124" s="13"/>
      <x:c r="B124" s="13"/>
      <x:c r="C124" s="18"/>
      <x:c r="D124" s="18"/>
      <x:c r="E124" s="13"/>
      <x:c r="F124" s="13"/>
      <x:c r="G124" s="13"/>
      <x:c r="H124" s="13"/>
      <x:c r="I124" s="13"/>
      <x:c r="J124" s="13"/>
      <x:c r="K124" s="13"/>
      <x:c r="L124" s="17" t="str">
        <x:f>IF(O124&lt;&gt;"OK","",IFERROR(H124*INDEX(Colaboradores!$F$5:$F$104,MATCH(B124,Colaboradores!$A$5:$A$104,0)),""))</x:f>
      </x:c>
      <x:c r="M124" s="18"/>
      <x:c r="N124" s="13"/>
      <x:c r="O124" t="str">
        <x:f>IF(A124="","",IF(K124="Cancelada","CANCELADA",IF(OR(COUNTIF($A$5:$A$304,A124)&lt;&gt;1,COUNTIF(Colaboradores!$A$5:$A$104,B124)&lt;&gt;1,NOT(ISNUMBER(C124)),NOT(ISNUMBER(D124)),D124&lt;C124,NOT(ISNUMBER(H124)),H124&lt;=0,NOT(ISNUMBER(I124)),I124&lt;0,COUNTIF(Listas!$E$4:$E$6,K124)&lt;&gt;1),"REVISAR DADOS",IF(EOMONTH(C124,0)&lt;&gt;EOMONTH(D124,0),"DIVIDA POR MÊS","OK"))))</x:f>
      </x:c>
      <x:c r="P124" t="str">
        <x:f>IF(O124&lt;&gt;"OK","",IFERROR(INDEX(Colaboradores!$G$5:$G$104,MATCH(B124,Colaboradores!$A$5:$A$104,0)),""))</x:f>
      </x:c>
      <x:c r="Q124" t="str">
        <x:f>IF(O124&lt;&gt;"OK","",IFERROR(INDEX(Colaboradores!$C$5:$C$104,MATCH(B124,Colaboradores!$A$5:$A$104,0)),""))</x:f>
      </x:c>
    </x:row>
    <x:row r="125">
      <x:c r="A125" s="13"/>
      <x:c r="B125" s="13"/>
      <x:c r="C125" s="18"/>
      <x:c r="D125" s="18"/>
      <x:c r="E125" s="13"/>
      <x:c r="F125" s="13"/>
      <x:c r="G125" s="13"/>
      <x:c r="H125" s="13"/>
      <x:c r="I125" s="13"/>
      <x:c r="J125" s="13"/>
      <x:c r="K125" s="13"/>
      <x:c r="L125" s="17" t="str">
        <x:f>IF(O125&lt;&gt;"OK","",IFERROR(H125*INDEX(Colaboradores!$F$5:$F$104,MATCH(B125,Colaboradores!$A$5:$A$104,0)),""))</x:f>
      </x:c>
      <x:c r="M125" s="18"/>
      <x:c r="N125" s="13"/>
      <x:c r="O125" t="str">
        <x:f>IF(A125="","",IF(K125="Cancelada","CANCELADA",IF(OR(COUNTIF($A$5:$A$304,A125)&lt;&gt;1,COUNTIF(Colaboradores!$A$5:$A$104,B125)&lt;&gt;1,NOT(ISNUMBER(C125)),NOT(ISNUMBER(D125)),D125&lt;C125,NOT(ISNUMBER(H125)),H125&lt;=0,NOT(ISNUMBER(I125)),I125&lt;0,COUNTIF(Listas!$E$4:$E$6,K125)&lt;&gt;1),"REVISAR DADOS",IF(EOMONTH(C125,0)&lt;&gt;EOMONTH(D125,0),"DIVIDA POR MÊS","OK"))))</x:f>
      </x:c>
      <x:c r="P125" t="str">
        <x:f>IF(O125&lt;&gt;"OK","",IFERROR(INDEX(Colaboradores!$G$5:$G$104,MATCH(B125,Colaboradores!$A$5:$A$104,0)),""))</x:f>
      </x:c>
      <x:c r="Q125" t="str">
        <x:f>IF(O125&lt;&gt;"OK","",IFERROR(INDEX(Colaboradores!$C$5:$C$104,MATCH(B125,Colaboradores!$A$5:$A$104,0)),""))</x:f>
      </x:c>
    </x:row>
    <x:row r="126">
      <x:c r="A126" s="13"/>
      <x:c r="B126" s="13"/>
      <x:c r="C126" s="18"/>
      <x:c r="D126" s="18"/>
      <x:c r="E126" s="13"/>
      <x:c r="F126" s="13"/>
      <x:c r="G126" s="13"/>
      <x:c r="H126" s="13"/>
      <x:c r="I126" s="13"/>
      <x:c r="J126" s="13"/>
      <x:c r="K126" s="13"/>
      <x:c r="L126" s="17" t="str">
        <x:f>IF(O126&lt;&gt;"OK","",IFERROR(H126*INDEX(Colaboradores!$F$5:$F$104,MATCH(B126,Colaboradores!$A$5:$A$104,0)),""))</x:f>
      </x:c>
      <x:c r="M126" s="18"/>
      <x:c r="N126" s="13"/>
      <x:c r="O126" t="str">
        <x:f>IF(A126="","",IF(K126="Cancelada","CANCELADA",IF(OR(COUNTIF($A$5:$A$304,A126)&lt;&gt;1,COUNTIF(Colaboradores!$A$5:$A$104,B126)&lt;&gt;1,NOT(ISNUMBER(C126)),NOT(ISNUMBER(D126)),D126&lt;C126,NOT(ISNUMBER(H126)),H126&lt;=0,NOT(ISNUMBER(I126)),I126&lt;0,COUNTIF(Listas!$E$4:$E$6,K126)&lt;&gt;1),"REVISAR DADOS",IF(EOMONTH(C126,0)&lt;&gt;EOMONTH(D126,0),"DIVIDA POR MÊS","OK"))))</x:f>
      </x:c>
      <x:c r="P126" t="str">
        <x:f>IF(O126&lt;&gt;"OK","",IFERROR(INDEX(Colaboradores!$G$5:$G$104,MATCH(B126,Colaboradores!$A$5:$A$104,0)),""))</x:f>
      </x:c>
      <x:c r="Q126" t="str">
        <x:f>IF(O126&lt;&gt;"OK","",IFERROR(INDEX(Colaboradores!$C$5:$C$104,MATCH(B126,Colaboradores!$A$5:$A$104,0)),""))</x:f>
      </x:c>
    </x:row>
    <x:row r="127">
      <x:c r="A127" s="13"/>
      <x:c r="B127" s="13"/>
      <x:c r="C127" s="18"/>
      <x:c r="D127" s="18"/>
      <x:c r="E127" s="13"/>
      <x:c r="F127" s="13"/>
      <x:c r="G127" s="13"/>
      <x:c r="H127" s="13"/>
      <x:c r="I127" s="13"/>
      <x:c r="J127" s="13"/>
      <x:c r="K127" s="13"/>
      <x:c r="L127" s="17" t="str">
        <x:f>IF(O127&lt;&gt;"OK","",IFERROR(H127*INDEX(Colaboradores!$F$5:$F$104,MATCH(B127,Colaboradores!$A$5:$A$104,0)),""))</x:f>
      </x:c>
      <x:c r="M127" s="18"/>
      <x:c r="N127" s="13"/>
      <x:c r="O127" t="str">
        <x:f>IF(A127="","",IF(K127="Cancelada","CANCELADA",IF(OR(COUNTIF($A$5:$A$304,A127)&lt;&gt;1,COUNTIF(Colaboradores!$A$5:$A$104,B127)&lt;&gt;1,NOT(ISNUMBER(C127)),NOT(ISNUMBER(D127)),D127&lt;C127,NOT(ISNUMBER(H127)),H127&lt;=0,NOT(ISNUMBER(I127)),I127&lt;0,COUNTIF(Listas!$E$4:$E$6,K127)&lt;&gt;1),"REVISAR DADOS",IF(EOMONTH(C127,0)&lt;&gt;EOMONTH(D127,0),"DIVIDA POR MÊS","OK"))))</x:f>
      </x:c>
      <x:c r="P127" t="str">
        <x:f>IF(O127&lt;&gt;"OK","",IFERROR(INDEX(Colaboradores!$G$5:$G$104,MATCH(B127,Colaboradores!$A$5:$A$104,0)),""))</x:f>
      </x:c>
      <x:c r="Q127" t="str">
        <x:f>IF(O127&lt;&gt;"OK","",IFERROR(INDEX(Colaboradores!$C$5:$C$104,MATCH(B127,Colaboradores!$A$5:$A$104,0)),""))</x:f>
      </x:c>
    </x:row>
    <x:row r="128">
      <x:c r="A128" s="13"/>
      <x:c r="B128" s="13"/>
      <x:c r="C128" s="18"/>
      <x:c r="D128" s="18"/>
      <x:c r="E128" s="13"/>
      <x:c r="F128" s="13"/>
      <x:c r="G128" s="13"/>
      <x:c r="H128" s="13"/>
      <x:c r="I128" s="13"/>
      <x:c r="J128" s="13"/>
      <x:c r="K128" s="13"/>
      <x:c r="L128" s="17" t="str">
        <x:f>IF(O128&lt;&gt;"OK","",IFERROR(H128*INDEX(Colaboradores!$F$5:$F$104,MATCH(B128,Colaboradores!$A$5:$A$104,0)),""))</x:f>
      </x:c>
      <x:c r="M128" s="18"/>
      <x:c r="N128" s="13"/>
      <x:c r="O128" t="str">
        <x:f>IF(A128="","",IF(K128="Cancelada","CANCELADA",IF(OR(COUNTIF($A$5:$A$304,A128)&lt;&gt;1,COUNTIF(Colaboradores!$A$5:$A$104,B128)&lt;&gt;1,NOT(ISNUMBER(C128)),NOT(ISNUMBER(D128)),D128&lt;C128,NOT(ISNUMBER(H128)),H128&lt;=0,NOT(ISNUMBER(I128)),I128&lt;0,COUNTIF(Listas!$E$4:$E$6,K128)&lt;&gt;1),"REVISAR DADOS",IF(EOMONTH(C128,0)&lt;&gt;EOMONTH(D128,0),"DIVIDA POR MÊS","OK"))))</x:f>
      </x:c>
      <x:c r="P128" t="str">
        <x:f>IF(O128&lt;&gt;"OK","",IFERROR(INDEX(Colaboradores!$G$5:$G$104,MATCH(B128,Colaboradores!$A$5:$A$104,0)),""))</x:f>
      </x:c>
      <x:c r="Q128" t="str">
        <x:f>IF(O128&lt;&gt;"OK","",IFERROR(INDEX(Colaboradores!$C$5:$C$104,MATCH(B128,Colaboradores!$A$5:$A$104,0)),""))</x:f>
      </x:c>
    </x:row>
    <x:row r="129">
      <x:c r="A129" s="13"/>
      <x:c r="B129" s="13"/>
      <x:c r="C129" s="18"/>
      <x:c r="D129" s="18"/>
      <x:c r="E129" s="13"/>
      <x:c r="F129" s="13"/>
      <x:c r="G129" s="13"/>
      <x:c r="H129" s="13"/>
      <x:c r="I129" s="13"/>
      <x:c r="J129" s="13"/>
      <x:c r="K129" s="13"/>
      <x:c r="L129" s="17" t="str">
        <x:f>IF(O129&lt;&gt;"OK","",IFERROR(H129*INDEX(Colaboradores!$F$5:$F$104,MATCH(B129,Colaboradores!$A$5:$A$104,0)),""))</x:f>
      </x:c>
      <x:c r="M129" s="18"/>
      <x:c r="N129" s="13"/>
      <x:c r="O129" t="str">
        <x:f>IF(A129="","",IF(K129="Cancelada","CANCELADA",IF(OR(COUNTIF($A$5:$A$304,A129)&lt;&gt;1,COUNTIF(Colaboradores!$A$5:$A$104,B129)&lt;&gt;1,NOT(ISNUMBER(C129)),NOT(ISNUMBER(D129)),D129&lt;C129,NOT(ISNUMBER(H129)),H129&lt;=0,NOT(ISNUMBER(I129)),I129&lt;0,COUNTIF(Listas!$E$4:$E$6,K129)&lt;&gt;1),"REVISAR DADOS",IF(EOMONTH(C129,0)&lt;&gt;EOMONTH(D129,0),"DIVIDA POR MÊS","OK"))))</x:f>
      </x:c>
      <x:c r="P129" t="str">
        <x:f>IF(O129&lt;&gt;"OK","",IFERROR(INDEX(Colaboradores!$G$5:$G$104,MATCH(B129,Colaboradores!$A$5:$A$104,0)),""))</x:f>
      </x:c>
      <x:c r="Q129" t="str">
        <x:f>IF(O129&lt;&gt;"OK","",IFERROR(INDEX(Colaboradores!$C$5:$C$104,MATCH(B129,Colaboradores!$A$5:$A$104,0)),""))</x:f>
      </x:c>
    </x:row>
    <x:row r="130">
      <x:c r="A130" s="13"/>
      <x:c r="B130" s="13"/>
      <x:c r="C130" s="18"/>
      <x:c r="D130" s="18"/>
      <x:c r="E130" s="13"/>
      <x:c r="F130" s="13"/>
      <x:c r="G130" s="13"/>
      <x:c r="H130" s="13"/>
      <x:c r="I130" s="13"/>
      <x:c r="J130" s="13"/>
      <x:c r="K130" s="13"/>
      <x:c r="L130" s="17" t="str">
        <x:f>IF(O130&lt;&gt;"OK","",IFERROR(H130*INDEX(Colaboradores!$F$5:$F$104,MATCH(B130,Colaboradores!$A$5:$A$104,0)),""))</x:f>
      </x:c>
      <x:c r="M130" s="18"/>
      <x:c r="N130" s="13"/>
      <x:c r="O130" t="str">
        <x:f>IF(A130="","",IF(K130="Cancelada","CANCELADA",IF(OR(COUNTIF($A$5:$A$304,A130)&lt;&gt;1,COUNTIF(Colaboradores!$A$5:$A$104,B130)&lt;&gt;1,NOT(ISNUMBER(C130)),NOT(ISNUMBER(D130)),D130&lt;C130,NOT(ISNUMBER(H130)),H130&lt;=0,NOT(ISNUMBER(I130)),I130&lt;0,COUNTIF(Listas!$E$4:$E$6,K130)&lt;&gt;1),"REVISAR DADOS",IF(EOMONTH(C130,0)&lt;&gt;EOMONTH(D130,0),"DIVIDA POR MÊS","OK"))))</x:f>
      </x:c>
      <x:c r="P130" t="str">
        <x:f>IF(O130&lt;&gt;"OK","",IFERROR(INDEX(Colaboradores!$G$5:$G$104,MATCH(B130,Colaboradores!$A$5:$A$104,0)),""))</x:f>
      </x:c>
      <x:c r="Q130" t="str">
        <x:f>IF(O130&lt;&gt;"OK","",IFERROR(INDEX(Colaboradores!$C$5:$C$104,MATCH(B130,Colaboradores!$A$5:$A$104,0)),""))</x:f>
      </x:c>
    </x:row>
    <x:row r="131">
      <x:c r="A131" s="13"/>
      <x:c r="B131" s="13"/>
      <x:c r="C131" s="18"/>
      <x:c r="D131" s="18"/>
      <x:c r="E131" s="13"/>
      <x:c r="F131" s="13"/>
      <x:c r="G131" s="13"/>
      <x:c r="H131" s="13"/>
      <x:c r="I131" s="13"/>
      <x:c r="J131" s="13"/>
      <x:c r="K131" s="13"/>
      <x:c r="L131" s="17" t="str">
        <x:f>IF(O131&lt;&gt;"OK","",IFERROR(H131*INDEX(Colaboradores!$F$5:$F$104,MATCH(B131,Colaboradores!$A$5:$A$104,0)),""))</x:f>
      </x:c>
      <x:c r="M131" s="18"/>
      <x:c r="N131" s="13"/>
      <x:c r="O131" t="str">
        <x:f>IF(A131="","",IF(K131="Cancelada","CANCELADA",IF(OR(COUNTIF($A$5:$A$304,A131)&lt;&gt;1,COUNTIF(Colaboradores!$A$5:$A$104,B131)&lt;&gt;1,NOT(ISNUMBER(C131)),NOT(ISNUMBER(D131)),D131&lt;C131,NOT(ISNUMBER(H131)),H131&lt;=0,NOT(ISNUMBER(I131)),I131&lt;0,COUNTIF(Listas!$E$4:$E$6,K131)&lt;&gt;1),"REVISAR DADOS",IF(EOMONTH(C131,0)&lt;&gt;EOMONTH(D131,0),"DIVIDA POR MÊS","OK"))))</x:f>
      </x:c>
      <x:c r="P131" t="str">
        <x:f>IF(O131&lt;&gt;"OK","",IFERROR(INDEX(Colaboradores!$G$5:$G$104,MATCH(B131,Colaboradores!$A$5:$A$104,0)),""))</x:f>
      </x:c>
      <x:c r="Q131" t="str">
        <x:f>IF(O131&lt;&gt;"OK","",IFERROR(INDEX(Colaboradores!$C$5:$C$104,MATCH(B131,Colaboradores!$A$5:$A$104,0)),""))</x:f>
      </x:c>
    </x:row>
    <x:row r="132">
      <x:c r="A132" s="13"/>
      <x:c r="B132" s="13"/>
      <x:c r="C132" s="18"/>
      <x:c r="D132" s="18"/>
      <x:c r="E132" s="13"/>
      <x:c r="F132" s="13"/>
      <x:c r="G132" s="13"/>
      <x:c r="H132" s="13"/>
      <x:c r="I132" s="13"/>
      <x:c r="J132" s="13"/>
      <x:c r="K132" s="13"/>
      <x:c r="L132" s="17" t="str">
        <x:f>IF(O132&lt;&gt;"OK","",IFERROR(H132*INDEX(Colaboradores!$F$5:$F$104,MATCH(B132,Colaboradores!$A$5:$A$104,0)),""))</x:f>
      </x:c>
      <x:c r="M132" s="18"/>
      <x:c r="N132" s="13"/>
      <x:c r="O132" t="str">
        <x:f>IF(A132="","",IF(K132="Cancelada","CANCELADA",IF(OR(COUNTIF($A$5:$A$304,A132)&lt;&gt;1,COUNTIF(Colaboradores!$A$5:$A$104,B132)&lt;&gt;1,NOT(ISNUMBER(C132)),NOT(ISNUMBER(D132)),D132&lt;C132,NOT(ISNUMBER(H132)),H132&lt;=0,NOT(ISNUMBER(I132)),I132&lt;0,COUNTIF(Listas!$E$4:$E$6,K132)&lt;&gt;1),"REVISAR DADOS",IF(EOMONTH(C132,0)&lt;&gt;EOMONTH(D132,0),"DIVIDA POR MÊS","OK"))))</x:f>
      </x:c>
      <x:c r="P132" t="str">
        <x:f>IF(O132&lt;&gt;"OK","",IFERROR(INDEX(Colaboradores!$G$5:$G$104,MATCH(B132,Colaboradores!$A$5:$A$104,0)),""))</x:f>
      </x:c>
      <x:c r="Q132" t="str">
        <x:f>IF(O132&lt;&gt;"OK","",IFERROR(INDEX(Colaboradores!$C$5:$C$104,MATCH(B132,Colaboradores!$A$5:$A$104,0)),""))</x:f>
      </x:c>
    </x:row>
    <x:row r="133">
      <x:c r="A133" s="13"/>
      <x:c r="B133" s="13"/>
      <x:c r="C133" s="18"/>
      <x:c r="D133" s="18"/>
      <x:c r="E133" s="13"/>
      <x:c r="F133" s="13"/>
      <x:c r="G133" s="13"/>
      <x:c r="H133" s="13"/>
      <x:c r="I133" s="13"/>
      <x:c r="J133" s="13"/>
      <x:c r="K133" s="13"/>
      <x:c r="L133" s="17" t="str">
        <x:f>IF(O133&lt;&gt;"OK","",IFERROR(H133*INDEX(Colaboradores!$F$5:$F$104,MATCH(B133,Colaboradores!$A$5:$A$104,0)),""))</x:f>
      </x:c>
      <x:c r="M133" s="18"/>
      <x:c r="N133" s="13"/>
      <x:c r="O133" t="str">
        <x:f>IF(A133="","",IF(K133="Cancelada","CANCELADA",IF(OR(COUNTIF($A$5:$A$304,A133)&lt;&gt;1,COUNTIF(Colaboradores!$A$5:$A$104,B133)&lt;&gt;1,NOT(ISNUMBER(C133)),NOT(ISNUMBER(D133)),D133&lt;C133,NOT(ISNUMBER(H133)),H133&lt;=0,NOT(ISNUMBER(I133)),I133&lt;0,COUNTIF(Listas!$E$4:$E$6,K133)&lt;&gt;1),"REVISAR DADOS",IF(EOMONTH(C133,0)&lt;&gt;EOMONTH(D133,0),"DIVIDA POR MÊS","OK"))))</x:f>
      </x:c>
      <x:c r="P133" t="str">
        <x:f>IF(O133&lt;&gt;"OK","",IFERROR(INDEX(Colaboradores!$G$5:$G$104,MATCH(B133,Colaboradores!$A$5:$A$104,0)),""))</x:f>
      </x:c>
      <x:c r="Q133" t="str">
        <x:f>IF(O133&lt;&gt;"OK","",IFERROR(INDEX(Colaboradores!$C$5:$C$104,MATCH(B133,Colaboradores!$A$5:$A$104,0)),""))</x:f>
      </x:c>
    </x:row>
    <x:row r="134">
      <x:c r="A134" s="13"/>
      <x:c r="B134" s="13"/>
      <x:c r="C134" s="18"/>
      <x:c r="D134" s="18"/>
      <x:c r="E134" s="13"/>
      <x:c r="F134" s="13"/>
      <x:c r="G134" s="13"/>
      <x:c r="H134" s="13"/>
      <x:c r="I134" s="13"/>
      <x:c r="J134" s="13"/>
      <x:c r="K134" s="13"/>
      <x:c r="L134" s="17" t="str">
        <x:f>IF(O134&lt;&gt;"OK","",IFERROR(H134*INDEX(Colaboradores!$F$5:$F$104,MATCH(B134,Colaboradores!$A$5:$A$104,0)),""))</x:f>
      </x:c>
      <x:c r="M134" s="18"/>
      <x:c r="N134" s="13"/>
      <x:c r="O134" t="str">
        <x:f>IF(A134="","",IF(K134="Cancelada","CANCELADA",IF(OR(COUNTIF($A$5:$A$304,A134)&lt;&gt;1,COUNTIF(Colaboradores!$A$5:$A$104,B134)&lt;&gt;1,NOT(ISNUMBER(C134)),NOT(ISNUMBER(D134)),D134&lt;C134,NOT(ISNUMBER(H134)),H134&lt;=0,NOT(ISNUMBER(I134)),I134&lt;0,COUNTIF(Listas!$E$4:$E$6,K134)&lt;&gt;1),"REVISAR DADOS",IF(EOMONTH(C134,0)&lt;&gt;EOMONTH(D134,0),"DIVIDA POR MÊS","OK"))))</x:f>
      </x:c>
      <x:c r="P134" t="str">
        <x:f>IF(O134&lt;&gt;"OK","",IFERROR(INDEX(Colaboradores!$G$5:$G$104,MATCH(B134,Colaboradores!$A$5:$A$104,0)),""))</x:f>
      </x:c>
      <x:c r="Q134" t="str">
        <x:f>IF(O134&lt;&gt;"OK","",IFERROR(INDEX(Colaboradores!$C$5:$C$104,MATCH(B134,Colaboradores!$A$5:$A$104,0)),""))</x:f>
      </x:c>
    </x:row>
    <x:row r="135">
      <x:c r="A135" s="13"/>
      <x:c r="B135" s="13"/>
      <x:c r="C135" s="18"/>
      <x:c r="D135" s="18"/>
      <x:c r="E135" s="13"/>
      <x:c r="F135" s="13"/>
      <x:c r="G135" s="13"/>
      <x:c r="H135" s="13"/>
      <x:c r="I135" s="13"/>
      <x:c r="J135" s="13"/>
      <x:c r="K135" s="13"/>
      <x:c r="L135" s="17" t="str">
        <x:f>IF(O135&lt;&gt;"OK","",IFERROR(H135*INDEX(Colaboradores!$F$5:$F$104,MATCH(B135,Colaboradores!$A$5:$A$104,0)),""))</x:f>
      </x:c>
      <x:c r="M135" s="18"/>
      <x:c r="N135" s="13"/>
      <x:c r="O135" t="str">
        <x:f>IF(A135="","",IF(K135="Cancelada","CANCELADA",IF(OR(COUNTIF($A$5:$A$304,A135)&lt;&gt;1,COUNTIF(Colaboradores!$A$5:$A$104,B135)&lt;&gt;1,NOT(ISNUMBER(C135)),NOT(ISNUMBER(D135)),D135&lt;C135,NOT(ISNUMBER(H135)),H135&lt;=0,NOT(ISNUMBER(I135)),I135&lt;0,COUNTIF(Listas!$E$4:$E$6,K135)&lt;&gt;1),"REVISAR DADOS",IF(EOMONTH(C135,0)&lt;&gt;EOMONTH(D135,0),"DIVIDA POR MÊS","OK"))))</x:f>
      </x:c>
      <x:c r="P135" t="str">
        <x:f>IF(O135&lt;&gt;"OK","",IFERROR(INDEX(Colaboradores!$G$5:$G$104,MATCH(B135,Colaboradores!$A$5:$A$104,0)),""))</x:f>
      </x:c>
      <x:c r="Q135" t="str">
        <x:f>IF(O135&lt;&gt;"OK","",IFERROR(INDEX(Colaboradores!$C$5:$C$104,MATCH(B135,Colaboradores!$A$5:$A$104,0)),""))</x:f>
      </x:c>
    </x:row>
    <x:row r="136">
      <x:c r="A136" s="13"/>
      <x:c r="B136" s="13"/>
      <x:c r="C136" s="18"/>
      <x:c r="D136" s="18"/>
      <x:c r="E136" s="13"/>
      <x:c r="F136" s="13"/>
      <x:c r="G136" s="13"/>
      <x:c r="H136" s="13"/>
      <x:c r="I136" s="13"/>
      <x:c r="J136" s="13"/>
      <x:c r="K136" s="13"/>
      <x:c r="L136" s="17" t="str">
        <x:f>IF(O136&lt;&gt;"OK","",IFERROR(H136*INDEX(Colaboradores!$F$5:$F$104,MATCH(B136,Colaboradores!$A$5:$A$104,0)),""))</x:f>
      </x:c>
      <x:c r="M136" s="18"/>
      <x:c r="N136" s="13"/>
      <x:c r="O136" t="str">
        <x:f>IF(A136="","",IF(K136="Cancelada","CANCELADA",IF(OR(COUNTIF($A$5:$A$304,A136)&lt;&gt;1,COUNTIF(Colaboradores!$A$5:$A$104,B136)&lt;&gt;1,NOT(ISNUMBER(C136)),NOT(ISNUMBER(D136)),D136&lt;C136,NOT(ISNUMBER(H136)),H136&lt;=0,NOT(ISNUMBER(I136)),I136&lt;0,COUNTIF(Listas!$E$4:$E$6,K136)&lt;&gt;1),"REVISAR DADOS",IF(EOMONTH(C136,0)&lt;&gt;EOMONTH(D136,0),"DIVIDA POR MÊS","OK"))))</x:f>
      </x:c>
      <x:c r="P136" t="str">
        <x:f>IF(O136&lt;&gt;"OK","",IFERROR(INDEX(Colaboradores!$G$5:$G$104,MATCH(B136,Colaboradores!$A$5:$A$104,0)),""))</x:f>
      </x:c>
      <x:c r="Q136" t="str">
        <x:f>IF(O136&lt;&gt;"OK","",IFERROR(INDEX(Colaboradores!$C$5:$C$104,MATCH(B136,Colaboradores!$A$5:$A$104,0)),""))</x:f>
      </x:c>
    </x:row>
    <x:row r="137">
      <x:c r="A137" s="13"/>
      <x:c r="B137" s="13"/>
      <x:c r="C137" s="18"/>
      <x:c r="D137" s="18"/>
      <x:c r="E137" s="13"/>
      <x:c r="F137" s="13"/>
      <x:c r="G137" s="13"/>
      <x:c r="H137" s="13"/>
      <x:c r="I137" s="13"/>
      <x:c r="J137" s="13"/>
      <x:c r="K137" s="13"/>
      <x:c r="L137" s="17" t="str">
        <x:f>IF(O137&lt;&gt;"OK","",IFERROR(H137*INDEX(Colaboradores!$F$5:$F$104,MATCH(B137,Colaboradores!$A$5:$A$104,0)),""))</x:f>
      </x:c>
      <x:c r="M137" s="18"/>
      <x:c r="N137" s="13"/>
      <x:c r="O137" t="str">
        <x:f>IF(A137="","",IF(K137="Cancelada","CANCELADA",IF(OR(COUNTIF($A$5:$A$304,A137)&lt;&gt;1,COUNTIF(Colaboradores!$A$5:$A$104,B137)&lt;&gt;1,NOT(ISNUMBER(C137)),NOT(ISNUMBER(D137)),D137&lt;C137,NOT(ISNUMBER(H137)),H137&lt;=0,NOT(ISNUMBER(I137)),I137&lt;0,COUNTIF(Listas!$E$4:$E$6,K137)&lt;&gt;1),"REVISAR DADOS",IF(EOMONTH(C137,0)&lt;&gt;EOMONTH(D137,0),"DIVIDA POR MÊS","OK"))))</x:f>
      </x:c>
      <x:c r="P137" t="str">
        <x:f>IF(O137&lt;&gt;"OK","",IFERROR(INDEX(Colaboradores!$G$5:$G$104,MATCH(B137,Colaboradores!$A$5:$A$104,0)),""))</x:f>
      </x:c>
      <x:c r="Q137" t="str">
        <x:f>IF(O137&lt;&gt;"OK","",IFERROR(INDEX(Colaboradores!$C$5:$C$104,MATCH(B137,Colaboradores!$A$5:$A$104,0)),""))</x:f>
      </x:c>
    </x:row>
    <x:row r="138">
      <x:c r="A138" s="13"/>
      <x:c r="B138" s="13"/>
      <x:c r="C138" s="18"/>
      <x:c r="D138" s="18"/>
      <x:c r="E138" s="13"/>
      <x:c r="F138" s="13"/>
      <x:c r="G138" s="13"/>
      <x:c r="H138" s="13"/>
      <x:c r="I138" s="13"/>
      <x:c r="J138" s="13"/>
      <x:c r="K138" s="13"/>
      <x:c r="L138" s="17" t="str">
        <x:f>IF(O138&lt;&gt;"OK","",IFERROR(H138*INDEX(Colaboradores!$F$5:$F$104,MATCH(B138,Colaboradores!$A$5:$A$104,0)),""))</x:f>
      </x:c>
      <x:c r="M138" s="18"/>
      <x:c r="N138" s="13"/>
      <x:c r="O138" t="str">
        <x:f>IF(A138="","",IF(K138="Cancelada","CANCELADA",IF(OR(COUNTIF($A$5:$A$304,A138)&lt;&gt;1,COUNTIF(Colaboradores!$A$5:$A$104,B138)&lt;&gt;1,NOT(ISNUMBER(C138)),NOT(ISNUMBER(D138)),D138&lt;C138,NOT(ISNUMBER(H138)),H138&lt;=0,NOT(ISNUMBER(I138)),I138&lt;0,COUNTIF(Listas!$E$4:$E$6,K138)&lt;&gt;1),"REVISAR DADOS",IF(EOMONTH(C138,0)&lt;&gt;EOMONTH(D138,0),"DIVIDA POR MÊS","OK"))))</x:f>
      </x:c>
      <x:c r="P138" t="str">
        <x:f>IF(O138&lt;&gt;"OK","",IFERROR(INDEX(Colaboradores!$G$5:$G$104,MATCH(B138,Colaboradores!$A$5:$A$104,0)),""))</x:f>
      </x:c>
      <x:c r="Q138" t="str">
        <x:f>IF(O138&lt;&gt;"OK","",IFERROR(INDEX(Colaboradores!$C$5:$C$104,MATCH(B138,Colaboradores!$A$5:$A$104,0)),""))</x:f>
      </x:c>
    </x:row>
    <x:row r="139">
      <x:c r="A139" s="13"/>
      <x:c r="B139" s="13"/>
      <x:c r="C139" s="18"/>
      <x:c r="D139" s="18"/>
      <x:c r="E139" s="13"/>
      <x:c r="F139" s="13"/>
      <x:c r="G139" s="13"/>
      <x:c r="H139" s="13"/>
      <x:c r="I139" s="13"/>
      <x:c r="J139" s="13"/>
      <x:c r="K139" s="13"/>
      <x:c r="L139" s="17" t="str">
        <x:f>IF(O139&lt;&gt;"OK","",IFERROR(H139*INDEX(Colaboradores!$F$5:$F$104,MATCH(B139,Colaboradores!$A$5:$A$104,0)),""))</x:f>
      </x:c>
      <x:c r="M139" s="18"/>
      <x:c r="N139" s="13"/>
      <x:c r="O139" t="str">
        <x:f>IF(A139="","",IF(K139="Cancelada","CANCELADA",IF(OR(COUNTIF($A$5:$A$304,A139)&lt;&gt;1,COUNTIF(Colaboradores!$A$5:$A$104,B139)&lt;&gt;1,NOT(ISNUMBER(C139)),NOT(ISNUMBER(D139)),D139&lt;C139,NOT(ISNUMBER(H139)),H139&lt;=0,NOT(ISNUMBER(I139)),I139&lt;0,COUNTIF(Listas!$E$4:$E$6,K139)&lt;&gt;1),"REVISAR DADOS",IF(EOMONTH(C139,0)&lt;&gt;EOMONTH(D139,0),"DIVIDA POR MÊS","OK"))))</x:f>
      </x:c>
      <x:c r="P139" t="str">
        <x:f>IF(O139&lt;&gt;"OK","",IFERROR(INDEX(Colaboradores!$G$5:$G$104,MATCH(B139,Colaboradores!$A$5:$A$104,0)),""))</x:f>
      </x:c>
      <x:c r="Q139" t="str">
        <x:f>IF(O139&lt;&gt;"OK","",IFERROR(INDEX(Colaboradores!$C$5:$C$104,MATCH(B139,Colaboradores!$A$5:$A$104,0)),""))</x:f>
      </x:c>
    </x:row>
    <x:row r="140">
      <x:c r="A140" s="13"/>
      <x:c r="B140" s="13"/>
      <x:c r="C140" s="18"/>
      <x:c r="D140" s="18"/>
      <x:c r="E140" s="13"/>
      <x:c r="F140" s="13"/>
      <x:c r="G140" s="13"/>
      <x:c r="H140" s="13"/>
      <x:c r="I140" s="13"/>
      <x:c r="J140" s="13"/>
      <x:c r="K140" s="13"/>
      <x:c r="L140" s="17" t="str">
        <x:f>IF(O140&lt;&gt;"OK","",IFERROR(H140*INDEX(Colaboradores!$F$5:$F$104,MATCH(B140,Colaboradores!$A$5:$A$104,0)),""))</x:f>
      </x:c>
      <x:c r="M140" s="18"/>
      <x:c r="N140" s="13"/>
      <x:c r="O140" t="str">
        <x:f>IF(A140="","",IF(K140="Cancelada","CANCELADA",IF(OR(COUNTIF($A$5:$A$304,A140)&lt;&gt;1,COUNTIF(Colaboradores!$A$5:$A$104,B140)&lt;&gt;1,NOT(ISNUMBER(C140)),NOT(ISNUMBER(D140)),D140&lt;C140,NOT(ISNUMBER(H140)),H140&lt;=0,NOT(ISNUMBER(I140)),I140&lt;0,COUNTIF(Listas!$E$4:$E$6,K140)&lt;&gt;1),"REVISAR DADOS",IF(EOMONTH(C140,0)&lt;&gt;EOMONTH(D140,0),"DIVIDA POR MÊS","OK"))))</x:f>
      </x:c>
      <x:c r="P140" t="str">
        <x:f>IF(O140&lt;&gt;"OK","",IFERROR(INDEX(Colaboradores!$G$5:$G$104,MATCH(B140,Colaboradores!$A$5:$A$104,0)),""))</x:f>
      </x:c>
      <x:c r="Q140" t="str">
        <x:f>IF(O140&lt;&gt;"OK","",IFERROR(INDEX(Colaboradores!$C$5:$C$104,MATCH(B140,Colaboradores!$A$5:$A$104,0)),""))</x:f>
      </x:c>
    </x:row>
    <x:row r="141">
      <x:c r="A141" s="13"/>
      <x:c r="B141" s="13"/>
      <x:c r="C141" s="18"/>
      <x:c r="D141" s="18"/>
      <x:c r="E141" s="13"/>
      <x:c r="F141" s="13"/>
      <x:c r="G141" s="13"/>
      <x:c r="H141" s="13"/>
      <x:c r="I141" s="13"/>
      <x:c r="J141" s="13"/>
      <x:c r="K141" s="13"/>
      <x:c r="L141" s="17" t="str">
        <x:f>IF(O141&lt;&gt;"OK","",IFERROR(H141*INDEX(Colaboradores!$F$5:$F$104,MATCH(B141,Colaboradores!$A$5:$A$104,0)),""))</x:f>
      </x:c>
      <x:c r="M141" s="18"/>
      <x:c r="N141" s="13"/>
      <x:c r="O141" t="str">
        <x:f>IF(A141="","",IF(K141="Cancelada","CANCELADA",IF(OR(COUNTIF($A$5:$A$304,A141)&lt;&gt;1,COUNTIF(Colaboradores!$A$5:$A$104,B141)&lt;&gt;1,NOT(ISNUMBER(C141)),NOT(ISNUMBER(D141)),D141&lt;C141,NOT(ISNUMBER(H141)),H141&lt;=0,NOT(ISNUMBER(I141)),I141&lt;0,COUNTIF(Listas!$E$4:$E$6,K141)&lt;&gt;1),"REVISAR DADOS",IF(EOMONTH(C141,0)&lt;&gt;EOMONTH(D141,0),"DIVIDA POR MÊS","OK"))))</x:f>
      </x:c>
      <x:c r="P141" t="str">
        <x:f>IF(O141&lt;&gt;"OK","",IFERROR(INDEX(Colaboradores!$G$5:$G$104,MATCH(B141,Colaboradores!$A$5:$A$104,0)),""))</x:f>
      </x:c>
      <x:c r="Q141" t="str">
        <x:f>IF(O141&lt;&gt;"OK","",IFERROR(INDEX(Colaboradores!$C$5:$C$104,MATCH(B141,Colaboradores!$A$5:$A$104,0)),""))</x:f>
      </x:c>
    </x:row>
    <x:row r="142">
      <x:c r="A142" s="13"/>
      <x:c r="B142" s="13"/>
      <x:c r="C142" s="18"/>
      <x:c r="D142" s="18"/>
      <x:c r="E142" s="13"/>
      <x:c r="F142" s="13"/>
      <x:c r="G142" s="13"/>
      <x:c r="H142" s="13"/>
      <x:c r="I142" s="13"/>
      <x:c r="J142" s="13"/>
      <x:c r="K142" s="13"/>
      <x:c r="L142" s="17" t="str">
        <x:f>IF(O142&lt;&gt;"OK","",IFERROR(H142*INDEX(Colaboradores!$F$5:$F$104,MATCH(B142,Colaboradores!$A$5:$A$104,0)),""))</x:f>
      </x:c>
      <x:c r="M142" s="18"/>
      <x:c r="N142" s="13"/>
      <x:c r="O142" t="str">
        <x:f>IF(A142="","",IF(K142="Cancelada","CANCELADA",IF(OR(COUNTIF($A$5:$A$304,A142)&lt;&gt;1,COUNTIF(Colaboradores!$A$5:$A$104,B142)&lt;&gt;1,NOT(ISNUMBER(C142)),NOT(ISNUMBER(D142)),D142&lt;C142,NOT(ISNUMBER(H142)),H142&lt;=0,NOT(ISNUMBER(I142)),I142&lt;0,COUNTIF(Listas!$E$4:$E$6,K142)&lt;&gt;1),"REVISAR DADOS",IF(EOMONTH(C142,0)&lt;&gt;EOMONTH(D142,0),"DIVIDA POR MÊS","OK"))))</x:f>
      </x:c>
      <x:c r="P142" t="str">
        <x:f>IF(O142&lt;&gt;"OK","",IFERROR(INDEX(Colaboradores!$G$5:$G$104,MATCH(B142,Colaboradores!$A$5:$A$104,0)),""))</x:f>
      </x:c>
      <x:c r="Q142" t="str">
        <x:f>IF(O142&lt;&gt;"OK","",IFERROR(INDEX(Colaboradores!$C$5:$C$104,MATCH(B142,Colaboradores!$A$5:$A$104,0)),""))</x:f>
      </x:c>
    </x:row>
    <x:row r="143">
      <x:c r="A143" s="13"/>
      <x:c r="B143" s="13"/>
      <x:c r="C143" s="18"/>
      <x:c r="D143" s="18"/>
      <x:c r="E143" s="13"/>
      <x:c r="F143" s="13"/>
      <x:c r="G143" s="13"/>
      <x:c r="H143" s="13"/>
      <x:c r="I143" s="13"/>
      <x:c r="J143" s="13"/>
      <x:c r="K143" s="13"/>
      <x:c r="L143" s="17" t="str">
        <x:f>IF(O143&lt;&gt;"OK","",IFERROR(H143*INDEX(Colaboradores!$F$5:$F$104,MATCH(B143,Colaboradores!$A$5:$A$104,0)),""))</x:f>
      </x:c>
      <x:c r="M143" s="18"/>
      <x:c r="N143" s="13"/>
      <x:c r="O143" t="str">
        <x:f>IF(A143="","",IF(K143="Cancelada","CANCELADA",IF(OR(COUNTIF($A$5:$A$304,A143)&lt;&gt;1,COUNTIF(Colaboradores!$A$5:$A$104,B143)&lt;&gt;1,NOT(ISNUMBER(C143)),NOT(ISNUMBER(D143)),D143&lt;C143,NOT(ISNUMBER(H143)),H143&lt;=0,NOT(ISNUMBER(I143)),I143&lt;0,COUNTIF(Listas!$E$4:$E$6,K143)&lt;&gt;1),"REVISAR DADOS",IF(EOMONTH(C143,0)&lt;&gt;EOMONTH(D143,0),"DIVIDA POR MÊS","OK"))))</x:f>
      </x:c>
      <x:c r="P143" t="str">
        <x:f>IF(O143&lt;&gt;"OK","",IFERROR(INDEX(Colaboradores!$G$5:$G$104,MATCH(B143,Colaboradores!$A$5:$A$104,0)),""))</x:f>
      </x:c>
      <x:c r="Q143" t="str">
        <x:f>IF(O143&lt;&gt;"OK","",IFERROR(INDEX(Colaboradores!$C$5:$C$104,MATCH(B143,Colaboradores!$A$5:$A$104,0)),""))</x:f>
      </x:c>
    </x:row>
    <x:row r="144">
      <x:c r="A144" s="13"/>
      <x:c r="B144" s="13"/>
      <x:c r="C144" s="18"/>
      <x:c r="D144" s="18"/>
      <x:c r="E144" s="13"/>
      <x:c r="F144" s="13"/>
      <x:c r="G144" s="13"/>
      <x:c r="H144" s="13"/>
      <x:c r="I144" s="13"/>
      <x:c r="J144" s="13"/>
      <x:c r="K144" s="13"/>
      <x:c r="L144" s="17" t="str">
        <x:f>IF(O144&lt;&gt;"OK","",IFERROR(H144*INDEX(Colaboradores!$F$5:$F$104,MATCH(B144,Colaboradores!$A$5:$A$104,0)),""))</x:f>
      </x:c>
      <x:c r="M144" s="18"/>
      <x:c r="N144" s="13"/>
      <x:c r="O144" t="str">
        <x:f>IF(A144="","",IF(K144="Cancelada","CANCELADA",IF(OR(COUNTIF($A$5:$A$304,A144)&lt;&gt;1,COUNTIF(Colaboradores!$A$5:$A$104,B144)&lt;&gt;1,NOT(ISNUMBER(C144)),NOT(ISNUMBER(D144)),D144&lt;C144,NOT(ISNUMBER(H144)),H144&lt;=0,NOT(ISNUMBER(I144)),I144&lt;0,COUNTIF(Listas!$E$4:$E$6,K144)&lt;&gt;1),"REVISAR DADOS",IF(EOMONTH(C144,0)&lt;&gt;EOMONTH(D144,0),"DIVIDA POR MÊS","OK"))))</x:f>
      </x:c>
      <x:c r="P144" t="str">
        <x:f>IF(O144&lt;&gt;"OK","",IFERROR(INDEX(Colaboradores!$G$5:$G$104,MATCH(B144,Colaboradores!$A$5:$A$104,0)),""))</x:f>
      </x:c>
      <x:c r="Q144" t="str">
        <x:f>IF(O144&lt;&gt;"OK","",IFERROR(INDEX(Colaboradores!$C$5:$C$104,MATCH(B144,Colaboradores!$A$5:$A$104,0)),""))</x:f>
      </x:c>
    </x:row>
    <x:row r="145">
      <x:c r="A145" s="13"/>
      <x:c r="B145" s="13"/>
      <x:c r="C145" s="18"/>
      <x:c r="D145" s="18"/>
      <x:c r="E145" s="13"/>
      <x:c r="F145" s="13"/>
      <x:c r="G145" s="13"/>
      <x:c r="H145" s="13"/>
      <x:c r="I145" s="13"/>
      <x:c r="J145" s="13"/>
      <x:c r="K145" s="13"/>
      <x:c r="L145" s="17" t="str">
        <x:f>IF(O145&lt;&gt;"OK","",IFERROR(H145*INDEX(Colaboradores!$F$5:$F$104,MATCH(B145,Colaboradores!$A$5:$A$104,0)),""))</x:f>
      </x:c>
      <x:c r="M145" s="18"/>
      <x:c r="N145" s="13"/>
      <x:c r="O145" t="str">
        <x:f>IF(A145="","",IF(K145="Cancelada","CANCELADA",IF(OR(COUNTIF($A$5:$A$304,A145)&lt;&gt;1,COUNTIF(Colaboradores!$A$5:$A$104,B145)&lt;&gt;1,NOT(ISNUMBER(C145)),NOT(ISNUMBER(D145)),D145&lt;C145,NOT(ISNUMBER(H145)),H145&lt;=0,NOT(ISNUMBER(I145)),I145&lt;0,COUNTIF(Listas!$E$4:$E$6,K145)&lt;&gt;1),"REVISAR DADOS",IF(EOMONTH(C145,0)&lt;&gt;EOMONTH(D145,0),"DIVIDA POR MÊS","OK"))))</x:f>
      </x:c>
      <x:c r="P145" t="str">
        <x:f>IF(O145&lt;&gt;"OK","",IFERROR(INDEX(Colaboradores!$G$5:$G$104,MATCH(B145,Colaboradores!$A$5:$A$104,0)),""))</x:f>
      </x:c>
      <x:c r="Q145" t="str">
        <x:f>IF(O145&lt;&gt;"OK","",IFERROR(INDEX(Colaboradores!$C$5:$C$104,MATCH(B145,Colaboradores!$A$5:$A$104,0)),""))</x:f>
      </x:c>
    </x:row>
    <x:row r="146">
      <x:c r="A146" s="13"/>
      <x:c r="B146" s="13"/>
      <x:c r="C146" s="18"/>
      <x:c r="D146" s="18"/>
      <x:c r="E146" s="13"/>
      <x:c r="F146" s="13"/>
      <x:c r="G146" s="13"/>
      <x:c r="H146" s="13"/>
      <x:c r="I146" s="13"/>
      <x:c r="J146" s="13"/>
      <x:c r="K146" s="13"/>
      <x:c r="L146" s="17" t="str">
        <x:f>IF(O146&lt;&gt;"OK","",IFERROR(H146*INDEX(Colaboradores!$F$5:$F$104,MATCH(B146,Colaboradores!$A$5:$A$104,0)),""))</x:f>
      </x:c>
      <x:c r="M146" s="18"/>
      <x:c r="N146" s="13"/>
      <x:c r="O146" t="str">
        <x:f>IF(A146="","",IF(K146="Cancelada","CANCELADA",IF(OR(COUNTIF($A$5:$A$304,A146)&lt;&gt;1,COUNTIF(Colaboradores!$A$5:$A$104,B146)&lt;&gt;1,NOT(ISNUMBER(C146)),NOT(ISNUMBER(D146)),D146&lt;C146,NOT(ISNUMBER(H146)),H146&lt;=0,NOT(ISNUMBER(I146)),I146&lt;0,COUNTIF(Listas!$E$4:$E$6,K146)&lt;&gt;1),"REVISAR DADOS",IF(EOMONTH(C146,0)&lt;&gt;EOMONTH(D146,0),"DIVIDA POR MÊS","OK"))))</x:f>
      </x:c>
      <x:c r="P146" t="str">
        <x:f>IF(O146&lt;&gt;"OK","",IFERROR(INDEX(Colaboradores!$G$5:$G$104,MATCH(B146,Colaboradores!$A$5:$A$104,0)),""))</x:f>
      </x:c>
      <x:c r="Q146" t="str">
        <x:f>IF(O146&lt;&gt;"OK","",IFERROR(INDEX(Colaboradores!$C$5:$C$104,MATCH(B146,Colaboradores!$A$5:$A$104,0)),""))</x:f>
      </x:c>
    </x:row>
    <x:row r="147">
      <x:c r="A147" s="13"/>
      <x:c r="B147" s="13"/>
      <x:c r="C147" s="18"/>
      <x:c r="D147" s="18"/>
      <x:c r="E147" s="13"/>
      <x:c r="F147" s="13"/>
      <x:c r="G147" s="13"/>
      <x:c r="H147" s="13"/>
      <x:c r="I147" s="13"/>
      <x:c r="J147" s="13"/>
      <x:c r="K147" s="13"/>
      <x:c r="L147" s="17" t="str">
        <x:f>IF(O147&lt;&gt;"OK","",IFERROR(H147*INDEX(Colaboradores!$F$5:$F$104,MATCH(B147,Colaboradores!$A$5:$A$104,0)),""))</x:f>
      </x:c>
      <x:c r="M147" s="18"/>
      <x:c r="N147" s="13"/>
      <x:c r="O147" t="str">
        <x:f>IF(A147="","",IF(K147="Cancelada","CANCELADA",IF(OR(COUNTIF($A$5:$A$304,A147)&lt;&gt;1,COUNTIF(Colaboradores!$A$5:$A$104,B147)&lt;&gt;1,NOT(ISNUMBER(C147)),NOT(ISNUMBER(D147)),D147&lt;C147,NOT(ISNUMBER(H147)),H147&lt;=0,NOT(ISNUMBER(I147)),I147&lt;0,COUNTIF(Listas!$E$4:$E$6,K147)&lt;&gt;1),"REVISAR DADOS",IF(EOMONTH(C147,0)&lt;&gt;EOMONTH(D147,0),"DIVIDA POR MÊS","OK"))))</x:f>
      </x:c>
      <x:c r="P147" t="str">
        <x:f>IF(O147&lt;&gt;"OK","",IFERROR(INDEX(Colaboradores!$G$5:$G$104,MATCH(B147,Colaboradores!$A$5:$A$104,0)),""))</x:f>
      </x:c>
      <x:c r="Q147" t="str">
        <x:f>IF(O147&lt;&gt;"OK","",IFERROR(INDEX(Colaboradores!$C$5:$C$104,MATCH(B147,Colaboradores!$A$5:$A$104,0)),""))</x:f>
      </x:c>
    </x:row>
    <x:row r="148">
      <x:c r="A148" s="13"/>
      <x:c r="B148" s="13"/>
      <x:c r="C148" s="18"/>
      <x:c r="D148" s="18"/>
      <x:c r="E148" s="13"/>
      <x:c r="F148" s="13"/>
      <x:c r="G148" s="13"/>
      <x:c r="H148" s="13"/>
      <x:c r="I148" s="13"/>
      <x:c r="J148" s="13"/>
      <x:c r="K148" s="13"/>
      <x:c r="L148" s="17" t="str">
        <x:f>IF(O148&lt;&gt;"OK","",IFERROR(H148*INDEX(Colaboradores!$F$5:$F$104,MATCH(B148,Colaboradores!$A$5:$A$104,0)),""))</x:f>
      </x:c>
      <x:c r="M148" s="18"/>
      <x:c r="N148" s="13"/>
      <x:c r="O148" t="str">
        <x:f>IF(A148="","",IF(K148="Cancelada","CANCELADA",IF(OR(COUNTIF($A$5:$A$304,A148)&lt;&gt;1,COUNTIF(Colaboradores!$A$5:$A$104,B148)&lt;&gt;1,NOT(ISNUMBER(C148)),NOT(ISNUMBER(D148)),D148&lt;C148,NOT(ISNUMBER(H148)),H148&lt;=0,NOT(ISNUMBER(I148)),I148&lt;0,COUNTIF(Listas!$E$4:$E$6,K148)&lt;&gt;1),"REVISAR DADOS",IF(EOMONTH(C148,0)&lt;&gt;EOMONTH(D148,0),"DIVIDA POR MÊS","OK"))))</x:f>
      </x:c>
      <x:c r="P148" t="str">
        <x:f>IF(O148&lt;&gt;"OK","",IFERROR(INDEX(Colaboradores!$G$5:$G$104,MATCH(B148,Colaboradores!$A$5:$A$104,0)),""))</x:f>
      </x:c>
      <x:c r="Q148" t="str">
        <x:f>IF(O148&lt;&gt;"OK","",IFERROR(INDEX(Colaboradores!$C$5:$C$104,MATCH(B148,Colaboradores!$A$5:$A$104,0)),""))</x:f>
      </x:c>
    </x:row>
    <x:row r="149">
      <x:c r="A149" s="13"/>
      <x:c r="B149" s="13"/>
      <x:c r="C149" s="18"/>
      <x:c r="D149" s="18"/>
      <x:c r="E149" s="13"/>
      <x:c r="F149" s="13"/>
      <x:c r="G149" s="13"/>
      <x:c r="H149" s="13"/>
      <x:c r="I149" s="13"/>
      <x:c r="J149" s="13"/>
      <x:c r="K149" s="13"/>
      <x:c r="L149" s="17" t="str">
        <x:f>IF(O149&lt;&gt;"OK","",IFERROR(H149*INDEX(Colaboradores!$F$5:$F$104,MATCH(B149,Colaboradores!$A$5:$A$104,0)),""))</x:f>
      </x:c>
      <x:c r="M149" s="18"/>
      <x:c r="N149" s="13"/>
      <x:c r="O149" t="str">
        <x:f>IF(A149="","",IF(K149="Cancelada","CANCELADA",IF(OR(COUNTIF($A$5:$A$304,A149)&lt;&gt;1,COUNTIF(Colaboradores!$A$5:$A$104,B149)&lt;&gt;1,NOT(ISNUMBER(C149)),NOT(ISNUMBER(D149)),D149&lt;C149,NOT(ISNUMBER(H149)),H149&lt;=0,NOT(ISNUMBER(I149)),I149&lt;0,COUNTIF(Listas!$E$4:$E$6,K149)&lt;&gt;1),"REVISAR DADOS",IF(EOMONTH(C149,0)&lt;&gt;EOMONTH(D149,0),"DIVIDA POR MÊS","OK"))))</x:f>
      </x:c>
      <x:c r="P149" t="str">
        <x:f>IF(O149&lt;&gt;"OK","",IFERROR(INDEX(Colaboradores!$G$5:$G$104,MATCH(B149,Colaboradores!$A$5:$A$104,0)),""))</x:f>
      </x:c>
      <x:c r="Q149" t="str">
        <x:f>IF(O149&lt;&gt;"OK","",IFERROR(INDEX(Colaboradores!$C$5:$C$104,MATCH(B149,Colaboradores!$A$5:$A$104,0)),""))</x:f>
      </x:c>
    </x:row>
    <x:row r="150">
      <x:c r="A150" s="13"/>
      <x:c r="B150" s="13"/>
      <x:c r="C150" s="18"/>
      <x:c r="D150" s="18"/>
      <x:c r="E150" s="13"/>
      <x:c r="F150" s="13"/>
      <x:c r="G150" s="13"/>
      <x:c r="H150" s="13"/>
      <x:c r="I150" s="13"/>
      <x:c r="J150" s="13"/>
      <x:c r="K150" s="13"/>
      <x:c r="L150" s="17" t="str">
        <x:f>IF(O150&lt;&gt;"OK","",IFERROR(H150*INDEX(Colaboradores!$F$5:$F$104,MATCH(B150,Colaboradores!$A$5:$A$104,0)),""))</x:f>
      </x:c>
      <x:c r="M150" s="18"/>
      <x:c r="N150" s="13"/>
      <x:c r="O150" t="str">
        <x:f>IF(A150="","",IF(K150="Cancelada","CANCELADA",IF(OR(COUNTIF($A$5:$A$304,A150)&lt;&gt;1,COUNTIF(Colaboradores!$A$5:$A$104,B150)&lt;&gt;1,NOT(ISNUMBER(C150)),NOT(ISNUMBER(D150)),D150&lt;C150,NOT(ISNUMBER(H150)),H150&lt;=0,NOT(ISNUMBER(I150)),I150&lt;0,COUNTIF(Listas!$E$4:$E$6,K150)&lt;&gt;1),"REVISAR DADOS",IF(EOMONTH(C150,0)&lt;&gt;EOMONTH(D150,0),"DIVIDA POR MÊS","OK"))))</x:f>
      </x:c>
      <x:c r="P150" t="str">
        <x:f>IF(O150&lt;&gt;"OK","",IFERROR(INDEX(Colaboradores!$G$5:$G$104,MATCH(B150,Colaboradores!$A$5:$A$104,0)),""))</x:f>
      </x:c>
      <x:c r="Q150" t="str">
        <x:f>IF(O150&lt;&gt;"OK","",IFERROR(INDEX(Colaboradores!$C$5:$C$104,MATCH(B150,Colaboradores!$A$5:$A$104,0)),""))</x:f>
      </x:c>
    </x:row>
    <x:row r="151">
      <x:c r="A151" s="13"/>
      <x:c r="B151" s="13"/>
      <x:c r="C151" s="18"/>
      <x:c r="D151" s="18"/>
      <x:c r="E151" s="13"/>
      <x:c r="F151" s="13"/>
      <x:c r="G151" s="13"/>
      <x:c r="H151" s="13"/>
      <x:c r="I151" s="13"/>
      <x:c r="J151" s="13"/>
      <x:c r="K151" s="13"/>
      <x:c r="L151" s="17" t="str">
        <x:f>IF(O151&lt;&gt;"OK","",IFERROR(H151*INDEX(Colaboradores!$F$5:$F$104,MATCH(B151,Colaboradores!$A$5:$A$104,0)),""))</x:f>
      </x:c>
      <x:c r="M151" s="18"/>
      <x:c r="N151" s="13"/>
      <x:c r="O151" t="str">
        <x:f>IF(A151="","",IF(K151="Cancelada","CANCELADA",IF(OR(COUNTIF($A$5:$A$304,A151)&lt;&gt;1,COUNTIF(Colaboradores!$A$5:$A$104,B151)&lt;&gt;1,NOT(ISNUMBER(C151)),NOT(ISNUMBER(D151)),D151&lt;C151,NOT(ISNUMBER(H151)),H151&lt;=0,NOT(ISNUMBER(I151)),I151&lt;0,COUNTIF(Listas!$E$4:$E$6,K151)&lt;&gt;1),"REVISAR DADOS",IF(EOMONTH(C151,0)&lt;&gt;EOMONTH(D151,0),"DIVIDA POR MÊS","OK"))))</x:f>
      </x:c>
      <x:c r="P151" t="str">
        <x:f>IF(O151&lt;&gt;"OK","",IFERROR(INDEX(Colaboradores!$G$5:$G$104,MATCH(B151,Colaboradores!$A$5:$A$104,0)),""))</x:f>
      </x:c>
      <x:c r="Q151" t="str">
        <x:f>IF(O151&lt;&gt;"OK","",IFERROR(INDEX(Colaboradores!$C$5:$C$104,MATCH(B151,Colaboradores!$A$5:$A$104,0)),""))</x:f>
      </x:c>
    </x:row>
    <x:row r="152">
      <x:c r="A152" s="13"/>
      <x:c r="B152" s="13"/>
      <x:c r="C152" s="18"/>
      <x:c r="D152" s="18"/>
      <x:c r="E152" s="13"/>
      <x:c r="F152" s="13"/>
      <x:c r="G152" s="13"/>
      <x:c r="H152" s="13"/>
      <x:c r="I152" s="13"/>
      <x:c r="J152" s="13"/>
      <x:c r="K152" s="13"/>
      <x:c r="L152" s="17" t="str">
        <x:f>IF(O152&lt;&gt;"OK","",IFERROR(H152*INDEX(Colaboradores!$F$5:$F$104,MATCH(B152,Colaboradores!$A$5:$A$104,0)),""))</x:f>
      </x:c>
      <x:c r="M152" s="18"/>
      <x:c r="N152" s="13"/>
      <x:c r="O152" t="str">
        <x:f>IF(A152="","",IF(K152="Cancelada","CANCELADA",IF(OR(COUNTIF($A$5:$A$304,A152)&lt;&gt;1,COUNTIF(Colaboradores!$A$5:$A$104,B152)&lt;&gt;1,NOT(ISNUMBER(C152)),NOT(ISNUMBER(D152)),D152&lt;C152,NOT(ISNUMBER(H152)),H152&lt;=0,NOT(ISNUMBER(I152)),I152&lt;0,COUNTIF(Listas!$E$4:$E$6,K152)&lt;&gt;1),"REVISAR DADOS",IF(EOMONTH(C152,0)&lt;&gt;EOMONTH(D152,0),"DIVIDA POR MÊS","OK"))))</x:f>
      </x:c>
      <x:c r="P152" t="str">
        <x:f>IF(O152&lt;&gt;"OK","",IFERROR(INDEX(Colaboradores!$G$5:$G$104,MATCH(B152,Colaboradores!$A$5:$A$104,0)),""))</x:f>
      </x:c>
      <x:c r="Q152" t="str">
        <x:f>IF(O152&lt;&gt;"OK","",IFERROR(INDEX(Colaboradores!$C$5:$C$104,MATCH(B152,Colaboradores!$A$5:$A$104,0)),""))</x:f>
      </x:c>
    </x:row>
    <x:row r="153">
      <x:c r="A153" s="13"/>
      <x:c r="B153" s="13"/>
      <x:c r="C153" s="18"/>
      <x:c r="D153" s="18"/>
      <x:c r="E153" s="13"/>
      <x:c r="F153" s="13"/>
      <x:c r="G153" s="13"/>
      <x:c r="H153" s="13"/>
      <x:c r="I153" s="13"/>
      <x:c r="J153" s="13"/>
      <x:c r="K153" s="13"/>
      <x:c r="L153" s="17" t="str">
        <x:f>IF(O153&lt;&gt;"OK","",IFERROR(H153*INDEX(Colaboradores!$F$5:$F$104,MATCH(B153,Colaboradores!$A$5:$A$104,0)),""))</x:f>
      </x:c>
      <x:c r="M153" s="18"/>
      <x:c r="N153" s="13"/>
      <x:c r="O153" t="str">
        <x:f>IF(A153="","",IF(K153="Cancelada","CANCELADA",IF(OR(COUNTIF($A$5:$A$304,A153)&lt;&gt;1,COUNTIF(Colaboradores!$A$5:$A$104,B153)&lt;&gt;1,NOT(ISNUMBER(C153)),NOT(ISNUMBER(D153)),D153&lt;C153,NOT(ISNUMBER(H153)),H153&lt;=0,NOT(ISNUMBER(I153)),I153&lt;0,COUNTIF(Listas!$E$4:$E$6,K153)&lt;&gt;1),"REVISAR DADOS",IF(EOMONTH(C153,0)&lt;&gt;EOMONTH(D153,0),"DIVIDA POR MÊS","OK"))))</x:f>
      </x:c>
      <x:c r="P153" t="str">
        <x:f>IF(O153&lt;&gt;"OK","",IFERROR(INDEX(Colaboradores!$G$5:$G$104,MATCH(B153,Colaboradores!$A$5:$A$104,0)),""))</x:f>
      </x:c>
      <x:c r="Q153" t="str">
        <x:f>IF(O153&lt;&gt;"OK","",IFERROR(INDEX(Colaboradores!$C$5:$C$104,MATCH(B153,Colaboradores!$A$5:$A$104,0)),""))</x:f>
      </x:c>
    </x:row>
    <x:row r="154">
      <x:c r="A154" s="13"/>
      <x:c r="B154" s="13"/>
      <x:c r="C154" s="18"/>
      <x:c r="D154" s="18"/>
      <x:c r="E154" s="13"/>
      <x:c r="F154" s="13"/>
      <x:c r="G154" s="13"/>
      <x:c r="H154" s="13"/>
      <x:c r="I154" s="13"/>
      <x:c r="J154" s="13"/>
      <x:c r="K154" s="13"/>
      <x:c r="L154" s="17" t="str">
        <x:f>IF(O154&lt;&gt;"OK","",IFERROR(H154*INDEX(Colaboradores!$F$5:$F$104,MATCH(B154,Colaboradores!$A$5:$A$104,0)),""))</x:f>
      </x:c>
      <x:c r="M154" s="18"/>
      <x:c r="N154" s="13"/>
      <x:c r="O154" t="str">
        <x:f>IF(A154="","",IF(K154="Cancelada","CANCELADA",IF(OR(COUNTIF($A$5:$A$304,A154)&lt;&gt;1,COUNTIF(Colaboradores!$A$5:$A$104,B154)&lt;&gt;1,NOT(ISNUMBER(C154)),NOT(ISNUMBER(D154)),D154&lt;C154,NOT(ISNUMBER(H154)),H154&lt;=0,NOT(ISNUMBER(I154)),I154&lt;0,COUNTIF(Listas!$E$4:$E$6,K154)&lt;&gt;1),"REVISAR DADOS",IF(EOMONTH(C154,0)&lt;&gt;EOMONTH(D154,0),"DIVIDA POR MÊS","OK"))))</x:f>
      </x:c>
      <x:c r="P154" t="str">
        <x:f>IF(O154&lt;&gt;"OK","",IFERROR(INDEX(Colaboradores!$G$5:$G$104,MATCH(B154,Colaboradores!$A$5:$A$104,0)),""))</x:f>
      </x:c>
      <x:c r="Q154" t="str">
        <x:f>IF(O154&lt;&gt;"OK","",IFERROR(INDEX(Colaboradores!$C$5:$C$104,MATCH(B154,Colaboradores!$A$5:$A$104,0)),""))</x:f>
      </x:c>
    </x:row>
    <x:row r="155">
      <x:c r="A155" s="13"/>
      <x:c r="B155" s="13"/>
      <x:c r="C155" s="18"/>
      <x:c r="D155" s="18"/>
      <x:c r="E155" s="13"/>
      <x:c r="F155" s="13"/>
      <x:c r="G155" s="13"/>
      <x:c r="H155" s="13"/>
      <x:c r="I155" s="13"/>
      <x:c r="J155" s="13"/>
      <x:c r="K155" s="13"/>
      <x:c r="L155" s="17" t="str">
        <x:f>IF(O155&lt;&gt;"OK","",IFERROR(H155*INDEX(Colaboradores!$F$5:$F$104,MATCH(B155,Colaboradores!$A$5:$A$104,0)),""))</x:f>
      </x:c>
      <x:c r="M155" s="18"/>
      <x:c r="N155" s="13"/>
      <x:c r="O155" t="str">
        <x:f>IF(A155="","",IF(K155="Cancelada","CANCELADA",IF(OR(COUNTIF($A$5:$A$304,A155)&lt;&gt;1,COUNTIF(Colaboradores!$A$5:$A$104,B155)&lt;&gt;1,NOT(ISNUMBER(C155)),NOT(ISNUMBER(D155)),D155&lt;C155,NOT(ISNUMBER(H155)),H155&lt;=0,NOT(ISNUMBER(I155)),I155&lt;0,COUNTIF(Listas!$E$4:$E$6,K155)&lt;&gt;1),"REVISAR DADOS",IF(EOMONTH(C155,0)&lt;&gt;EOMONTH(D155,0),"DIVIDA POR MÊS","OK"))))</x:f>
      </x:c>
      <x:c r="P155" t="str">
        <x:f>IF(O155&lt;&gt;"OK","",IFERROR(INDEX(Colaboradores!$G$5:$G$104,MATCH(B155,Colaboradores!$A$5:$A$104,0)),""))</x:f>
      </x:c>
      <x:c r="Q155" t="str">
        <x:f>IF(O155&lt;&gt;"OK","",IFERROR(INDEX(Colaboradores!$C$5:$C$104,MATCH(B155,Colaboradores!$A$5:$A$104,0)),""))</x:f>
      </x:c>
    </x:row>
    <x:row r="156">
      <x:c r="A156" s="13"/>
      <x:c r="B156" s="13"/>
      <x:c r="C156" s="18"/>
      <x:c r="D156" s="18"/>
      <x:c r="E156" s="13"/>
      <x:c r="F156" s="13"/>
      <x:c r="G156" s="13"/>
      <x:c r="H156" s="13"/>
      <x:c r="I156" s="13"/>
      <x:c r="J156" s="13"/>
      <x:c r="K156" s="13"/>
      <x:c r="L156" s="17" t="str">
        <x:f>IF(O156&lt;&gt;"OK","",IFERROR(H156*INDEX(Colaboradores!$F$5:$F$104,MATCH(B156,Colaboradores!$A$5:$A$104,0)),""))</x:f>
      </x:c>
      <x:c r="M156" s="18"/>
      <x:c r="N156" s="13"/>
      <x:c r="O156" t="str">
        <x:f>IF(A156="","",IF(K156="Cancelada","CANCELADA",IF(OR(COUNTIF($A$5:$A$304,A156)&lt;&gt;1,COUNTIF(Colaboradores!$A$5:$A$104,B156)&lt;&gt;1,NOT(ISNUMBER(C156)),NOT(ISNUMBER(D156)),D156&lt;C156,NOT(ISNUMBER(H156)),H156&lt;=0,NOT(ISNUMBER(I156)),I156&lt;0,COUNTIF(Listas!$E$4:$E$6,K156)&lt;&gt;1),"REVISAR DADOS",IF(EOMONTH(C156,0)&lt;&gt;EOMONTH(D156,0),"DIVIDA POR MÊS","OK"))))</x:f>
      </x:c>
      <x:c r="P156" t="str">
        <x:f>IF(O156&lt;&gt;"OK","",IFERROR(INDEX(Colaboradores!$G$5:$G$104,MATCH(B156,Colaboradores!$A$5:$A$104,0)),""))</x:f>
      </x:c>
      <x:c r="Q156" t="str">
        <x:f>IF(O156&lt;&gt;"OK","",IFERROR(INDEX(Colaboradores!$C$5:$C$104,MATCH(B156,Colaboradores!$A$5:$A$104,0)),""))</x:f>
      </x:c>
    </x:row>
    <x:row r="157">
      <x:c r="A157" s="13"/>
      <x:c r="B157" s="13"/>
      <x:c r="C157" s="18"/>
      <x:c r="D157" s="18"/>
      <x:c r="E157" s="13"/>
      <x:c r="F157" s="13"/>
      <x:c r="G157" s="13"/>
      <x:c r="H157" s="13"/>
      <x:c r="I157" s="13"/>
      <x:c r="J157" s="13"/>
      <x:c r="K157" s="13"/>
      <x:c r="L157" s="17" t="str">
        <x:f>IF(O157&lt;&gt;"OK","",IFERROR(H157*INDEX(Colaboradores!$F$5:$F$104,MATCH(B157,Colaboradores!$A$5:$A$104,0)),""))</x:f>
      </x:c>
      <x:c r="M157" s="18"/>
      <x:c r="N157" s="13"/>
      <x:c r="O157" t="str">
        <x:f>IF(A157="","",IF(K157="Cancelada","CANCELADA",IF(OR(COUNTIF($A$5:$A$304,A157)&lt;&gt;1,COUNTIF(Colaboradores!$A$5:$A$104,B157)&lt;&gt;1,NOT(ISNUMBER(C157)),NOT(ISNUMBER(D157)),D157&lt;C157,NOT(ISNUMBER(H157)),H157&lt;=0,NOT(ISNUMBER(I157)),I157&lt;0,COUNTIF(Listas!$E$4:$E$6,K157)&lt;&gt;1),"REVISAR DADOS",IF(EOMONTH(C157,0)&lt;&gt;EOMONTH(D157,0),"DIVIDA POR MÊS","OK"))))</x:f>
      </x:c>
      <x:c r="P157" t="str">
        <x:f>IF(O157&lt;&gt;"OK","",IFERROR(INDEX(Colaboradores!$G$5:$G$104,MATCH(B157,Colaboradores!$A$5:$A$104,0)),""))</x:f>
      </x:c>
      <x:c r="Q157" t="str">
        <x:f>IF(O157&lt;&gt;"OK","",IFERROR(INDEX(Colaboradores!$C$5:$C$104,MATCH(B157,Colaboradores!$A$5:$A$104,0)),""))</x:f>
      </x:c>
    </x:row>
    <x:row r="158">
      <x:c r="A158" s="13"/>
      <x:c r="B158" s="13"/>
      <x:c r="C158" s="18"/>
      <x:c r="D158" s="18"/>
      <x:c r="E158" s="13"/>
      <x:c r="F158" s="13"/>
      <x:c r="G158" s="13"/>
      <x:c r="H158" s="13"/>
      <x:c r="I158" s="13"/>
      <x:c r="J158" s="13"/>
      <x:c r="K158" s="13"/>
      <x:c r="L158" s="17" t="str">
        <x:f>IF(O158&lt;&gt;"OK","",IFERROR(H158*INDEX(Colaboradores!$F$5:$F$104,MATCH(B158,Colaboradores!$A$5:$A$104,0)),""))</x:f>
      </x:c>
      <x:c r="M158" s="18"/>
      <x:c r="N158" s="13"/>
      <x:c r="O158" t="str">
        <x:f>IF(A158="","",IF(K158="Cancelada","CANCELADA",IF(OR(COUNTIF($A$5:$A$304,A158)&lt;&gt;1,COUNTIF(Colaboradores!$A$5:$A$104,B158)&lt;&gt;1,NOT(ISNUMBER(C158)),NOT(ISNUMBER(D158)),D158&lt;C158,NOT(ISNUMBER(H158)),H158&lt;=0,NOT(ISNUMBER(I158)),I158&lt;0,COUNTIF(Listas!$E$4:$E$6,K158)&lt;&gt;1),"REVISAR DADOS",IF(EOMONTH(C158,0)&lt;&gt;EOMONTH(D158,0),"DIVIDA POR MÊS","OK"))))</x:f>
      </x:c>
      <x:c r="P158" t="str">
        <x:f>IF(O158&lt;&gt;"OK","",IFERROR(INDEX(Colaboradores!$G$5:$G$104,MATCH(B158,Colaboradores!$A$5:$A$104,0)),""))</x:f>
      </x:c>
      <x:c r="Q158" t="str">
        <x:f>IF(O158&lt;&gt;"OK","",IFERROR(INDEX(Colaboradores!$C$5:$C$104,MATCH(B158,Colaboradores!$A$5:$A$104,0)),""))</x:f>
      </x:c>
    </x:row>
    <x:row r="159">
      <x:c r="A159" s="13"/>
      <x:c r="B159" s="13"/>
      <x:c r="C159" s="18"/>
      <x:c r="D159" s="18"/>
      <x:c r="E159" s="13"/>
      <x:c r="F159" s="13"/>
      <x:c r="G159" s="13"/>
      <x:c r="H159" s="13"/>
      <x:c r="I159" s="13"/>
      <x:c r="J159" s="13"/>
      <x:c r="K159" s="13"/>
      <x:c r="L159" s="17" t="str">
        <x:f>IF(O159&lt;&gt;"OK","",IFERROR(H159*INDEX(Colaboradores!$F$5:$F$104,MATCH(B159,Colaboradores!$A$5:$A$104,0)),""))</x:f>
      </x:c>
      <x:c r="M159" s="18"/>
      <x:c r="N159" s="13"/>
      <x:c r="O159" t="str">
        <x:f>IF(A159="","",IF(K159="Cancelada","CANCELADA",IF(OR(COUNTIF($A$5:$A$304,A159)&lt;&gt;1,COUNTIF(Colaboradores!$A$5:$A$104,B159)&lt;&gt;1,NOT(ISNUMBER(C159)),NOT(ISNUMBER(D159)),D159&lt;C159,NOT(ISNUMBER(H159)),H159&lt;=0,NOT(ISNUMBER(I159)),I159&lt;0,COUNTIF(Listas!$E$4:$E$6,K159)&lt;&gt;1),"REVISAR DADOS",IF(EOMONTH(C159,0)&lt;&gt;EOMONTH(D159,0),"DIVIDA POR MÊS","OK"))))</x:f>
      </x:c>
      <x:c r="P159" t="str">
        <x:f>IF(O159&lt;&gt;"OK","",IFERROR(INDEX(Colaboradores!$G$5:$G$104,MATCH(B159,Colaboradores!$A$5:$A$104,0)),""))</x:f>
      </x:c>
      <x:c r="Q159" t="str">
        <x:f>IF(O159&lt;&gt;"OK","",IFERROR(INDEX(Colaboradores!$C$5:$C$104,MATCH(B159,Colaboradores!$A$5:$A$104,0)),""))</x:f>
      </x:c>
    </x:row>
    <x:row r="160">
      <x:c r="A160" s="13"/>
      <x:c r="B160" s="13"/>
      <x:c r="C160" s="18"/>
      <x:c r="D160" s="18"/>
      <x:c r="E160" s="13"/>
      <x:c r="F160" s="13"/>
      <x:c r="G160" s="13"/>
      <x:c r="H160" s="13"/>
      <x:c r="I160" s="13"/>
      <x:c r="J160" s="13"/>
      <x:c r="K160" s="13"/>
      <x:c r="L160" s="17" t="str">
        <x:f>IF(O160&lt;&gt;"OK","",IFERROR(H160*INDEX(Colaboradores!$F$5:$F$104,MATCH(B160,Colaboradores!$A$5:$A$104,0)),""))</x:f>
      </x:c>
      <x:c r="M160" s="18"/>
      <x:c r="N160" s="13"/>
      <x:c r="O160" t="str">
        <x:f>IF(A160="","",IF(K160="Cancelada","CANCELADA",IF(OR(COUNTIF($A$5:$A$304,A160)&lt;&gt;1,COUNTIF(Colaboradores!$A$5:$A$104,B160)&lt;&gt;1,NOT(ISNUMBER(C160)),NOT(ISNUMBER(D160)),D160&lt;C160,NOT(ISNUMBER(H160)),H160&lt;=0,NOT(ISNUMBER(I160)),I160&lt;0,COUNTIF(Listas!$E$4:$E$6,K160)&lt;&gt;1),"REVISAR DADOS",IF(EOMONTH(C160,0)&lt;&gt;EOMONTH(D160,0),"DIVIDA POR MÊS","OK"))))</x:f>
      </x:c>
      <x:c r="P160" t="str">
        <x:f>IF(O160&lt;&gt;"OK","",IFERROR(INDEX(Colaboradores!$G$5:$G$104,MATCH(B160,Colaboradores!$A$5:$A$104,0)),""))</x:f>
      </x:c>
      <x:c r="Q160" t="str">
        <x:f>IF(O160&lt;&gt;"OK","",IFERROR(INDEX(Colaboradores!$C$5:$C$104,MATCH(B160,Colaboradores!$A$5:$A$104,0)),""))</x:f>
      </x:c>
    </x:row>
    <x:row r="161">
      <x:c r="A161" s="13"/>
      <x:c r="B161" s="13"/>
      <x:c r="C161" s="18"/>
      <x:c r="D161" s="18"/>
      <x:c r="E161" s="13"/>
      <x:c r="F161" s="13"/>
      <x:c r="G161" s="13"/>
      <x:c r="H161" s="13"/>
      <x:c r="I161" s="13"/>
      <x:c r="J161" s="13"/>
      <x:c r="K161" s="13"/>
      <x:c r="L161" s="17" t="str">
        <x:f>IF(O161&lt;&gt;"OK","",IFERROR(H161*INDEX(Colaboradores!$F$5:$F$104,MATCH(B161,Colaboradores!$A$5:$A$104,0)),""))</x:f>
      </x:c>
      <x:c r="M161" s="18"/>
      <x:c r="N161" s="13"/>
      <x:c r="O161" t="str">
        <x:f>IF(A161="","",IF(K161="Cancelada","CANCELADA",IF(OR(COUNTIF($A$5:$A$304,A161)&lt;&gt;1,COUNTIF(Colaboradores!$A$5:$A$104,B161)&lt;&gt;1,NOT(ISNUMBER(C161)),NOT(ISNUMBER(D161)),D161&lt;C161,NOT(ISNUMBER(H161)),H161&lt;=0,NOT(ISNUMBER(I161)),I161&lt;0,COUNTIF(Listas!$E$4:$E$6,K161)&lt;&gt;1),"REVISAR DADOS",IF(EOMONTH(C161,0)&lt;&gt;EOMONTH(D161,0),"DIVIDA POR MÊS","OK"))))</x:f>
      </x:c>
      <x:c r="P161" t="str">
        <x:f>IF(O161&lt;&gt;"OK","",IFERROR(INDEX(Colaboradores!$G$5:$G$104,MATCH(B161,Colaboradores!$A$5:$A$104,0)),""))</x:f>
      </x:c>
      <x:c r="Q161" t="str">
        <x:f>IF(O161&lt;&gt;"OK","",IFERROR(INDEX(Colaboradores!$C$5:$C$104,MATCH(B161,Colaboradores!$A$5:$A$104,0)),""))</x:f>
      </x:c>
    </x:row>
    <x:row r="162">
      <x:c r="A162" s="13"/>
      <x:c r="B162" s="13"/>
      <x:c r="C162" s="18"/>
      <x:c r="D162" s="18"/>
      <x:c r="E162" s="13"/>
      <x:c r="F162" s="13"/>
      <x:c r="G162" s="13"/>
      <x:c r="H162" s="13"/>
      <x:c r="I162" s="13"/>
      <x:c r="J162" s="13"/>
      <x:c r="K162" s="13"/>
      <x:c r="L162" s="17" t="str">
        <x:f>IF(O162&lt;&gt;"OK","",IFERROR(H162*INDEX(Colaboradores!$F$5:$F$104,MATCH(B162,Colaboradores!$A$5:$A$104,0)),""))</x:f>
      </x:c>
      <x:c r="M162" s="18"/>
      <x:c r="N162" s="13"/>
      <x:c r="O162" t="str">
        <x:f>IF(A162="","",IF(K162="Cancelada","CANCELADA",IF(OR(COUNTIF($A$5:$A$304,A162)&lt;&gt;1,COUNTIF(Colaboradores!$A$5:$A$104,B162)&lt;&gt;1,NOT(ISNUMBER(C162)),NOT(ISNUMBER(D162)),D162&lt;C162,NOT(ISNUMBER(H162)),H162&lt;=0,NOT(ISNUMBER(I162)),I162&lt;0,COUNTIF(Listas!$E$4:$E$6,K162)&lt;&gt;1),"REVISAR DADOS",IF(EOMONTH(C162,0)&lt;&gt;EOMONTH(D162,0),"DIVIDA POR MÊS","OK"))))</x:f>
      </x:c>
      <x:c r="P162" t="str">
        <x:f>IF(O162&lt;&gt;"OK","",IFERROR(INDEX(Colaboradores!$G$5:$G$104,MATCH(B162,Colaboradores!$A$5:$A$104,0)),""))</x:f>
      </x:c>
      <x:c r="Q162" t="str">
        <x:f>IF(O162&lt;&gt;"OK","",IFERROR(INDEX(Colaboradores!$C$5:$C$104,MATCH(B162,Colaboradores!$A$5:$A$104,0)),""))</x:f>
      </x:c>
    </x:row>
    <x:row r="163">
      <x:c r="A163" s="13"/>
      <x:c r="B163" s="13"/>
      <x:c r="C163" s="18"/>
      <x:c r="D163" s="18"/>
      <x:c r="E163" s="13"/>
      <x:c r="F163" s="13"/>
      <x:c r="G163" s="13"/>
      <x:c r="H163" s="13"/>
      <x:c r="I163" s="13"/>
      <x:c r="J163" s="13"/>
      <x:c r="K163" s="13"/>
      <x:c r="L163" s="17" t="str">
        <x:f>IF(O163&lt;&gt;"OK","",IFERROR(H163*INDEX(Colaboradores!$F$5:$F$104,MATCH(B163,Colaboradores!$A$5:$A$104,0)),""))</x:f>
      </x:c>
      <x:c r="M163" s="18"/>
      <x:c r="N163" s="13"/>
      <x:c r="O163" t="str">
        <x:f>IF(A163="","",IF(K163="Cancelada","CANCELADA",IF(OR(COUNTIF($A$5:$A$304,A163)&lt;&gt;1,COUNTIF(Colaboradores!$A$5:$A$104,B163)&lt;&gt;1,NOT(ISNUMBER(C163)),NOT(ISNUMBER(D163)),D163&lt;C163,NOT(ISNUMBER(H163)),H163&lt;=0,NOT(ISNUMBER(I163)),I163&lt;0,COUNTIF(Listas!$E$4:$E$6,K163)&lt;&gt;1),"REVISAR DADOS",IF(EOMONTH(C163,0)&lt;&gt;EOMONTH(D163,0),"DIVIDA POR MÊS","OK"))))</x:f>
      </x:c>
      <x:c r="P163" t="str">
        <x:f>IF(O163&lt;&gt;"OK","",IFERROR(INDEX(Colaboradores!$G$5:$G$104,MATCH(B163,Colaboradores!$A$5:$A$104,0)),""))</x:f>
      </x:c>
      <x:c r="Q163" t="str">
        <x:f>IF(O163&lt;&gt;"OK","",IFERROR(INDEX(Colaboradores!$C$5:$C$104,MATCH(B163,Colaboradores!$A$5:$A$104,0)),""))</x:f>
      </x:c>
    </x:row>
    <x:row r="164">
      <x:c r="A164" s="13"/>
      <x:c r="B164" s="13"/>
      <x:c r="C164" s="18"/>
      <x:c r="D164" s="18"/>
      <x:c r="E164" s="13"/>
      <x:c r="F164" s="13"/>
      <x:c r="G164" s="13"/>
      <x:c r="H164" s="13"/>
      <x:c r="I164" s="13"/>
      <x:c r="J164" s="13"/>
      <x:c r="K164" s="13"/>
      <x:c r="L164" s="17" t="str">
        <x:f>IF(O164&lt;&gt;"OK","",IFERROR(H164*INDEX(Colaboradores!$F$5:$F$104,MATCH(B164,Colaboradores!$A$5:$A$104,0)),""))</x:f>
      </x:c>
      <x:c r="M164" s="18"/>
      <x:c r="N164" s="13"/>
      <x:c r="O164" t="str">
        <x:f>IF(A164="","",IF(K164="Cancelada","CANCELADA",IF(OR(COUNTIF($A$5:$A$304,A164)&lt;&gt;1,COUNTIF(Colaboradores!$A$5:$A$104,B164)&lt;&gt;1,NOT(ISNUMBER(C164)),NOT(ISNUMBER(D164)),D164&lt;C164,NOT(ISNUMBER(H164)),H164&lt;=0,NOT(ISNUMBER(I164)),I164&lt;0,COUNTIF(Listas!$E$4:$E$6,K164)&lt;&gt;1),"REVISAR DADOS",IF(EOMONTH(C164,0)&lt;&gt;EOMONTH(D164,0),"DIVIDA POR MÊS","OK"))))</x:f>
      </x:c>
      <x:c r="P164" t="str">
        <x:f>IF(O164&lt;&gt;"OK","",IFERROR(INDEX(Colaboradores!$G$5:$G$104,MATCH(B164,Colaboradores!$A$5:$A$104,0)),""))</x:f>
      </x:c>
      <x:c r="Q164" t="str">
        <x:f>IF(O164&lt;&gt;"OK","",IFERROR(INDEX(Colaboradores!$C$5:$C$104,MATCH(B164,Colaboradores!$A$5:$A$104,0)),""))</x:f>
      </x:c>
    </x:row>
    <x:row r="165">
      <x:c r="A165" s="13"/>
      <x:c r="B165" s="13"/>
      <x:c r="C165" s="18"/>
      <x:c r="D165" s="18"/>
      <x:c r="E165" s="13"/>
      <x:c r="F165" s="13"/>
      <x:c r="G165" s="13"/>
      <x:c r="H165" s="13"/>
      <x:c r="I165" s="13"/>
      <x:c r="J165" s="13"/>
      <x:c r="K165" s="13"/>
      <x:c r="L165" s="17" t="str">
        <x:f>IF(O165&lt;&gt;"OK","",IFERROR(H165*INDEX(Colaboradores!$F$5:$F$104,MATCH(B165,Colaboradores!$A$5:$A$104,0)),""))</x:f>
      </x:c>
      <x:c r="M165" s="18"/>
      <x:c r="N165" s="13"/>
      <x:c r="O165" t="str">
        <x:f>IF(A165="","",IF(K165="Cancelada","CANCELADA",IF(OR(COUNTIF($A$5:$A$304,A165)&lt;&gt;1,COUNTIF(Colaboradores!$A$5:$A$104,B165)&lt;&gt;1,NOT(ISNUMBER(C165)),NOT(ISNUMBER(D165)),D165&lt;C165,NOT(ISNUMBER(H165)),H165&lt;=0,NOT(ISNUMBER(I165)),I165&lt;0,COUNTIF(Listas!$E$4:$E$6,K165)&lt;&gt;1),"REVISAR DADOS",IF(EOMONTH(C165,0)&lt;&gt;EOMONTH(D165,0),"DIVIDA POR MÊS","OK"))))</x:f>
      </x:c>
      <x:c r="P165" t="str">
        <x:f>IF(O165&lt;&gt;"OK","",IFERROR(INDEX(Colaboradores!$G$5:$G$104,MATCH(B165,Colaboradores!$A$5:$A$104,0)),""))</x:f>
      </x:c>
      <x:c r="Q165" t="str">
        <x:f>IF(O165&lt;&gt;"OK","",IFERROR(INDEX(Colaboradores!$C$5:$C$104,MATCH(B165,Colaboradores!$A$5:$A$104,0)),""))</x:f>
      </x:c>
    </x:row>
    <x:row r="166">
      <x:c r="A166" s="13"/>
      <x:c r="B166" s="13"/>
      <x:c r="C166" s="18"/>
      <x:c r="D166" s="18"/>
      <x:c r="E166" s="13"/>
      <x:c r="F166" s="13"/>
      <x:c r="G166" s="13"/>
      <x:c r="H166" s="13"/>
      <x:c r="I166" s="13"/>
      <x:c r="J166" s="13"/>
      <x:c r="K166" s="13"/>
      <x:c r="L166" s="17" t="str">
        <x:f>IF(O166&lt;&gt;"OK","",IFERROR(H166*INDEX(Colaboradores!$F$5:$F$104,MATCH(B166,Colaboradores!$A$5:$A$104,0)),""))</x:f>
      </x:c>
      <x:c r="M166" s="18"/>
      <x:c r="N166" s="13"/>
      <x:c r="O166" t="str">
        <x:f>IF(A166="","",IF(K166="Cancelada","CANCELADA",IF(OR(COUNTIF($A$5:$A$304,A166)&lt;&gt;1,COUNTIF(Colaboradores!$A$5:$A$104,B166)&lt;&gt;1,NOT(ISNUMBER(C166)),NOT(ISNUMBER(D166)),D166&lt;C166,NOT(ISNUMBER(H166)),H166&lt;=0,NOT(ISNUMBER(I166)),I166&lt;0,COUNTIF(Listas!$E$4:$E$6,K166)&lt;&gt;1),"REVISAR DADOS",IF(EOMONTH(C166,0)&lt;&gt;EOMONTH(D166,0),"DIVIDA POR MÊS","OK"))))</x:f>
      </x:c>
      <x:c r="P166" t="str">
        <x:f>IF(O166&lt;&gt;"OK","",IFERROR(INDEX(Colaboradores!$G$5:$G$104,MATCH(B166,Colaboradores!$A$5:$A$104,0)),""))</x:f>
      </x:c>
      <x:c r="Q166" t="str">
        <x:f>IF(O166&lt;&gt;"OK","",IFERROR(INDEX(Colaboradores!$C$5:$C$104,MATCH(B166,Colaboradores!$A$5:$A$104,0)),""))</x:f>
      </x:c>
    </x:row>
    <x:row r="167">
      <x:c r="A167" s="13"/>
      <x:c r="B167" s="13"/>
      <x:c r="C167" s="18"/>
      <x:c r="D167" s="18"/>
      <x:c r="E167" s="13"/>
      <x:c r="F167" s="13"/>
      <x:c r="G167" s="13"/>
      <x:c r="H167" s="13"/>
      <x:c r="I167" s="13"/>
      <x:c r="J167" s="13"/>
      <x:c r="K167" s="13"/>
      <x:c r="L167" s="17" t="str">
        <x:f>IF(O167&lt;&gt;"OK","",IFERROR(H167*INDEX(Colaboradores!$F$5:$F$104,MATCH(B167,Colaboradores!$A$5:$A$104,0)),""))</x:f>
      </x:c>
      <x:c r="M167" s="18"/>
      <x:c r="N167" s="13"/>
      <x:c r="O167" t="str">
        <x:f>IF(A167="","",IF(K167="Cancelada","CANCELADA",IF(OR(COUNTIF($A$5:$A$304,A167)&lt;&gt;1,COUNTIF(Colaboradores!$A$5:$A$104,B167)&lt;&gt;1,NOT(ISNUMBER(C167)),NOT(ISNUMBER(D167)),D167&lt;C167,NOT(ISNUMBER(H167)),H167&lt;=0,NOT(ISNUMBER(I167)),I167&lt;0,COUNTIF(Listas!$E$4:$E$6,K167)&lt;&gt;1),"REVISAR DADOS",IF(EOMONTH(C167,0)&lt;&gt;EOMONTH(D167,0),"DIVIDA POR MÊS","OK"))))</x:f>
      </x:c>
      <x:c r="P167" t="str">
        <x:f>IF(O167&lt;&gt;"OK","",IFERROR(INDEX(Colaboradores!$G$5:$G$104,MATCH(B167,Colaboradores!$A$5:$A$104,0)),""))</x:f>
      </x:c>
      <x:c r="Q167" t="str">
        <x:f>IF(O167&lt;&gt;"OK","",IFERROR(INDEX(Colaboradores!$C$5:$C$104,MATCH(B167,Colaboradores!$A$5:$A$104,0)),""))</x:f>
      </x:c>
    </x:row>
    <x:row r="168">
      <x:c r="A168" s="13"/>
      <x:c r="B168" s="13"/>
      <x:c r="C168" s="18"/>
      <x:c r="D168" s="18"/>
      <x:c r="E168" s="13"/>
      <x:c r="F168" s="13"/>
      <x:c r="G168" s="13"/>
      <x:c r="H168" s="13"/>
      <x:c r="I168" s="13"/>
      <x:c r="J168" s="13"/>
      <x:c r="K168" s="13"/>
      <x:c r="L168" s="17" t="str">
        <x:f>IF(O168&lt;&gt;"OK","",IFERROR(H168*INDEX(Colaboradores!$F$5:$F$104,MATCH(B168,Colaboradores!$A$5:$A$104,0)),""))</x:f>
      </x:c>
      <x:c r="M168" s="18"/>
      <x:c r="N168" s="13"/>
      <x:c r="O168" t="str">
        <x:f>IF(A168="","",IF(K168="Cancelada","CANCELADA",IF(OR(COUNTIF($A$5:$A$304,A168)&lt;&gt;1,COUNTIF(Colaboradores!$A$5:$A$104,B168)&lt;&gt;1,NOT(ISNUMBER(C168)),NOT(ISNUMBER(D168)),D168&lt;C168,NOT(ISNUMBER(H168)),H168&lt;=0,NOT(ISNUMBER(I168)),I168&lt;0,COUNTIF(Listas!$E$4:$E$6,K168)&lt;&gt;1),"REVISAR DADOS",IF(EOMONTH(C168,0)&lt;&gt;EOMONTH(D168,0),"DIVIDA POR MÊS","OK"))))</x:f>
      </x:c>
      <x:c r="P168" t="str">
        <x:f>IF(O168&lt;&gt;"OK","",IFERROR(INDEX(Colaboradores!$G$5:$G$104,MATCH(B168,Colaboradores!$A$5:$A$104,0)),""))</x:f>
      </x:c>
      <x:c r="Q168" t="str">
        <x:f>IF(O168&lt;&gt;"OK","",IFERROR(INDEX(Colaboradores!$C$5:$C$104,MATCH(B168,Colaboradores!$A$5:$A$104,0)),""))</x:f>
      </x:c>
    </x:row>
    <x:row r="169">
      <x:c r="A169" s="13"/>
      <x:c r="B169" s="13"/>
      <x:c r="C169" s="18"/>
      <x:c r="D169" s="18"/>
      <x:c r="E169" s="13"/>
      <x:c r="F169" s="13"/>
      <x:c r="G169" s="13"/>
      <x:c r="H169" s="13"/>
      <x:c r="I169" s="13"/>
      <x:c r="J169" s="13"/>
      <x:c r="K169" s="13"/>
      <x:c r="L169" s="17" t="str">
        <x:f>IF(O169&lt;&gt;"OK","",IFERROR(H169*INDEX(Colaboradores!$F$5:$F$104,MATCH(B169,Colaboradores!$A$5:$A$104,0)),""))</x:f>
      </x:c>
      <x:c r="M169" s="18"/>
      <x:c r="N169" s="13"/>
      <x:c r="O169" t="str">
        <x:f>IF(A169="","",IF(K169="Cancelada","CANCELADA",IF(OR(COUNTIF($A$5:$A$304,A169)&lt;&gt;1,COUNTIF(Colaboradores!$A$5:$A$104,B169)&lt;&gt;1,NOT(ISNUMBER(C169)),NOT(ISNUMBER(D169)),D169&lt;C169,NOT(ISNUMBER(H169)),H169&lt;=0,NOT(ISNUMBER(I169)),I169&lt;0,COUNTIF(Listas!$E$4:$E$6,K169)&lt;&gt;1),"REVISAR DADOS",IF(EOMONTH(C169,0)&lt;&gt;EOMONTH(D169,0),"DIVIDA POR MÊS","OK"))))</x:f>
      </x:c>
      <x:c r="P169" t="str">
        <x:f>IF(O169&lt;&gt;"OK","",IFERROR(INDEX(Colaboradores!$G$5:$G$104,MATCH(B169,Colaboradores!$A$5:$A$104,0)),""))</x:f>
      </x:c>
      <x:c r="Q169" t="str">
        <x:f>IF(O169&lt;&gt;"OK","",IFERROR(INDEX(Colaboradores!$C$5:$C$104,MATCH(B169,Colaboradores!$A$5:$A$104,0)),""))</x:f>
      </x:c>
    </x:row>
    <x:row r="170">
      <x:c r="A170" s="13"/>
      <x:c r="B170" s="13"/>
      <x:c r="C170" s="18"/>
      <x:c r="D170" s="18"/>
      <x:c r="E170" s="13"/>
      <x:c r="F170" s="13"/>
      <x:c r="G170" s="13"/>
      <x:c r="H170" s="13"/>
      <x:c r="I170" s="13"/>
      <x:c r="J170" s="13"/>
      <x:c r="K170" s="13"/>
      <x:c r="L170" s="17" t="str">
        <x:f>IF(O170&lt;&gt;"OK","",IFERROR(H170*INDEX(Colaboradores!$F$5:$F$104,MATCH(B170,Colaboradores!$A$5:$A$104,0)),""))</x:f>
      </x:c>
      <x:c r="M170" s="18"/>
      <x:c r="N170" s="13"/>
      <x:c r="O170" t="str">
        <x:f>IF(A170="","",IF(K170="Cancelada","CANCELADA",IF(OR(COUNTIF($A$5:$A$304,A170)&lt;&gt;1,COUNTIF(Colaboradores!$A$5:$A$104,B170)&lt;&gt;1,NOT(ISNUMBER(C170)),NOT(ISNUMBER(D170)),D170&lt;C170,NOT(ISNUMBER(H170)),H170&lt;=0,NOT(ISNUMBER(I170)),I170&lt;0,COUNTIF(Listas!$E$4:$E$6,K170)&lt;&gt;1),"REVISAR DADOS",IF(EOMONTH(C170,0)&lt;&gt;EOMONTH(D170,0),"DIVIDA POR MÊS","OK"))))</x:f>
      </x:c>
      <x:c r="P170" t="str">
        <x:f>IF(O170&lt;&gt;"OK","",IFERROR(INDEX(Colaboradores!$G$5:$G$104,MATCH(B170,Colaboradores!$A$5:$A$104,0)),""))</x:f>
      </x:c>
      <x:c r="Q170" t="str">
        <x:f>IF(O170&lt;&gt;"OK","",IFERROR(INDEX(Colaboradores!$C$5:$C$104,MATCH(B170,Colaboradores!$A$5:$A$104,0)),""))</x:f>
      </x:c>
    </x:row>
    <x:row r="171">
      <x:c r="A171" s="13"/>
      <x:c r="B171" s="13"/>
      <x:c r="C171" s="18"/>
      <x:c r="D171" s="18"/>
      <x:c r="E171" s="13"/>
      <x:c r="F171" s="13"/>
      <x:c r="G171" s="13"/>
      <x:c r="H171" s="13"/>
      <x:c r="I171" s="13"/>
      <x:c r="J171" s="13"/>
      <x:c r="K171" s="13"/>
      <x:c r="L171" s="17" t="str">
        <x:f>IF(O171&lt;&gt;"OK","",IFERROR(H171*INDEX(Colaboradores!$F$5:$F$104,MATCH(B171,Colaboradores!$A$5:$A$104,0)),""))</x:f>
      </x:c>
      <x:c r="M171" s="18"/>
      <x:c r="N171" s="13"/>
      <x:c r="O171" t="str">
        <x:f>IF(A171="","",IF(K171="Cancelada","CANCELADA",IF(OR(COUNTIF($A$5:$A$304,A171)&lt;&gt;1,COUNTIF(Colaboradores!$A$5:$A$104,B171)&lt;&gt;1,NOT(ISNUMBER(C171)),NOT(ISNUMBER(D171)),D171&lt;C171,NOT(ISNUMBER(H171)),H171&lt;=0,NOT(ISNUMBER(I171)),I171&lt;0,COUNTIF(Listas!$E$4:$E$6,K171)&lt;&gt;1),"REVISAR DADOS",IF(EOMONTH(C171,0)&lt;&gt;EOMONTH(D171,0),"DIVIDA POR MÊS","OK"))))</x:f>
      </x:c>
      <x:c r="P171" t="str">
        <x:f>IF(O171&lt;&gt;"OK","",IFERROR(INDEX(Colaboradores!$G$5:$G$104,MATCH(B171,Colaboradores!$A$5:$A$104,0)),""))</x:f>
      </x:c>
      <x:c r="Q171" t="str">
        <x:f>IF(O171&lt;&gt;"OK","",IFERROR(INDEX(Colaboradores!$C$5:$C$104,MATCH(B171,Colaboradores!$A$5:$A$104,0)),""))</x:f>
      </x:c>
    </x:row>
    <x:row r="172">
      <x:c r="A172" s="13"/>
      <x:c r="B172" s="13"/>
      <x:c r="C172" s="18"/>
      <x:c r="D172" s="18"/>
      <x:c r="E172" s="13"/>
      <x:c r="F172" s="13"/>
      <x:c r="G172" s="13"/>
      <x:c r="H172" s="13"/>
      <x:c r="I172" s="13"/>
      <x:c r="J172" s="13"/>
      <x:c r="K172" s="13"/>
      <x:c r="L172" s="17" t="str">
        <x:f>IF(O172&lt;&gt;"OK","",IFERROR(H172*INDEX(Colaboradores!$F$5:$F$104,MATCH(B172,Colaboradores!$A$5:$A$104,0)),""))</x:f>
      </x:c>
      <x:c r="M172" s="18"/>
      <x:c r="N172" s="13"/>
      <x:c r="O172" t="str">
        <x:f>IF(A172="","",IF(K172="Cancelada","CANCELADA",IF(OR(COUNTIF($A$5:$A$304,A172)&lt;&gt;1,COUNTIF(Colaboradores!$A$5:$A$104,B172)&lt;&gt;1,NOT(ISNUMBER(C172)),NOT(ISNUMBER(D172)),D172&lt;C172,NOT(ISNUMBER(H172)),H172&lt;=0,NOT(ISNUMBER(I172)),I172&lt;0,COUNTIF(Listas!$E$4:$E$6,K172)&lt;&gt;1),"REVISAR DADOS",IF(EOMONTH(C172,0)&lt;&gt;EOMONTH(D172,0),"DIVIDA POR MÊS","OK"))))</x:f>
      </x:c>
      <x:c r="P172" t="str">
        <x:f>IF(O172&lt;&gt;"OK","",IFERROR(INDEX(Colaboradores!$G$5:$G$104,MATCH(B172,Colaboradores!$A$5:$A$104,0)),""))</x:f>
      </x:c>
      <x:c r="Q172" t="str">
        <x:f>IF(O172&lt;&gt;"OK","",IFERROR(INDEX(Colaboradores!$C$5:$C$104,MATCH(B172,Colaboradores!$A$5:$A$104,0)),""))</x:f>
      </x:c>
    </x:row>
    <x:row r="173">
      <x:c r="A173" s="13"/>
      <x:c r="B173" s="13"/>
      <x:c r="C173" s="18"/>
      <x:c r="D173" s="18"/>
      <x:c r="E173" s="13"/>
      <x:c r="F173" s="13"/>
      <x:c r="G173" s="13"/>
      <x:c r="H173" s="13"/>
      <x:c r="I173" s="13"/>
      <x:c r="J173" s="13"/>
      <x:c r="K173" s="13"/>
      <x:c r="L173" s="17" t="str">
        <x:f>IF(O173&lt;&gt;"OK","",IFERROR(H173*INDEX(Colaboradores!$F$5:$F$104,MATCH(B173,Colaboradores!$A$5:$A$104,0)),""))</x:f>
      </x:c>
      <x:c r="M173" s="18"/>
      <x:c r="N173" s="13"/>
      <x:c r="O173" t="str">
        <x:f>IF(A173="","",IF(K173="Cancelada","CANCELADA",IF(OR(COUNTIF($A$5:$A$304,A173)&lt;&gt;1,COUNTIF(Colaboradores!$A$5:$A$104,B173)&lt;&gt;1,NOT(ISNUMBER(C173)),NOT(ISNUMBER(D173)),D173&lt;C173,NOT(ISNUMBER(H173)),H173&lt;=0,NOT(ISNUMBER(I173)),I173&lt;0,COUNTIF(Listas!$E$4:$E$6,K173)&lt;&gt;1),"REVISAR DADOS",IF(EOMONTH(C173,0)&lt;&gt;EOMONTH(D173,0),"DIVIDA POR MÊS","OK"))))</x:f>
      </x:c>
      <x:c r="P173" t="str">
        <x:f>IF(O173&lt;&gt;"OK","",IFERROR(INDEX(Colaboradores!$G$5:$G$104,MATCH(B173,Colaboradores!$A$5:$A$104,0)),""))</x:f>
      </x:c>
      <x:c r="Q173" t="str">
        <x:f>IF(O173&lt;&gt;"OK","",IFERROR(INDEX(Colaboradores!$C$5:$C$104,MATCH(B173,Colaboradores!$A$5:$A$104,0)),""))</x:f>
      </x:c>
    </x:row>
    <x:row r="174">
      <x:c r="A174" s="13"/>
      <x:c r="B174" s="13"/>
      <x:c r="C174" s="18"/>
      <x:c r="D174" s="18"/>
      <x:c r="E174" s="13"/>
      <x:c r="F174" s="13"/>
      <x:c r="G174" s="13"/>
      <x:c r="H174" s="13"/>
      <x:c r="I174" s="13"/>
      <x:c r="J174" s="13"/>
      <x:c r="K174" s="13"/>
      <x:c r="L174" s="17" t="str">
        <x:f>IF(O174&lt;&gt;"OK","",IFERROR(H174*INDEX(Colaboradores!$F$5:$F$104,MATCH(B174,Colaboradores!$A$5:$A$104,0)),""))</x:f>
      </x:c>
      <x:c r="M174" s="18"/>
      <x:c r="N174" s="13"/>
      <x:c r="O174" t="str">
        <x:f>IF(A174="","",IF(K174="Cancelada","CANCELADA",IF(OR(COUNTIF($A$5:$A$304,A174)&lt;&gt;1,COUNTIF(Colaboradores!$A$5:$A$104,B174)&lt;&gt;1,NOT(ISNUMBER(C174)),NOT(ISNUMBER(D174)),D174&lt;C174,NOT(ISNUMBER(H174)),H174&lt;=0,NOT(ISNUMBER(I174)),I174&lt;0,COUNTIF(Listas!$E$4:$E$6,K174)&lt;&gt;1),"REVISAR DADOS",IF(EOMONTH(C174,0)&lt;&gt;EOMONTH(D174,0),"DIVIDA POR MÊS","OK"))))</x:f>
      </x:c>
      <x:c r="P174" t="str">
        <x:f>IF(O174&lt;&gt;"OK","",IFERROR(INDEX(Colaboradores!$G$5:$G$104,MATCH(B174,Colaboradores!$A$5:$A$104,0)),""))</x:f>
      </x:c>
      <x:c r="Q174" t="str">
        <x:f>IF(O174&lt;&gt;"OK","",IFERROR(INDEX(Colaboradores!$C$5:$C$104,MATCH(B174,Colaboradores!$A$5:$A$104,0)),""))</x:f>
      </x:c>
    </x:row>
    <x:row r="175">
      <x:c r="A175" s="13"/>
      <x:c r="B175" s="13"/>
      <x:c r="C175" s="18"/>
      <x:c r="D175" s="18"/>
      <x:c r="E175" s="13"/>
      <x:c r="F175" s="13"/>
      <x:c r="G175" s="13"/>
      <x:c r="H175" s="13"/>
      <x:c r="I175" s="13"/>
      <x:c r="J175" s="13"/>
      <x:c r="K175" s="13"/>
      <x:c r="L175" s="17" t="str">
        <x:f>IF(O175&lt;&gt;"OK","",IFERROR(H175*INDEX(Colaboradores!$F$5:$F$104,MATCH(B175,Colaboradores!$A$5:$A$104,0)),""))</x:f>
      </x:c>
      <x:c r="M175" s="18"/>
      <x:c r="N175" s="13"/>
      <x:c r="O175" t="str">
        <x:f>IF(A175="","",IF(K175="Cancelada","CANCELADA",IF(OR(COUNTIF($A$5:$A$304,A175)&lt;&gt;1,COUNTIF(Colaboradores!$A$5:$A$104,B175)&lt;&gt;1,NOT(ISNUMBER(C175)),NOT(ISNUMBER(D175)),D175&lt;C175,NOT(ISNUMBER(H175)),H175&lt;=0,NOT(ISNUMBER(I175)),I175&lt;0,COUNTIF(Listas!$E$4:$E$6,K175)&lt;&gt;1),"REVISAR DADOS",IF(EOMONTH(C175,0)&lt;&gt;EOMONTH(D175,0),"DIVIDA POR MÊS","OK"))))</x:f>
      </x:c>
      <x:c r="P175" t="str">
        <x:f>IF(O175&lt;&gt;"OK","",IFERROR(INDEX(Colaboradores!$G$5:$G$104,MATCH(B175,Colaboradores!$A$5:$A$104,0)),""))</x:f>
      </x:c>
      <x:c r="Q175" t="str">
        <x:f>IF(O175&lt;&gt;"OK","",IFERROR(INDEX(Colaboradores!$C$5:$C$104,MATCH(B175,Colaboradores!$A$5:$A$104,0)),""))</x:f>
      </x:c>
    </x:row>
    <x:row r="176">
      <x:c r="A176" s="13"/>
      <x:c r="B176" s="13"/>
      <x:c r="C176" s="18"/>
      <x:c r="D176" s="18"/>
      <x:c r="E176" s="13"/>
      <x:c r="F176" s="13"/>
      <x:c r="G176" s="13"/>
      <x:c r="H176" s="13"/>
      <x:c r="I176" s="13"/>
      <x:c r="J176" s="13"/>
      <x:c r="K176" s="13"/>
      <x:c r="L176" s="17" t="str">
        <x:f>IF(O176&lt;&gt;"OK","",IFERROR(H176*INDEX(Colaboradores!$F$5:$F$104,MATCH(B176,Colaboradores!$A$5:$A$104,0)),""))</x:f>
      </x:c>
      <x:c r="M176" s="18"/>
      <x:c r="N176" s="13"/>
      <x:c r="O176" t="str">
        <x:f>IF(A176="","",IF(K176="Cancelada","CANCELADA",IF(OR(COUNTIF($A$5:$A$304,A176)&lt;&gt;1,COUNTIF(Colaboradores!$A$5:$A$104,B176)&lt;&gt;1,NOT(ISNUMBER(C176)),NOT(ISNUMBER(D176)),D176&lt;C176,NOT(ISNUMBER(H176)),H176&lt;=0,NOT(ISNUMBER(I176)),I176&lt;0,COUNTIF(Listas!$E$4:$E$6,K176)&lt;&gt;1),"REVISAR DADOS",IF(EOMONTH(C176,0)&lt;&gt;EOMONTH(D176,0),"DIVIDA POR MÊS","OK"))))</x:f>
      </x:c>
      <x:c r="P176" t="str">
        <x:f>IF(O176&lt;&gt;"OK","",IFERROR(INDEX(Colaboradores!$G$5:$G$104,MATCH(B176,Colaboradores!$A$5:$A$104,0)),""))</x:f>
      </x:c>
      <x:c r="Q176" t="str">
        <x:f>IF(O176&lt;&gt;"OK","",IFERROR(INDEX(Colaboradores!$C$5:$C$104,MATCH(B176,Colaboradores!$A$5:$A$104,0)),""))</x:f>
      </x:c>
    </x:row>
    <x:row r="177">
      <x:c r="A177" s="13"/>
      <x:c r="B177" s="13"/>
      <x:c r="C177" s="18"/>
      <x:c r="D177" s="18"/>
      <x:c r="E177" s="13"/>
      <x:c r="F177" s="13"/>
      <x:c r="G177" s="13"/>
      <x:c r="H177" s="13"/>
      <x:c r="I177" s="13"/>
      <x:c r="J177" s="13"/>
      <x:c r="K177" s="13"/>
      <x:c r="L177" s="17" t="str">
        <x:f>IF(O177&lt;&gt;"OK","",IFERROR(H177*INDEX(Colaboradores!$F$5:$F$104,MATCH(B177,Colaboradores!$A$5:$A$104,0)),""))</x:f>
      </x:c>
      <x:c r="M177" s="18"/>
      <x:c r="N177" s="13"/>
      <x:c r="O177" t="str">
        <x:f>IF(A177="","",IF(K177="Cancelada","CANCELADA",IF(OR(COUNTIF($A$5:$A$304,A177)&lt;&gt;1,COUNTIF(Colaboradores!$A$5:$A$104,B177)&lt;&gt;1,NOT(ISNUMBER(C177)),NOT(ISNUMBER(D177)),D177&lt;C177,NOT(ISNUMBER(H177)),H177&lt;=0,NOT(ISNUMBER(I177)),I177&lt;0,COUNTIF(Listas!$E$4:$E$6,K177)&lt;&gt;1),"REVISAR DADOS",IF(EOMONTH(C177,0)&lt;&gt;EOMONTH(D177,0),"DIVIDA POR MÊS","OK"))))</x:f>
      </x:c>
      <x:c r="P177" t="str">
        <x:f>IF(O177&lt;&gt;"OK","",IFERROR(INDEX(Colaboradores!$G$5:$G$104,MATCH(B177,Colaboradores!$A$5:$A$104,0)),""))</x:f>
      </x:c>
      <x:c r="Q177" t="str">
        <x:f>IF(O177&lt;&gt;"OK","",IFERROR(INDEX(Colaboradores!$C$5:$C$104,MATCH(B177,Colaboradores!$A$5:$A$104,0)),""))</x:f>
      </x:c>
    </x:row>
    <x:row r="178">
      <x:c r="A178" s="13"/>
      <x:c r="B178" s="13"/>
      <x:c r="C178" s="18"/>
      <x:c r="D178" s="18"/>
      <x:c r="E178" s="13"/>
      <x:c r="F178" s="13"/>
      <x:c r="G178" s="13"/>
      <x:c r="H178" s="13"/>
      <x:c r="I178" s="13"/>
      <x:c r="J178" s="13"/>
      <x:c r="K178" s="13"/>
      <x:c r="L178" s="17" t="str">
        <x:f>IF(O178&lt;&gt;"OK","",IFERROR(H178*INDEX(Colaboradores!$F$5:$F$104,MATCH(B178,Colaboradores!$A$5:$A$104,0)),""))</x:f>
      </x:c>
      <x:c r="M178" s="18"/>
      <x:c r="N178" s="13"/>
      <x:c r="O178" t="str">
        <x:f>IF(A178="","",IF(K178="Cancelada","CANCELADA",IF(OR(COUNTIF($A$5:$A$304,A178)&lt;&gt;1,COUNTIF(Colaboradores!$A$5:$A$104,B178)&lt;&gt;1,NOT(ISNUMBER(C178)),NOT(ISNUMBER(D178)),D178&lt;C178,NOT(ISNUMBER(H178)),H178&lt;=0,NOT(ISNUMBER(I178)),I178&lt;0,COUNTIF(Listas!$E$4:$E$6,K178)&lt;&gt;1),"REVISAR DADOS",IF(EOMONTH(C178,0)&lt;&gt;EOMONTH(D178,0),"DIVIDA POR MÊS","OK"))))</x:f>
      </x:c>
      <x:c r="P178" t="str">
        <x:f>IF(O178&lt;&gt;"OK","",IFERROR(INDEX(Colaboradores!$G$5:$G$104,MATCH(B178,Colaboradores!$A$5:$A$104,0)),""))</x:f>
      </x:c>
      <x:c r="Q178" t="str">
        <x:f>IF(O178&lt;&gt;"OK","",IFERROR(INDEX(Colaboradores!$C$5:$C$104,MATCH(B178,Colaboradores!$A$5:$A$104,0)),""))</x:f>
      </x:c>
    </x:row>
    <x:row r="179">
      <x:c r="A179" s="13"/>
      <x:c r="B179" s="13"/>
      <x:c r="C179" s="18"/>
      <x:c r="D179" s="18"/>
      <x:c r="E179" s="13"/>
      <x:c r="F179" s="13"/>
      <x:c r="G179" s="13"/>
      <x:c r="H179" s="13"/>
      <x:c r="I179" s="13"/>
      <x:c r="J179" s="13"/>
      <x:c r="K179" s="13"/>
      <x:c r="L179" s="17" t="str">
        <x:f>IF(O179&lt;&gt;"OK","",IFERROR(H179*INDEX(Colaboradores!$F$5:$F$104,MATCH(B179,Colaboradores!$A$5:$A$104,0)),""))</x:f>
      </x:c>
      <x:c r="M179" s="18"/>
      <x:c r="N179" s="13"/>
      <x:c r="O179" t="str">
        <x:f>IF(A179="","",IF(K179="Cancelada","CANCELADA",IF(OR(COUNTIF($A$5:$A$304,A179)&lt;&gt;1,COUNTIF(Colaboradores!$A$5:$A$104,B179)&lt;&gt;1,NOT(ISNUMBER(C179)),NOT(ISNUMBER(D179)),D179&lt;C179,NOT(ISNUMBER(H179)),H179&lt;=0,NOT(ISNUMBER(I179)),I179&lt;0,COUNTIF(Listas!$E$4:$E$6,K179)&lt;&gt;1),"REVISAR DADOS",IF(EOMONTH(C179,0)&lt;&gt;EOMONTH(D179,0),"DIVIDA POR MÊS","OK"))))</x:f>
      </x:c>
      <x:c r="P179" t="str">
        <x:f>IF(O179&lt;&gt;"OK","",IFERROR(INDEX(Colaboradores!$G$5:$G$104,MATCH(B179,Colaboradores!$A$5:$A$104,0)),""))</x:f>
      </x:c>
      <x:c r="Q179" t="str">
        <x:f>IF(O179&lt;&gt;"OK","",IFERROR(INDEX(Colaboradores!$C$5:$C$104,MATCH(B179,Colaboradores!$A$5:$A$104,0)),""))</x:f>
      </x:c>
    </x:row>
    <x:row r="180">
      <x:c r="A180" s="13"/>
      <x:c r="B180" s="13"/>
      <x:c r="C180" s="18"/>
      <x:c r="D180" s="18"/>
      <x:c r="E180" s="13"/>
      <x:c r="F180" s="13"/>
      <x:c r="G180" s="13"/>
      <x:c r="H180" s="13"/>
      <x:c r="I180" s="13"/>
      <x:c r="J180" s="13"/>
      <x:c r="K180" s="13"/>
      <x:c r="L180" s="17" t="str">
        <x:f>IF(O180&lt;&gt;"OK","",IFERROR(H180*INDEX(Colaboradores!$F$5:$F$104,MATCH(B180,Colaboradores!$A$5:$A$104,0)),""))</x:f>
      </x:c>
      <x:c r="M180" s="18"/>
      <x:c r="N180" s="13"/>
      <x:c r="O180" t="str">
        <x:f>IF(A180="","",IF(K180="Cancelada","CANCELADA",IF(OR(COUNTIF($A$5:$A$304,A180)&lt;&gt;1,COUNTIF(Colaboradores!$A$5:$A$104,B180)&lt;&gt;1,NOT(ISNUMBER(C180)),NOT(ISNUMBER(D180)),D180&lt;C180,NOT(ISNUMBER(H180)),H180&lt;=0,NOT(ISNUMBER(I180)),I180&lt;0,COUNTIF(Listas!$E$4:$E$6,K180)&lt;&gt;1),"REVISAR DADOS",IF(EOMONTH(C180,0)&lt;&gt;EOMONTH(D180,0),"DIVIDA POR MÊS","OK"))))</x:f>
      </x:c>
      <x:c r="P180" t="str">
        <x:f>IF(O180&lt;&gt;"OK","",IFERROR(INDEX(Colaboradores!$G$5:$G$104,MATCH(B180,Colaboradores!$A$5:$A$104,0)),""))</x:f>
      </x:c>
      <x:c r="Q180" t="str">
        <x:f>IF(O180&lt;&gt;"OK","",IFERROR(INDEX(Colaboradores!$C$5:$C$104,MATCH(B180,Colaboradores!$A$5:$A$104,0)),""))</x:f>
      </x:c>
    </x:row>
    <x:row r="181">
      <x:c r="A181" s="13"/>
      <x:c r="B181" s="13"/>
      <x:c r="C181" s="18"/>
      <x:c r="D181" s="18"/>
      <x:c r="E181" s="13"/>
      <x:c r="F181" s="13"/>
      <x:c r="G181" s="13"/>
      <x:c r="H181" s="13"/>
      <x:c r="I181" s="13"/>
      <x:c r="J181" s="13"/>
      <x:c r="K181" s="13"/>
      <x:c r="L181" s="17" t="str">
        <x:f>IF(O181&lt;&gt;"OK","",IFERROR(H181*INDEX(Colaboradores!$F$5:$F$104,MATCH(B181,Colaboradores!$A$5:$A$104,0)),""))</x:f>
      </x:c>
      <x:c r="M181" s="18"/>
      <x:c r="N181" s="13"/>
      <x:c r="O181" t="str">
        <x:f>IF(A181="","",IF(K181="Cancelada","CANCELADA",IF(OR(COUNTIF($A$5:$A$304,A181)&lt;&gt;1,COUNTIF(Colaboradores!$A$5:$A$104,B181)&lt;&gt;1,NOT(ISNUMBER(C181)),NOT(ISNUMBER(D181)),D181&lt;C181,NOT(ISNUMBER(H181)),H181&lt;=0,NOT(ISNUMBER(I181)),I181&lt;0,COUNTIF(Listas!$E$4:$E$6,K181)&lt;&gt;1),"REVISAR DADOS",IF(EOMONTH(C181,0)&lt;&gt;EOMONTH(D181,0),"DIVIDA POR MÊS","OK"))))</x:f>
      </x:c>
      <x:c r="P181" t="str">
        <x:f>IF(O181&lt;&gt;"OK","",IFERROR(INDEX(Colaboradores!$G$5:$G$104,MATCH(B181,Colaboradores!$A$5:$A$104,0)),""))</x:f>
      </x:c>
      <x:c r="Q181" t="str">
        <x:f>IF(O181&lt;&gt;"OK","",IFERROR(INDEX(Colaboradores!$C$5:$C$104,MATCH(B181,Colaboradores!$A$5:$A$104,0)),""))</x:f>
      </x:c>
    </x:row>
    <x:row r="182">
      <x:c r="A182" s="13"/>
      <x:c r="B182" s="13"/>
      <x:c r="C182" s="18"/>
      <x:c r="D182" s="18"/>
      <x:c r="E182" s="13"/>
      <x:c r="F182" s="13"/>
      <x:c r="G182" s="13"/>
      <x:c r="H182" s="13"/>
      <x:c r="I182" s="13"/>
      <x:c r="J182" s="13"/>
      <x:c r="K182" s="13"/>
      <x:c r="L182" s="17" t="str">
        <x:f>IF(O182&lt;&gt;"OK","",IFERROR(H182*INDEX(Colaboradores!$F$5:$F$104,MATCH(B182,Colaboradores!$A$5:$A$104,0)),""))</x:f>
      </x:c>
      <x:c r="M182" s="18"/>
      <x:c r="N182" s="13"/>
      <x:c r="O182" t="str">
        <x:f>IF(A182="","",IF(K182="Cancelada","CANCELADA",IF(OR(COUNTIF($A$5:$A$304,A182)&lt;&gt;1,COUNTIF(Colaboradores!$A$5:$A$104,B182)&lt;&gt;1,NOT(ISNUMBER(C182)),NOT(ISNUMBER(D182)),D182&lt;C182,NOT(ISNUMBER(H182)),H182&lt;=0,NOT(ISNUMBER(I182)),I182&lt;0,COUNTIF(Listas!$E$4:$E$6,K182)&lt;&gt;1),"REVISAR DADOS",IF(EOMONTH(C182,0)&lt;&gt;EOMONTH(D182,0),"DIVIDA POR MÊS","OK"))))</x:f>
      </x:c>
      <x:c r="P182" t="str">
        <x:f>IF(O182&lt;&gt;"OK","",IFERROR(INDEX(Colaboradores!$G$5:$G$104,MATCH(B182,Colaboradores!$A$5:$A$104,0)),""))</x:f>
      </x:c>
      <x:c r="Q182" t="str">
        <x:f>IF(O182&lt;&gt;"OK","",IFERROR(INDEX(Colaboradores!$C$5:$C$104,MATCH(B182,Colaboradores!$A$5:$A$104,0)),""))</x:f>
      </x:c>
    </x:row>
    <x:row r="183">
      <x:c r="A183" s="13"/>
      <x:c r="B183" s="13"/>
      <x:c r="C183" s="18"/>
      <x:c r="D183" s="18"/>
      <x:c r="E183" s="13"/>
      <x:c r="F183" s="13"/>
      <x:c r="G183" s="13"/>
      <x:c r="H183" s="13"/>
      <x:c r="I183" s="13"/>
      <x:c r="J183" s="13"/>
      <x:c r="K183" s="13"/>
      <x:c r="L183" s="17" t="str">
        <x:f>IF(O183&lt;&gt;"OK","",IFERROR(H183*INDEX(Colaboradores!$F$5:$F$104,MATCH(B183,Colaboradores!$A$5:$A$104,0)),""))</x:f>
      </x:c>
      <x:c r="M183" s="18"/>
      <x:c r="N183" s="13"/>
      <x:c r="O183" t="str">
        <x:f>IF(A183="","",IF(K183="Cancelada","CANCELADA",IF(OR(COUNTIF($A$5:$A$304,A183)&lt;&gt;1,COUNTIF(Colaboradores!$A$5:$A$104,B183)&lt;&gt;1,NOT(ISNUMBER(C183)),NOT(ISNUMBER(D183)),D183&lt;C183,NOT(ISNUMBER(H183)),H183&lt;=0,NOT(ISNUMBER(I183)),I183&lt;0,COUNTIF(Listas!$E$4:$E$6,K183)&lt;&gt;1),"REVISAR DADOS",IF(EOMONTH(C183,0)&lt;&gt;EOMONTH(D183,0),"DIVIDA POR MÊS","OK"))))</x:f>
      </x:c>
      <x:c r="P183" t="str">
        <x:f>IF(O183&lt;&gt;"OK","",IFERROR(INDEX(Colaboradores!$G$5:$G$104,MATCH(B183,Colaboradores!$A$5:$A$104,0)),""))</x:f>
      </x:c>
      <x:c r="Q183" t="str">
        <x:f>IF(O183&lt;&gt;"OK","",IFERROR(INDEX(Colaboradores!$C$5:$C$104,MATCH(B183,Colaboradores!$A$5:$A$104,0)),""))</x:f>
      </x:c>
    </x:row>
    <x:row r="184">
      <x:c r="A184" s="13"/>
      <x:c r="B184" s="13"/>
      <x:c r="C184" s="18"/>
      <x:c r="D184" s="18"/>
      <x:c r="E184" s="13"/>
      <x:c r="F184" s="13"/>
      <x:c r="G184" s="13"/>
      <x:c r="H184" s="13"/>
      <x:c r="I184" s="13"/>
      <x:c r="J184" s="13"/>
      <x:c r="K184" s="13"/>
      <x:c r="L184" s="17" t="str">
        <x:f>IF(O184&lt;&gt;"OK","",IFERROR(H184*INDEX(Colaboradores!$F$5:$F$104,MATCH(B184,Colaboradores!$A$5:$A$104,0)),""))</x:f>
      </x:c>
      <x:c r="M184" s="18"/>
      <x:c r="N184" s="13"/>
      <x:c r="O184" t="str">
        <x:f>IF(A184="","",IF(K184="Cancelada","CANCELADA",IF(OR(COUNTIF($A$5:$A$304,A184)&lt;&gt;1,COUNTIF(Colaboradores!$A$5:$A$104,B184)&lt;&gt;1,NOT(ISNUMBER(C184)),NOT(ISNUMBER(D184)),D184&lt;C184,NOT(ISNUMBER(H184)),H184&lt;=0,NOT(ISNUMBER(I184)),I184&lt;0,COUNTIF(Listas!$E$4:$E$6,K184)&lt;&gt;1),"REVISAR DADOS",IF(EOMONTH(C184,0)&lt;&gt;EOMONTH(D184,0),"DIVIDA POR MÊS","OK"))))</x:f>
      </x:c>
      <x:c r="P184" t="str">
        <x:f>IF(O184&lt;&gt;"OK","",IFERROR(INDEX(Colaboradores!$G$5:$G$104,MATCH(B184,Colaboradores!$A$5:$A$104,0)),""))</x:f>
      </x:c>
      <x:c r="Q184" t="str">
        <x:f>IF(O184&lt;&gt;"OK","",IFERROR(INDEX(Colaboradores!$C$5:$C$104,MATCH(B184,Colaboradores!$A$5:$A$104,0)),""))</x:f>
      </x:c>
    </x:row>
    <x:row r="185">
      <x:c r="A185" s="13"/>
      <x:c r="B185" s="13"/>
      <x:c r="C185" s="18"/>
      <x:c r="D185" s="18"/>
      <x:c r="E185" s="13"/>
      <x:c r="F185" s="13"/>
      <x:c r="G185" s="13"/>
      <x:c r="H185" s="13"/>
      <x:c r="I185" s="13"/>
      <x:c r="J185" s="13"/>
      <x:c r="K185" s="13"/>
      <x:c r="L185" s="17" t="str">
        <x:f>IF(O185&lt;&gt;"OK","",IFERROR(H185*INDEX(Colaboradores!$F$5:$F$104,MATCH(B185,Colaboradores!$A$5:$A$104,0)),""))</x:f>
      </x:c>
      <x:c r="M185" s="18"/>
      <x:c r="N185" s="13"/>
      <x:c r="O185" t="str">
        <x:f>IF(A185="","",IF(K185="Cancelada","CANCELADA",IF(OR(COUNTIF($A$5:$A$304,A185)&lt;&gt;1,COUNTIF(Colaboradores!$A$5:$A$104,B185)&lt;&gt;1,NOT(ISNUMBER(C185)),NOT(ISNUMBER(D185)),D185&lt;C185,NOT(ISNUMBER(H185)),H185&lt;=0,NOT(ISNUMBER(I185)),I185&lt;0,COUNTIF(Listas!$E$4:$E$6,K185)&lt;&gt;1),"REVISAR DADOS",IF(EOMONTH(C185,0)&lt;&gt;EOMONTH(D185,0),"DIVIDA POR MÊS","OK"))))</x:f>
      </x:c>
      <x:c r="P185" t="str">
        <x:f>IF(O185&lt;&gt;"OK","",IFERROR(INDEX(Colaboradores!$G$5:$G$104,MATCH(B185,Colaboradores!$A$5:$A$104,0)),""))</x:f>
      </x:c>
      <x:c r="Q185" t="str">
        <x:f>IF(O185&lt;&gt;"OK","",IFERROR(INDEX(Colaboradores!$C$5:$C$104,MATCH(B185,Colaboradores!$A$5:$A$104,0)),""))</x:f>
      </x:c>
    </x:row>
    <x:row r="186">
      <x:c r="A186" s="13"/>
      <x:c r="B186" s="13"/>
      <x:c r="C186" s="18"/>
      <x:c r="D186" s="18"/>
      <x:c r="E186" s="13"/>
      <x:c r="F186" s="13"/>
      <x:c r="G186" s="13"/>
      <x:c r="H186" s="13"/>
      <x:c r="I186" s="13"/>
      <x:c r="J186" s="13"/>
      <x:c r="K186" s="13"/>
      <x:c r="L186" s="17" t="str">
        <x:f>IF(O186&lt;&gt;"OK","",IFERROR(H186*INDEX(Colaboradores!$F$5:$F$104,MATCH(B186,Colaboradores!$A$5:$A$104,0)),""))</x:f>
      </x:c>
      <x:c r="M186" s="18"/>
      <x:c r="N186" s="13"/>
      <x:c r="O186" t="str">
        <x:f>IF(A186="","",IF(K186="Cancelada","CANCELADA",IF(OR(COUNTIF($A$5:$A$304,A186)&lt;&gt;1,COUNTIF(Colaboradores!$A$5:$A$104,B186)&lt;&gt;1,NOT(ISNUMBER(C186)),NOT(ISNUMBER(D186)),D186&lt;C186,NOT(ISNUMBER(H186)),H186&lt;=0,NOT(ISNUMBER(I186)),I186&lt;0,COUNTIF(Listas!$E$4:$E$6,K186)&lt;&gt;1),"REVISAR DADOS",IF(EOMONTH(C186,0)&lt;&gt;EOMONTH(D186,0),"DIVIDA POR MÊS","OK"))))</x:f>
      </x:c>
      <x:c r="P186" t="str">
        <x:f>IF(O186&lt;&gt;"OK","",IFERROR(INDEX(Colaboradores!$G$5:$G$104,MATCH(B186,Colaboradores!$A$5:$A$104,0)),""))</x:f>
      </x:c>
      <x:c r="Q186" t="str">
        <x:f>IF(O186&lt;&gt;"OK","",IFERROR(INDEX(Colaboradores!$C$5:$C$104,MATCH(B186,Colaboradores!$A$5:$A$104,0)),""))</x:f>
      </x:c>
    </x:row>
    <x:row r="187">
      <x:c r="A187" s="13"/>
      <x:c r="B187" s="13"/>
      <x:c r="C187" s="18"/>
      <x:c r="D187" s="18"/>
      <x:c r="E187" s="13"/>
      <x:c r="F187" s="13"/>
      <x:c r="G187" s="13"/>
      <x:c r="H187" s="13"/>
      <x:c r="I187" s="13"/>
      <x:c r="J187" s="13"/>
      <x:c r="K187" s="13"/>
      <x:c r="L187" s="17" t="str">
        <x:f>IF(O187&lt;&gt;"OK","",IFERROR(H187*INDEX(Colaboradores!$F$5:$F$104,MATCH(B187,Colaboradores!$A$5:$A$104,0)),""))</x:f>
      </x:c>
      <x:c r="M187" s="18"/>
      <x:c r="N187" s="13"/>
      <x:c r="O187" t="str">
        <x:f>IF(A187="","",IF(K187="Cancelada","CANCELADA",IF(OR(COUNTIF($A$5:$A$304,A187)&lt;&gt;1,COUNTIF(Colaboradores!$A$5:$A$104,B187)&lt;&gt;1,NOT(ISNUMBER(C187)),NOT(ISNUMBER(D187)),D187&lt;C187,NOT(ISNUMBER(H187)),H187&lt;=0,NOT(ISNUMBER(I187)),I187&lt;0,COUNTIF(Listas!$E$4:$E$6,K187)&lt;&gt;1),"REVISAR DADOS",IF(EOMONTH(C187,0)&lt;&gt;EOMONTH(D187,0),"DIVIDA POR MÊS","OK"))))</x:f>
      </x:c>
      <x:c r="P187" t="str">
        <x:f>IF(O187&lt;&gt;"OK","",IFERROR(INDEX(Colaboradores!$G$5:$G$104,MATCH(B187,Colaboradores!$A$5:$A$104,0)),""))</x:f>
      </x:c>
      <x:c r="Q187" t="str">
        <x:f>IF(O187&lt;&gt;"OK","",IFERROR(INDEX(Colaboradores!$C$5:$C$104,MATCH(B187,Colaboradores!$A$5:$A$104,0)),""))</x:f>
      </x:c>
    </x:row>
    <x:row r="188">
      <x:c r="A188" s="13"/>
      <x:c r="B188" s="13"/>
      <x:c r="C188" s="18"/>
      <x:c r="D188" s="18"/>
      <x:c r="E188" s="13"/>
      <x:c r="F188" s="13"/>
      <x:c r="G188" s="13"/>
      <x:c r="H188" s="13"/>
      <x:c r="I188" s="13"/>
      <x:c r="J188" s="13"/>
      <x:c r="K188" s="13"/>
      <x:c r="L188" s="17" t="str">
        <x:f>IF(O188&lt;&gt;"OK","",IFERROR(H188*INDEX(Colaboradores!$F$5:$F$104,MATCH(B188,Colaboradores!$A$5:$A$104,0)),""))</x:f>
      </x:c>
      <x:c r="M188" s="18"/>
      <x:c r="N188" s="13"/>
      <x:c r="O188" t="str">
        <x:f>IF(A188="","",IF(K188="Cancelada","CANCELADA",IF(OR(COUNTIF($A$5:$A$304,A188)&lt;&gt;1,COUNTIF(Colaboradores!$A$5:$A$104,B188)&lt;&gt;1,NOT(ISNUMBER(C188)),NOT(ISNUMBER(D188)),D188&lt;C188,NOT(ISNUMBER(H188)),H188&lt;=0,NOT(ISNUMBER(I188)),I188&lt;0,COUNTIF(Listas!$E$4:$E$6,K188)&lt;&gt;1),"REVISAR DADOS",IF(EOMONTH(C188,0)&lt;&gt;EOMONTH(D188,0),"DIVIDA POR MÊS","OK"))))</x:f>
      </x:c>
      <x:c r="P188" t="str">
        <x:f>IF(O188&lt;&gt;"OK","",IFERROR(INDEX(Colaboradores!$G$5:$G$104,MATCH(B188,Colaboradores!$A$5:$A$104,0)),""))</x:f>
      </x:c>
      <x:c r="Q188" t="str">
        <x:f>IF(O188&lt;&gt;"OK","",IFERROR(INDEX(Colaboradores!$C$5:$C$104,MATCH(B188,Colaboradores!$A$5:$A$104,0)),""))</x:f>
      </x:c>
    </x:row>
    <x:row r="189">
      <x:c r="A189" s="13"/>
      <x:c r="B189" s="13"/>
      <x:c r="C189" s="18"/>
      <x:c r="D189" s="18"/>
      <x:c r="E189" s="13"/>
      <x:c r="F189" s="13"/>
      <x:c r="G189" s="13"/>
      <x:c r="H189" s="13"/>
      <x:c r="I189" s="13"/>
      <x:c r="J189" s="13"/>
      <x:c r="K189" s="13"/>
      <x:c r="L189" s="17" t="str">
        <x:f>IF(O189&lt;&gt;"OK","",IFERROR(H189*INDEX(Colaboradores!$F$5:$F$104,MATCH(B189,Colaboradores!$A$5:$A$104,0)),""))</x:f>
      </x:c>
      <x:c r="M189" s="18"/>
      <x:c r="N189" s="13"/>
      <x:c r="O189" t="str">
        <x:f>IF(A189="","",IF(K189="Cancelada","CANCELADA",IF(OR(COUNTIF($A$5:$A$304,A189)&lt;&gt;1,COUNTIF(Colaboradores!$A$5:$A$104,B189)&lt;&gt;1,NOT(ISNUMBER(C189)),NOT(ISNUMBER(D189)),D189&lt;C189,NOT(ISNUMBER(H189)),H189&lt;=0,NOT(ISNUMBER(I189)),I189&lt;0,COUNTIF(Listas!$E$4:$E$6,K189)&lt;&gt;1),"REVISAR DADOS",IF(EOMONTH(C189,0)&lt;&gt;EOMONTH(D189,0),"DIVIDA POR MÊS","OK"))))</x:f>
      </x:c>
      <x:c r="P189" t="str">
        <x:f>IF(O189&lt;&gt;"OK","",IFERROR(INDEX(Colaboradores!$G$5:$G$104,MATCH(B189,Colaboradores!$A$5:$A$104,0)),""))</x:f>
      </x:c>
      <x:c r="Q189" t="str">
        <x:f>IF(O189&lt;&gt;"OK","",IFERROR(INDEX(Colaboradores!$C$5:$C$104,MATCH(B189,Colaboradores!$A$5:$A$104,0)),""))</x:f>
      </x:c>
    </x:row>
    <x:row r="190">
      <x:c r="A190" s="13"/>
      <x:c r="B190" s="13"/>
      <x:c r="C190" s="18"/>
      <x:c r="D190" s="18"/>
      <x:c r="E190" s="13"/>
      <x:c r="F190" s="13"/>
      <x:c r="G190" s="13"/>
      <x:c r="H190" s="13"/>
      <x:c r="I190" s="13"/>
      <x:c r="J190" s="13"/>
      <x:c r="K190" s="13"/>
      <x:c r="L190" s="17" t="str">
        <x:f>IF(O190&lt;&gt;"OK","",IFERROR(H190*INDEX(Colaboradores!$F$5:$F$104,MATCH(B190,Colaboradores!$A$5:$A$104,0)),""))</x:f>
      </x:c>
      <x:c r="M190" s="18"/>
      <x:c r="N190" s="13"/>
      <x:c r="O190" t="str">
        <x:f>IF(A190="","",IF(K190="Cancelada","CANCELADA",IF(OR(COUNTIF($A$5:$A$304,A190)&lt;&gt;1,COUNTIF(Colaboradores!$A$5:$A$104,B190)&lt;&gt;1,NOT(ISNUMBER(C190)),NOT(ISNUMBER(D190)),D190&lt;C190,NOT(ISNUMBER(H190)),H190&lt;=0,NOT(ISNUMBER(I190)),I190&lt;0,COUNTIF(Listas!$E$4:$E$6,K190)&lt;&gt;1),"REVISAR DADOS",IF(EOMONTH(C190,0)&lt;&gt;EOMONTH(D190,0),"DIVIDA POR MÊS","OK"))))</x:f>
      </x:c>
      <x:c r="P190" t="str">
        <x:f>IF(O190&lt;&gt;"OK","",IFERROR(INDEX(Colaboradores!$G$5:$G$104,MATCH(B190,Colaboradores!$A$5:$A$104,0)),""))</x:f>
      </x:c>
      <x:c r="Q190" t="str">
        <x:f>IF(O190&lt;&gt;"OK","",IFERROR(INDEX(Colaboradores!$C$5:$C$104,MATCH(B190,Colaboradores!$A$5:$A$104,0)),""))</x:f>
      </x:c>
    </x:row>
    <x:row r="191">
      <x:c r="A191" s="13"/>
      <x:c r="B191" s="13"/>
      <x:c r="C191" s="18"/>
      <x:c r="D191" s="18"/>
      <x:c r="E191" s="13"/>
      <x:c r="F191" s="13"/>
      <x:c r="G191" s="13"/>
      <x:c r="H191" s="13"/>
      <x:c r="I191" s="13"/>
      <x:c r="J191" s="13"/>
      <x:c r="K191" s="13"/>
      <x:c r="L191" s="17" t="str">
        <x:f>IF(O191&lt;&gt;"OK","",IFERROR(H191*INDEX(Colaboradores!$F$5:$F$104,MATCH(B191,Colaboradores!$A$5:$A$104,0)),""))</x:f>
      </x:c>
      <x:c r="M191" s="18"/>
      <x:c r="N191" s="13"/>
      <x:c r="O191" t="str">
        <x:f>IF(A191="","",IF(K191="Cancelada","CANCELADA",IF(OR(COUNTIF($A$5:$A$304,A191)&lt;&gt;1,COUNTIF(Colaboradores!$A$5:$A$104,B191)&lt;&gt;1,NOT(ISNUMBER(C191)),NOT(ISNUMBER(D191)),D191&lt;C191,NOT(ISNUMBER(H191)),H191&lt;=0,NOT(ISNUMBER(I191)),I191&lt;0,COUNTIF(Listas!$E$4:$E$6,K191)&lt;&gt;1),"REVISAR DADOS",IF(EOMONTH(C191,0)&lt;&gt;EOMONTH(D191,0),"DIVIDA POR MÊS","OK"))))</x:f>
      </x:c>
      <x:c r="P191" t="str">
        <x:f>IF(O191&lt;&gt;"OK","",IFERROR(INDEX(Colaboradores!$G$5:$G$104,MATCH(B191,Colaboradores!$A$5:$A$104,0)),""))</x:f>
      </x:c>
      <x:c r="Q191" t="str">
        <x:f>IF(O191&lt;&gt;"OK","",IFERROR(INDEX(Colaboradores!$C$5:$C$104,MATCH(B191,Colaboradores!$A$5:$A$104,0)),""))</x:f>
      </x:c>
    </x:row>
    <x:row r="192">
      <x:c r="A192" s="13"/>
      <x:c r="B192" s="13"/>
      <x:c r="C192" s="18"/>
      <x:c r="D192" s="18"/>
      <x:c r="E192" s="13"/>
      <x:c r="F192" s="13"/>
      <x:c r="G192" s="13"/>
      <x:c r="H192" s="13"/>
      <x:c r="I192" s="13"/>
      <x:c r="J192" s="13"/>
      <x:c r="K192" s="13"/>
      <x:c r="L192" s="17" t="str">
        <x:f>IF(O192&lt;&gt;"OK","",IFERROR(H192*INDEX(Colaboradores!$F$5:$F$104,MATCH(B192,Colaboradores!$A$5:$A$104,0)),""))</x:f>
      </x:c>
      <x:c r="M192" s="18"/>
      <x:c r="N192" s="13"/>
      <x:c r="O192" t="str">
        <x:f>IF(A192="","",IF(K192="Cancelada","CANCELADA",IF(OR(COUNTIF($A$5:$A$304,A192)&lt;&gt;1,COUNTIF(Colaboradores!$A$5:$A$104,B192)&lt;&gt;1,NOT(ISNUMBER(C192)),NOT(ISNUMBER(D192)),D192&lt;C192,NOT(ISNUMBER(H192)),H192&lt;=0,NOT(ISNUMBER(I192)),I192&lt;0,COUNTIF(Listas!$E$4:$E$6,K192)&lt;&gt;1),"REVISAR DADOS",IF(EOMONTH(C192,0)&lt;&gt;EOMONTH(D192,0),"DIVIDA POR MÊS","OK"))))</x:f>
      </x:c>
      <x:c r="P192" t="str">
        <x:f>IF(O192&lt;&gt;"OK","",IFERROR(INDEX(Colaboradores!$G$5:$G$104,MATCH(B192,Colaboradores!$A$5:$A$104,0)),""))</x:f>
      </x:c>
      <x:c r="Q192" t="str">
        <x:f>IF(O192&lt;&gt;"OK","",IFERROR(INDEX(Colaboradores!$C$5:$C$104,MATCH(B192,Colaboradores!$A$5:$A$104,0)),""))</x:f>
      </x:c>
    </x:row>
    <x:row r="193">
      <x:c r="A193" s="13"/>
      <x:c r="B193" s="13"/>
      <x:c r="C193" s="18"/>
      <x:c r="D193" s="18"/>
      <x:c r="E193" s="13"/>
      <x:c r="F193" s="13"/>
      <x:c r="G193" s="13"/>
      <x:c r="H193" s="13"/>
      <x:c r="I193" s="13"/>
      <x:c r="J193" s="13"/>
      <x:c r="K193" s="13"/>
      <x:c r="L193" s="17" t="str">
        <x:f>IF(O193&lt;&gt;"OK","",IFERROR(H193*INDEX(Colaboradores!$F$5:$F$104,MATCH(B193,Colaboradores!$A$5:$A$104,0)),""))</x:f>
      </x:c>
      <x:c r="M193" s="18"/>
      <x:c r="N193" s="13"/>
      <x:c r="O193" t="str">
        <x:f>IF(A193="","",IF(K193="Cancelada","CANCELADA",IF(OR(COUNTIF($A$5:$A$304,A193)&lt;&gt;1,COUNTIF(Colaboradores!$A$5:$A$104,B193)&lt;&gt;1,NOT(ISNUMBER(C193)),NOT(ISNUMBER(D193)),D193&lt;C193,NOT(ISNUMBER(H193)),H193&lt;=0,NOT(ISNUMBER(I193)),I193&lt;0,COUNTIF(Listas!$E$4:$E$6,K193)&lt;&gt;1),"REVISAR DADOS",IF(EOMONTH(C193,0)&lt;&gt;EOMONTH(D193,0),"DIVIDA POR MÊS","OK"))))</x:f>
      </x:c>
      <x:c r="P193" t="str">
        <x:f>IF(O193&lt;&gt;"OK","",IFERROR(INDEX(Colaboradores!$G$5:$G$104,MATCH(B193,Colaboradores!$A$5:$A$104,0)),""))</x:f>
      </x:c>
      <x:c r="Q193" t="str">
        <x:f>IF(O193&lt;&gt;"OK","",IFERROR(INDEX(Colaboradores!$C$5:$C$104,MATCH(B193,Colaboradores!$A$5:$A$104,0)),""))</x:f>
      </x:c>
    </x:row>
    <x:row r="194">
      <x:c r="A194" s="13"/>
      <x:c r="B194" s="13"/>
      <x:c r="C194" s="18"/>
      <x:c r="D194" s="18"/>
      <x:c r="E194" s="13"/>
      <x:c r="F194" s="13"/>
      <x:c r="G194" s="13"/>
      <x:c r="H194" s="13"/>
      <x:c r="I194" s="13"/>
      <x:c r="J194" s="13"/>
      <x:c r="K194" s="13"/>
      <x:c r="L194" s="17" t="str">
        <x:f>IF(O194&lt;&gt;"OK","",IFERROR(H194*INDEX(Colaboradores!$F$5:$F$104,MATCH(B194,Colaboradores!$A$5:$A$104,0)),""))</x:f>
      </x:c>
      <x:c r="M194" s="18"/>
      <x:c r="N194" s="13"/>
      <x:c r="O194" t="str">
        <x:f>IF(A194="","",IF(K194="Cancelada","CANCELADA",IF(OR(COUNTIF($A$5:$A$304,A194)&lt;&gt;1,COUNTIF(Colaboradores!$A$5:$A$104,B194)&lt;&gt;1,NOT(ISNUMBER(C194)),NOT(ISNUMBER(D194)),D194&lt;C194,NOT(ISNUMBER(H194)),H194&lt;=0,NOT(ISNUMBER(I194)),I194&lt;0,COUNTIF(Listas!$E$4:$E$6,K194)&lt;&gt;1),"REVISAR DADOS",IF(EOMONTH(C194,0)&lt;&gt;EOMONTH(D194,0),"DIVIDA POR MÊS","OK"))))</x:f>
      </x:c>
      <x:c r="P194" t="str">
        <x:f>IF(O194&lt;&gt;"OK","",IFERROR(INDEX(Colaboradores!$G$5:$G$104,MATCH(B194,Colaboradores!$A$5:$A$104,0)),""))</x:f>
      </x:c>
      <x:c r="Q194" t="str">
        <x:f>IF(O194&lt;&gt;"OK","",IFERROR(INDEX(Colaboradores!$C$5:$C$104,MATCH(B194,Colaboradores!$A$5:$A$104,0)),""))</x:f>
      </x:c>
    </x:row>
    <x:row r="195">
      <x:c r="A195" s="13"/>
      <x:c r="B195" s="13"/>
      <x:c r="C195" s="18"/>
      <x:c r="D195" s="18"/>
      <x:c r="E195" s="13"/>
      <x:c r="F195" s="13"/>
      <x:c r="G195" s="13"/>
      <x:c r="H195" s="13"/>
      <x:c r="I195" s="13"/>
      <x:c r="J195" s="13"/>
      <x:c r="K195" s="13"/>
      <x:c r="L195" s="17" t="str">
        <x:f>IF(O195&lt;&gt;"OK","",IFERROR(H195*INDEX(Colaboradores!$F$5:$F$104,MATCH(B195,Colaboradores!$A$5:$A$104,0)),""))</x:f>
      </x:c>
      <x:c r="M195" s="18"/>
      <x:c r="N195" s="13"/>
      <x:c r="O195" t="str">
        <x:f>IF(A195="","",IF(K195="Cancelada","CANCELADA",IF(OR(COUNTIF($A$5:$A$304,A195)&lt;&gt;1,COUNTIF(Colaboradores!$A$5:$A$104,B195)&lt;&gt;1,NOT(ISNUMBER(C195)),NOT(ISNUMBER(D195)),D195&lt;C195,NOT(ISNUMBER(H195)),H195&lt;=0,NOT(ISNUMBER(I195)),I195&lt;0,COUNTIF(Listas!$E$4:$E$6,K195)&lt;&gt;1),"REVISAR DADOS",IF(EOMONTH(C195,0)&lt;&gt;EOMONTH(D195,0),"DIVIDA POR MÊS","OK"))))</x:f>
      </x:c>
      <x:c r="P195" t="str">
        <x:f>IF(O195&lt;&gt;"OK","",IFERROR(INDEX(Colaboradores!$G$5:$G$104,MATCH(B195,Colaboradores!$A$5:$A$104,0)),""))</x:f>
      </x:c>
      <x:c r="Q195" t="str">
        <x:f>IF(O195&lt;&gt;"OK","",IFERROR(INDEX(Colaboradores!$C$5:$C$104,MATCH(B195,Colaboradores!$A$5:$A$104,0)),""))</x:f>
      </x:c>
    </x:row>
    <x:row r="196">
      <x:c r="A196" s="13"/>
      <x:c r="B196" s="13"/>
      <x:c r="C196" s="18"/>
      <x:c r="D196" s="18"/>
      <x:c r="E196" s="13"/>
      <x:c r="F196" s="13"/>
      <x:c r="G196" s="13"/>
      <x:c r="H196" s="13"/>
      <x:c r="I196" s="13"/>
      <x:c r="J196" s="13"/>
      <x:c r="K196" s="13"/>
      <x:c r="L196" s="17" t="str">
        <x:f>IF(O196&lt;&gt;"OK","",IFERROR(H196*INDEX(Colaboradores!$F$5:$F$104,MATCH(B196,Colaboradores!$A$5:$A$104,0)),""))</x:f>
      </x:c>
      <x:c r="M196" s="18"/>
      <x:c r="N196" s="13"/>
      <x:c r="O196" t="str">
        <x:f>IF(A196="","",IF(K196="Cancelada","CANCELADA",IF(OR(COUNTIF($A$5:$A$304,A196)&lt;&gt;1,COUNTIF(Colaboradores!$A$5:$A$104,B196)&lt;&gt;1,NOT(ISNUMBER(C196)),NOT(ISNUMBER(D196)),D196&lt;C196,NOT(ISNUMBER(H196)),H196&lt;=0,NOT(ISNUMBER(I196)),I196&lt;0,COUNTIF(Listas!$E$4:$E$6,K196)&lt;&gt;1),"REVISAR DADOS",IF(EOMONTH(C196,0)&lt;&gt;EOMONTH(D196,0),"DIVIDA POR MÊS","OK"))))</x:f>
      </x:c>
      <x:c r="P196" t="str">
        <x:f>IF(O196&lt;&gt;"OK","",IFERROR(INDEX(Colaboradores!$G$5:$G$104,MATCH(B196,Colaboradores!$A$5:$A$104,0)),""))</x:f>
      </x:c>
      <x:c r="Q196" t="str">
        <x:f>IF(O196&lt;&gt;"OK","",IFERROR(INDEX(Colaboradores!$C$5:$C$104,MATCH(B196,Colaboradores!$A$5:$A$104,0)),""))</x:f>
      </x:c>
    </x:row>
    <x:row r="197">
      <x:c r="A197" s="13"/>
      <x:c r="B197" s="13"/>
      <x:c r="C197" s="18"/>
      <x:c r="D197" s="18"/>
      <x:c r="E197" s="13"/>
      <x:c r="F197" s="13"/>
      <x:c r="G197" s="13"/>
      <x:c r="H197" s="13"/>
      <x:c r="I197" s="13"/>
      <x:c r="J197" s="13"/>
      <x:c r="K197" s="13"/>
      <x:c r="L197" s="17" t="str">
        <x:f>IF(O197&lt;&gt;"OK","",IFERROR(H197*INDEX(Colaboradores!$F$5:$F$104,MATCH(B197,Colaboradores!$A$5:$A$104,0)),""))</x:f>
      </x:c>
      <x:c r="M197" s="18"/>
      <x:c r="N197" s="13"/>
      <x:c r="O197" t="str">
        <x:f>IF(A197="","",IF(K197="Cancelada","CANCELADA",IF(OR(COUNTIF($A$5:$A$304,A197)&lt;&gt;1,COUNTIF(Colaboradores!$A$5:$A$104,B197)&lt;&gt;1,NOT(ISNUMBER(C197)),NOT(ISNUMBER(D197)),D197&lt;C197,NOT(ISNUMBER(H197)),H197&lt;=0,NOT(ISNUMBER(I197)),I197&lt;0,COUNTIF(Listas!$E$4:$E$6,K197)&lt;&gt;1),"REVISAR DADOS",IF(EOMONTH(C197,0)&lt;&gt;EOMONTH(D197,0),"DIVIDA POR MÊS","OK"))))</x:f>
      </x:c>
      <x:c r="P197" t="str">
        <x:f>IF(O197&lt;&gt;"OK","",IFERROR(INDEX(Colaboradores!$G$5:$G$104,MATCH(B197,Colaboradores!$A$5:$A$104,0)),""))</x:f>
      </x:c>
      <x:c r="Q197" t="str">
        <x:f>IF(O197&lt;&gt;"OK","",IFERROR(INDEX(Colaboradores!$C$5:$C$104,MATCH(B197,Colaboradores!$A$5:$A$104,0)),""))</x:f>
      </x:c>
    </x:row>
    <x:row r="198">
      <x:c r="A198" s="13"/>
      <x:c r="B198" s="13"/>
      <x:c r="C198" s="18"/>
      <x:c r="D198" s="18"/>
      <x:c r="E198" s="13"/>
      <x:c r="F198" s="13"/>
      <x:c r="G198" s="13"/>
      <x:c r="H198" s="13"/>
      <x:c r="I198" s="13"/>
      <x:c r="J198" s="13"/>
      <x:c r="K198" s="13"/>
      <x:c r="L198" s="17" t="str">
        <x:f>IF(O198&lt;&gt;"OK","",IFERROR(H198*INDEX(Colaboradores!$F$5:$F$104,MATCH(B198,Colaboradores!$A$5:$A$104,0)),""))</x:f>
      </x:c>
      <x:c r="M198" s="18"/>
      <x:c r="N198" s="13"/>
      <x:c r="O198" t="str">
        <x:f>IF(A198="","",IF(K198="Cancelada","CANCELADA",IF(OR(COUNTIF($A$5:$A$304,A198)&lt;&gt;1,COUNTIF(Colaboradores!$A$5:$A$104,B198)&lt;&gt;1,NOT(ISNUMBER(C198)),NOT(ISNUMBER(D198)),D198&lt;C198,NOT(ISNUMBER(H198)),H198&lt;=0,NOT(ISNUMBER(I198)),I198&lt;0,COUNTIF(Listas!$E$4:$E$6,K198)&lt;&gt;1),"REVISAR DADOS",IF(EOMONTH(C198,0)&lt;&gt;EOMONTH(D198,0),"DIVIDA POR MÊS","OK"))))</x:f>
      </x:c>
      <x:c r="P198" t="str">
        <x:f>IF(O198&lt;&gt;"OK","",IFERROR(INDEX(Colaboradores!$G$5:$G$104,MATCH(B198,Colaboradores!$A$5:$A$104,0)),""))</x:f>
      </x:c>
      <x:c r="Q198" t="str">
        <x:f>IF(O198&lt;&gt;"OK","",IFERROR(INDEX(Colaboradores!$C$5:$C$104,MATCH(B198,Colaboradores!$A$5:$A$104,0)),""))</x:f>
      </x:c>
    </x:row>
    <x:row r="199">
      <x:c r="A199" s="13"/>
      <x:c r="B199" s="13"/>
      <x:c r="C199" s="18"/>
      <x:c r="D199" s="18"/>
      <x:c r="E199" s="13"/>
      <x:c r="F199" s="13"/>
      <x:c r="G199" s="13"/>
      <x:c r="H199" s="13"/>
      <x:c r="I199" s="13"/>
      <x:c r="J199" s="13"/>
      <x:c r="K199" s="13"/>
      <x:c r="L199" s="17" t="str">
        <x:f>IF(O199&lt;&gt;"OK","",IFERROR(H199*INDEX(Colaboradores!$F$5:$F$104,MATCH(B199,Colaboradores!$A$5:$A$104,0)),""))</x:f>
      </x:c>
      <x:c r="M199" s="18"/>
      <x:c r="N199" s="13"/>
      <x:c r="O199" t="str">
        <x:f>IF(A199="","",IF(K199="Cancelada","CANCELADA",IF(OR(COUNTIF($A$5:$A$304,A199)&lt;&gt;1,COUNTIF(Colaboradores!$A$5:$A$104,B199)&lt;&gt;1,NOT(ISNUMBER(C199)),NOT(ISNUMBER(D199)),D199&lt;C199,NOT(ISNUMBER(H199)),H199&lt;=0,NOT(ISNUMBER(I199)),I199&lt;0,COUNTIF(Listas!$E$4:$E$6,K199)&lt;&gt;1),"REVISAR DADOS",IF(EOMONTH(C199,0)&lt;&gt;EOMONTH(D199,0),"DIVIDA POR MÊS","OK"))))</x:f>
      </x:c>
      <x:c r="P199" t="str">
        <x:f>IF(O199&lt;&gt;"OK","",IFERROR(INDEX(Colaboradores!$G$5:$G$104,MATCH(B199,Colaboradores!$A$5:$A$104,0)),""))</x:f>
      </x:c>
      <x:c r="Q199" t="str">
        <x:f>IF(O199&lt;&gt;"OK","",IFERROR(INDEX(Colaboradores!$C$5:$C$104,MATCH(B199,Colaboradores!$A$5:$A$104,0)),""))</x:f>
      </x:c>
    </x:row>
    <x:row r="200">
      <x:c r="A200" s="13"/>
      <x:c r="B200" s="13"/>
      <x:c r="C200" s="18"/>
      <x:c r="D200" s="18"/>
      <x:c r="E200" s="13"/>
      <x:c r="F200" s="13"/>
      <x:c r="G200" s="13"/>
      <x:c r="H200" s="13"/>
      <x:c r="I200" s="13"/>
      <x:c r="J200" s="13"/>
      <x:c r="K200" s="13"/>
      <x:c r="L200" s="17" t="str">
        <x:f>IF(O200&lt;&gt;"OK","",IFERROR(H200*INDEX(Colaboradores!$F$5:$F$104,MATCH(B200,Colaboradores!$A$5:$A$104,0)),""))</x:f>
      </x:c>
      <x:c r="M200" s="18"/>
      <x:c r="N200" s="13"/>
      <x:c r="O200" t="str">
        <x:f>IF(A200="","",IF(K200="Cancelada","CANCELADA",IF(OR(COUNTIF($A$5:$A$304,A200)&lt;&gt;1,COUNTIF(Colaboradores!$A$5:$A$104,B200)&lt;&gt;1,NOT(ISNUMBER(C200)),NOT(ISNUMBER(D200)),D200&lt;C200,NOT(ISNUMBER(H200)),H200&lt;=0,NOT(ISNUMBER(I200)),I200&lt;0,COUNTIF(Listas!$E$4:$E$6,K200)&lt;&gt;1),"REVISAR DADOS",IF(EOMONTH(C200,0)&lt;&gt;EOMONTH(D200,0),"DIVIDA POR MÊS","OK"))))</x:f>
      </x:c>
      <x:c r="P200" t="str">
        <x:f>IF(O200&lt;&gt;"OK","",IFERROR(INDEX(Colaboradores!$G$5:$G$104,MATCH(B200,Colaboradores!$A$5:$A$104,0)),""))</x:f>
      </x:c>
      <x:c r="Q200" t="str">
        <x:f>IF(O200&lt;&gt;"OK","",IFERROR(INDEX(Colaboradores!$C$5:$C$104,MATCH(B200,Colaboradores!$A$5:$A$104,0)),""))</x:f>
      </x:c>
    </x:row>
    <x:row r="201">
      <x:c r="A201" s="13"/>
      <x:c r="B201" s="13"/>
      <x:c r="C201" s="18"/>
      <x:c r="D201" s="18"/>
      <x:c r="E201" s="13"/>
      <x:c r="F201" s="13"/>
      <x:c r="G201" s="13"/>
      <x:c r="H201" s="13"/>
      <x:c r="I201" s="13"/>
      <x:c r="J201" s="13"/>
      <x:c r="K201" s="13"/>
      <x:c r="L201" s="17" t="str">
        <x:f>IF(O201&lt;&gt;"OK","",IFERROR(H201*INDEX(Colaboradores!$F$5:$F$104,MATCH(B201,Colaboradores!$A$5:$A$104,0)),""))</x:f>
      </x:c>
      <x:c r="M201" s="18"/>
      <x:c r="N201" s="13"/>
      <x:c r="O201" t="str">
        <x:f>IF(A201="","",IF(K201="Cancelada","CANCELADA",IF(OR(COUNTIF($A$5:$A$304,A201)&lt;&gt;1,COUNTIF(Colaboradores!$A$5:$A$104,B201)&lt;&gt;1,NOT(ISNUMBER(C201)),NOT(ISNUMBER(D201)),D201&lt;C201,NOT(ISNUMBER(H201)),H201&lt;=0,NOT(ISNUMBER(I201)),I201&lt;0,COUNTIF(Listas!$E$4:$E$6,K201)&lt;&gt;1),"REVISAR DADOS",IF(EOMONTH(C201,0)&lt;&gt;EOMONTH(D201,0),"DIVIDA POR MÊS","OK"))))</x:f>
      </x:c>
      <x:c r="P201" t="str">
        <x:f>IF(O201&lt;&gt;"OK","",IFERROR(INDEX(Colaboradores!$G$5:$G$104,MATCH(B201,Colaboradores!$A$5:$A$104,0)),""))</x:f>
      </x:c>
      <x:c r="Q201" t="str">
        <x:f>IF(O201&lt;&gt;"OK","",IFERROR(INDEX(Colaboradores!$C$5:$C$104,MATCH(B201,Colaboradores!$A$5:$A$104,0)),""))</x:f>
      </x:c>
    </x:row>
    <x:row r="202">
      <x:c r="A202" s="13"/>
      <x:c r="B202" s="13"/>
      <x:c r="C202" s="18"/>
      <x:c r="D202" s="18"/>
      <x:c r="E202" s="13"/>
      <x:c r="F202" s="13"/>
      <x:c r="G202" s="13"/>
      <x:c r="H202" s="13"/>
      <x:c r="I202" s="13"/>
      <x:c r="J202" s="13"/>
      <x:c r="K202" s="13"/>
      <x:c r="L202" s="17" t="str">
        <x:f>IF(O202&lt;&gt;"OK","",IFERROR(H202*INDEX(Colaboradores!$F$5:$F$104,MATCH(B202,Colaboradores!$A$5:$A$104,0)),""))</x:f>
      </x:c>
      <x:c r="M202" s="18"/>
      <x:c r="N202" s="13"/>
      <x:c r="O202" t="str">
        <x:f>IF(A202="","",IF(K202="Cancelada","CANCELADA",IF(OR(COUNTIF($A$5:$A$304,A202)&lt;&gt;1,COUNTIF(Colaboradores!$A$5:$A$104,B202)&lt;&gt;1,NOT(ISNUMBER(C202)),NOT(ISNUMBER(D202)),D202&lt;C202,NOT(ISNUMBER(H202)),H202&lt;=0,NOT(ISNUMBER(I202)),I202&lt;0,COUNTIF(Listas!$E$4:$E$6,K202)&lt;&gt;1),"REVISAR DADOS",IF(EOMONTH(C202,0)&lt;&gt;EOMONTH(D202,0),"DIVIDA POR MÊS","OK"))))</x:f>
      </x:c>
      <x:c r="P202" t="str">
        <x:f>IF(O202&lt;&gt;"OK","",IFERROR(INDEX(Colaboradores!$G$5:$G$104,MATCH(B202,Colaboradores!$A$5:$A$104,0)),""))</x:f>
      </x:c>
      <x:c r="Q202" t="str">
        <x:f>IF(O202&lt;&gt;"OK","",IFERROR(INDEX(Colaboradores!$C$5:$C$104,MATCH(B202,Colaboradores!$A$5:$A$104,0)),""))</x:f>
      </x:c>
    </x:row>
    <x:row r="203">
      <x:c r="A203" s="13"/>
      <x:c r="B203" s="13"/>
      <x:c r="C203" s="18"/>
      <x:c r="D203" s="18"/>
      <x:c r="E203" s="13"/>
      <x:c r="F203" s="13"/>
      <x:c r="G203" s="13"/>
      <x:c r="H203" s="13"/>
      <x:c r="I203" s="13"/>
      <x:c r="J203" s="13"/>
      <x:c r="K203" s="13"/>
      <x:c r="L203" s="17" t="str">
        <x:f>IF(O203&lt;&gt;"OK","",IFERROR(H203*INDEX(Colaboradores!$F$5:$F$104,MATCH(B203,Colaboradores!$A$5:$A$104,0)),""))</x:f>
      </x:c>
      <x:c r="M203" s="18"/>
      <x:c r="N203" s="13"/>
      <x:c r="O203" t="str">
        <x:f>IF(A203="","",IF(K203="Cancelada","CANCELADA",IF(OR(COUNTIF($A$5:$A$304,A203)&lt;&gt;1,COUNTIF(Colaboradores!$A$5:$A$104,B203)&lt;&gt;1,NOT(ISNUMBER(C203)),NOT(ISNUMBER(D203)),D203&lt;C203,NOT(ISNUMBER(H203)),H203&lt;=0,NOT(ISNUMBER(I203)),I203&lt;0,COUNTIF(Listas!$E$4:$E$6,K203)&lt;&gt;1),"REVISAR DADOS",IF(EOMONTH(C203,0)&lt;&gt;EOMONTH(D203,0),"DIVIDA POR MÊS","OK"))))</x:f>
      </x:c>
      <x:c r="P203" t="str">
        <x:f>IF(O203&lt;&gt;"OK","",IFERROR(INDEX(Colaboradores!$G$5:$G$104,MATCH(B203,Colaboradores!$A$5:$A$104,0)),""))</x:f>
      </x:c>
      <x:c r="Q203" t="str">
        <x:f>IF(O203&lt;&gt;"OK","",IFERROR(INDEX(Colaboradores!$C$5:$C$104,MATCH(B203,Colaboradores!$A$5:$A$104,0)),""))</x:f>
      </x:c>
    </x:row>
    <x:row r="204">
      <x:c r="A204" s="13"/>
      <x:c r="B204" s="13"/>
      <x:c r="C204" s="18"/>
      <x:c r="D204" s="18"/>
      <x:c r="E204" s="13"/>
      <x:c r="F204" s="13"/>
      <x:c r="G204" s="13"/>
      <x:c r="H204" s="13"/>
      <x:c r="I204" s="13"/>
      <x:c r="J204" s="13"/>
      <x:c r="K204" s="13"/>
      <x:c r="L204" s="17" t="str">
        <x:f>IF(O204&lt;&gt;"OK","",IFERROR(H204*INDEX(Colaboradores!$F$5:$F$104,MATCH(B204,Colaboradores!$A$5:$A$104,0)),""))</x:f>
      </x:c>
      <x:c r="M204" s="18"/>
      <x:c r="N204" s="13"/>
      <x:c r="O204" t="str">
        <x:f>IF(A204="","",IF(K204="Cancelada","CANCELADA",IF(OR(COUNTIF($A$5:$A$304,A204)&lt;&gt;1,COUNTIF(Colaboradores!$A$5:$A$104,B204)&lt;&gt;1,NOT(ISNUMBER(C204)),NOT(ISNUMBER(D204)),D204&lt;C204,NOT(ISNUMBER(H204)),H204&lt;=0,NOT(ISNUMBER(I204)),I204&lt;0,COUNTIF(Listas!$E$4:$E$6,K204)&lt;&gt;1),"REVISAR DADOS",IF(EOMONTH(C204,0)&lt;&gt;EOMONTH(D204,0),"DIVIDA POR MÊS","OK"))))</x:f>
      </x:c>
      <x:c r="P204" t="str">
        <x:f>IF(O204&lt;&gt;"OK","",IFERROR(INDEX(Colaboradores!$G$5:$G$104,MATCH(B204,Colaboradores!$A$5:$A$104,0)),""))</x:f>
      </x:c>
      <x:c r="Q204" t="str">
        <x:f>IF(O204&lt;&gt;"OK","",IFERROR(INDEX(Colaboradores!$C$5:$C$104,MATCH(B204,Colaboradores!$A$5:$A$104,0)),""))</x:f>
      </x:c>
    </x:row>
    <x:row r="205">
      <x:c r="A205" s="13"/>
      <x:c r="B205" s="13"/>
      <x:c r="C205" s="18"/>
      <x:c r="D205" s="18"/>
      <x:c r="E205" s="13"/>
      <x:c r="F205" s="13"/>
      <x:c r="G205" s="13"/>
      <x:c r="H205" s="13"/>
      <x:c r="I205" s="13"/>
      <x:c r="J205" s="13"/>
      <x:c r="K205" s="13"/>
      <x:c r="L205" s="17" t="str">
        <x:f>IF(O205&lt;&gt;"OK","",IFERROR(H205*INDEX(Colaboradores!$F$5:$F$104,MATCH(B205,Colaboradores!$A$5:$A$104,0)),""))</x:f>
      </x:c>
      <x:c r="M205" s="18"/>
      <x:c r="N205" s="13"/>
      <x:c r="O205" t="str">
        <x:f>IF(A205="","",IF(K205="Cancelada","CANCELADA",IF(OR(COUNTIF($A$5:$A$304,A205)&lt;&gt;1,COUNTIF(Colaboradores!$A$5:$A$104,B205)&lt;&gt;1,NOT(ISNUMBER(C205)),NOT(ISNUMBER(D205)),D205&lt;C205,NOT(ISNUMBER(H205)),H205&lt;=0,NOT(ISNUMBER(I205)),I205&lt;0,COUNTIF(Listas!$E$4:$E$6,K205)&lt;&gt;1),"REVISAR DADOS",IF(EOMONTH(C205,0)&lt;&gt;EOMONTH(D205,0),"DIVIDA POR MÊS","OK"))))</x:f>
      </x:c>
      <x:c r="P205" t="str">
        <x:f>IF(O205&lt;&gt;"OK","",IFERROR(INDEX(Colaboradores!$G$5:$G$104,MATCH(B205,Colaboradores!$A$5:$A$104,0)),""))</x:f>
      </x:c>
      <x:c r="Q205" t="str">
        <x:f>IF(O205&lt;&gt;"OK","",IFERROR(INDEX(Colaboradores!$C$5:$C$104,MATCH(B205,Colaboradores!$A$5:$A$104,0)),""))</x:f>
      </x:c>
    </x:row>
    <x:row r="206">
      <x:c r="A206" s="13"/>
      <x:c r="B206" s="13"/>
      <x:c r="C206" s="18"/>
      <x:c r="D206" s="18"/>
      <x:c r="E206" s="13"/>
      <x:c r="F206" s="13"/>
      <x:c r="G206" s="13"/>
      <x:c r="H206" s="13"/>
      <x:c r="I206" s="13"/>
      <x:c r="J206" s="13"/>
      <x:c r="K206" s="13"/>
      <x:c r="L206" s="17" t="str">
        <x:f>IF(O206&lt;&gt;"OK","",IFERROR(H206*INDEX(Colaboradores!$F$5:$F$104,MATCH(B206,Colaboradores!$A$5:$A$104,0)),""))</x:f>
      </x:c>
      <x:c r="M206" s="18"/>
      <x:c r="N206" s="13"/>
      <x:c r="O206" t="str">
        <x:f>IF(A206="","",IF(K206="Cancelada","CANCELADA",IF(OR(COUNTIF($A$5:$A$304,A206)&lt;&gt;1,COUNTIF(Colaboradores!$A$5:$A$104,B206)&lt;&gt;1,NOT(ISNUMBER(C206)),NOT(ISNUMBER(D206)),D206&lt;C206,NOT(ISNUMBER(H206)),H206&lt;=0,NOT(ISNUMBER(I206)),I206&lt;0,COUNTIF(Listas!$E$4:$E$6,K206)&lt;&gt;1),"REVISAR DADOS",IF(EOMONTH(C206,0)&lt;&gt;EOMONTH(D206,0),"DIVIDA POR MÊS","OK"))))</x:f>
      </x:c>
      <x:c r="P206" t="str">
        <x:f>IF(O206&lt;&gt;"OK","",IFERROR(INDEX(Colaboradores!$G$5:$G$104,MATCH(B206,Colaboradores!$A$5:$A$104,0)),""))</x:f>
      </x:c>
      <x:c r="Q206" t="str">
        <x:f>IF(O206&lt;&gt;"OK","",IFERROR(INDEX(Colaboradores!$C$5:$C$104,MATCH(B206,Colaboradores!$A$5:$A$104,0)),""))</x:f>
      </x:c>
    </x:row>
    <x:row r="207">
      <x:c r="A207" s="13"/>
      <x:c r="B207" s="13"/>
      <x:c r="C207" s="18"/>
      <x:c r="D207" s="18"/>
      <x:c r="E207" s="13"/>
      <x:c r="F207" s="13"/>
      <x:c r="G207" s="13"/>
      <x:c r="H207" s="13"/>
      <x:c r="I207" s="13"/>
      <x:c r="J207" s="13"/>
      <x:c r="K207" s="13"/>
      <x:c r="L207" s="17" t="str">
        <x:f>IF(O207&lt;&gt;"OK","",IFERROR(H207*INDEX(Colaboradores!$F$5:$F$104,MATCH(B207,Colaboradores!$A$5:$A$104,0)),""))</x:f>
      </x:c>
      <x:c r="M207" s="18"/>
      <x:c r="N207" s="13"/>
      <x:c r="O207" t="str">
        <x:f>IF(A207="","",IF(K207="Cancelada","CANCELADA",IF(OR(COUNTIF($A$5:$A$304,A207)&lt;&gt;1,COUNTIF(Colaboradores!$A$5:$A$104,B207)&lt;&gt;1,NOT(ISNUMBER(C207)),NOT(ISNUMBER(D207)),D207&lt;C207,NOT(ISNUMBER(H207)),H207&lt;=0,NOT(ISNUMBER(I207)),I207&lt;0,COUNTIF(Listas!$E$4:$E$6,K207)&lt;&gt;1),"REVISAR DADOS",IF(EOMONTH(C207,0)&lt;&gt;EOMONTH(D207,0),"DIVIDA POR MÊS","OK"))))</x:f>
      </x:c>
      <x:c r="P207" t="str">
        <x:f>IF(O207&lt;&gt;"OK","",IFERROR(INDEX(Colaboradores!$G$5:$G$104,MATCH(B207,Colaboradores!$A$5:$A$104,0)),""))</x:f>
      </x:c>
      <x:c r="Q207" t="str">
        <x:f>IF(O207&lt;&gt;"OK","",IFERROR(INDEX(Colaboradores!$C$5:$C$104,MATCH(B207,Colaboradores!$A$5:$A$104,0)),""))</x:f>
      </x:c>
    </x:row>
    <x:row r="208">
      <x:c r="A208" s="13"/>
      <x:c r="B208" s="13"/>
      <x:c r="C208" s="18"/>
      <x:c r="D208" s="18"/>
      <x:c r="E208" s="13"/>
      <x:c r="F208" s="13"/>
      <x:c r="G208" s="13"/>
      <x:c r="H208" s="13"/>
      <x:c r="I208" s="13"/>
      <x:c r="J208" s="13"/>
      <x:c r="K208" s="13"/>
      <x:c r="L208" s="17" t="str">
        <x:f>IF(O208&lt;&gt;"OK","",IFERROR(H208*INDEX(Colaboradores!$F$5:$F$104,MATCH(B208,Colaboradores!$A$5:$A$104,0)),""))</x:f>
      </x:c>
      <x:c r="M208" s="18"/>
      <x:c r="N208" s="13"/>
      <x:c r="O208" t="str">
        <x:f>IF(A208="","",IF(K208="Cancelada","CANCELADA",IF(OR(COUNTIF($A$5:$A$304,A208)&lt;&gt;1,COUNTIF(Colaboradores!$A$5:$A$104,B208)&lt;&gt;1,NOT(ISNUMBER(C208)),NOT(ISNUMBER(D208)),D208&lt;C208,NOT(ISNUMBER(H208)),H208&lt;=0,NOT(ISNUMBER(I208)),I208&lt;0,COUNTIF(Listas!$E$4:$E$6,K208)&lt;&gt;1),"REVISAR DADOS",IF(EOMONTH(C208,0)&lt;&gt;EOMONTH(D208,0),"DIVIDA POR MÊS","OK"))))</x:f>
      </x:c>
      <x:c r="P208" t="str">
        <x:f>IF(O208&lt;&gt;"OK","",IFERROR(INDEX(Colaboradores!$G$5:$G$104,MATCH(B208,Colaboradores!$A$5:$A$104,0)),""))</x:f>
      </x:c>
      <x:c r="Q208" t="str">
        <x:f>IF(O208&lt;&gt;"OK","",IFERROR(INDEX(Colaboradores!$C$5:$C$104,MATCH(B208,Colaboradores!$A$5:$A$104,0)),""))</x:f>
      </x:c>
    </x:row>
    <x:row r="209">
      <x:c r="A209" s="13"/>
      <x:c r="B209" s="13"/>
      <x:c r="C209" s="18"/>
      <x:c r="D209" s="18"/>
      <x:c r="E209" s="13"/>
      <x:c r="F209" s="13"/>
      <x:c r="G209" s="13"/>
      <x:c r="H209" s="13"/>
      <x:c r="I209" s="13"/>
      <x:c r="J209" s="13"/>
      <x:c r="K209" s="13"/>
      <x:c r="L209" s="17" t="str">
        <x:f>IF(O209&lt;&gt;"OK","",IFERROR(H209*INDEX(Colaboradores!$F$5:$F$104,MATCH(B209,Colaboradores!$A$5:$A$104,0)),""))</x:f>
      </x:c>
      <x:c r="M209" s="18"/>
      <x:c r="N209" s="13"/>
      <x:c r="O209" t="str">
        <x:f>IF(A209="","",IF(K209="Cancelada","CANCELADA",IF(OR(COUNTIF($A$5:$A$304,A209)&lt;&gt;1,COUNTIF(Colaboradores!$A$5:$A$104,B209)&lt;&gt;1,NOT(ISNUMBER(C209)),NOT(ISNUMBER(D209)),D209&lt;C209,NOT(ISNUMBER(H209)),H209&lt;=0,NOT(ISNUMBER(I209)),I209&lt;0,COUNTIF(Listas!$E$4:$E$6,K209)&lt;&gt;1),"REVISAR DADOS",IF(EOMONTH(C209,0)&lt;&gt;EOMONTH(D209,0),"DIVIDA POR MÊS","OK"))))</x:f>
      </x:c>
      <x:c r="P209" t="str">
        <x:f>IF(O209&lt;&gt;"OK","",IFERROR(INDEX(Colaboradores!$G$5:$G$104,MATCH(B209,Colaboradores!$A$5:$A$104,0)),""))</x:f>
      </x:c>
      <x:c r="Q209" t="str">
        <x:f>IF(O209&lt;&gt;"OK","",IFERROR(INDEX(Colaboradores!$C$5:$C$104,MATCH(B209,Colaboradores!$A$5:$A$104,0)),""))</x:f>
      </x:c>
    </x:row>
    <x:row r="210">
      <x:c r="A210" s="13"/>
      <x:c r="B210" s="13"/>
      <x:c r="C210" s="18"/>
      <x:c r="D210" s="18"/>
      <x:c r="E210" s="13"/>
      <x:c r="F210" s="13"/>
      <x:c r="G210" s="13"/>
      <x:c r="H210" s="13"/>
      <x:c r="I210" s="13"/>
      <x:c r="J210" s="13"/>
      <x:c r="K210" s="13"/>
      <x:c r="L210" s="17" t="str">
        <x:f>IF(O210&lt;&gt;"OK","",IFERROR(H210*INDEX(Colaboradores!$F$5:$F$104,MATCH(B210,Colaboradores!$A$5:$A$104,0)),""))</x:f>
      </x:c>
      <x:c r="M210" s="18"/>
      <x:c r="N210" s="13"/>
      <x:c r="O210" t="str">
        <x:f>IF(A210="","",IF(K210="Cancelada","CANCELADA",IF(OR(COUNTIF($A$5:$A$304,A210)&lt;&gt;1,COUNTIF(Colaboradores!$A$5:$A$104,B210)&lt;&gt;1,NOT(ISNUMBER(C210)),NOT(ISNUMBER(D210)),D210&lt;C210,NOT(ISNUMBER(H210)),H210&lt;=0,NOT(ISNUMBER(I210)),I210&lt;0,COUNTIF(Listas!$E$4:$E$6,K210)&lt;&gt;1),"REVISAR DADOS",IF(EOMONTH(C210,0)&lt;&gt;EOMONTH(D210,0),"DIVIDA POR MÊS","OK"))))</x:f>
      </x:c>
      <x:c r="P210" t="str">
        <x:f>IF(O210&lt;&gt;"OK","",IFERROR(INDEX(Colaboradores!$G$5:$G$104,MATCH(B210,Colaboradores!$A$5:$A$104,0)),""))</x:f>
      </x:c>
      <x:c r="Q210" t="str">
        <x:f>IF(O210&lt;&gt;"OK","",IFERROR(INDEX(Colaboradores!$C$5:$C$104,MATCH(B210,Colaboradores!$A$5:$A$104,0)),""))</x:f>
      </x:c>
    </x:row>
    <x:row r="211">
      <x:c r="A211" s="13"/>
      <x:c r="B211" s="13"/>
      <x:c r="C211" s="18"/>
      <x:c r="D211" s="18"/>
      <x:c r="E211" s="13"/>
      <x:c r="F211" s="13"/>
      <x:c r="G211" s="13"/>
      <x:c r="H211" s="13"/>
      <x:c r="I211" s="13"/>
      <x:c r="J211" s="13"/>
      <x:c r="K211" s="13"/>
      <x:c r="L211" s="17" t="str">
        <x:f>IF(O211&lt;&gt;"OK","",IFERROR(H211*INDEX(Colaboradores!$F$5:$F$104,MATCH(B211,Colaboradores!$A$5:$A$104,0)),""))</x:f>
      </x:c>
      <x:c r="M211" s="18"/>
      <x:c r="N211" s="13"/>
      <x:c r="O211" t="str">
        <x:f>IF(A211="","",IF(K211="Cancelada","CANCELADA",IF(OR(COUNTIF($A$5:$A$304,A211)&lt;&gt;1,COUNTIF(Colaboradores!$A$5:$A$104,B211)&lt;&gt;1,NOT(ISNUMBER(C211)),NOT(ISNUMBER(D211)),D211&lt;C211,NOT(ISNUMBER(H211)),H211&lt;=0,NOT(ISNUMBER(I211)),I211&lt;0,COUNTIF(Listas!$E$4:$E$6,K211)&lt;&gt;1),"REVISAR DADOS",IF(EOMONTH(C211,0)&lt;&gt;EOMONTH(D211,0),"DIVIDA POR MÊS","OK"))))</x:f>
      </x:c>
      <x:c r="P211" t="str">
        <x:f>IF(O211&lt;&gt;"OK","",IFERROR(INDEX(Colaboradores!$G$5:$G$104,MATCH(B211,Colaboradores!$A$5:$A$104,0)),""))</x:f>
      </x:c>
      <x:c r="Q211" t="str">
        <x:f>IF(O211&lt;&gt;"OK","",IFERROR(INDEX(Colaboradores!$C$5:$C$104,MATCH(B211,Colaboradores!$A$5:$A$104,0)),""))</x:f>
      </x:c>
    </x:row>
    <x:row r="212">
      <x:c r="A212" s="13"/>
      <x:c r="B212" s="13"/>
      <x:c r="C212" s="18"/>
      <x:c r="D212" s="18"/>
      <x:c r="E212" s="13"/>
      <x:c r="F212" s="13"/>
      <x:c r="G212" s="13"/>
      <x:c r="H212" s="13"/>
      <x:c r="I212" s="13"/>
      <x:c r="J212" s="13"/>
      <x:c r="K212" s="13"/>
      <x:c r="L212" s="17" t="str">
        <x:f>IF(O212&lt;&gt;"OK","",IFERROR(H212*INDEX(Colaboradores!$F$5:$F$104,MATCH(B212,Colaboradores!$A$5:$A$104,0)),""))</x:f>
      </x:c>
      <x:c r="M212" s="18"/>
      <x:c r="N212" s="13"/>
      <x:c r="O212" t="str">
        <x:f>IF(A212="","",IF(K212="Cancelada","CANCELADA",IF(OR(COUNTIF($A$5:$A$304,A212)&lt;&gt;1,COUNTIF(Colaboradores!$A$5:$A$104,B212)&lt;&gt;1,NOT(ISNUMBER(C212)),NOT(ISNUMBER(D212)),D212&lt;C212,NOT(ISNUMBER(H212)),H212&lt;=0,NOT(ISNUMBER(I212)),I212&lt;0,COUNTIF(Listas!$E$4:$E$6,K212)&lt;&gt;1),"REVISAR DADOS",IF(EOMONTH(C212,0)&lt;&gt;EOMONTH(D212,0),"DIVIDA POR MÊS","OK"))))</x:f>
      </x:c>
      <x:c r="P212" t="str">
        <x:f>IF(O212&lt;&gt;"OK","",IFERROR(INDEX(Colaboradores!$G$5:$G$104,MATCH(B212,Colaboradores!$A$5:$A$104,0)),""))</x:f>
      </x:c>
      <x:c r="Q212" t="str">
        <x:f>IF(O212&lt;&gt;"OK","",IFERROR(INDEX(Colaboradores!$C$5:$C$104,MATCH(B212,Colaboradores!$A$5:$A$104,0)),""))</x:f>
      </x:c>
    </x:row>
    <x:row r="213">
      <x:c r="A213" s="13"/>
      <x:c r="B213" s="13"/>
      <x:c r="C213" s="18"/>
      <x:c r="D213" s="18"/>
      <x:c r="E213" s="13"/>
      <x:c r="F213" s="13"/>
      <x:c r="G213" s="13"/>
      <x:c r="H213" s="13"/>
      <x:c r="I213" s="13"/>
      <x:c r="J213" s="13"/>
      <x:c r="K213" s="13"/>
      <x:c r="L213" s="17" t="str">
        <x:f>IF(O213&lt;&gt;"OK","",IFERROR(H213*INDEX(Colaboradores!$F$5:$F$104,MATCH(B213,Colaboradores!$A$5:$A$104,0)),""))</x:f>
      </x:c>
      <x:c r="M213" s="18"/>
      <x:c r="N213" s="13"/>
      <x:c r="O213" t="str">
        <x:f>IF(A213="","",IF(K213="Cancelada","CANCELADA",IF(OR(COUNTIF($A$5:$A$304,A213)&lt;&gt;1,COUNTIF(Colaboradores!$A$5:$A$104,B213)&lt;&gt;1,NOT(ISNUMBER(C213)),NOT(ISNUMBER(D213)),D213&lt;C213,NOT(ISNUMBER(H213)),H213&lt;=0,NOT(ISNUMBER(I213)),I213&lt;0,COUNTIF(Listas!$E$4:$E$6,K213)&lt;&gt;1),"REVISAR DADOS",IF(EOMONTH(C213,0)&lt;&gt;EOMONTH(D213,0),"DIVIDA POR MÊS","OK"))))</x:f>
      </x:c>
      <x:c r="P213" t="str">
        <x:f>IF(O213&lt;&gt;"OK","",IFERROR(INDEX(Colaboradores!$G$5:$G$104,MATCH(B213,Colaboradores!$A$5:$A$104,0)),""))</x:f>
      </x:c>
      <x:c r="Q213" t="str">
        <x:f>IF(O213&lt;&gt;"OK","",IFERROR(INDEX(Colaboradores!$C$5:$C$104,MATCH(B213,Colaboradores!$A$5:$A$104,0)),""))</x:f>
      </x:c>
    </x:row>
    <x:row r="214">
      <x:c r="A214" s="13"/>
      <x:c r="B214" s="13"/>
      <x:c r="C214" s="18"/>
      <x:c r="D214" s="18"/>
      <x:c r="E214" s="13"/>
      <x:c r="F214" s="13"/>
      <x:c r="G214" s="13"/>
      <x:c r="H214" s="13"/>
      <x:c r="I214" s="13"/>
      <x:c r="J214" s="13"/>
      <x:c r="K214" s="13"/>
      <x:c r="L214" s="17" t="str">
        <x:f>IF(O214&lt;&gt;"OK","",IFERROR(H214*INDEX(Colaboradores!$F$5:$F$104,MATCH(B214,Colaboradores!$A$5:$A$104,0)),""))</x:f>
      </x:c>
      <x:c r="M214" s="18"/>
      <x:c r="N214" s="13"/>
      <x:c r="O214" t="str">
        <x:f>IF(A214="","",IF(K214="Cancelada","CANCELADA",IF(OR(COUNTIF($A$5:$A$304,A214)&lt;&gt;1,COUNTIF(Colaboradores!$A$5:$A$104,B214)&lt;&gt;1,NOT(ISNUMBER(C214)),NOT(ISNUMBER(D214)),D214&lt;C214,NOT(ISNUMBER(H214)),H214&lt;=0,NOT(ISNUMBER(I214)),I214&lt;0,COUNTIF(Listas!$E$4:$E$6,K214)&lt;&gt;1),"REVISAR DADOS",IF(EOMONTH(C214,0)&lt;&gt;EOMONTH(D214,0),"DIVIDA POR MÊS","OK"))))</x:f>
      </x:c>
      <x:c r="P214" t="str">
        <x:f>IF(O214&lt;&gt;"OK","",IFERROR(INDEX(Colaboradores!$G$5:$G$104,MATCH(B214,Colaboradores!$A$5:$A$104,0)),""))</x:f>
      </x:c>
      <x:c r="Q214" t="str">
        <x:f>IF(O214&lt;&gt;"OK","",IFERROR(INDEX(Colaboradores!$C$5:$C$104,MATCH(B214,Colaboradores!$A$5:$A$104,0)),""))</x:f>
      </x:c>
    </x:row>
    <x:row r="215">
      <x:c r="A215" s="13"/>
      <x:c r="B215" s="13"/>
      <x:c r="C215" s="18"/>
      <x:c r="D215" s="18"/>
      <x:c r="E215" s="13"/>
      <x:c r="F215" s="13"/>
      <x:c r="G215" s="13"/>
      <x:c r="H215" s="13"/>
      <x:c r="I215" s="13"/>
      <x:c r="J215" s="13"/>
      <x:c r="K215" s="13"/>
      <x:c r="L215" s="17" t="str">
        <x:f>IF(O215&lt;&gt;"OK","",IFERROR(H215*INDEX(Colaboradores!$F$5:$F$104,MATCH(B215,Colaboradores!$A$5:$A$104,0)),""))</x:f>
      </x:c>
      <x:c r="M215" s="18"/>
      <x:c r="N215" s="13"/>
      <x:c r="O215" t="str">
        <x:f>IF(A215="","",IF(K215="Cancelada","CANCELADA",IF(OR(COUNTIF($A$5:$A$304,A215)&lt;&gt;1,COUNTIF(Colaboradores!$A$5:$A$104,B215)&lt;&gt;1,NOT(ISNUMBER(C215)),NOT(ISNUMBER(D215)),D215&lt;C215,NOT(ISNUMBER(H215)),H215&lt;=0,NOT(ISNUMBER(I215)),I215&lt;0,COUNTIF(Listas!$E$4:$E$6,K215)&lt;&gt;1),"REVISAR DADOS",IF(EOMONTH(C215,0)&lt;&gt;EOMONTH(D215,0),"DIVIDA POR MÊS","OK"))))</x:f>
      </x:c>
      <x:c r="P215" t="str">
        <x:f>IF(O215&lt;&gt;"OK","",IFERROR(INDEX(Colaboradores!$G$5:$G$104,MATCH(B215,Colaboradores!$A$5:$A$104,0)),""))</x:f>
      </x:c>
      <x:c r="Q215" t="str">
        <x:f>IF(O215&lt;&gt;"OK","",IFERROR(INDEX(Colaboradores!$C$5:$C$104,MATCH(B215,Colaboradores!$A$5:$A$104,0)),""))</x:f>
      </x:c>
    </x:row>
    <x:row r="216">
      <x:c r="A216" s="13"/>
      <x:c r="B216" s="13"/>
      <x:c r="C216" s="18"/>
      <x:c r="D216" s="18"/>
      <x:c r="E216" s="13"/>
      <x:c r="F216" s="13"/>
      <x:c r="G216" s="13"/>
      <x:c r="H216" s="13"/>
      <x:c r="I216" s="13"/>
      <x:c r="J216" s="13"/>
      <x:c r="K216" s="13"/>
      <x:c r="L216" s="17" t="str">
        <x:f>IF(O216&lt;&gt;"OK","",IFERROR(H216*INDEX(Colaboradores!$F$5:$F$104,MATCH(B216,Colaboradores!$A$5:$A$104,0)),""))</x:f>
      </x:c>
      <x:c r="M216" s="18"/>
      <x:c r="N216" s="13"/>
      <x:c r="O216" t="str">
        <x:f>IF(A216="","",IF(K216="Cancelada","CANCELADA",IF(OR(COUNTIF($A$5:$A$304,A216)&lt;&gt;1,COUNTIF(Colaboradores!$A$5:$A$104,B216)&lt;&gt;1,NOT(ISNUMBER(C216)),NOT(ISNUMBER(D216)),D216&lt;C216,NOT(ISNUMBER(H216)),H216&lt;=0,NOT(ISNUMBER(I216)),I216&lt;0,COUNTIF(Listas!$E$4:$E$6,K216)&lt;&gt;1),"REVISAR DADOS",IF(EOMONTH(C216,0)&lt;&gt;EOMONTH(D216,0),"DIVIDA POR MÊS","OK"))))</x:f>
      </x:c>
      <x:c r="P216" t="str">
        <x:f>IF(O216&lt;&gt;"OK","",IFERROR(INDEX(Colaboradores!$G$5:$G$104,MATCH(B216,Colaboradores!$A$5:$A$104,0)),""))</x:f>
      </x:c>
      <x:c r="Q216" t="str">
        <x:f>IF(O216&lt;&gt;"OK","",IFERROR(INDEX(Colaboradores!$C$5:$C$104,MATCH(B216,Colaboradores!$A$5:$A$104,0)),""))</x:f>
      </x:c>
    </x:row>
    <x:row r="217">
      <x:c r="A217" s="13"/>
      <x:c r="B217" s="13"/>
      <x:c r="C217" s="18"/>
      <x:c r="D217" s="18"/>
      <x:c r="E217" s="13"/>
      <x:c r="F217" s="13"/>
      <x:c r="G217" s="13"/>
      <x:c r="H217" s="13"/>
      <x:c r="I217" s="13"/>
      <x:c r="J217" s="13"/>
      <x:c r="K217" s="13"/>
      <x:c r="L217" s="17" t="str">
        <x:f>IF(O217&lt;&gt;"OK","",IFERROR(H217*INDEX(Colaboradores!$F$5:$F$104,MATCH(B217,Colaboradores!$A$5:$A$104,0)),""))</x:f>
      </x:c>
      <x:c r="M217" s="18"/>
      <x:c r="N217" s="13"/>
      <x:c r="O217" t="str">
        <x:f>IF(A217="","",IF(K217="Cancelada","CANCELADA",IF(OR(COUNTIF($A$5:$A$304,A217)&lt;&gt;1,COUNTIF(Colaboradores!$A$5:$A$104,B217)&lt;&gt;1,NOT(ISNUMBER(C217)),NOT(ISNUMBER(D217)),D217&lt;C217,NOT(ISNUMBER(H217)),H217&lt;=0,NOT(ISNUMBER(I217)),I217&lt;0,COUNTIF(Listas!$E$4:$E$6,K217)&lt;&gt;1),"REVISAR DADOS",IF(EOMONTH(C217,0)&lt;&gt;EOMONTH(D217,0),"DIVIDA POR MÊS","OK"))))</x:f>
      </x:c>
      <x:c r="P217" t="str">
        <x:f>IF(O217&lt;&gt;"OK","",IFERROR(INDEX(Colaboradores!$G$5:$G$104,MATCH(B217,Colaboradores!$A$5:$A$104,0)),""))</x:f>
      </x:c>
      <x:c r="Q217" t="str">
        <x:f>IF(O217&lt;&gt;"OK","",IFERROR(INDEX(Colaboradores!$C$5:$C$104,MATCH(B217,Colaboradores!$A$5:$A$104,0)),""))</x:f>
      </x:c>
    </x:row>
    <x:row r="218">
      <x:c r="A218" s="13"/>
      <x:c r="B218" s="13"/>
      <x:c r="C218" s="18"/>
      <x:c r="D218" s="18"/>
      <x:c r="E218" s="13"/>
      <x:c r="F218" s="13"/>
      <x:c r="G218" s="13"/>
      <x:c r="H218" s="13"/>
      <x:c r="I218" s="13"/>
      <x:c r="J218" s="13"/>
      <x:c r="K218" s="13"/>
      <x:c r="L218" s="17" t="str">
        <x:f>IF(O218&lt;&gt;"OK","",IFERROR(H218*INDEX(Colaboradores!$F$5:$F$104,MATCH(B218,Colaboradores!$A$5:$A$104,0)),""))</x:f>
      </x:c>
      <x:c r="M218" s="18"/>
      <x:c r="N218" s="13"/>
      <x:c r="O218" t="str">
        <x:f>IF(A218="","",IF(K218="Cancelada","CANCELADA",IF(OR(COUNTIF($A$5:$A$304,A218)&lt;&gt;1,COUNTIF(Colaboradores!$A$5:$A$104,B218)&lt;&gt;1,NOT(ISNUMBER(C218)),NOT(ISNUMBER(D218)),D218&lt;C218,NOT(ISNUMBER(H218)),H218&lt;=0,NOT(ISNUMBER(I218)),I218&lt;0,COUNTIF(Listas!$E$4:$E$6,K218)&lt;&gt;1),"REVISAR DADOS",IF(EOMONTH(C218,0)&lt;&gt;EOMONTH(D218,0),"DIVIDA POR MÊS","OK"))))</x:f>
      </x:c>
      <x:c r="P218" t="str">
        <x:f>IF(O218&lt;&gt;"OK","",IFERROR(INDEX(Colaboradores!$G$5:$G$104,MATCH(B218,Colaboradores!$A$5:$A$104,0)),""))</x:f>
      </x:c>
      <x:c r="Q218" t="str">
        <x:f>IF(O218&lt;&gt;"OK","",IFERROR(INDEX(Colaboradores!$C$5:$C$104,MATCH(B218,Colaboradores!$A$5:$A$104,0)),""))</x:f>
      </x:c>
    </x:row>
    <x:row r="219">
      <x:c r="A219" s="13"/>
      <x:c r="B219" s="13"/>
      <x:c r="C219" s="18"/>
      <x:c r="D219" s="18"/>
      <x:c r="E219" s="13"/>
      <x:c r="F219" s="13"/>
      <x:c r="G219" s="13"/>
      <x:c r="H219" s="13"/>
      <x:c r="I219" s="13"/>
      <x:c r="J219" s="13"/>
      <x:c r="K219" s="13"/>
      <x:c r="L219" s="17" t="str">
        <x:f>IF(O219&lt;&gt;"OK","",IFERROR(H219*INDEX(Colaboradores!$F$5:$F$104,MATCH(B219,Colaboradores!$A$5:$A$104,0)),""))</x:f>
      </x:c>
      <x:c r="M219" s="18"/>
      <x:c r="N219" s="13"/>
      <x:c r="O219" t="str">
        <x:f>IF(A219="","",IF(K219="Cancelada","CANCELADA",IF(OR(COUNTIF($A$5:$A$304,A219)&lt;&gt;1,COUNTIF(Colaboradores!$A$5:$A$104,B219)&lt;&gt;1,NOT(ISNUMBER(C219)),NOT(ISNUMBER(D219)),D219&lt;C219,NOT(ISNUMBER(H219)),H219&lt;=0,NOT(ISNUMBER(I219)),I219&lt;0,COUNTIF(Listas!$E$4:$E$6,K219)&lt;&gt;1),"REVISAR DADOS",IF(EOMONTH(C219,0)&lt;&gt;EOMONTH(D219,0),"DIVIDA POR MÊS","OK"))))</x:f>
      </x:c>
      <x:c r="P219" t="str">
        <x:f>IF(O219&lt;&gt;"OK","",IFERROR(INDEX(Colaboradores!$G$5:$G$104,MATCH(B219,Colaboradores!$A$5:$A$104,0)),""))</x:f>
      </x:c>
      <x:c r="Q219" t="str">
        <x:f>IF(O219&lt;&gt;"OK","",IFERROR(INDEX(Colaboradores!$C$5:$C$104,MATCH(B219,Colaboradores!$A$5:$A$104,0)),""))</x:f>
      </x:c>
    </x:row>
    <x:row r="220">
      <x:c r="A220" s="13"/>
      <x:c r="B220" s="13"/>
      <x:c r="C220" s="18"/>
      <x:c r="D220" s="18"/>
      <x:c r="E220" s="13"/>
      <x:c r="F220" s="13"/>
      <x:c r="G220" s="13"/>
      <x:c r="H220" s="13"/>
      <x:c r="I220" s="13"/>
      <x:c r="J220" s="13"/>
      <x:c r="K220" s="13"/>
      <x:c r="L220" s="17" t="str">
        <x:f>IF(O220&lt;&gt;"OK","",IFERROR(H220*INDEX(Colaboradores!$F$5:$F$104,MATCH(B220,Colaboradores!$A$5:$A$104,0)),""))</x:f>
      </x:c>
      <x:c r="M220" s="18"/>
      <x:c r="N220" s="13"/>
      <x:c r="O220" t="str">
        <x:f>IF(A220="","",IF(K220="Cancelada","CANCELADA",IF(OR(COUNTIF($A$5:$A$304,A220)&lt;&gt;1,COUNTIF(Colaboradores!$A$5:$A$104,B220)&lt;&gt;1,NOT(ISNUMBER(C220)),NOT(ISNUMBER(D220)),D220&lt;C220,NOT(ISNUMBER(H220)),H220&lt;=0,NOT(ISNUMBER(I220)),I220&lt;0,COUNTIF(Listas!$E$4:$E$6,K220)&lt;&gt;1),"REVISAR DADOS",IF(EOMONTH(C220,0)&lt;&gt;EOMONTH(D220,0),"DIVIDA POR MÊS","OK"))))</x:f>
      </x:c>
      <x:c r="P220" t="str">
        <x:f>IF(O220&lt;&gt;"OK","",IFERROR(INDEX(Colaboradores!$G$5:$G$104,MATCH(B220,Colaboradores!$A$5:$A$104,0)),""))</x:f>
      </x:c>
      <x:c r="Q220" t="str">
        <x:f>IF(O220&lt;&gt;"OK","",IFERROR(INDEX(Colaboradores!$C$5:$C$104,MATCH(B220,Colaboradores!$A$5:$A$104,0)),""))</x:f>
      </x:c>
    </x:row>
    <x:row r="221">
      <x:c r="A221" s="13"/>
      <x:c r="B221" s="13"/>
      <x:c r="C221" s="18"/>
      <x:c r="D221" s="18"/>
      <x:c r="E221" s="13"/>
      <x:c r="F221" s="13"/>
      <x:c r="G221" s="13"/>
      <x:c r="H221" s="13"/>
      <x:c r="I221" s="13"/>
      <x:c r="J221" s="13"/>
      <x:c r="K221" s="13"/>
      <x:c r="L221" s="17" t="str">
        <x:f>IF(O221&lt;&gt;"OK","",IFERROR(H221*INDEX(Colaboradores!$F$5:$F$104,MATCH(B221,Colaboradores!$A$5:$A$104,0)),""))</x:f>
      </x:c>
      <x:c r="M221" s="18"/>
      <x:c r="N221" s="13"/>
      <x:c r="O221" t="str">
        <x:f>IF(A221="","",IF(K221="Cancelada","CANCELADA",IF(OR(COUNTIF($A$5:$A$304,A221)&lt;&gt;1,COUNTIF(Colaboradores!$A$5:$A$104,B221)&lt;&gt;1,NOT(ISNUMBER(C221)),NOT(ISNUMBER(D221)),D221&lt;C221,NOT(ISNUMBER(H221)),H221&lt;=0,NOT(ISNUMBER(I221)),I221&lt;0,COUNTIF(Listas!$E$4:$E$6,K221)&lt;&gt;1),"REVISAR DADOS",IF(EOMONTH(C221,0)&lt;&gt;EOMONTH(D221,0),"DIVIDA POR MÊS","OK"))))</x:f>
      </x:c>
      <x:c r="P221" t="str">
        <x:f>IF(O221&lt;&gt;"OK","",IFERROR(INDEX(Colaboradores!$G$5:$G$104,MATCH(B221,Colaboradores!$A$5:$A$104,0)),""))</x:f>
      </x:c>
      <x:c r="Q221" t="str">
        <x:f>IF(O221&lt;&gt;"OK","",IFERROR(INDEX(Colaboradores!$C$5:$C$104,MATCH(B221,Colaboradores!$A$5:$A$104,0)),""))</x:f>
      </x:c>
    </x:row>
    <x:row r="222">
      <x:c r="A222" s="13"/>
      <x:c r="B222" s="13"/>
      <x:c r="C222" s="18"/>
      <x:c r="D222" s="18"/>
      <x:c r="E222" s="13"/>
      <x:c r="F222" s="13"/>
      <x:c r="G222" s="13"/>
      <x:c r="H222" s="13"/>
      <x:c r="I222" s="13"/>
      <x:c r="J222" s="13"/>
      <x:c r="K222" s="13"/>
      <x:c r="L222" s="17" t="str">
        <x:f>IF(O222&lt;&gt;"OK","",IFERROR(H222*INDEX(Colaboradores!$F$5:$F$104,MATCH(B222,Colaboradores!$A$5:$A$104,0)),""))</x:f>
      </x:c>
      <x:c r="M222" s="18"/>
      <x:c r="N222" s="13"/>
      <x:c r="O222" t="str">
        <x:f>IF(A222="","",IF(K222="Cancelada","CANCELADA",IF(OR(COUNTIF($A$5:$A$304,A222)&lt;&gt;1,COUNTIF(Colaboradores!$A$5:$A$104,B222)&lt;&gt;1,NOT(ISNUMBER(C222)),NOT(ISNUMBER(D222)),D222&lt;C222,NOT(ISNUMBER(H222)),H222&lt;=0,NOT(ISNUMBER(I222)),I222&lt;0,COUNTIF(Listas!$E$4:$E$6,K222)&lt;&gt;1),"REVISAR DADOS",IF(EOMONTH(C222,0)&lt;&gt;EOMONTH(D222,0),"DIVIDA POR MÊS","OK"))))</x:f>
      </x:c>
      <x:c r="P222" t="str">
        <x:f>IF(O222&lt;&gt;"OK","",IFERROR(INDEX(Colaboradores!$G$5:$G$104,MATCH(B222,Colaboradores!$A$5:$A$104,0)),""))</x:f>
      </x:c>
      <x:c r="Q222" t="str">
        <x:f>IF(O222&lt;&gt;"OK","",IFERROR(INDEX(Colaboradores!$C$5:$C$104,MATCH(B222,Colaboradores!$A$5:$A$104,0)),""))</x:f>
      </x:c>
    </x:row>
    <x:row r="223">
      <x:c r="A223" s="13"/>
      <x:c r="B223" s="13"/>
      <x:c r="C223" s="18"/>
      <x:c r="D223" s="18"/>
      <x:c r="E223" s="13"/>
      <x:c r="F223" s="13"/>
      <x:c r="G223" s="13"/>
      <x:c r="H223" s="13"/>
      <x:c r="I223" s="13"/>
      <x:c r="J223" s="13"/>
      <x:c r="K223" s="13"/>
      <x:c r="L223" s="17" t="str">
        <x:f>IF(O223&lt;&gt;"OK","",IFERROR(H223*INDEX(Colaboradores!$F$5:$F$104,MATCH(B223,Colaboradores!$A$5:$A$104,0)),""))</x:f>
      </x:c>
      <x:c r="M223" s="18"/>
      <x:c r="N223" s="13"/>
      <x:c r="O223" t="str">
        <x:f>IF(A223="","",IF(K223="Cancelada","CANCELADA",IF(OR(COUNTIF($A$5:$A$304,A223)&lt;&gt;1,COUNTIF(Colaboradores!$A$5:$A$104,B223)&lt;&gt;1,NOT(ISNUMBER(C223)),NOT(ISNUMBER(D223)),D223&lt;C223,NOT(ISNUMBER(H223)),H223&lt;=0,NOT(ISNUMBER(I223)),I223&lt;0,COUNTIF(Listas!$E$4:$E$6,K223)&lt;&gt;1),"REVISAR DADOS",IF(EOMONTH(C223,0)&lt;&gt;EOMONTH(D223,0),"DIVIDA POR MÊS","OK"))))</x:f>
      </x:c>
      <x:c r="P223" t="str">
        <x:f>IF(O223&lt;&gt;"OK","",IFERROR(INDEX(Colaboradores!$G$5:$G$104,MATCH(B223,Colaboradores!$A$5:$A$104,0)),""))</x:f>
      </x:c>
      <x:c r="Q223" t="str">
        <x:f>IF(O223&lt;&gt;"OK","",IFERROR(INDEX(Colaboradores!$C$5:$C$104,MATCH(B223,Colaboradores!$A$5:$A$104,0)),""))</x:f>
      </x:c>
    </x:row>
    <x:row r="224">
      <x:c r="A224" s="13"/>
      <x:c r="B224" s="13"/>
      <x:c r="C224" s="18"/>
      <x:c r="D224" s="18"/>
      <x:c r="E224" s="13"/>
      <x:c r="F224" s="13"/>
      <x:c r="G224" s="13"/>
      <x:c r="H224" s="13"/>
      <x:c r="I224" s="13"/>
      <x:c r="J224" s="13"/>
      <x:c r="K224" s="13"/>
      <x:c r="L224" s="17" t="str">
        <x:f>IF(O224&lt;&gt;"OK","",IFERROR(H224*INDEX(Colaboradores!$F$5:$F$104,MATCH(B224,Colaboradores!$A$5:$A$104,0)),""))</x:f>
      </x:c>
      <x:c r="M224" s="18"/>
      <x:c r="N224" s="13"/>
      <x:c r="O224" t="str">
        <x:f>IF(A224="","",IF(K224="Cancelada","CANCELADA",IF(OR(COUNTIF($A$5:$A$304,A224)&lt;&gt;1,COUNTIF(Colaboradores!$A$5:$A$104,B224)&lt;&gt;1,NOT(ISNUMBER(C224)),NOT(ISNUMBER(D224)),D224&lt;C224,NOT(ISNUMBER(H224)),H224&lt;=0,NOT(ISNUMBER(I224)),I224&lt;0,COUNTIF(Listas!$E$4:$E$6,K224)&lt;&gt;1),"REVISAR DADOS",IF(EOMONTH(C224,0)&lt;&gt;EOMONTH(D224,0),"DIVIDA POR MÊS","OK"))))</x:f>
      </x:c>
      <x:c r="P224" t="str">
        <x:f>IF(O224&lt;&gt;"OK","",IFERROR(INDEX(Colaboradores!$G$5:$G$104,MATCH(B224,Colaboradores!$A$5:$A$104,0)),""))</x:f>
      </x:c>
      <x:c r="Q224" t="str">
        <x:f>IF(O224&lt;&gt;"OK","",IFERROR(INDEX(Colaboradores!$C$5:$C$104,MATCH(B224,Colaboradores!$A$5:$A$104,0)),""))</x:f>
      </x:c>
    </x:row>
    <x:row r="225">
      <x:c r="A225" s="13"/>
      <x:c r="B225" s="13"/>
      <x:c r="C225" s="18"/>
      <x:c r="D225" s="18"/>
      <x:c r="E225" s="13"/>
      <x:c r="F225" s="13"/>
      <x:c r="G225" s="13"/>
      <x:c r="H225" s="13"/>
      <x:c r="I225" s="13"/>
      <x:c r="J225" s="13"/>
      <x:c r="K225" s="13"/>
      <x:c r="L225" s="17" t="str">
        <x:f>IF(O225&lt;&gt;"OK","",IFERROR(H225*INDEX(Colaboradores!$F$5:$F$104,MATCH(B225,Colaboradores!$A$5:$A$104,0)),""))</x:f>
      </x:c>
      <x:c r="M225" s="18"/>
      <x:c r="N225" s="13"/>
      <x:c r="O225" t="str">
        <x:f>IF(A225="","",IF(K225="Cancelada","CANCELADA",IF(OR(COUNTIF($A$5:$A$304,A225)&lt;&gt;1,COUNTIF(Colaboradores!$A$5:$A$104,B225)&lt;&gt;1,NOT(ISNUMBER(C225)),NOT(ISNUMBER(D225)),D225&lt;C225,NOT(ISNUMBER(H225)),H225&lt;=0,NOT(ISNUMBER(I225)),I225&lt;0,COUNTIF(Listas!$E$4:$E$6,K225)&lt;&gt;1),"REVISAR DADOS",IF(EOMONTH(C225,0)&lt;&gt;EOMONTH(D225,0),"DIVIDA POR MÊS","OK"))))</x:f>
      </x:c>
      <x:c r="P225" t="str">
        <x:f>IF(O225&lt;&gt;"OK","",IFERROR(INDEX(Colaboradores!$G$5:$G$104,MATCH(B225,Colaboradores!$A$5:$A$104,0)),""))</x:f>
      </x:c>
      <x:c r="Q225" t="str">
        <x:f>IF(O225&lt;&gt;"OK","",IFERROR(INDEX(Colaboradores!$C$5:$C$104,MATCH(B225,Colaboradores!$A$5:$A$104,0)),""))</x:f>
      </x:c>
    </x:row>
    <x:row r="226">
      <x:c r="A226" s="13"/>
      <x:c r="B226" s="13"/>
      <x:c r="C226" s="18"/>
      <x:c r="D226" s="18"/>
      <x:c r="E226" s="13"/>
      <x:c r="F226" s="13"/>
      <x:c r="G226" s="13"/>
      <x:c r="H226" s="13"/>
      <x:c r="I226" s="13"/>
      <x:c r="J226" s="13"/>
      <x:c r="K226" s="13"/>
      <x:c r="L226" s="17" t="str">
        <x:f>IF(O226&lt;&gt;"OK","",IFERROR(H226*INDEX(Colaboradores!$F$5:$F$104,MATCH(B226,Colaboradores!$A$5:$A$104,0)),""))</x:f>
      </x:c>
      <x:c r="M226" s="18"/>
      <x:c r="N226" s="13"/>
      <x:c r="O226" t="str">
        <x:f>IF(A226="","",IF(K226="Cancelada","CANCELADA",IF(OR(COUNTIF($A$5:$A$304,A226)&lt;&gt;1,COUNTIF(Colaboradores!$A$5:$A$104,B226)&lt;&gt;1,NOT(ISNUMBER(C226)),NOT(ISNUMBER(D226)),D226&lt;C226,NOT(ISNUMBER(H226)),H226&lt;=0,NOT(ISNUMBER(I226)),I226&lt;0,COUNTIF(Listas!$E$4:$E$6,K226)&lt;&gt;1),"REVISAR DADOS",IF(EOMONTH(C226,0)&lt;&gt;EOMONTH(D226,0),"DIVIDA POR MÊS","OK"))))</x:f>
      </x:c>
      <x:c r="P226" t="str">
        <x:f>IF(O226&lt;&gt;"OK","",IFERROR(INDEX(Colaboradores!$G$5:$G$104,MATCH(B226,Colaboradores!$A$5:$A$104,0)),""))</x:f>
      </x:c>
      <x:c r="Q226" t="str">
        <x:f>IF(O226&lt;&gt;"OK","",IFERROR(INDEX(Colaboradores!$C$5:$C$104,MATCH(B226,Colaboradores!$A$5:$A$104,0)),""))</x:f>
      </x:c>
    </x:row>
    <x:row r="227">
      <x:c r="A227" s="13"/>
      <x:c r="B227" s="13"/>
      <x:c r="C227" s="18"/>
      <x:c r="D227" s="18"/>
      <x:c r="E227" s="13"/>
      <x:c r="F227" s="13"/>
      <x:c r="G227" s="13"/>
      <x:c r="H227" s="13"/>
      <x:c r="I227" s="13"/>
      <x:c r="J227" s="13"/>
      <x:c r="K227" s="13"/>
      <x:c r="L227" s="17" t="str">
        <x:f>IF(O227&lt;&gt;"OK","",IFERROR(H227*INDEX(Colaboradores!$F$5:$F$104,MATCH(B227,Colaboradores!$A$5:$A$104,0)),""))</x:f>
      </x:c>
      <x:c r="M227" s="18"/>
      <x:c r="N227" s="13"/>
      <x:c r="O227" t="str">
        <x:f>IF(A227="","",IF(K227="Cancelada","CANCELADA",IF(OR(COUNTIF($A$5:$A$304,A227)&lt;&gt;1,COUNTIF(Colaboradores!$A$5:$A$104,B227)&lt;&gt;1,NOT(ISNUMBER(C227)),NOT(ISNUMBER(D227)),D227&lt;C227,NOT(ISNUMBER(H227)),H227&lt;=0,NOT(ISNUMBER(I227)),I227&lt;0,COUNTIF(Listas!$E$4:$E$6,K227)&lt;&gt;1),"REVISAR DADOS",IF(EOMONTH(C227,0)&lt;&gt;EOMONTH(D227,0),"DIVIDA POR MÊS","OK"))))</x:f>
      </x:c>
      <x:c r="P227" t="str">
        <x:f>IF(O227&lt;&gt;"OK","",IFERROR(INDEX(Colaboradores!$G$5:$G$104,MATCH(B227,Colaboradores!$A$5:$A$104,0)),""))</x:f>
      </x:c>
      <x:c r="Q227" t="str">
        <x:f>IF(O227&lt;&gt;"OK","",IFERROR(INDEX(Colaboradores!$C$5:$C$104,MATCH(B227,Colaboradores!$A$5:$A$104,0)),""))</x:f>
      </x:c>
    </x:row>
    <x:row r="228">
      <x:c r="A228" s="13"/>
      <x:c r="B228" s="13"/>
      <x:c r="C228" s="18"/>
      <x:c r="D228" s="18"/>
      <x:c r="E228" s="13"/>
      <x:c r="F228" s="13"/>
      <x:c r="G228" s="13"/>
      <x:c r="H228" s="13"/>
      <x:c r="I228" s="13"/>
      <x:c r="J228" s="13"/>
      <x:c r="K228" s="13"/>
      <x:c r="L228" s="17" t="str">
        <x:f>IF(O228&lt;&gt;"OK","",IFERROR(H228*INDEX(Colaboradores!$F$5:$F$104,MATCH(B228,Colaboradores!$A$5:$A$104,0)),""))</x:f>
      </x:c>
      <x:c r="M228" s="18"/>
      <x:c r="N228" s="13"/>
      <x:c r="O228" t="str">
        <x:f>IF(A228="","",IF(K228="Cancelada","CANCELADA",IF(OR(COUNTIF($A$5:$A$304,A228)&lt;&gt;1,COUNTIF(Colaboradores!$A$5:$A$104,B228)&lt;&gt;1,NOT(ISNUMBER(C228)),NOT(ISNUMBER(D228)),D228&lt;C228,NOT(ISNUMBER(H228)),H228&lt;=0,NOT(ISNUMBER(I228)),I228&lt;0,COUNTIF(Listas!$E$4:$E$6,K228)&lt;&gt;1),"REVISAR DADOS",IF(EOMONTH(C228,0)&lt;&gt;EOMONTH(D228,0),"DIVIDA POR MÊS","OK"))))</x:f>
      </x:c>
      <x:c r="P228" t="str">
        <x:f>IF(O228&lt;&gt;"OK","",IFERROR(INDEX(Colaboradores!$G$5:$G$104,MATCH(B228,Colaboradores!$A$5:$A$104,0)),""))</x:f>
      </x:c>
      <x:c r="Q228" t="str">
        <x:f>IF(O228&lt;&gt;"OK","",IFERROR(INDEX(Colaboradores!$C$5:$C$104,MATCH(B228,Colaboradores!$A$5:$A$104,0)),""))</x:f>
      </x:c>
    </x:row>
    <x:row r="229">
      <x:c r="A229" s="13"/>
      <x:c r="B229" s="13"/>
      <x:c r="C229" s="18"/>
      <x:c r="D229" s="18"/>
      <x:c r="E229" s="13"/>
      <x:c r="F229" s="13"/>
      <x:c r="G229" s="13"/>
      <x:c r="H229" s="13"/>
      <x:c r="I229" s="13"/>
      <x:c r="J229" s="13"/>
      <x:c r="K229" s="13"/>
      <x:c r="L229" s="17" t="str">
        <x:f>IF(O229&lt;&gt;"OK","",IFERROR(H229*INDEX(Colaboradores!$F$5:$F$104,MATCH(B229,Colaboradores!$A$5:$A$104,0)),""))</x:f>
      </x:c>
      <x:c r="M229" s="18"/>
      <x:c r="N229" s="13"/>
      <x:c r="O229" t="str">
        <x:f>IF(A229="","",IF(K229="Cancelada","CANCELADA",IF(OR(COUNTIF($A$5:$A$304,A229)&lt;&gt;1,COUNTIF(Colaboradores!$A$5:$A$104,B229)&lt;&gt;1,NOT(ISNUMBER(C229)),NOT(ISNUMBER(D229)),D229&lt;C229,NOT(ISNUMBER(H229)),H229&lt;=0,NOT(ISNUMBER(I229)),I229&lt;0,COUNTIF(Listas!$E$4:$E$6,K229)&lt;&gt;1),"REVISAR DADOS",IF(EOMONTH(C229,0)&lt;&gt;EOMONTH(D229,0),"DIVIDA POR MÊS","OK"))))</x:f>
      </x:c>
      <x:c r="P229" t="str">
        <x:f>IF(O229&lt;&gt;"OK","",IFERROR(INDEX(Colaboradores!$G$5:$G$104,MATCH(B229,Colaboradores!$A$5:$A$104,0)),""))</x:f>
      </x:c>
      <x:c r="Q229" t="str">
        <x:f>IF(O229&lt;&gt;"OK","",IFERROR(INDEX(Colaboradores!$C$5:$C$104,MATCH(B229,Colaboradores!$A$5:$A$104,0)),""))</x:f>
      </x:c>
    </x:row>
    <x:row r="230">
      <x:c r="A230" s="13"/>
      <x:c r="B230" s="13"/>
      <x:c r="C230" s="18"/>
      <x:c r="D230" s="18"/>
      <x:c r="E230" s="13"/>
      <x:c r="F230" s="13"/>
      <x:c r="G230" s="13"/>
      <x:c r="H230" s="13"/>
      <x:c r="I230" s="13"/>
      <x:c r="J230" s="13"/>
      <x:c r="K230" s="13"/>
      <x:c r="L230" s="17" t="str">
        <x:f>IF(O230&lt;&gt;"OK","",IFERROR(H230*INDEX(Colaboradores!$F$5:$F$104,MATCH(B230,Colaboradores!$A$5:$A$104,0)),""))</x:f>
      </x:c>
      <x:c r="M230" s="18"/>
      <x:c r="N230" s="13"/>
      <x:c r="O230" t="str">
        <x:f>IF(A230="","",IF(K230="Cancelada","CANCELADA",IF(OR(COUNTIF($A$5:$A$304,A230)&lt;&gt;1,COUNTIF(Colaboradores!$A$5:$A$104,B230)&lt;&gt;1,NOT(ISNUMBER(C230)),NOT(ISNUMBER(D230)),D230&lt;C230,NOT(ISNUMBER(H230)),H230&lt;=0,NOT(ISNUMBER(I230)),I230&lt;0,COUNTIF(Listas!$E$4:$E$6,K230)&lt;&gt;1),"REVISAR DADOS",IF(EOMONTH(C230,0)&lt;&gt;EOMONTH(D230,0),"DIVIDA POR MÊS","OK"))))</x:f>
      </x:c>
      <x:c r="P230" t="str">
        <x:f>IF(O230&lt;&gt;"OK","",IFERROR(INDEX(Colaboradores!$G$5:$G$104,MATCH(B230,Colaboradores!$A$5:$A$104,0)),""))</x:f>
      </x:c>
      <x:c r="Q230" t="str">
        <x:f>IF(O230&lt;&gt;"OK","",IFERROR(INDEX(Colaboradores!$C$5:$C$104,MATCH(B230,Colaboradores!$A$5:$A$104,0)),""))</x:f>
      </x:c>
    </x:row>
    <x:row r="231">
      <x:c r="A231" s="13"/>
      <x:c r="B231" s="13"/>
      <x:c r="C231" s="18"/>
      <x:c r="D231" s="18"/>
      <x:c r="E231" s="13"/>
      <x:c r="F231" s="13"/>
      <x:c r="G231" s="13"/>
      <x:c r="H231" s="13"/>
      <x:c r="I231" s="13"/>
      <x:c r="J231" s="13"/>
      <x:c r="K231" s="13"/>
      <x:c r="L231" s="17" t="str">
        <x:f>IF(O231&lt;&gt;"OK","",IFERROR(H231*INDEX(Colaboradores!$F$5:$F$104,MATCH(B231,Colaboradores!$A$5:$A$104,0)),""))</x:f>
      </x:c>
      <x:c r="M231" s="18"/>
      <x:c r="N231" s="13"/>
      <x:c r="O231" t="str">
        <x:f>IF(A231="","",IF(K231="Cancelada","CANCELADA",IF(OR(COUNTIF($A$5:$A$304,A231)&lt;&gt;1,COUNTIF(Colaboradores!$A$5:$A$104,B231)&lt;&gt;1,NOT(ISNUMBER(C231)),NOT(ISNUMBER(D231)),D231&lt;C231,NOT(ISNUMBER(H231)),H231&lt;=0,NOT(ISNUMBER(I231)),I231&lt;0,COUNTIF(Listas!$E$4:$E$6,K231)&lt;&gt;1),"REVISAR DADOS",IF(EOMONTH(C231,0)&lt;&gt;EOMONTH(D231,0),"DIVIDA POR MÊS","OK"))))</x:f>
      </x:c>
      <x:c r="P231" t="str">
        <x:f>IF(O231&lt;&gt;"OK","",IFERROR(INDEX(Colaboradores!$G$5:$G$104,MATCH(B231,Colaboradores!$A$5:$A$104,0)),""))</x:f>
      </x:c>
      <x:c r="Q231" t="str">
        <x:f>IF(O231&lt;&gt;"OK","",IFERROR(INDEX(Colaboradores!$C$5:$C$104,MATCH(B231,Colaboradores!$A$5:$A$104,0)),""))</x:f>
      </x:c>
    </x:row>
    <x:row r="232">
      <x:c r="A232" s="13"/>
      <x:c r="B232" s="13"/>
      <x:c r="C232" s="18"/>
      <x:c r="D232" s="18"/>
      <x:c r="E232" s="13"/>
      <x:c r="F232" s="13"/>
      <x:c r="G232" s="13"/>
      <x:c r="H232" s="13"/>
      <x:c r="I232" s="13"/>
      <x:c r="J232" s="13"/>
      <x:c r="K232" s="13"/>
      <x:c r="L232" s="17" t="str">
        <x:f>IF(O232&lt;&gt;"OK","",IFERROR(H232*INDEX(Colaboradores!$F$5:$F$104,MATCH(B232,Colaboradores!$A$5:$A$104,0)),""))</x:f>
      </x:c>
      <x:c r="M232" s="18"/>
      <x:c r="N232" s="13"/>
      <x:c r="O232" t="str">
        <x:f>IF(A232="","",IF(K232="Cancelada","CANCELADA",IF(OR(COUNTIF($A$5:$A$304,A232)&lt;&gt;1,COUNTIF(Colaboradores!$A$5:$A$104,B232)&lt;&gt;1,NOT(ISNUMBER(C232)),NOT(ISNUMBER(D232)),D232&lt;C232,NOT(ISNUMBER(H232)),H232&lt;=0,NOT(ISNUMBER(I232)),I232&lt;0,COUNTIF(Listas!$E$4:$E$6,K232)&lt;&gt;1),"REVISAR DADOS",IF(EOMONTH(C232,0)&lt;&gt;EOMONTH(D232,0),"DIVIDA POR MÊS","OK"))))</x:f>
      </x:c>
      <x:c r="P232" t="str">
        <x:f>IF(O232&lt;&gt;"OK","",IFERROR(INDEX(Colaboradores!$G$5:$G$104,MATCH(B232,Colaboradores!$A$5:$A$104,0)),""))</x:f>
      </x:c>
      <x:c r="Q232" t="str">
        <x:f>IF(O232&lt;&gt;"OK","",IFERROR(INDEX(Colaboradores!$C$5:$C$104,MATCH(B232,Colaboradores!$A$5:$A$104,0)),""))</x:f>
      </x:c>
    </x:row>
    <x:row r="233">
      <x:c r="A233" s="13"/>
      <x:c r="B233" s="13"/>
      <x:c r="C233" s="18"/>
      <x:c r="D233" s="18"/>
      <x:c r="E233" s="13"/>
      <x:c r="F233" s="13"/>
      <x:c r="G233" s="13"/>
      <x:c r="H233" s="13"/>
      <x:c r="I233" s="13"/>
      <x:c r="J233" s="13"/>
      <x:c r="K233" s="13"/>
      <x:c r="L233" s="17" t="str">
        <x:f>IF(O233&lt;&gt;"OK","",IFERROR(H233*INDEX(Colaboradores!$F$5:$F$104,MATCH(B233,Colaboradores!$A$5:$A$104,0)),""))</x:f>
      </x:c>
      <x:c r="M233" s="18"/>
      <x:c r="N233" s="13"/>
      <x:c r="O233" t="str">
        <x:f>IF(A233="","",IF(K233="Cancelada","CANCELADA",IF(OR(COUNTIF($A$5:$A$304,A233)&lt;&gt;1,COUNTIF(Colaboradores!$A$5:$A$104,B233)&lt;&gt;1,NOT(ISNUMBER(C233)),NOT(ISNUMBER(D233)),D233&lt;C233,NOT(ISNUMBER(H233)),H233&lt;=0,NOT(ISNUMBER(I233)),I233&lt;0,COUNTIF(Listas!$E$4:$E$6,K233)&lt;&gt;1),"REVISAR DADOS",IF(EOMONTH(C233,0)&lt;&gt;EOMONTH(D233,0),"DIVIDA POR MÊS","OK"))))</x:f>
      </x:c>
      <x:c r="P233" t="str">
        <x:f>IF(O233&lt;&gt;"OK","",IFERROR(INDEX(Colaboradores!$G$5:$G$104,MATCH(B233,Colaboradores!$A$5:$A$104,0)),""))</x:f>
      </x:c>
      <x:c r="Q233" t="str">
        <x:f>IF(O233&lt;&gt;"OK","",IFERROR(INDEX(Colaboradores!$C$5:$C$104,MATCH(B233,Colaboradores!$A$5:$A$104,0)),""))</x:f>
      </x:c>
    </x:row>
    <x:row r="234">
      <x:c r="A234" s="13"/>
      <x:c r="B234" s="13"/>
      <x:c r="C234" s="18"/>
      <x:c r="D234" s="18"/>
      <x:c r="E234" s="13"/>
      <x:c r="F234" s="13"/>
      <x:c r="G234" s="13"/>
      <x:c r="H234" s="13"/>
      <x:c r="I234" s="13"/>
      <x:c r="J234" s="13"/>
      <x:c r="K234" s="13"/>
      <x:c r="L234" s="17" t="str">
        <x:f>IF(O234&lt;&gt;"OK","",IFERROR(H234*INDEX(Colaboradores!$F$5:$F$104,MATCH(B234,Colaboradores!$A$5:$A$104,0)),""))</x:f>
      </x:c>
      <x:c r="M234" s="18"/>
      <x:c r="N234" s="13"/>
      <x:c r="O234" t="str">
        <x:f>IF(A234="","",IF(K234="Cancelada","CANCELADA",IF(OR(COUNTIF($A$5:$A$304,A234)&lt;&gt;1,COUNTIF(Colaboradores!$A$5:$A$104,B234)&lt;&gt;1,NOT(ISNUMBER(C234)),NOT(ISNUMBER(D234)),D234&lt;C234,NOT(ISNUMBER(H234)),H234&lt;=0,NOT(ISNUMBER(I234)),I234&lt;0,COUNTIF(Listas!$E$4:$E$6,K234)&lt;&gt;1),"REVISAR DADOS",IF(EOMONTH(C234,0)&lt;&gt;EOMONTH(D234,0),"DIVIDA POR MÊS","OK"))))</x:f>
      </x:c>
      <x:c r="P234" t="str">
        <x:f>IF(O234&lt;&gt;"OK","",IFERROR(INDEX(Colaboradores!$G$5:$G$104,MATCH(B234,Colaboradores!$A$5:$A$104,0)),""))</x:f>
      </x:c>
      <x:c r="Q234" t="str">
        <x:f>IF(O234&lt;&gt;"OK","",IFERROR(INDEX(Colaboradores!$C$5:$C$104,MATCH(B234,Colaboradores!$A$5:$A$104,0)),""))</x:f>
      </x:c>
    </x:row>
    <x:row r="235">
      <x:c r="A235" s="13"/>
      <x:c r="B235" s="13"/>
      <x:c r="C235" s="18"/>
      <x:c r="D235" s="18"/>
      <x:c r="E235" s="13"/>
      <x:c r="F235" s="13"/>
      <x:c r="G235" s="13"/>
      <x:c r="H235" s="13"/>
      <x:c r="I235" s="13"/>
      <x:c r="J235" s="13"/>
      <x:c r="K235" s="13"/>
      <x:c r="L235" s="17" t="str">
        <x:f>IF(O235&lt;&gt;"OK","",IFERROR(H235*INDEX(Colaboradores!$F$5:$F$104,MATCH(B235,Colaboradores!$A$5:$A$104,0)),""))</x:f>
      </x:c>
      <x:c r="M235" s="18"/>
      <x:c r="N235" s="13"/>
      <x:c r="O235" t="str">
        <x:f>IF(A235="","",IF(K235="Cancelada","CANCELADA",IF(OR(COUNTIF($A$5:$A$304,A235)&lt;&gt;1,COUNTIF(Colaboradores!$A$5:$A$104,B235)&lt;&gt;1,NOT(ISNUMBER(C235)),NOT(ISNUMBER(D235)),D235&lt;C235,NOT(ISNUMBER(H235)),H235&lt;=0,NOT(ISNUMBER(I235)),I235&lt;0,COUNTIF(Listas!$E$4:$E$6,K235)&lt;&gt;1),"REVISAR DADOS",IF(EOMONTH(C235,0)&lt;&gt;EOMONTH(D235,0),"DIVIDA POR MÊS","OK"))))</x:f>
      </x:c>
      <x:c r="P235" t="str">
        <x:f>IF(O235&lt;&gt;"OK","",IFERROR(INDEX(Colaboradores!$G$5:$G$104,MATCH(B235,Colaboradores!$A$5:$A$104,0)),""))</x:f>
      </x:c>
      <x:c r="Q235" t="str">
        <x:f>IF(O235&lt;&gt;"OK","",IFERROR(INDEX(Colaboradores!$C$5:$C$104,MATCH(B235,Colaboradores!$A$5:$A$104,0)),""))</x:f>
      </x:c>
    </x:row>
    <x:row r="236">
      <x:c r="A236" s="13"/>
      <x:c r="B236" s="13"/>
      <x:c r="C236" s="18"/>
      <x:c r="D236" s="18"/>
      <x:c r="E236" s="13"/>
      <x:c r="F236" s="13"/>
      <x:c r="G236" s="13"/>
      <x:c r="H236" s="13"/>
      <x:c r="I236" s="13"/>
      <x:c r="J236" s="13"/>
      <x:c r="K236" s="13"/>
      <x:c r="L236" s="17" t="str">
        <x:f>IF(O236&lt;&gt;"OK","",IFERROR(H236*INDEX(Colaboradores!$F$5:$F$104,MATCH(B236,Colaboradores!$A$5:$A$104,0)),""))</x:f>
      </x:c>
      <x:c r="M236" s="18"/>
      <x:c r="N236" s="13"/>
      <x:c r="O236" t="str">
        <x:f>IF(A236="","",IF(K236="Cancelada","CANCELADA",IF(OR(COUNTIF($A$5:$A$304,A236)&lt;&gt;1,COUNTIF(Colaboradores!$A$5:$A$104,B236)&lt;&gt;1,NOT(ISNUMBER(C236)),NOT(ISNUMBER(D236)),D236&lt;C236,NOT(ISNUMBER(H236)),H236&lt;=0,NOT(ISNUMBER(I236)),I236&lt;0,COUNTIF(Listas!$E$4:$E$6,K236)&lt;&gt;1),"REVISAR DADOS",IF(EOMONTH(C236,0)&lt;&gt;EOMONTH(D236,0),"DIVIDA POR MÊS","OK"))))</x:f>
      </x:c>
      <x:c r="P236" t="str">
        <x:f>IF(O236&lt;&gt;"OK","",IFERROR(INDEX(Colaboradores!$G$5:$G$104,MATCH(B236,Colaboradores!$A$5:$A$104,0)),""))</x:f>
      </x:c>
      <x:c r="Q236" t="str">
        <x:f>IF(O236&lt;&gt;"OK","",IFERROR(INDEX(Colaboradores!$C$5:$C$104,MATCH(B236,Colaboradores!$A$5:$A$104,0)),""))</x:f>
      </x:c>
    </x:row>
    <x:row r="237">
      <x:c r="A237" s="13"/>
      <x:c r="B237" s="13"/>
      <x:c r="C237" s="18"/>
      <x:c r="D237" s="18"/>
      <x:c r="E237" s="13"/>
      <x:c r="F237" s="13"/>
      <x:c r="G237" s="13"/>
      <x:c r="H237" s="13"/>
      <x:c r="I237" s="13"/>
      <x:c r="J237" s="13"/>
      <x:c r="K237" s="13"/>
      <x:c r="L237" s="17" t="str">
        <x:f>IF(O237&lt;&gt;"OK","",IFERROR(H237*INDEX(Colaboradores!$F$5:$F$104,MATCH(B237,Colaboradores!$A$5:$A$104,0)),""))</x:f>
      </x:c>
      <x:c r="M237" s="18"/>
      <x:c r="N237" s="13"/>
      <x:c r="O237" t="str">
        <x:f>IF(A237="","",IF(K237="Cancelada","CANCELADA",IF(OR(COUNTIF($A$5:$A$304,A237)&lt;&gt;1,COUNTIF(Colaboradores!$A$5:$A$104,B237)&lt;&gt;1,NOT(ISNUMBER(C237)),NOT(ISNUMBER(D237)),D237&lt;C237,NOT(ISNUMBER(H237)),H237&lt;=0,NOT(ISNUMBER(I237)),I237&lt;0,COUNTIF(Listas!$E$4:$E$6,K237)&lt;&gt;1),"REVISAR DADOS",IF(EOMONTH(C237,0)&lt;&gt;EOMONTH(D237,0),"DIVIDA POR MÊS","OK"))))</x:f>
      </x:c>
      <x:c r="P237" t="str">
        <x:f>IF(O237&lt;&gt;"OK","",IFERROR(INDEX(Colaboradores!$G$5:$G$104,MATCH(B237,Colaboradores!$A$5:$A$104,0)),""))</x:f>
      </x:c>
      <x:c r="Q237" t="str">
        <x:f>IF(O237&lt;&gt;"OK","",IFERROR(INDEX(Colaboradores!$C$5:$C$104,MATCH(B237,Colaboradores!$A$5:$A$104,0)),""))</x:f>
      </x:c>
    </x:row>
    <x:row r="238">
      <x:c r="A238" s="13"/>
      <x:c r="B238" s="13"/>
      <x:c r="C238" s="18"/>
      <x:c r="D238" s="18"/>
      <x:c r="E238" s="13"/>
      <x:c r="F238" s="13"/>
      <x:c r="G238" s="13"/>
      <x:c r="H238" s="13"/>
      <x:c r="I238" s="13"/>
      <x:c r="J238" s="13"/>
      <x:c r="K238" s="13"/>
      <x:c r="L238" s="17" t="str">
        <x:f>IF(O238&lt;&gt;"OK","",IFERROR(H238*INDEX(Colaboradores!$F$5:$F$104,MATCH(B238,Colaboradores!$A$5:$A$104,0)),""))</x:f>
      </x:c>
      <x:c r="M238" s="18"/>
      <x:c r="N238" s="13"/>
      <x:c r="O238" t="str">
        <x:f>IF(A238="","",IF(K238="Cancelada","CANCELADA",IF(OR(COUNTIF($A$5:$A$304,A238)&lt;&gt;1,COUNTIF(Colaboradores!$A$5:$A$104,B238)&lt;&gt;1,NOT(ISNUMBER(C238)),NOT(ISNUMBER(D238)),D238&lt;C238,NOT(ISNUMBER(H238)),H238&lt;=0,NOT(ISNUMBER(I238)),I238&lt;0,COUNTIF(Listas!$E$4:$E$6,K238)&lt;&gt;1),"REVISAR DADOS",IF(EOMONTH(C238,0)&lt;&gt;EOMONTH(D238,0),"DIVIDA POR MÊS","OK"))))</x:f>
      </x:c>
      <x:c r="P238" t="str">
        <x:f>IF(O238&lt;&gt;"OK","",IFERROR(INDEX(Colaboradores!$G$5:$G$104,MATCH(B238,Colaboradores!$A$5:$A$104,0)),""))</x:f>
      </x:c>
      <x:c r="Q238" t="str">
        <x:f>IF(O238&lt;&gt;"OK","",IFERROR(INDEX(Colaboradores!$C$5:$C$104,MATCH(B238,Colaboradores!$A$5:$A$104,0)),""))</x:f>
      </x:c>
    </x:row>
    <x:row r="239">
      <x:c r="A239" s="13"/>
      <x:c r="B239" s="13"/>
      <x:c r="C239" s="18"/>
      <x:c r="D239" s="18"/>
      <x:c r="E239" s="13"/>
      <x:c r="F239" s="13"/>
      <x:c r="G239" s="13"/>
      <x:c r="H239" s="13"/>
      <x:c r="I239" s="13"/>
      <x:c r="J239" s="13"/>
      <x:c r="K239" s="13"/>
      <x:c r="L239" s="17" t="str">
        <x:f>IF(O239&lt;&gt;"OK","",IFERROR(H239*INDEX(Colaboradores!$F$5:$F$104,MATCH(B239,Colaboradores!$A$5:$A$104,0)),""))</x:f>
      </x:c>
      <x:c r="M239" s="18"/>
      <x:c r="N239" s="13"/>
      <x:c r="O239" t="str">
        <x:f>IF(A239="","",IF(K239="Cancelada","CANCELADA",IF(OR(COUNTIF($A$5:$A$304,A239)&lt;&gt;1,COUNTIF(Colaboradores!$A$5:$A$104,B239)&lt;&gt;1,NOT(ISNUMBER(C239)),NOT(ISNUMBER(D239)),D239&lt;C239,NOT(ISNUMBER(H239)),H239&lt;=0,NOT(ISNUMBER(I239)),I239&lt;0,COUNTIF(Listas!$E$4:$E$6,K239)&lt;&gt;1),"REVISAR DADOS",IF(EOMONTH(C239,0)&lt;&gt;EOMONTH(D239,0),"DIVIDA POR MÊS","OK"))))</x:f>
      </x:c>
      <x:c r="P239" t="str">
        <x:f>IF(O239&lt;&gt;"OK","",IFERROR(INDEX(Colaboradores!$G$5:$G$104,MATCH(B239,Colaboradores!$A$5:$A$104,0)),""))</x:f>
      </x:c>
      <x:c r="Q239" t="str">
        <x:f>IF(O239&lt;&gt;"OK","",IFERROR(INDEX(Colaboradores!$C$5:$C$104,MATCH(B239,Colaboradores!$A$5:$A$104,0)),""))</x:f>
      </x:c>
    </x:row>
    <x:row r="240">
      <x:c r="A240" s="13"/>
      <x:c r="B240" s="13"/>
      <x:c r="C240" s="18"/>
      <x:c r="D240" s="18"/>
      <x:c r="E240" s="13"/>
      <x:c r="F240" s="13"/>
      <x:c r="G240" s="13"/>
      <x:c r="H240" s="13"/>
      <x:c r="I240" s="13"/>
      <x:c r="J240" s="13"/>
      <x:c r="K240" s="13"/>
      <x:c r="L240" s="17" t="str">
        <x:f>IF(O240&lt;&gt;"OK","",IFERROR(H240*INDEX(Colaboradores!$F$5:$F$104,MATCH(B240,Colaboradores!$A$5:$A$104,0)),""))</x:f>
      </x:c>
      <x:c r="M240" s="18"/>
      <x:c r="N240" s="13"/>
      <x:c r="O240" t="str">
        <x:f>IF(A240="","",IF(K240="Cancelada","CANCELADA",IF(OR(COUNTIF($A$5:$A$304,A240)&lt;&gt;1,COUNTIF(Colaboradores!$A$5:$A$104,B240)&lt;&gt;1,NOT(ISNUMBER(C240)),NOT(ISNUMBER(D240)),D240&lt;C240,NOT(ISNUMBER(H240)),H240&lt;=0,NOT(ISNUMBER(I240)),I240&lt;0,COUNTIF(Listas!$E$4:$E$6,K240)&lt;&gt;1),"REVISAR DADOS",IF(EOMONTH(C240,0)&lt;&gt;EOMONTH(D240,0),"DIVIDA POR MÊS","OK"))))</x:f>
      </x:c>
      <x:c r="P240" t="str">
        <x:f>IF(O240&lt;&gt;"OK","",IFERROR(INDEX(Colaboradores!$G$5:$G$104,MATCH(B240,Colaboradores!$A$5:$A$104,0)),""))</x:f>
      </x:c>
      <x:c r="Q240" t="str">
        <x:f>IF(O240&lt;&gt;"OK","",IFERROR(INDEX(Colaboradores!$C$5:$C$104,MATCH(B240,Colaboradores!$A$5:$A$104,0)),""))</x:f>
      </x:c>
    </x:row>
    <x:row r="241">
      <x:c r="A241" s="13"/>
      <x:c r="B241" s="13"/>
      <x:c r="C241" s="18"/>
      <x:c r="D241" s="18"/>
      <x:c r="E241" s="13"/>
      <x:c r="F241" s="13"/>
      <x:c r="G241" s="13"/>
      <x:c r="H241" s="13"/>
      <x:c r="I241" s="13"/>
      <x:c r="J241" s="13"/>
      <x:c r="K241" s="13"/>
      <x:c r="L241" s="17" t="str">
        <x:f>IF(O241&lt;&gt;"OK","",IFERROR(H241*INDEX(Colaboradores!$F$5:$F$104,MATCH(B241,Colaboradores!$A$5:$A$104,0)),""))</x:f>
      </x:c>
      <x:c r="M241" s="18"/>
      <x:c r="N241" s="13"/>
      <x:c r="O241" t="str">
        <x:f>IF(A241="","",IF(K241="Cancelada","CANCELADA",IF(OR(COUNTIF($A$5:$A$304,A241)&lt;&gt;1,COUNTIF(Colaboradores!$A$5:$A$104,B241)&lt;&gt;1,NOT(ISNUMBER(C241)),NOT(ISNUMBER(D241)),D241&lt;C241,NOT(ISNUMBER(H241)),H241&lt;=0,NOT(ISNUMBER(I241)),I241&lt;0,COUNTIF(Listas!$E$4:$E$6,K241)&lt;&gt;1),"REVISAR DADOS",IF(EOMONTH(C241,0)&lt;&gt;EOMONTH(D241,0),"DIVIDA POR MÊS","OK"))))</x:f>
      </x:c>
      <x:c r="P241" t="str">
        <x:f>IF(O241&lt;&gt;"OK","",IFERROR(INDEX(Colaboradores!$G$5:$G$104,MATCH(B241,Colaboradores!$A$5:$A$104,0)),""))</x:f>
      </x:c>
      <x:c r="Q241" t="str">
        <x:f>IF(O241&lt;&gt;"OK","",IFERROR(INDEX(Colaboradores!$C$5:$C$104,MATCH(B241,Colaboradores!$A$5:$A$104,0)),""))</x:f>
      </x:c>
    </x:row>
    <x:row r="242">
      <x:c r="A242" s="13"/>
      <x:c r="B242" s="13"/>
      <x:c r="C242" s="18"/>
      <x:c r="D242" s="18"/>
      <x:c r="E242" s="13"/>
      <x:c r="F242" s="13"/>
      <x:c r="G242" s="13"/>
      <x:c r="H242" s="13"/>
      <x:c r="I242" s="13"/>
      <x:c r="J242" s="13"/>
      <x:c r="K242" s="13"/>
      <x:c r="L242" s="17" t="str">
        <x:f>IF(O242&lt;&gt;"OK","",IFERROR(H242*INDEX(Colaboradores!$F$5:$F$104,MATCH(B242,Colaboradores!$A$5:$A$104,0)),""))</x:f>
      </x:c>
      <x:c r="M242" s="18"/>
      <x:c r="N242" s="13"/>
      <x:c r="O242" t="str">
        <x:f>IF(A242="","",IF(K242="Cancelada","CANCELADA",IF(OR(COUNTIF($A$5:$A$304,A242)&lt;&gt;1,COUNTIF(Colaboradores!$A$5:$A$104,B242)&lt;&gt;1,NOT(ISNUMBER(C242)),NOT(ISNUMBER(D242)),D242&lt;C242,NOT(ISNUMBER(H242)),H242&lt;=0,NOT(ISNUMBER(I242)),I242&lt;0,COUNTIF(Listas!$E$4:$E$6,K242)&lt;&gt;1),"REVISAR DADOS",IF(EOMONTH(C242,0)&lt;&gt;EOMONTH(D242,0),"DIVIDA POR MÊS","OK"))))</x:f>
      </x:c>
      <x:c r="P242" t="str">
        <x:f>IF(O242&lt;&gt;"OK","",IFERROR(INDEX(Colaboradores!$G$5:$G$104,MATCH(B242,Colaboradores!$A$5:$A$104,0)),""))</x:f>
      </x:c>
      <x:c r="Q242" t="str">
        <x:f>IF(O242&lt;&gt;"OK","",IFERROR(INDEX(Colaboradores!$C$5:$C$104,MATCH(B242,Colaboradores!$A$5:$A$104,0)),""))</x:f>
      </x:c>
    </x:row>
    <x:row r="243">
      <x:c r="A243" s="13"/>
      <x:c r="B243" s="13"/>
      <x:c r="C243" s="18"/>
      <x:c r="D243" s="18"/>
      <x:c r="E243" s="13"/>
      <x:c r="F243" s="13"/>
      <x:c r="G243" s="13"/>
      <x:c r="H243" s="13"/>
      <x:c r="I243" s="13"/>
      <x:c r="J243" s="13"/>
      <x:c r="K243" s="13"/>
      <x:c r="L243" s="17" t="str">
        <x:f>IF(O243&lt;&gt;"OK","",IFERROR(H243*INDEX(Colaboradores!$F$5:$F$104,MATCH(B243,Colaboradores!$A$5:$A$104,0)),""))</x:f>
      </x:c>
      <x:c r="M243" s="18"/>
      <x:c r="N243" s="13"/>
      <x:c r="O243" t="str">
        <x:f>IF(A243="","",IF(K243="Cancelada","CANCELADA",IF(OR(COUNTIF($A$5:$A$304,A243)&lt;&gt;1,COUNTIF(Colaboradores!$A$5:$A$104,B243)&lt;&gt;1,NOT(ISNUMBER(C243)),NOT(ISNUMBER(D243)),D243&lt;C243,NOT(ISNUMBER(H243)),H243&lt;=0,NOT(ISNUMBER(I243)),I243&lt;0,COUNTIF(Listas!$E$4:$E$6,K243)&lt;&gt;1),"REVISAR DADOS",IF(EOMONTH(C243,0)&lt;&gt;EOMONTH(D243,0),"DIVIDA POR MÊS","OK"))))</x:f>
      </x:c>
      <x:c r="P243" t="str">
        <x:f>IF(O243&lt;&gt;"OK","",IFERROR(INDEX(Colaboradores!$G$5:$G$104,MATCH(B243,Colaboradores!$A$5:$A$104,0)),""))</x:f>
      </x:c>
      <x:c r="Q243" t="str">
        <x:f>IF(O243&lt;&gt;"OK","",IFERROR(INDEX(Colaboradores!$C$5:$C$104,MATCH(B243,Colaboradores!$A$5:$A$104,0)),""))</x:f>
      </x:c>
    </x:row>
    <x:row r="244">
      <x:c r="A244" s="13"/>
      <x:c r="B244" s="13"/>
      <x:c r="C244" s="18"/>
      <x:c r="D244" s="18"/>
      <x:c r="E244" s="13"/>
      <x:c r="F244" s="13"/>
      <x:c r="G244" s="13"/>
      <x:c r="H244" s="13"/>
      <x:c r="I244" s="13"/>
      <x:c r="J244" s="13"/>
      <x:c r="K244" s="13"/>
      <x:c r="L244" s="17" t="str">
        <x:f>IF(O244&lt;&gt;"OK","",IFERROR(H244*INDEX(Colaboradores!$F$5:$F$104,MATCH(B244,Colaboradores!$A$5:$A$104,0)),""))</x:f>
      </x:c>
      <x:c r="M244" s="18"/>
      <x:c r="N244" s="13"/>
      <x:c r="O244" t="str">
        <x:f>IF(A244="","",IF(K244="Cancelada","CANCELADA",IF(OR(COUNTIF($A$5:$A$304,A244)&lt;&gt;1,COUNTIF(Colaboradores!$A$5:$A$104,B244)&lt;&gt;1,NOT(ISNUMBER(C244)),NOT(ISNUMBER(D244)),D244&lt;C244,NOT(ISNUMBER(H244)),H244&lt;=0,NOT(ISNUMBER(I244)),I244&lt;0,COUNTIF(Listas!$E$4:$E$6,K244)&lt;&gt;1),"REVISAR DADOS",IF(EOMONTH(C244,0)&lt;&gt;EOMONTH(D244,0),"DIVIDA POR MÊS","OK"))))</x:f>
      </x:c>
      <x:c r="P244" t="str">
        <x:f>IF(O244&lt;&gt;"OK","",IFERROR(INDEX(Colaboradores!$G$5:$G$104,MATCH(B244,Colaboradores!$A$5:$A$104,0)),""))</x:f>
      </x:c>
      <x:c r="Q244" t="str">
        <x:f>IF(O244&lt;&gt;"OK","",IFERROR(INDEX(Colaboradores!$C$5:$C$104,MATCH(B244,Colaboradores!$A$5:$A$104,0)),""))</x:f>
      </x:c>
    </x:row>
    <x:row r="245">
      <x:c r="A245" s="13"/>
      <x:c r="B245" s="13"/>
      <x:c r="C245" s="18"/>
      <x:c r="D245" s="18"/>
      <x:c r="E245" s="13"/>
      <x:c r="F245" s="13"/>
      <x:c r="G245" s="13"/>
      <x:c r="H245" s="13"/>
      <x:c r="I245" s="13"/>
      <x:c r="J245" s="13"/>
      <x:c r="K245" s="13"/>
      <x:c r="L245" s="17" t="str">
        <x:f>IF(O245&lt;&gt;"OK","",IFERROR(H245*INDEX(Colaboradores!$F$5:$F$104,MATCH(B245,Colaboradores!$A$5:$A$104,0)),""))</x:f>
      </x:c>
      <x:c r="M245" s="18"/>
      <x:c r="N245" s="13"/>
      <x:c r="O245" t="str">
        <x:f>IF(A245="","",IF(K245="Cancelada","CANCELADA",IF(OR(COUNTIF($A$5:$A$304,A245)&lt;&gt;1,COUNTIF(Colaboradores!$A$5:$A$104,B245)&lt;&gt;1,NOT(ISNUMBER(C245)),NOT(ISNUMBER(D245)),D245&lt;C245,NOT(ISNUMBER(H245)),H245&lt;=0,NOT(ISNUMBER(I245)),I245&lt;0,COUNTIF(Listas!$E$4:$E$6,K245)&lt;&gt;1),"REVISAR DADOS",IF(EOMONTH(C245,0)&lt;&gt;EOMONTH(D245,0),"DIVIDA POR MÊS","OK"))))</x:f>
      </x:c>
      <x:c r="P245" t="str">
        <x:f>IF(O245&lt;&gt;"OK","",IFERROR(INDEX(Colaboradores!$G$5:$G$104,MATCH(B245,Colaboradores!$A$5:$A$104,0)),""))</x:f>
      </x:c>
      <x:c r="Q245" t="str">
        <x:f>IF(O245&lt;&gt;"OK","",IFERROR(INDEX(Colaboradores!$C$5:$C$104,MATCH(B245,Colaboradores!$A$5:$A$104,0)),""))</x:f>
      </x:c>
    </x:row>
    <x:row r="246">
      <x:c r="A246" s="13"/>
      <x:c r="B246" s="13"/>
      <x:c r="C246" s="18"/>
      <x:c r="D246" s="18"/>
      <x:c r="E246" s="13"/>
      <x:c r="F246" s="13"/>
      <x:c r="G246" s="13"/>
      <x:c r="H246" s="13"/>
      <x:c r="I246" s="13"/>
      <x:c r="J246" s="13"/>
      <x:c r="K246" s="13"/>
      <x:c r="L246" s="17" t="str">
        <x:f>IF(O246&lt;&gt;"OK","",IFERROR(H246*INDEX(Colaboradores!$F$5:$F$104,MATCH(B246,Colaboradores!$A$5:$A$104,0)),""))</x:f>
      </x:c>
      <x:c r="M246" s="18"/>
      <x:c r="N246" s="13"/>
      <x:c r="O246" t="str">
        <x:f>IF(A246="","",IF(K246="Cancelada","CANCELADA",IF(OR(COUNTIF($A$5:$A$304,A246)&lt;&gt;1,COUNTIF(Colaboradores!$A$5:$A$104,B246)&lt;&gt;1,NOT(ISNUMBER(C246)),NOT(ISNUMBER(D246)),D246&lt;C246,NOT(ISNUMBER(H246)),H246&lt;=0,NOT(ISNUMBER(I246)),I246&lt;0,COUNTIF(Listas!$E$4:$E$6,K246)&lt;&gt;1),"REVISAR DADOS",IF(EOMONTH(C246,0)&lt;&gt;EOMONTH(D246,0),"DIVIDA POR MÊS","OK"))))</x:f>
      </x:c>
      <x:c r="P246" t="str">
        <x:f>IF(O246&lt;&gt;"OK","",IFERROR(INDEX(Colaboradores!$G$5:$G$104,MATCH(B246,Colaboradores!$A$5:$A$104,0)),""))</x:f>
      </x:c>
      <x:c r="Q246" t="str">
        <x:f>IF(O246&lt;&gt;"OK","",IFERROR(INDEX(Colaboradores!$C$5:$C$104,MATCH(B246,Colaboradores!$A$5:$A$104,0)),""))</x:f>
      </x:c>
    </x:row>
    <x:row r="247">
      <x:c r="A247" s="13"/>
      <x:c r="B247" s="13"/>
      <x:c r="C247" s="18"/>
      <x:c r="D247" s="18"/>
      <x:c r="E247" s="13"/>
      <x:c r="F247" s="13"/>
      <x:c r="G247" s="13"/>
      <x:c r="H247" s="13"/>
      <x:c r="I247" s="13"/>
      <x:c r="J247" s="13"/>
      <x:c r="K247" s="13"/>
      <x:c r="L247" s="17" t="str">
        <x:f>IF(O247&lt;&gt;"OK","",IFERROR(H247*INDEX(Colaboradores!$F$5:$F$104,MATCH(B247,Colaboradores!$A$5:$A$104,0)),""))</x:f>
      </x:c>
      <x:c r="M247" s="18"/>
      <x:c r="N247" s="13"/>
      <x:c r="O247" t="str">
        <x:f>IF(A247="","",IF(K247="Cancelada","CANCELADA",IF(OR(COUNTIF($A$5:$A$304,A247)&lt;&gt;1,COUNTIF(Colaboradores!$A$5:$A$104,B247)&lt;&gt;1,NOT(ISNUMBER(C247)),NOT(ISNUMBER(D247)),D247&lt;C247,NOT(ISNUMBER(H247)),H247&lt;=0,NOT(ISNUMBER(I247)),I247&lt;0,COUNTIF(Listas!$E$4:$E$6,K247)&lt;&gt;1),"REVISAR DADOS",IF(EOMONTH(C247,0)&lt;&gt;EOMONTH(D247,0),"DIVIDA POR MÊS","OK"))))</x:f>
      </x:c>
      <x:c r="P247" t="str">
        <x:f>IF(O247&lt;&gt;"OK","",IFERROR(INDEX(Colaboradores!$G$5:$G$104,MATCH(B247,Colaboradores!$A$5:$A$104,0)),""))</x:f>
      </x:c>
      <x:c r="Q247" t="str">
        <x:f>IF(O247&lt;&gt;"OK","",IFERROR(INDEX(Colaboradores!$C$5:$C$104,MATCH(B247,Colaboradores!$A$5:$A$104,0)),""))</x:f>
      </x:c>
    </x:row>
    <x:row r="248">
      <x:c r="A248" s="13"/>
      <x:c r="B248" s="13"/>
      <x:c r="C248" s="18"/>
      <x:c r="D248" s="18"/>
      <x:c r="E248" s="13"/>
      <x:c r="F248" s="13"/>
      <x:c r="G248" s="13"/>
      <x:c r="H248" s="13"/>
      <x:c r="I248" s="13"/>
      <x:c r="J248" s="13"/>
      <x:c r="K248" s="13"/>
      <x:c r="L248" s="17" t="str">
        <x:f>IF(O248&lt;&gt;"OK","",IFERROR(H248*INDEX(Colaboradores!$F$5:$F$104,MATCH(B248,Colaboradores!$A$5:$A$104,0)),""))</x:f>
      </x:c>
      <x:c r="M248" s="18"/>
      <x:c r="N248" s="13"/>
      <x:c r="O248" t="str">
        <x:f>IF(A248="","",IF(K248="Cancelada","CANCELADA",IF(OR(COUNTIF($A$5:$A$304,A248)&lt;&gt;1,COUNTIF(Colaboradores!$A$5:$A$104,B248)&lt;&gt;1,NOT(ISNUMBER(C248)),NOT(ISNUMBER(D248)),D248&lt;C248,NOT(ISNUMBER(H248)),H248&lt;=0,NOT(ISNUMBER(I248)),I248&lt;0,COUNTIF(Listas!$E$4:$E$6,K248)&lt;&gt;1),"REVISAR DADOS",IF(EOMONTH(C248,0)&lt;&gt;EOMONTH(D248,0),"DIVIDA POR MÊS","OK"))))</x:f>
      </x:c>
      <x:c r="P248" t="str">
        <x:f>IF(O248&lt;&gt;"OK","",IFERROR(INDEX(Colaboradores!$G$5:$G$104,MATCH(B248,Colaboradores!$A$5:$A$104,0)),""))</x:f>
      </x:c>
      <x:c r="Q248" t="str">
        <x:f>IF(O248&lt;&gt;"OK","",IFERROR(INDEX(Colaboradores!$C$5:$C$104,MATCH(B248,Colaboradores!$A$5:$A$104,0)),""))</x:f>
      </x:c>
    </x:row>
    <x:row r="249">
      <x:c r="A249" s="13"/>
      <x:c r="B249" s="13"/>
      <x:c r="C249" s="18"/>
      <x:c r="D249" s="18"/>
      <x:c r="E249" s="13"/>
      <x:c r="F249" s="13"/>
      <x:c r="G249" s="13"/>
      <x:c r="H249" s="13"/>
      <x:c r="I249" s="13"/>
      <x:c r="J249" s="13"/>
      <x:c r="K249" s="13"/>
      <x:c r="L249" s="17" t="str">
        <x:f>IF(O249&lt;&gt;"OK","",IFERROR(H249*INDEX(Colaboradores!$F$5:$F$104,MATCH(B249,Colaboradores!$A$5:$A$104,0)),""))</x:f>
      </x:c>
      <x:c r="M249" s="18"/>
      <x:c r="N249" s="13"/>
      <x:c r="O249" t="str">
        <x:f>IF(A249="","",IF(K249="Cancelada","CANCELADA",IF(OR(COUNTIF($A$5:$A$304,A249)&lt;&gt;1,COUNTIF(Colaboradores!$A$5:$A$104,B249)&lt;&gt;1,NOT(ISNUMBER(C249)),NOT(ISNUMBER(D249)),D249&lt;C249,NOT(ISNUMBER(H249)),H249&lt;=0,NOT(ISNUMBER(I249)),I249&lt;0,COUNTIF(Listas!$E$4:$E$6,K249)&lt;&gt;1),"REVISAR DADOS",IF(EOMONTH(C249,0)&lt;&gt;EOMONTH(D249,0),"DIVIDA POR MÊS","OK"))))</x:f>
      </x:c>
      <x:c r="P249" t="str">
        <x:f>IF(O249&lt;&gt;"OK","",IFERROR(INDEX(Colaboradores!$G$5:$G$104,MATCH(B249,Colaboradores!$A$5:$A$104,0)),""))</x:f>
      </x:c>
      <x:c r="Q249" t="str">
        <x:f>IF(O249&lt;&gt;"OK","",IFERROR(INDEX(Colaboradores!$C$5:$C$104,MATCH(B249,Colaboradores!$A$5:$A$104,0)),""))</x:f>
      </x:c>
    </x:row>
    <x:row r="250">
      <x:c r="A250" s="13"/>
      <x:c r="B250" s="13"/>
      <x:c r="C250" s="18"/>
      <x:c r="D250" s="18"/>
      <x:c r="E250" s="13"/>
      <x:c r="F250" s="13"/>
      <x:c r="G250" s="13"/>
      <x:c r="H250" s="13"/>
      <x:c r="I250" s="13"/>
      <x:c r="J250" s="13"/>
      <x:c r="K250" s="13"/>
      <x:c r="L250" s="17" t="str">
        <x:f>IF(O250&lt;&gt;"OK","",IFERROR(H250*INDEX(Colaboradores!$F$5:$F$104,MATCH(B250,Colaboradores!$A$5:$A$104,0)),""))</x:f>
      </x:c>
      <x:c r="M250" s="18"/>
      <x:c r="N250" s="13"/>
      <x:c r="O250" t="str">
        <x:f>IF(A250="","",IF(K250="Cancelada","CANCELADA",IF(OR(COUNTIF($A$5:$A$304,A250)&lt;&gt;1,COUNTIF(Colaboradores!$A$5:$A$104,B250)&lt;&gt;1,NOT(ISNUMBER(C250)),NOT(ISNUMBER(D250)),D250&lt;C250,NOT(ISNUMBER(H250)),H250&lt;=0,NOT(ISNUMBER(I250)),I250&lt;0,COUNTIF(Listas!$E$4:$E$6,K250)&lt;&gt;1),"REVISAR DADOS",IF(EOMONTH(C250,0)&lt;&gt;EOMONTH(D250,0),"DIVIDA POR MÊS","OK"))))</x:f>
      </x:c>
      <x:c r="P250" t="str">
        <x:f>IF(O250&lt;&gt;"OK","",IFERROR(INDEX(Colaboradores!$G$5:$G$104,MATCH(B250,Colaboradores!$A$5:$A$104,0)),""))</x:f>
      </x:c>
      <x:c r="Q250" t="str">
        <x:f>IF(O250&lt;&gt;"OK","",IFERROR(INDEX(Colaboradores!$C$5:$C$104,MATCH(B250,Colaboradores!$A$5:$A$104,0)),""))</x:f>
      </x:c>
    </x:row>
    <x:row r="251">
      <x:c r="A251" s="13"/>
      <x:c r="B251" s="13"/>
      <x:c r="C251" s="18"/>
      <x:c r="D251" s="18"/>
      <x:c r="E251" s="13"/>
      <x:c r="F251" s="13"/>
      <x:c r="G251" s="13"/>
      <x:c r="H251" s="13"/>
      <x:c r="I251" s="13"/>
      <x:c r="J251" s="13"/>
      <x:c r="K251" s="13"/>
      <x:c r="L251" s="17" t="str">
        <x:f>IF(O251&lt;&gt;"OK","",IFERROR(H251*INDEX(Colaboradores!$F$5:$F$104,MATCH(B251,Colaboradores!$A$5:$A$104,0)),""))</x:f>
      </x:c>
      <x:c r="M251" s="18"/>
      <x:c r="N251" s="13"/>
      <x:c r="O251" t="str">
        <x:f>IF(A251="","",IF(K251="Cancelada","CANCELADA",IF(OR(COUNTIF($A$5:$A$304,A251)&lt;&gt;1,COUNTIF(Colaboradores!$A$5:$A$104,B251)&lt;&gt;1,NOT(ISNUMBER(C251)),NOT(ISNUMBER(D251)),D251&lt;C251,NOT(ISNUMBER(H251)),H251&lt;=0,NOT(ISNUMBER(I251)),I251&lt;0,COUNTIF(Listas!$E$4:$E$6,K251)&lt;&gt;1),"REVISAR DADOS",IF(EOMONTH(C251,0)&lt;&gt;EOMONTH(D251,0),"DIVIDA POR MÊS","OK"))))</x:f>
      </x:c>
      <x:c r="P251" t="str">
        <x:f>IF(O251&lt;&gt;"OK","",IFERROR(INDEX(Colaboradores!$G$5:$G$104,MATCH(B251,Colaboradores!$A$5:$A$104,0)),""))</x:f>
      </x:c>
      <x:c r="Q251" t="str">
        <x:f>IF(O251&lt;&gt;"OK","",IFERROR(INDEX(Colaboradores!$C$5:$C$104,MATCH(B251,Colaboradores!$A$5:$A$104,0)),""))</x:f>
      </x:c>
    </x:row>
    <x:row r="252">
      <x:c r="A252" s="13"/>
      <x:c r="B252" s="13"/>
      <x:c r="C252" s="18"/>
      <x:c r="D252" s="18"/>
      <x:c r="E252" s="13"/>
      <x:c r="F252" s="13"/>
      <x:c r="G252" s="13"/>
      <x:c r="H252" s="13"/>
      <x:c r="I252" s="13"/>
      <x:c r="J252" s="13"/>
      <x:c r="K252" s="13"/>
      <x:c r="L252" s="17" t="str">
        <x:f>IF(O252&lt;&gt;"OK","",IFERROR(H252*INDEX(Colaboradores!$F$5:$F$104,MATCH(B252,Colaboradores!$A$5:$A$104,0)),""))</x:f>
      </x:c>
      <x:c r="M252" s="18"/>
      <x:c r="N252" s="13"/>
      <x:c r="O252" t="str">
        <x:f>IF(A252="","",IF(K252="Cancelada","CANCELADA",IF(OR(COUNTIF($A$5:$A$304,A252)&lt;&gt;1,COUNTIF(Colaboradores!$A$5:$A$104,B252)&lt;&gt;1,NOT(ISNUMBER(C252)),NOT(ISNUMBER(D252)),D252&lt;C252,NOT(ISNUMBER(H252)),H252&lt;=0,NOT(ISNUMBER(I252)),I252&lt;0,COUNTIF(Listas!$E$4:$E$6,K252)&lt;&gt;1),"REVISAR DADOS",IF(EOMONTH(C252,0)&lt;&gt;EOMONTH(D252,0),"DIVIDA POR MÊS","OK"))))</x:f>
      </x:c>
      <x:c r="P252" t="str">
        <x:f>IF(O252&lt;&gt;"OK","",IFERROR(INDEX(Colaboradores!$G$5:$G$104,MATCH(B252,Colaboradores!$A$5:$A$104,0)),""))</x:f>
      </x:c>
      <x:c r="Q252" t="str">
        <x:f>IF(O252&lt;&gt;"OK","",IFERROR(INDEX(Colaboradores!$C$5:$C$104,MATCH(B252,Colaboradores!$A$5:$A$104,0)),""))</x:f>
      </x:c>
    </x:row>
    <x:row r="253">
      <x:c r="A253" s="13"/>
      <x:c r="B253" s="13"/>
      <x:c r="C253" s="18"/>
      <x:c r="D253" s="18"/>
      <x:c r="E253" s="13"/>
      <x:c r="F253" s="13"/>
      <x:c r="G253" s="13"/>
      <x:c r="H253" s="13"/>
      <x:c r="I253" s="13"/>
      <x:c r="J253" s="13"/>
      <x:c r="K253" s="13"/>
      <x:c r="L253" s="17" t="str">
        <x:f>IF(O253&lt;&gt;"OK","",IFERROR(H253*INDEX(Colaboradores!$F$5:$F$104,MATCH(B253,Colaboradores!$A$5:$A$104,0)),""))</x:f>
      </x:c>
      <x:c r="M253" s="18"/>
      <x:c r="N253" s="13"/>
      <x:c r="O253" t="str">
        <x:f>IF(A253="","",IF(K253="Cancelada","CANCELADA",IF(OR(COUNTIF($A$5:$A$304,A253)&lt;&gt;1,COUNTIF(Colaboradores!$A$5:$A$104,B253)&lt;&gt;1,NOT(ISNUMBER(C253)),NOT(ISNUMBER(D253)),D253&lt;C253,NOT(ISNUMBER(H253)),H253&lt;=0,NOT(ISNUMBER(I253)),I253&lt;0,COUNTIF(Listas!$E$4:$E$6,K253)&lt;&gt;1),"REVISAR DADOS",IF(EOMONTH(C253,0)&lt;&gt;EOMONTH(D253,0),"DIVIDA POR MÊS","OK"))))</x:f>
      </x:c>
      <x:c r="P253" t="str">
        <x:f>IF(O253&lt;&gt;"OK","",IFERROR(INDEX(Colaboradores!$G$5:$G$104,MATCH(B253,Colaboradores!$A$5:$A$104,0)),""))</x:f>
      </x:c>
      <x:c r="Q253" t="str">
        <x:f>IF(O253&lt;&gt;"OK","",IFERROR(INDEX(Colaboradores!$C$5:$C$104,MATCH(B253,Colaboradores!$A$5:$A$104,0)),""))</x:f>
      </x:c>
    </x:row>
    <x:row r="254">
      <x:c r="A254" s="13"/>
      <x:c r="B254" s="13"/>
      <x:c r="C254" s="18"/>
      <x:c r="D254" s="18"/>
      <x:c r="E254" s="13"/>
      <x:c r="F254" s="13"/>
      <x:c r="G254" s="13"/>
      <x:c r="H254" s="13"/>
      <x:c r="I254" s="13"/>
      <x:c r="J254" s="13"/>
      <x:c r="K254" s="13"/>
      <x:c r="L254" s="17" t="str">
        <x:f>IF(O254&lt;&gt;"OK","",IFERROR(H254*INDEX(Colaboradores!$F$5:$F$104,MATCH(B254,Colaboradores!$A$5:$A$104,0)),""))</x:f>
      </x:c>
      <x:c r="M254" s="18"/>
      <x:c r="N254" s="13"/>
      <x:c r="O254" t="str">
        <x:f>IF(A254="","",IF(K254="Cancelada","CANCELADA",IF(OR(COUNTIF($A$5:$A$304,A254)&lt;&gt;1,COUNTIF(Colaboradores!$A$5:$A$104,B254)&lt;&gt;1,NOT(ISNUMBER(C254)),NOT(ISNUMBER(D254)),D254&lt;C254,NOT(ISNUMBER(H254)),H254&lt;=0,NOT(ISNUMBER(I254)),I254&lt;0,COUNTIF(Listas!$E$4:$E$6,K254)&lt;&gt;1),"REVISAR DADOS",IF(EOMONTH(C254,0)&lt;&gt;EOMONTH(D254,0),"DIVIDA POR MÊS","OK"))))</x:f>
      </x:c>
      <x:c r="P254" t="str">
        <x:f>IF(O254&lt;&gt;"OK","",IFERROR(INDEX(Colaboradores!$G$5:$G$104,MATCH(B254,Colaboradores!$A$5:$A$104,0)),""))</x:f>
      </x:c>
      <x:c r="Q254" t="str">
        <x:f>IF(O254&lt;&gt;"OK","",IFERROR(INDEX(Colaboradores!$C$5:$C$104,MATCH(B254,Colaboradores!$A$5:$A$104,0)),""))</x:f>
      </x:c>
    </x:row>
    <x:row r="255">
      <x:c r="A255" s="13"/>
      <x:c r="B255" s="13"/>
      <x:c r="C255" s="18"/>
      <x:c r="D255" s="18"/>
      <x:c r="E255" s="13"/>
      <x:c r="F255" s="13"/>
      <x:c r="G255" s="13"/>
      <x:c r="H255" s="13"/>
      <x:c r="I255" s="13"/>
      <x:c r="J255" s="13"/>
      <x:c r="K255" s="13"/>
      <x:c r="L255" s="17" t="str">
        <x:f>IF(O255&lt;&gt;"OK","",IFERROR(H255*INDEX(Colaboradores!$F$5:$F$104,MATCH(B255,Colaboradores!$A$5:$A$104,0)),""))</x:f>
      </x:c>
      <x:c r="M255" s="18"/>
      <x:c r="N255" s="13"/>
      <x:c r="O255" t="str">
        <x:f>IF(A255="","",IF(K255="Cancelada","CANCELADA",IF(OR(COUNTIF($A$5:$A$304,A255)&lt;&gt;1,COUNTIF(Colaboradores!$A$5:$A$104,B255)&lt;&gt;1,NOT(ISNUMBER(C255)),NOT(ISNUMBER(D255)),D255&lt;C255,NOT(ISNUMBER(H255)),H255&lt;=0,NOT(ISNUMBER(I255)),I255&lt;0,COUNTIF(Listas!$E$4:$E$6,K255)&lt;&gt;1),"REVISAR DADOS",IF(EOMONTH(C255,0)&lt;&gt;EOMONTH(D255,0),"DIVIDA POR MÊS","OK"))))</x:f>
      </x:c>
      <x:c r="P255" t="str">
        <x:f>IF(O255&lt;&gt;"OK","",IFERROR(INDEX(Colaboradores!$G$5:$G$104,MATCH(B255,Colaboradores!$A$5:$A$104,0)),""))</x:f>
      </x:c>
      <x:c r="Q255" t="str">
        <x:f>IF(O255&lt;&gt;"OK","",IFERROR(INDEX(Colaboradores!$C$5:$C$104,MATCH(B255,Colaboradores!$A$5:$A$104,0)),""))</x:f>
      </x:c>
    </x:row>
    <x:row r="256">
      <x:c r="A256" s="13"/>
      <x:c r="B256" s="13"/>
      <x:c r="C256" s="18"/>
      <x:c r="D256" s="18"/>
      <x:c r="E256" s="13"/>
      <x:c r="F256" s="13"/>
      <x:c r="G256" s="13"/>
      <x:c r="H256" s="13"/>
      <x:c r="I256" s="13"/>
      <x:c r="J256" s="13"/>
      <x:c r="K256" s="13"/>
      <x:c r="L256" s="17" t="str">
        <x:f>IF(O256&lt;&gt;"OK","",IFERROR(H256*INDEX(Colaboradores!$F$5:$F$104,MATCH(B256,Colaboradores!$A$5:$A$104,0)),""))</x:f>
      </x:c>
      <x:c r="M256" s="18"/>
      <x:c r="N256" s="13"/>
      <x:c r="O256" t="str">
        <x:f>IF(A256="","",IF(K256="Cancelada","CANCELADA",IF(OR(COUNTIF($A$5:$A$304,A256)&lt;&gt;1,COUNTIF(Colaboradores!$A$5:$A$104,B256)&lt;&gt;1,NOT(ISNUMBER(C256)),NOT(ISNUMBER(D256)),D256&lt;C256,NOT(ISNUMBER(H256)),H256&lt;=0,NOT(ISNUMBER(I256)),I256&lt;0,COUNTIF(Listas!$E$4:$E$6,K256)&lt;&gt;1),"REVISAR DADOS",IF(EOMONTH(C256,0)&lt;&gt;EOMONTH(D256,0),"DIVIDA POR MÊS","OK"))))</x:f>
      </x:c>
      <x:c r="P256" t="str">
        <x:f>IF(O256&lt;&gt;"OK","",IFERROR(INDEX(Colaboradores!$G$5:$G$104,MATCH(B256,Colaboradores!$A$5:$A$104,0)),""))</x:f>
      </x:c>
      <x:c r="Q256" t="str">
        <x:f>IF(O256&lt;&gt;"OK","",IFERROR(INDEX(Colaboradores!$C$5:$C$104,MATCH(B256,Colaboradores!$A$5:$A$104,0)),""))</x:f>
      </x:c>
    </x:row>
    <x:row r="257">
      <x:c r="A257" s="13"/>
      <x:c r="B257" s="13"/>
      <x:c r="C257" s="18"/>
      <x:c r="D257" s="18"/>
      <x:c r="E257" s="13"/>
      <x:c r="F257" s="13"/>
      <x:c r="G257" s="13"/>
      <x:c r="H257" s="13"/>
      <x:c r="I257" s="13"/>
      <x:c r="J257" s="13"/>
      <x:c r="K257" s="13"/>
      <x:c r="L257" s="17" t="str">
        <x:f>IF(O257&lt;&gt;"OK","",IFERROR(H257*INDEX(Colaboradores!$F$5:$F$104,MATCH(B257,Colaboradores!$A$5:$A$104,0)),""))</x:f>
      </x:c>
      <x:c r="M257" s="18"/>
      <x:c r="N257" s="13"/>
      <x:c r="O257" t="str">
        <x:f>IF(A257="","",IF(K257="Cancelada","CANCELADA",IF(OR(COUNTIF($A$5:$A$304,A257)&lt;&gt;1,COUNTIF(Colaboradores!$A$5:$A$104,B257)&lt;&gt;1,NOT(ISNUMBER(C257)),NOT(ISNUMBER(D257)),D257&lt;C257,NOT(ISNUMBER(H257)),H257&lt;=0,NOT(ISNUMBER(I257)),I257&lt;0,COUNTIF(Listas!$E$4:$E$6,K257)&lt;&gt;1),"REVISAR DADOS",IF(EOMONTH(C257,0)&lt;&gt;EOMONTH(D257,0),"DIVIDA POR MÊS","OK"))))</x:f>
      </x:c>
      <x:c r="P257" t="str">
        <x:f>IF(O257&lt;&gt;"OK","",IFERROR(INDEX(Colaboradores!$G$5:$G$104,MATCH(B257,Colaboradores!$A$5:$A$104,0)),""))</x:f>
      </x:c>
      <x:c r="Q257" t="str">
        <x:f>IF(O257&lt;&gt;"OK","",IFERROR(INDEX(Colaboradores!$C$5:$C$104,MATCH(B257,Colaboradores!$A$5:$A$104,0)),""))</x:f>
      </x:c>
    </x:row>
    <x:row r="258">
      <x:c r="A258" s="13"/>
      <x:c r="B258" s="13"/>
      <x:c r="C258" s="18"/>
      <x:c r="D258" s="18"/>
      <x:c r="E258" s="13"/>
      <x:c r="F258" s="13"/>
      <x:c r="G258" s="13"/>
      <x:c r="H258" s="13"/>
      <x:c r="I258" s="13"/>
      <x:c r="J258" s="13"/>
      <x:c r="K258" s="13"/>
      <x:c r="L258" s="17" t="str">
        <x:f>IF(O258&lt;&gt;"OK","",IFERROR(H258*INDEX(Colaboradores!$F$5:$F$104,MATCH(B258,Colaboradores!$A$5:$A$104,0)),""))</x:f>
      </x:c>
      <x:c r="M258" s="18"/>
      <x:c r="N258" s="13"/>
      <x:c r="O258" t="str">
        <x:f>IF(A258="","",IF(K258="Cancelada","CANCELADA",IF(OR(COUNTIF($A$5:$A$304,A258)&lt;&gt;1,COUNTIF(Colaboradores!$A$5:$A$104,B258)&lt;&gt;1,NOT(ISNUMBER(C258)),NOT(ISNUMBER(D258)),D258&lt;C258,NOT(ISNUMBER(H258)),H258&lt;=0,NOT(ISNUMBER(I258)),I258&lt;0,COUNTIF(Listas!$E$4:$E$6,K258)&lt;&gt;1),"REVISAR DADOS",IF(EOMONTH(C258,0)&lt;&gt;EOMONTH(D258,0),"DIVIDA POR MÊS","OK"))))</x:f>
      </x:c>
      <x:c r="P258" t="str">
        <x:f>IF(O258&lt;&gt;"OK","",IFERROR(INDEX(Colaboradores!$G$5:$G$104,MATCH(B258,Colaboradores!$A$5:$A$104,0)),""))</x:f>
      </x:c>
      <x:c r="Q258" t="str">
        <x:f>IF(O258&lt;&gt;"OK","",IFERROR(INDEX(Colaboradores!$C$5:$C$104,MATCH(B258,Colaboradores!$A$5:$A$104,0)),""))</x:f>
      </x:c>
    </x:row>
    <x:row r="259">
      <x:c r="A259" s="13"/>
      <x:c r="B259" s="13"/>
      <x:c r="C259" s="18"/>
      <x:c r="D259" s="18"/>
      <x:c r="E259" s="13"/>
      <x:c r="F259" s="13"/>
      <x:c r="G259" s="13"/>
      <x:c r="H259" s="13"/>
      <x:c r="I259" s="13"/>
      <x:c r="J259" s="13"/>
      <x:c r="K259" s="13"/>
      <x:c r="L259" s="17" t="str">
        <x:f>IF(O259&lt;&gt;"OK","",IFERROR(H259*INDEX(Colaboradores!$F$5:$F$104,MATCH(B259,Colaboradores!$A$5:$A$104,0)),""))</x:f>
      </x:c>
      <x:c r="M259" s="18"/>
      <x:c r="N259" s="13"/>
      <x:c r="O259" t="str">
        <x:f>IF(A259="","",IF(K259="Cancelada","CANCELADA",IF(OR(COUNTIF($A$5:$A$304,A259)&lt;&gt;1,COUNTIF(Colaboradores!$A$5:$A$104,B259)&lt;&gt;1,NOT(ISNUMBER(C259)),NOT(ISNUMBER(D259)),D259&lt;C259,NOT(ISNUMBER(H259)),H259&lt;=0,NOT(ISNUMBER(I259)),I259&lt;0,COUNTIF(Listas!$E$4:$E$6,K259)&lt;&gt;1),"REVISAR DADOS",IF(EOMONTH(C259,0)&lt;&gt;EOMONTH(D259,0),"DIVIDA POR MÊS","OK"))))</x:f>
      </x:c>
      <x:c r="P259" t="str">
        <x:f>IF(O259&lt;&gt;"OK","",IFERROR(INDEX(Colaboradores!$G$5:$G$104,MATCH(B259,Colaboradores!$A$5:$A$104,0)),""))</x:f>
      </x:c>
      <x:c r="Q259" t="str">
        <x:f>IF(O259&lt;&gt;"OK","",IFERROR(INDEX(Colaboradores!$C$5:$C$104,MATCH(B259,Colaboradores!$A$5:$A$104,0)),""))</x:f>
      </x:c>
    </x:row>
    <x:row r="260">
      <x:c r="A260" s="13"/>
      <x:c r="B260" s="13"/>
      <x:c r="C260" s="18"/>
      <x:c r="D260" s="18"/>
      <x:c r="E260" s="13"/>
      <x:c r="F260" s="13"/>
      <x:c r="G260" s="13"/>
      <x:c r="H260" s="13"/>
      <x:c r="I260" s="13"/>
      <x:c r="J260" s="13"/>
      <x:c r="K260" s="13"/>
      <x:c r="L260" s="17" t="str">
        <x:f>IF(O260&lt;&gt;"OK","",IFERROR(H260*INDEX(Colaboradores!$F$5:$F$104,MATCH(B260,Colaboradores!$A$5:$A$104,0)),""))</x:f>
      </x:c>
      <x:c r="M260" s="18"/>
      <x:c r="N260" s="13"/>
      <x:c r="O260" t="str">
        <x:f>IF(A260="","",IF(K260="Cancelada","CANCELADA",IF(OR(COUNTIF($A$5:$A$304,A260)&lt;&gt;1,COUNTIF(Colaboradores!$A$5:$A$104,B260)&lt;&gt;1,NOT(ISNUMBER(C260)),NOT(ISNUMBER(D260)),D260&lt;C260,NOT(ISNUMBER(H260)),H260&lt;=0,NOT(ISNUMBER(I260)),I260&lt;0,COUNTIF(Listas!$E$4:$E$6,K260)&lt;&gt;1),"REVISAR DADOS",IF(EOMONTH(C260,0)&lt;&gt;EOMONTH(D260,0),"DIVIDA POR MÊS","OK"))))</x:f>
      </x:c>
      <x:c r="P260" t="str">
        <x:f>IF(O260&lt;&gt;"OK","",IFERROR(INDEX(Colaboradores!$G$5:$G$104,MATCH(B260,Colaboradores!$A$5:$A$104,0)),""))</x:f>
      </x:c>
      <x:c r="Q260" t="str">
        <x:f>IF(O260&lt;&gt;"OK","",IFERROR(INDEX(Colaboradores!$C$5:$C$104,MATCH(B260,Colaboradores!$A$5:$A$104,0)),""))</x:f>
      </x:c>
    </x:row>
    <x:row r="261">
      <x:c r="A261" s="13"/>
      <x:c r="B261" s="13"/>
      <x:c r="C261" s="18"/>
      <x:c r="D261" s="18"/>
      <x:c r="E261" s="13"/>
      <x:c r="F261" s="13"/>
      <x:c r="G261" s="13"/>
      <x:c r="H261" s="13"/>
      <x:c r="I261" s="13"/>
      <x:c r="J261" s="13"/>
      <x:c r="K261" s="13"/>
      <x:c r="L261" s="17" t="str">
        <x:f>IF(O261&lt;&gt;"OK","",IFERROR(H261*INDEX(Colaboradores!$F$5:$F$104,MATCH(B261,Colaboradores!$A$5:$A$104,0)),""))</x:f>
      </x:c>
      <x:c r="M261" s="18"/>
      <x:c r="N261" s="13"/>
      <x:c r="O261" t="str">
        <x:f>IF(A261="","",IF(K261="Cancelada","CANCELADA",IF(OR(COUNTIF($A$5:$A$304,A261)&lt;&gt;1,COUNTIF(Colaboradores!$A$5:$A$104,B261)&lt;&gt;1,NOT(ISNUMBER(C261)),NOT(ISNUMBER(D261)),D261&lt;C261,NOT(ISNUMBER(H261)),H261&lt;=0,NOT(ISNUMBER(I261)),I261&lt;0,COUNTIF(Listas!$E$4:$E$6,K261)&lt;&gt;1),"REVISAR DADOS",IF(EOMONTH(C261,0)&lt;&gt;EOMONTH(D261,0),"DIVIDA POR MÊS","OK"))))</x:f>
      </x:c>
      <x:c r="P261" t="str">
        <x:f>IF(O261&lt;&gt;"OK","",IFERROR(INDEX(Colaboradores!$G$5:$G$104,MATCH(B261,Colaboradores!$A$5:$A$104,0)),""))</x:f>
      </x:c>
      <x:c r="Q261" t="str">
        <x:f>IF(O261&lt;&gt;"OK","",IFERROR(INDEX(Colaboradores!$C$5:$C$104,MATCH(B261,Colaboradores!$A$5:$A$104,0)),""))</x:f>
      </x:c>
    </x:row>
    <x:row r="262">
      <x:c r="A262" s="13"/>
      <x:c r="B262" s="13"/>
      <x:c r="C262" s="18"/>
      <x:c r="D262" s="18"/>
      <x:c r="E262" s="13"/>
      <x:c r="F262" s="13"/>
      <x:c r="G262" s="13"/>
      <x:c r="H262" s="13"/>
      <x:c r="I262" s="13"/>
      <x:c r="J262" s="13"/>
      <x:c r="K262" s="13"/>
      <x:c r="L262" s="17" t="str">
        <x:f>IF(O262&lt;&gt;"OK","",IFERROR(H262*INDEX(Colaboradores!$F$5:$F$104,MATCH(B262,Colaboradores!$A$5:$A$104,0)),""))</x:f>
      </x:c>
      <x:c r="M262" s="18"/>
      <x:c r="N262" s="13"/>
      <x:c r="O262" t="str">
        <x:f>IF(A262="","",IF(K262="Cancelada","CANCELADA",IF(OR(COUNTIF($A$5:$A$304,A262)&lt;&gt;1,COUNTIF(Colaboradores!$A$5:$A$104,B262)&lt;&gt;1,NOT(ISNUMBER(C262)),NOT(ISNUMBER(D262)),D262&lt;C262,NOT(ISNUMBER(H262)),H262&lt;=0,NOT(ISNUMBER(I262)),I262&lt;0,COUNTIF(Listas!$E$4:$E$6,K262)&lt;&gt;1),"REVISAR DADOS",IF(EOMONTH(C262,0)&lt;&gt;EOMONTH(D262,0),"DIVIDA POR MÊS","OK"))))</x:f>
      </x:c>
      <x:c r="P262" t="str">
        <x:f>IF(O262&lt;&gt;"OK","",IFERROR(INDEX(Colaboradores!$G$5:$G$104,MATCH(B262,Colaboradores!$A$5:$A$104,0)),""))</x:f>
      </x:c>
      <x:c r="Q262" t="str">
        <x:f>IF(O262&lt;&gt;"OK","",IFERROR(INDEX(Colaboradores!$C$5:$C$104,MATCH(B262,Colaboradores!$A$5:$A$104,0)),""))</x:f>
      </x:c>
    </x:row>
    <x:row r="263">
      <x:c r="A263" s="13"/>
      <x:c r="B263" s="13"/>
      <x:c r="C263" s="18"/>
      <x:c r="D263" s="18"/>
      <x:c r="E263" s="13"/>
      <x:c r="F263" s="13"/>
      <x:c r="G263" s="13"/>
      <x:c r="H263" s="13"/>
      <x:c r="I263" s="13"/>
      <x:c r="J263" s="13"/>
      <x:c r="K263" s="13"/>
      <x:c r="L263" s="17" t="str">
        <x:f>IF(O263&lt;&gt;"OK","",IFERROR(H263*INDEX(Colaboradores!$F$5:$F$104,MATCH(B263,Colaboradores!$A$5:$A$104,0)),""))</x:f>
      </x:c>
      <x:c r="M263" s="18"/>
      <x:c r="N263" s="13"/>
      <x:c r="O263" t="str">
        <x:f>IF(A263="","",IF(K263="Cancelada","CANCELADA",IF(OR(COUNTIF($A$5:$A$304,A263)&lt;&gt;1,COUNTIF(Colaboradores!$A$5:$A$104,B263)&lt;&gt;1,NOT(ISNUMBER(C263)),NOT(ISNUMBER(D263)),D263&lt;C263,NOT(ISNUMBER(H263)),H263&lt;=0,NOT(ISNUMBER(I263)),I263&lt;0,COUNTIF(Listas!$E$4:$E$6,K263)&lt;&gt;1),"REVISAR DADOS",IF(EOMONTH(C263,0)&lt;&gt;EOMONTH(D263,0),"DIVIDA POR MÊS","OK"))))</x:f>
      </x:c>
      <x:c r="P263" t="str">
        <x:f>IF(O263&lt;&gt;"OK","",IFERROR(INDEX(Colaboradores!$G$5:$G$104,MATCH(B263,Colaboradores!$A$5:$A$104,0)),""))</x:f>
      </x:c>
      <x:c r="Q263" t="str">
        <x:f>IF(O263&lt;&gt;"OK","",IFERROR(INDEX(Colaboradores!$C$5:$C$104,MATCH(B263,Colaboradores!$A$5:$A$104,0)),""))</x:f>
      </x:c>
    </x:row>
    <x:row r="264">
      <x:c r="A264" s="13"/>
      <x:c r="B264" s="13"/>
      <x:c r="C264" s="18"/>
      <x:c r="D264" s="18"/>
      <x:c r="E264" s="13"/>
      <x:c r="F264" s="13"/>
      <x:c r="G264" s="13"/>
      <x:c r="H264" s="13"/>
      <x:c r="I264" s="13"/>
      <x:c r="J264" s="13"/>
      <x:c r="K264" s="13"/>
      <x:c r="L264" s="17" t="str">
        <x:f>IF(O264&lt;&gt;"OK","",IFERROR(H264*INDEX(Colaboradores!$F$5:$F$104,MATCH(B264,Colaboradores!$A$5:$A$104,0)),""))</x:f>
      </x:c>
      <x:c r="M264" s="18"/>
      <x:c r="N264" s="13"/>
      <x:c r="O264" t="str">
        <x:f>IF(A264="","",IF(K264="Cancelada","CANCELADA",IF(OR(COUNTIF($A$5:$A$304,A264)&lt;&gt;1,COUNTIF(Colaboradores!$A$5:$A$104,B264)&lt;&gt;1,NOT(ISNUMBER(C264)),NOT(ISNUMBER(D264)),D264&lt;C264,NOT(ISNUMBER(H264)),H264&lt;=0,NOT(ISNUMBER(I264)),I264&lt;0,COUNTIF(Listas!$E$4:$E$6,K264)&lt;&gt;1),"REVISAR DADOS",IF(EOMONTH(C264,0)&lt;&gt;EOMONTH(D264,0),"DIVIDA POR MÊS","OK"))))</x:f>
      </x:c>
      <x:c r="P264" t="str">
        <x:f>IF(O264&lt;&gt;"OK","",IFERROR(INDEX(Colaboradores!$G$5:$G$104,MATCH(B264,Colaboradores!$A$5:$A$104,0)),""))</x:f>
      </x:c>
      <x:c r="Q264" t="str">
        <x:f>IF(O264&lt;&gt;"OK","",IFERROR(INDEX(Colaboradores!$C$5:$C$104,MATCH(B264,Colaboradores!$A$5:$A$104,0)),""))</x:f>
      </x:c>
    </x:row>
    <x:row r="265">
      <x:c r="A265" s="13"/>
      <x:c r="B265" s="13"/>
      <x:c r="C265" s="18"/>
      <x:c r="D265" s="18"/>
      <x:c r="E265" s="13"/>
      <x:c r="F265" s="13"/>
      <x:c r="G265" s="13"/>
      <x:c r="H265" s="13"/>
      <x:c r="I265" s="13"/>
      <x:c r="J265" s="13"/>
      <x:c r="K265" s="13"/>
      <x:c r="L265" s="17" t="str">
        <x:f>IF(O265&lt;&gt;"OK","",IFERROR(H265*INDEX(Colaboradores!$F$5:$F$104,MATCH(B265,Colaboradores!$A$5:$A$104,0)),""))</x:f>
      </x:c>
      <x:c r="M265" s="18"/>
      <x:c r="N265" s="13"/>
      <x:c r="O265" t="str">
        <x:f>IF(A265="","",IF(K265="Cancelada","CANCELADA",IF(OR(COUNTIF($A$5:$A$304,A265)&lt;&gt;1,COUNTIF(Colaboradores!$A$5:$A$104,B265)&lt;&gt;1,NOT(ISNUMBER(C265)),NOT(ISNUMBER(D265)),D265&lt;C265,NOT(ISNUMBER(H265)),H265&lt;=0,NOT(ISNUMBER(I265)),I265&lt;0,COUNTIF(Listas!$E$4:$E$6,K265)&lt;&gt;1),"REVISAR DADOS",IF(EOMONTH(C265,0)&lt;&gt;EOMONTH(D265,0),"DIVIDA POR MÊS","OK"))))</x:f>
      </x:c>
      <x:c r="P265" t="str">
        <x:f>IF(O265&lt;&gt;"OK","",IFERROR(INDEX(Colaboradores!$G$5:$G$104,MATCH(B265,Colaboradores!$A$5:$A$104,0)),""))</x:f>
      </x:c>
      <x:c r="Q265" t="str">
        <x:f>IF(O265&lt;&gt;"OK","",IFERROR(INDEX(Colaboradores!$C$5:$C$104,MATCH(B265,Colaboradores!$A$5:$A$104,0)),""))</x:f>
      </x:c>
    </x:row>
    <x:row r="266">
      <x:c r="A266" s="13"/>
      <x:c r="B266" s="13"/>
      <x:c r="C266" s="18"/>
      <x:c r="D266" s="18"/>
      <x:c r="E266" s="13"/>
      <x:c r="F266" s="13"/>
      <x:c r="G266" s="13"/>
      <x:c r="H266" s="13"/>
      <x:c r="I266" s="13"/>
      <x:c r="J266" s="13"/>
      <x:c r="K266" s="13"/>
      <x:c r="L266" s="17" t="str">
        <x:f>IF(O266&lt;&gt;"OK","",IFERROR(H266*INDEX(Colaboradores!$F$5:$F$104,MATCH(B266,Colaboradores!$A$5:$A$104,0)),""))</x:f>
      </x:c>
      <x:c r="M266" s="18"/>
      <x:c r="N266" s="13"/>
      <x:c r="O266" t="str">
        <x:f>IF(A266="","",IF(K266="Cancelada","CANCELADA",IF(OR(COUNTIF($A$5:$A$304,A266)&lt;&gt;1,COUNTIF(Colaboradores!$A$5:$A$104,B266)&lt;&gt;1,NOT(ISNUMBER(C266)),NOT(ISNUMBER(D266)),D266&lt;C266,NOT(ISNUMBER(H266)),H266&lt;=0,NOT(ISNUMBER(I266)),I266&lt;0,COUNTIF(Listas!$E$4:$E$6,K266)&lt;&gt;1),"REVISAR DADOS",IF(EOMONTH(C266,0)&lt;&gt;EOMONTH(D266,0),"DIVIDA POR MÊS","OK"))))</x:f>
      </x:c>
      <x:c r="P266" t="str">
        <x:f>IF(O266&lt;&gt;"OK","",IFERROR(INDEX(Colaboradores!$G$5:$G$104,MATCH(B266,Colaboradores!$A$5:$A$104,0)),""))</x:f>
      </x:c>
      <x:c r="Q266" t="str">
        <x:f>IF(O266&lt;&gt;"OK","",IFERROR(INDEX(Colaboradores!$C$5:$C$104,MATCH(B266,Colaboradores!$A$5:$A$104,0)),""))</x:f>
      </x:c>
    </x:row>
    <x:row r="267">
      <x:c r="A267" s="13"/>
      <x:c r="B267" s="13"/>
      <x:c r="C267" s="18"/>
      <x:c r="D267" s="18"/>
      <x:c r="E267" s="13"/>
      <x:c r="F267" s="13"/>
      <x:c r="G267" s="13"/>
      <x:c r="H267" s="13"/>
      <x:c r="I267" s="13"/>
      <x:c r="J267" s="13"/>
      <x:c r="K267" s="13"/>
      <x:c r="L267" s="17" t="str">
        <x:f>IF(O267&lt;&gt;"OK","",IFERROR(H267*INDEX(Colaboradores!$F$5:$F$104,MATCH(B267,Colaboradores!$A$5:$A$104,0)),""))</x:f>
      </x:c>
      <x:c r="M267" s="18"/>
      <x:c r="N267" s="13"/>
      <x:c r="O267" t="str">
        <x:f>IF(A267="","",IF(K267="Cancelada","CANCELADA",IF(OR(COUNTIF($A$5:$A$304,A267)&lt;&gt;1,COUNTIF(Colaboradores!$A$5:$A$104,B267)&lt;&gt;1,NOT(ISNUMBER(C267)),NOT(ISNUMBER(D267)),D267&lt;C267,NOT(ISNUMBER(H267)),H267&lt;=0,NOT(ISNUMBER(I267)),I267&lt;0,COUNTIF(Listas!$E$4:$E$6,K267)&lt;&gt;1),"REVISAR DADOS",IF(EOMONTH(C267,0)&lt;&gt;EOMONTH(D267,0),"DIVIDA POR MÊS","OK"))))</x:f>
      </x:c>
      <x:c r="P267" t="str">
        <x:f>IF(O267&lt;&gt;"OK","",IFERROR(INDEX(Colaboradores!$G$5:$G$104,MATCH(B267,Colaboradores!$A$5:$A$104,0)),""))</x:f>
      </x:c>
      <x:c r="Q267" t="str">
        <x:f>IF(O267&lt;&gt;"OK","",IFERROR(INDEX(Colaboradores!$C$5:$C$104,MATCH(B267,Colaboradores!$A$5:$A$104,0)),""))</x:f>
      </x:c>
    </x:row>
    <x:row r="268">
      <x:c r="A268" s="13"/>
      <x:c r="B268" s="13"/>
      <x:c r="C268" s="18"/>
      <x:c r="D268" s="18"/>
      <x:c r="E268" s="13"/>
      <x:c r="F268" s="13"/>
      <x:c r="G268" s="13"/>
      <x:c r="H268" s="13"/>
      <x:c r="I268" s="13"/>
      <x:c r="J268" s="13"/>
      <x:c r="K268" s="13"/>
      <x:c r="L268" s="17" t="str">
        <x:f>IF(O268&lt;&gt;"OK","",IFERROR(H268*INDEX(Colaboradores!$F$5:$F$104,MATCH(B268,Colaboradores!$A$5:$A$104,0)),""))</x:f>
      </x:c>
      <x:c r="M268" s="18"/>
      <x:c r="N268" s="13"/>
      <x:c r="O268" t="str">
        <x:f>IF(A268="","",IF(K268="Cancelada","CANCELADA",IF(OR(COUNTIF($A$5:$A$304,A268)&lt;&gt;1,COUNTIF(Colaboradores!$A$5:$A$104,B268)&lt;&gt;1,NOT(ISNUMBER(C268)),NOT(ISNUMBER(D268)),D268&lt;C268,NOT(ISNUMBER(H268)),H268&lt;=0,NOT(ISNUMBER(I268)),I268&lt;0,COUNTIF(Listas!$E$4:$E$6,K268)&lt;&gt;1),"REVISAR DADOS",IF(EOMONTH(C268,0)&lt;&gt;EOMONTH(D268,0),"DIVIDA POR MÊS","OK"))))</x:f>
      </x:c>
      <x:c r="P268" t="str">
        <x:f>IF(O268&lt;&gt;"OK","",IFERROR(INDEX(Colaboradores!$G$5:$G$104,MATCH(B268,Colaboradores!$A$5:$A$104,0)),""))</x:f>
      </x:c>
      <x:c r="Q268" t="str">
        <x:f>IF(O268&lt;&gt;"OK","",IFERROR(INDEX(Colaboradores!$C$5:$C$104,MATCH(B268,Colaboradores!$A$5:$A$104,0)),""))</x:f>
      </x:c>
    </x:row>
    <x:row r="269">
      <x:c r="A269" s="13"/>
      <x:c r="B269" s="13"/>
      <x:c r="C269" s="18"/>
      <x:c r="D269" s="18"/>
      <x:c r="E269" s="13"/>
      <x:c r="F269" s="13"/>
      <x:c r="G269" s="13"/>
      <x:c r="H269" s="13"/>
      <x:c r="I269" s="13"/>
      <x:c r="J269" s="13"/>
      <x:c r="K269" s="13"/>
      <x:c r="L269" s="17" t="str">
        <x:f>IF(O269&lt;&gt;"OK","",IFERROR(H269*INDEX(Colaboradores!$F$5:$F$104,MATCH(B269,Colaboradores!$A$5:$A$104,0)),""))</x:f>
      </x:c>
      <x:c r="M269" s="18"/>
      <x:c r="N269" s="13"/>
      <x:c r="O269" t="str">
        <x:f>IF(A269="","",IF(K269="Cancelada","CANCELADA",IF(OR(COUNTIF($A$5:$A$304,A269)&lt;&gt;1,COUNTIF(Colaboradores!$A$5:$A$104,B269)&lt;&gt;1,NOT(ISNUMBER(C269)),NOT(ISNUMBER(D269)),D269&lt;C269,NOT(ISNUMBER(H269)),H269&lt;=0,NOT(ISNUMBER(I269)),I269&lt;0,COUNTIF(Listas!$E$4:$E$6,K269)&lt;&gt;1),"REVISAR DADOS",IF(EOMONTH(C269,0)&lt;&gt;EOMONTH(D269,0),"DIVIDA POR MÊS","OK"))))</x:f>
      </x:c>
      <x:c r="P269" t="str">
        <x:f>IF(O269&lt;&gt;"OK","",IFERROR(INDEX(Colaboradores!$G$5:$G$104,MATCH(B269,Colaboradores!$A$5:$A$104,0)),""))</x:f>
      </x:c>
      <x:c r="Q269" t="str">
        <x:f>IF(O269&lt;&gt;"OK","",IFERROR(INDEX(Colaboradores!$C$5:$C$104,MATCH(B269,Colaboradores!$A$5:$A$104,0)),""))</x:f>
      </x:c>
    </x:row>
    <x:row r="270">
      <x:c r="A270" s="13"/>
      <x:c r="B270" s="13"/>
      <x:c r="C270" s="18"/>
      <x:c r="D270" s="18"/>
      <x:c r="E270" s="13"/>
      <x:c r="F270" s="13"/>
      <x:c r="G270" s="13"/>
      <x:c r="H270" s="13"/>
      <x:c r="I270" s="13"/>
      <x:c r="J270" s="13"/>
      <x:c r="K270" s="13"/>
      <x:c r="L270" s="17" t="str">
        <x:f>IF(O270&lt;&gt;"OK","",IFERROR(H270*INDEX(Colaboradores!$F$5:$F$104,MATCH(B270,Colaboradores!$A$5:$A$104,0)),""))</x:f>
      </x:c>
      <x:c r="M270" s="18"/>
      <x:c r="N270" s="13"/>
      <x:c r="O270" t="str">
        <x:f>IF(A270="","",IF(K270="Cancelada","CANCELADA",IF(OR(COUNTIF($A$5:$A$304,A270)&lt;&gt;1,COUNTIF(Colaboradores!$A$5:$A$104,B270)&lt;&gt;1,NOT(ISNUMBER(C270)),NOT(ISNUMBER(D270)),D270&lt;C270,NOT(ISNUMBER(H270)),H270&lt;=0,NOT(ISNUMBER(I270)),I270&lt;0,COUNTIF(Listas!$E$4:$E$6,K270)&lt;&gt;1),"REVISAR DADOS",IF(EOMONTH(C270,0)&lt;&gt;EOMONTH(D270,0),"DIVIDA POR MÊS","OK"))))</x:f>
      </x:c>
      <x:c r="P270" t="str">
        <x:f>IF(O270&lt;&gt;"OK","",IFERROR(INDEX(Colaboradores!$G$5:$G$104,MATCH(B270,Colaboradores!$A$5:$A$104,0)),""))</x:f>
      </x:c>
      <x:c r="Q270" t="str">
        <x:f>IF(O270&lt;&gt;"OK","",IFERROR(INDEX(Colaboradores!$C$5:$C$104,MATCH(B270,Colaboradores!$A$5:$A$104,0)),""))</x:f>
      </x:c>
    </x:row>
    <x:row r="271">
      <x:c r="A271" s="13"/>
      <x:c r="B271" s="13"/>
      <x:c r="C271" s="18"/>
      <x:c r="D271" s="18"/>
      <x:c r="E271" s="13"/>
      <x:c r="F271" s="13"/>
      <x:c r="G271" s="13"/>
      <x:c r="H271" s="13"/>
      <x:c r="I271" s="13"/>
      <x:c r="J271" s="13"/>
      <x:c r="K271" s="13"/>
      <x:c r="L271" s="17" t="str">
        <x:f>IF(O271&lt;&gt;"OK","",IFERROR(H271*INDEX(Colaboradores!$F$5:$F$104,MATCH(B271,Colaboradores!$A$5:$A$104,0)),""))</x:f>
      </x:c>
      <x:c r="M271" s="18"/>
      <x:c r="N271" s="13"/>
      <x:c r="O271" t="str">
        <x:f>IF(A271="","",IF(K271="Cancelada","CANCELADA",IF(OR(COUNTIF($A$5:$A$304,A271)&lt;&gt;1,COUNTIF(Colaboradores!$A$5:$A$104,B271)&lt;&gt;1,NOT(ISNUMBER(C271)),NOT(ISNUMBER(D271)),D271&lt;C271,NOT(ISNUMBER(H271)),H271&lt;=0,NOT(ISNUMBER(I271)),I271&lt;0,COUNTIF(Listas!$E$4:$E$6,K271)&lt;&gt;1),"REVISAR DADOS",IF(EOMONTH(C271,0)&lt;&gt;EOMONTH(D271,0),"DIVIDA POR MÊS","OK"))))</x:f>
      </x:c>
      <x:c r="P271" t="str">
        <x:f>IF(O271&lt;&gt;"OK","",IFERROR(INDEX(Colaboradores!$G$5:$G$104,MATCH(B271,Colaboradores!$A$5:$A$104,0)),""))</x:f>
      </x:c>
      <x:c r="Q271" t="str">
        <x:f>IF(O271&lt;&gt;"OK","",IFERROR(INDEX(Colaboradores!$C$5:$C$104,MATCH(B271,Colaboradores!$A$5:$A$104,0)),""))</x:f>
      </x:c>
    </x:row>
    <x:row r="272">
      <x:c r="A272" s="13"/>
      <x:c r="B272" s="13"/>
      <x:c r="C272" s="18"/>
      <x:c r="D272" s="18"/>
      <x:c r="E272" s="13"/>
      <x:c r="F272" s="13"/>
      <x:c r="G272" s="13"/>
      <x:c r="H272" s="13"/>
      <x:c r="I272" s="13"/>
      <x:c r="J272" s="13"/>
      <x:c r="K272" s="13"/>
      <x:c r="L272" s="17" t="str">
        <x:f>IF(O272&lt;&gt;"OK","",IFERROR(H272*INDEX(Colaboradores!$F$5:$F$104,MATCH(B272,Colaboradores!$A$5:$A$104,0)),""))</x:f>
      </x:c>
      <x:c r="M272" s="18"/>
      <x:c r="N272" s="13"/>
      <x:c r="O272" t="str">
        <x:f>IF(A272="","",IF(K272="Cancelada","CANCELADA",IF(OR(COUNTIF($A$5:$A$304,A272)&lt;&gt;1,COUNTIF(Colaboradores!$A$5:$A$104,B272)&lt;&gt;1,NOT(ISNUMBER(C272)),NOT(ISNUMBER(D272)),D272&lt;C272,NOT(ISNUMBER(H272)),H272&lt;=0,NOT(ISNUMBER(I272)),I272&lt;0,COUNTIF(Listas!$E$4:$E$6,K272)&lt;&gt;1),"REVISAR DADOS",IF(EOMONTH(C272,0)&lt;&gt;EOMONTH(D272,0),"DIVIDA POR MÊS","OK"))))</x:f>
      </x:c>
      <x:c r="P272" t="str">
        <x:f>IF(O272&lt;&gt;"OK","",IFERROR(INDEX(Colaboradores!$G$5:$G$104,MATCH(B272,Colaboradores!$A$5:$A$104,0)),""))</x:f>
      </x:c>
      <x:c r="Q272" t="str">
        <x:f>IF(O272&lt;&gt;"OK","",IFERROR(INDEX(Colaboradores!$C$5:$C$104,MATCH(B272,Colaboradores!$A$5:$A$104,0)),""))</x:f>
      </x:c>
    </x:row>
    <x:row r="273">
      <x:c r="A273" s="13"/>
      <x:c r="B273" s="13"/>
      <x:c r="C273" s="18"/>
      <x:c r="D273" s="18"/>
      <x:c r="E273" s="13"/>
      <x:c r="F273" s="13"/>
      <x:c r="G273" s="13"/>
      <x:c r="H273" s="13"/>
      <x:c r="I273" s="13"/>
      <x:c r="J273" s="13"/>
      <x:c r="K273" s="13"/>
      <x:c r="L273" s="17" t="str">
        <x:f>IF(O273&lt;&gt;"OK","",IFERROR(H273*INDEX(Colaboradores!$F$5:$F$104,MATCH(B273,Colaboradores!$A$5:$A$104,0)),""))</x:f>
      </x:c>
      <x:c r="M273" s="18"/>
      <x:c r="N273" s="13"/>
      <x:c r="O273" t="str">
        <x:f>IF(A273="","",IF(K273="Cancelada","CANCELADA",IF(OR(COUNTIF($A$5:$A$304,A273)&lt;&gt;1,COUNTIF(Colaboradores!$A$5:$A$104,B273)&lt;&gt;1,NOT(ISNUMBER(C273)),NOT(ISNUMBER(D273)),D273&lt;C273,NOT(ISNUMBER(H273)),H273&lt;=0,NOT(ISNUMBER(I273)),I273&lt;0,COUNTIF(Listas!$E$4:$E$6,K273)&lt;&gt;1),"REVISAR DADOS",IF(EOMONTH(C273,0)&lt;&gt;EOMONTH(D273,0),"DIVIDA POR MÊS","OK"))))</x:f>
      </x:c>
      <x:c r="P273" t="str">
        <x:f>IF(O273&lt;&gt;"OK","",IFERROR(INDEX(Colaboradores!$G$5:$G$104,MATCH(B273,Colaboradores!$A$5:$A$104,0)),""))</x:f>
      </x:c>
      <x:c r="Q273" t="str">
        <x:f>IF(O273&lt;&gt;"OK","",IFERROR(INDEX(Colaboradores!$C$5:$C$104,MATCH(B273,Colaboradores!$A$5:$A$104,0)),""))</x:f>
      </x:c>
    </x:row>
    <x:row r="274">
      <x:c r="A274" s="13"/>
      <x:c r="B274" s="13"/>
      <x:c r="C274" s="18"/>
      <x:c r="D274" s="18"/>
      <x:c r="E274" s="13"/>
      <x:c r="F274" s="13"/>
      <x:c r="G274" s="13"/>
      <x:c r="H274" s="13"/>
      <x:c r="I274" s="13"/>
      <x:c r="J274" s="13"/>
      <x:c r="K274" s="13"/>
      <x:c r="L274" s="17" t="str">
        <x:f>IF(O274&lt;&gt;"OK","",IFERROR(H274*INDEX(Colaboradores!$F$5:$F$104,MATCH(B274,Colaboradores!$A$5:$A$104,0)),""))</x:f>
      </x:c>
      <x:c r="M274" s="18"/>
      <x:c r="N274" s="13"/>
      <x:c r="O274" t="str">
        <x:f>IF(A274="","",IF(K274="Cancelada","CANCELADA",IF(OR(COUNTIF($A$5:$A$304,A274)&lt;&gt;1,COUNTIF(Colaboradores!$A$5:$A$104,B274)&lt;&gt;1,NOT(ISNUMBER(C274)),NOT(ISNUMBER(D274)),D274&lt;C274,NOT(ISNUMBER(H274)),H274&lt;=0,NOT(ISNUMBER(I274)),I274&lt;0,COUNTIF(Listas!$E$4:$E$6,K274)&lt;&gt;1),"REVISAR DADOS",IF(EOMONTH(C274,0)&lt;&gt;EOMONTH(D274,0),"DIVIDA POR MÊS","OK"))))</x:f>
      </x:c>
      <x:c r="P274" t="str">
        <x:f>IF(O274&lt;&gt;"OK","",IFERROR(INDEX(Colaboradores!$G$5:$G$104,MATCH(B274,Colaboradores!$A$5:$A$104,0)),""))</x:f>
      </x:c>
      <x:c r="Q274" t="str">
        <x:f>IF(O274&lt;&gt;"OK","",IFERROR(INDEX(Colaboradores!$C$5:$C$104,MATCH(B274,Colaboradores!$A$5:$A$104,0)),""))</x:f>
      </x:c>
    </x:row>
    <x:row r="275">
      <x:c r="A275" s="13"/>
      <x:c r="B275" s="13"/>
      <x:c r="C275" s="18"/>
      <x:c r="D275" s="18"/>
      <x:c r="E275" s="13"/>
      <x:c r="F275" s="13"/>
      <x:c r="G275" s="13"/>
      <x:c r="H275" s="13"/>
      <x:c r="I275" s="13"/>
      <x:c r="J275" s="13"/>
      <x:c r="K275" s="13"/>
      <x:c r="L275" s="17" t="str">
        <x:f>IF(O275&lt;&gt;"OK","",IFERROR(H275*INDEX(Colaboradores!$F$5:$F$104,MATCH(B275,Colaboradores!$A$5:$A$104,0)),""))</x:f>
      </x:c>
      <x:c r="M275" s="18"/>
      <x:c r="N275" s="13"/>
      <x:c r="O275" t="str">
        <x:f>IF(A275="","",IF(K275="Cancelada","CANCELADA",IF(OR(COUNTIF($A$5:$A$304,A275)&lt;&gt;1,COUNTIF(Colaboradores!$A$5:$A$104,B275)&lt;&gt;1,NOT(ISNUMBER(C275)),NOT(ISNUMBER(D275)),D275&lt;C275,NOT(ISNUMBER(H275)),H275&lt;=0,NOT(ISNUMBER(I275)),I275&lt;0,COUNTIF(Listas!$E$4:$E$6,K275)&lt;&gt;1),"REVISAR DADOS",IF(EOMONTH(C275,0)&lt;&gt;EOMONTH(D275,0),"DIVIDA POR MÊS","OK"))))</x:f>
      </x:c>
      <x:c r="P275" t="str">
        <x:f>IF(O275&lt;&gt;"OK","",IFERROR(INDEX(Colaboradores!$G$5:$G$104,MATCH(B275,Colaboradores!$A$5:$A$104,0)),""))</x:f>
      </x:c>
      <x:c r="Q275" t="str">
        <x:f>IF(O275&lt;&gt;"OK","",IFERROR(INDEX(Colaboradores!$C$5:$C$104,MATCH(B275,Colaboradores!$A$5:$A$104,0)),""))</x:f>
      </x:c>
    </x:row>
    <x:row r="276">
      <x:c r="A276" s="13"/>
      <x:c r="B276" s="13"/>
      <x:c r="C276" s="18"/>
      <x:c r="D276" s="18"/>
      <x:c r="E276" s="13"/>
      <x:c r="F276" s="13"/>
      <x:c r="G276" s="13"/>
      <x:c r="H276" s="13"/>
      <x:c r="I276" s="13"/>
      <x:c r="J276" s="13"/>
      <x:c r="K276" s="13"/>
      <x:c r="L276" s="17" t="str">
        <x:f>IF(O276&lt;&gt;"OK","",IFERROR(H276*INDEX(Colaboradores!$F$5:$F$104,MATCH(B276,Colaboradores!$A$5:$A$104,0)),""))</x:f>
      </x:c>
      <x:c r="M276" s="18"/>
      <x:c r="N276" s="13"/>
      <x:c r="O276" t="str">
        <x:f>IF(A276="","",IF(K276="Cancelada","CANCELADA",IF(OR(COUNTIF($A$5:$A$304,A276)&lt;&gt;1,COUNTIF(Colaboradores!$A$5:$A$104,B276)&lt;&gt;1,NOT(ISNUMBER(C276)),NOT(ISNUMBER(D276)),D276&lt;C276,NOT(ISNUMBER(H276)),H276&lt;=0,NOT(ISNUMBER(I276)),I276&lt;0,COUNTIF(Listas!$E$4:$E$6,K276)&lt;&gt;1),"REVISAR DADOS",IF(EOMONTH(C276,0)&lt;&gt;EOMONTH(D276,0),"DIVIDA POR MÊS","OK"))))</x:f>
      </x:c>
      <x:c r="P276" t="str">
        <x:f>IF(O276&lt;&gt;"OK","",IFERROR(INDEX(Colaboradores!$G$5:$G$104,MATCH(B276,Colaboradores!$A$5:$A$104,0)),""))</x:f>
      </x:c>
      <x:c r="Q276" t="str">
        <x:f>IF(O276&lt;&gt;"OK","",IFERROR(INDEX(Colaboradores!$C$5:$C$104,MATCH(B276,Colaboradores!$A$5:$A$104,0)),""))</x:f>
      </x:c>
    </x:row>
    <x:row r="277">
      <x:c r="A277" s="13"/>
      <x:c r="B277" s="13"/>
      <x:c r="C277" s="18"/>
      <x:c r="D277" s="18"/>
      <x:c r="E277" s="13"/>
      <x:c r="F277" s="13"/>
      <x:c r="G277" s="13"/>
      <x:c r="H277" s="13"/>
      <x:c r="I277" s="13"/>
      <x:c r="J277" s="13"/>
      <x:c r="K277" s="13"/>
      <x:c r="L277" s="17" t="str">
        <x:f>IF(O277&lt;&gt;"OK","",IFERROR(H277*INDEX(Colaboradores!$F$5:$F$104,MATCH(B277,Colaboradores!$A$5:$A$104,0)),""))</x:f>
      </x:c>
      <x:c r="M277" s="18"/>
      <x:c r="N277" s="13"/>
      <x:c r="O277" t="str">
        <x:f>IF(A277="","",IF(K277="Cancelada","CANCELADA",IF(OR(COUNTIF($A$5:$A$304,A277)&lt;&gt;1,COUNTIF(Colaboradores!$A$5:$A$104,B277)&lt;&gt;1,NOT(ISNUMBER(C277)),NOT(ISNUMBER(D277)),D277&lt;C277,NOT(ISNUMBER(H277)),H277&lt;=0,NOT(ISNUMBER(I277)),I277&lt;0,COUNTIF(Listas!$E$4:$E$6,K277)&lt;&gt;1),"REVISAR DADOS",IF(EOMONTH(C277,0)&lt;&gt;EOMONTH(D277,0),"DIVIDA POR MÊS","OK"))))</x:f>
      </x:c>
      <x:c r="P277" t="str">
        <x:f>IF(O277&lt;&gt;"OK","",IFERROR(INDEX(Colaboradores!$G$5:$G$104,MATCH(B277,Colaboradores!$A$5:$A$104,0)),""))</x:f>
      </x:c>
      <x:c r="Q277" t="str">
        <x:f>IF(O277&lt;&gt;"OK","",IFERROR(INDEX(Colaboradores!$C$5:$C$104,MATCH(B277,Colaboradores!$A$5:$A$104,0)),""))</x:f>
      </x:c>
    </x:row>
    <x:row r="278">
      <x:c r="A278" s="13"/>
      <x:c r="B278" s="13"/>
      <x:c r="C278" s="18"/>
      <x:c r="D278" s="18"/>
      <x:c r="E278" s="13"/>
      <x:c r="F278" s="13"/>
      <x:c r="G278" s="13"/>
      <x:c r="H278" s="13"/>
      <x:c r="I278" s="13"/>
      <x:c r="J278" s="13"/>
      <x:c r="K278" s="13"/>
      <x:c r="L278" s="17" t="str">
        <x:f>IF(O278&lt;&gt;"OK","",IFERROR(H278*INDEX(Colaboradores!$F$5:$F$104,MATCH(B278,Colaboradores!$A$5:$A$104,0)),""))</x:f>
      </x:c>
      <x:c r="M278" s="18"/>
      <x:c r="N278" s="13"/>
      <x:c r="O278" t="str">
        <x:f>IF(A278="","",IF(K278="Cancelada","CANCELADA",IF(OR(COUNTIF($A$5:$A$304,A278)&lt;&gt;1,COUNTIF(Colaboradores!$A$5:$A$104,B278)&lt;&gt;1,NOT(ISNUMBER(C278)),NOT(ISNUMBER(D278)),D278&lt;C278,NOT(ISNUMBER(H278)),H278&lt;=0,NOT(ISNUMBER(I278)),I278&lt;0,COUNTIF(Listas!$E$4:$E$6,K278)&lt;&gt;1),"REVISAR DADOS",IF(EOMONTH(C278,0)&lt;&gt;EOMONTH(D278,0),"DIVIDA POR MÊS","OK"))))</x:f>
      </x:c>
      <x:c r="P278" t="str">
        <x:f>IF(O278&lt;&gt;"OK","",IFERROR(INDEX(Colaboradores!$G$5:$G$104,MATCH(B278,Colaboradores!$A$5:$A$104,0)),""))</x:f>
      </x:c>
      <x:c r="Q278" t="str">
        <x:f>IF(O278&lt;&gt;"OK","",IFERROR(INDEX(Colaboradores!$C$5:$C$104,MATCH(B278,Colaboradores!$A$5:$A$104,0)),""))</x:f>
      </x:c>
    </x:row>
    <x:row r="279">
      <x:c r="A279" s="13"/>
      <x:c r="B279" s="13"/>
      <x:c r="C279" s="18"/>
      <x:c r="D279" s="18"/>
      <x:c r="E279" s="13"/>
      <x:c r="F279" s="13"/>
      <x:c r="G279" s="13"/>
      <x:c r="H279" s="13"/>
      <x:c r="I279" s="13"/>
      <x:c r="J279" s="13"/>
      <x:c r="K279" s="13"/>
      <x:c r="L279" s="17" t="str">
        <x:f>IF(O279&lt;&gt;"OK","",IFERROR(H279*INDEX(Colaboradores!$F$5:$F$104,MATCH(B279,Colaboradores!$A$5:$A$104,0)),""))</x:f>
      </x:c>
      <x:c r="M279" s="18"/>
      <x:c r="N279" s="13"/>
      <x:c r="O279" t="str">
        <x:f>IF(A279="","",IF(K279="Cancelada","CANCELADA",IF(OR(COUNTIF($A$5:$A$304,A279)&lt;&gt;1,COUNTIF(Colaboradores!$A$5:$A$104,B279)&lt;&gt;1,NOT(ISNUMBER(C279)),NOT(ISNUMBER(D279)),D279&lt;C279,NOT(ISNUMBER(H279)),H279&lt;=0,NOT(ISNUMBER(I279)),I279&lt;0,COUNTIF(Listas!$E$4:$E$6,K279)&lt;&gt;1),"REVISAR DADOS",IF(EOMONTH(C279,0)&lt;&gt;EOMONTH(D279,0),"DIVIDA POR MÊS","OK"))))</x:f>
      </x:c>
      <x:c r="P279" t="str">
        <x:f>IF(O279&lt;&gt;"OK","",IFERROR(INDEX(Colaboradores!$G$5:$G$104,MATCH(B279,Colaboradores!$A$5:$A$104,0)),""))</x:f>
      </x:c>
      <x:c r="Q279" t="str">
        <x:f>IF(O279&lt;&gt;"OK","",IFERROR(INDEX(Colaboradores!$C$5:$C$104,MATCH(B279,Colaboradores!$A$5:$A$104,0)),""))</x:f>
      </x:c>
    </x:row>
    <x:row r="280">
      <x:c r="A280" s="13"/>
      <x:c r="B280" s="13"/>
      <x:c r="C280" s="18"/>
      <x:c r="D280" s="18"/>
      <x:c r="E280" s="13"/>
      <x:c r="F280" s="13"/>
      <x:c r="G280" s="13"/>
      <x:c r="H280" s="13"/>
      <x:c r="I280" s="13"/>
      <x:c r="J280" s="13"/>
      <x:c r="K280" s="13"/>
      <x:c r="L280" s="17" t="str">
        <x:f>IF(O280&lt;&gt;"OK","",IFERROR(H280*INDEX(Colaboradores!$F$5:$F$104,MATCH(B280,Colaboradores!$A$5:$A$104,0)),""))</x:f>
      </x:c>
      <x:c r="M280" s="18"/>
      <x:c r="N280" s="13"/>
      <x:c r="O280" t="str">
        <x:f>IF(A280="","",IF(K280="Cancelada","CANCELADA",IF(OR(COUNTIF($A$5:$A$304,A280)&lt;&gt;1,COUNTIF(Colaboradores!$A$5:$A$104,B280)&lt;&gt;1,NOT(ISNUMBER(C280)),NOT(ISNUMBER(D280)),D280&lt;C280,NOT(ISNUMBER(H280)),H280&lt;=0,NOT(ISNUMBER(I280)),I280&lt;0,COUNTIF(Listas!$E$4:$E$6,K280)&lt;&gt;1),"REVISAR DADOS",IF(EOMONTH(C280,0)&lt;&gt;EOMONTH(D280,0),"DIVIDA POR MÊS","OK"))))</x:f>
      </x:c>
      <x:c r="P280" t="str">
        <x:f>IF(O280&lt;&gt;"OK","",IFERROR(INDEX(Colaboradores!$G$5:$G$104,MATCH(B280,Colaboradores!$A$5:$A$104,0)),""))</x:f>
      </x:c>
      <x:c r="Q280" t="str">
        <x:f>IF(O280&lt;&gt;"OK","",IFERROR(INDEX(Colaboradores!$C$5:$C$104,MATCH(B280,Colaboradores!$A$5:$A$104,0)),""))</x:f>
      </x:c>
    </x:row>
    <x:row r="281">
      <x:c r="A281" s="13"/>
      <x:c r="B281" s="13"/>
      <x:c r="C281" s="18"/>
      <x:c r="D281" s="18"/>
      <x:c r="E281" s="13"/>
      <x:c r="F281" s="13"/>
      <x:c r="G281" s="13"/>
      <x:c r="H281" s="13"/>
      <x:c r="I281" s="13"/>
      <x:c r="J281" s="13"/>
      <x:c r="K281" s="13"/>
      <x:c r="L281" s="17" t="str">
        <x:f>IF(O281&lt;&gt;"OK","",IFERROR(H281*INDEX(Colaboradores!$F$5:$F$104,MATCH(B281,Colaboradores!$A$5:$A$104,0)),""))</x:f>
      </x:c>
      <x:c r="M281" s="18"/>
      <x:c r="N281" s="13"/>
      <x:c r="O281" t="str">
        <x:f>IF(A281="","",IF(K281="Cancelada","CANCELADA",IF(OR(COUNTIF($A$5:$A$304,A281)&lt;&gt;1,COUNTIF(Colaboradores!$A$5:$A$104,B281)&lt;&gt;1,NOT(ISNUMBER(C281)),NOT(ISNUMBER(D281)),D281&lt;C281,NOT(ISNUMBER(H281)),H281&lt;=0,NOT(ISNUMBER(I281)),I281&lt;0,COUNTIF(Listas!$E$4:$E$6,K281)&lt;&gt;1),"REVISAR DADOS",IF(EOMONTH(C281,0)&lt;&gt;EOMONTH(D281,0),"DIVIDA POR MÊS","OK"))))</x:f>
      </x:c>
      <x:c r="P281" t="str">
        <x:f>IF(O281&lt;&gt;"OK","",IFERROR(INDEX(Colaboradores!$G$5:$G$104,MATCH(B281,Colaboradores!$A$5:$A$104,0)),""))</x:f>
      </x:c>
      <x:c r="Q281" t="str">
        <x:f>IF(O281&lt;&gt;"OK","",IFERROR(INDEX(Colaboradores!$C$5:$C$104,MATCH(B281,Colaboradores!$A$5:$A$104,0)),""))</x:f>
      </x:c>
    </x:row>
    <x:row r="282">
      <x:c r="A282" s="13"/>
      <x:c r="B282" s="13"/>
      <x:c r="C282" s="18"/>
      <x:c r="D282" s="18"/>
      <x:c r="E282" s="13"/>
      <x:c r="F282" s="13"/>
      <x:c r="G282" s="13"/>
      <x:c r="H282" s="13"/>
      <x:c r="I282" s="13"/>
      <x:c r="J282" s="13"/>
      <x:c r="K282" s="13"/>
      <x:c r="L282" s="17" t="str">
        <x:f>IF(O282&lt;&gt;"OK","",IFERROR(H282*INDEX(Colaboradores!$F$5:$F$104,MATCH(B282,Colaboradores!$A$5:$A$104,0)),""))</x:f>
      </x:c>
      <x:c r="M282" s="18"/>
      <x:c r="N282" s="13"/>
      <x:c r="O282" t="str">
        <x:f>IF(A282="","",IF(K282="Cancelada","CANCELADA",IF(OR(COUNTIF($A$5:$A$304,A282)&lt;&gt;1,COUNTIF(Colaboradores!$A$5:$A$104,B282)&lt;&gt;1,NOT(ISNUMBER(C282)),NOT(ISNUMBER(D282)),D282&lt;C282,NOT(ISNUMBER(H282)),H282&lt;=0,NOT(ISNUMBER(I282)),I282&lt;0,COUNTIF(Listas!$E$4:$E$6,K282)&lt;&gt;1),"REVISAR DADOS",IF(EOMONTH(C282,0)&lt;&gt;EOMONTH(D282,0),"DIVIDA POR MÊS","OK"))))</x:f>
      </x:c>
      <x:c r="P282" t="str">
        <x:f>IF(O282&lt;&gt;"OK","",IFERROR(INDEX(Colaboradores!$G$5:$G$104,MATCH(B282,Colaboradores!$A$5:$A$104,0)),""))</x:f>
      </x:c>
      <x:c r="Q282" t="str">
        <x:f>IF(O282&lt;&gt;"OK","",IFERROR(INDEX(Colaboradores!$C$5:$C$104,MATCH(B282,Colaboradores!$A$5:$A$104,0)),""))</x:f>
      </x:c>
    </x:row>
    <x:row r="283">
      <x:c r="A283" s="13"/>
      <x:c r="B283" s="13"/>
      <x:c r="C283" s="18"/>
      <x:c r="D283" s="18"/>
      <x:c r="E283" s="13"/>
      <x:c r="F283" s="13"/>
      <x:c r="G283" s="13"/>
      <x:c r="H283" s="13"/>
      <x:c r="I283" s="13"/>
      <x:c r="J283" s="13"/>
      <x:c r="K283" s="13"/>
      <x:c r="L283" s="17" t="str">
        <x:f>IF(O283&lt;&gt;"OK","",IFERROR(H283*INDEX(Colaboradores!$F$5:$F$104,MATCH(B283,Colaboradores!$A$5:$A$104,0)),""))</x:f>
      </x:c>
      <x:c r="M283" s="18"/>
      <x:c r="N283" s="13"/>
      <x:c r="O283" t="str">
        <x:f>IF(A283="","",IF(K283="Cancelada","CANCELADA",IF(OR(COUNTIF($A$5:$A$304,A283)&lt;&gt;1,COUNTIF(Colaboradores!$A$5:$A$104,B283)&lt;&gt;1,NOT(ISNUMBER(C283)),NOT(ISNUMBER(D283)),D283&lt;C283,NOT(ISNUMBER(H283)),H283&lt;=0,NOT(ISNUMBER(I283)),I283&lt;0,COUNTIF(Listas!$E$4:$E$6,K283)&lt;&gt;1),"REVISAR DADOS",IF(EOMONTH(C283,0)&lt;&gt;EOMONTH(D283,0),"DIVIDA POR MÊS","OK"))))</x:f>
      </x:c>
      <x:c r="P283" t="str">
        <x:f>IF(O283&lt;&gt;"OK","",IFERROR(INDEX(Colaboradores!$G$5:$G$104,MATCH(B283,Colaboradores!$A$5:$A$104,0)),""))</x:f>
      </x:c>
      <x:c r="Q283" t="str">
        <x:f>IF(O283&lt;&gt;"OK","",IFERROR(INDEX(Colaboradores!$C$5:$C$104,MATCH(B283,Colaboradores!$A$5:$A$104,0)),""))</x:f>
      </x:c>
    </x:row>
    <x:row r="284">
      <x:c r="A284" s="13"/>
      <x:c r="B284" s="13"/>
      <x:c r="C284" s="18"/>
      <x:c r="D284" s="18"/>
      <x:c r="E284" s="13"/>
      <x:c r="F284" s="13"/>
      <x:c r="G284" s="13"/>
      <x:c r="H284" s="13"/>
      <x:c r="I284" s="13"/>
      <x:c r="J284" s="13"/>
      <x:c r="K284" s="13"/>
      <x:c r="L284" s="17" t="str">
        <x:f>IF(O284&lt;&gt;"OK","",IFERROR(H284*INDEX(Colaboradores!$F$5:$F$104,MATCH(B284,Colaboradores!$A$5:$A$104,0)),""))</x:f>
      </x:c>
      <x:c r="M284" s="18"/>
      <x:c r="N284" s="13"/>
      <x:c r="O284" t="str">
        <x:f>IF(A284="","",IF(K284="Cancelada","CANCELADA",IF(OR(COUNTIF($A$5:$A$304,A284)&lt;&gt;1,COUNTIF(Colaboradores!$A$5:$A$104,B284)&lt;&gt;1,NOT(ISNUMBER(C284)),NOT(ISNUMBER(D284)),D284&lt;C284,NOT(ISNUMBER(H284)),H284&lt;=0,NOT(ISNUMBER(I284)),I284&lt;0,COUNTIF(Listas!$E$4:$E$6,K284)&lt;&gt;1),"REVISAR DADOS",IF(EOMONTH(C284,0)&lt;&gt;EOMONTH(D284,0),"DIVIDA POR MÊS","OK"))))</x:f>
      </x:c>
      <x:c r="P284" t="str">
        <x:f>IF(O284&lt;&gt;"OK","",IFERROR(INDEX(Colaboradores!$G$5:$G$104,MATCH(B284,Colaboradores!$A$5:$A$104,0)),""))</x:f>
      </x:c>
      <x:c r="Q284" t="str">
        <x:f>IF(O284&lt;&gt;"OK","",IFERROR(INDEX(Colaboradores!$C$5:$C$104,MATCH(B284,Colaboradores!$A$5:$A$104,0)),""))</x:f>
      </x:c>
    </x:row>
    <x:row r="285">
      <x:c r="A285" s="13"/>
      <x:c r="B285" s="13"/>
      <x:c r="C285" s="18"/>
      <x:c r="D285" s="18"/>
      <x:c r="E285" s="13"/>
      <x:c r="F285" s="13"/>
      <x:c r="G285" s="13"/>
      <x:c r="H285" s="13"/>
      <x:c r="I285" s="13"/>
      <x:c r="J285" s="13"/>
      <x:c r="K285" s="13"/>
      <x:c r="L285" s="17" t="str">
        <x:f>IF(O285&lt;&gt;"OK","",IFERROR(H285*INDEX(Colaboradores!$F$5:$F$104,MATCH(B285,Colaboradores!$A$5:$A$104,0)),""))</x:f>
      </x:c>
      <x:c r="M285" s="18"/>
      <x:c r="N285" s="13"/>
      <x:c r="O285" t="str">
        <x:f>IF(A285="","",IF(K285="Cancelada","CANCELADA",IF(OR(COUNTIF($A$5:$A$304,A285)&lt;&gt;1,COUNTIF(Colaboradores!$A$5:$A$104,B285)&lt;&gt;1,NOT(ISNUMBER(C285)),NOT(ISNUMBER(D285)),D285&lt;C285,NOT(ISNUMBER(H285)),H285&lt;=0,NOT(ISNUMBER(I285)),I285&lt;0,COUNTIF(Listas!$E$4:$E$6,K285)&lt;&gt;1),"REVISAR DADOS",IF(EOMONTH(C285,0)&lt;&gt;EOMONTH(D285,0),"DIVIDA POR MÊS","OK"))))</x:f>
      </x:c>
      <x:c r="P285" t="str">
        <x:f>IF(O285&lt;&gt;"OK","",IFERROR(INDEX(Colaboradores!$G$5:$G$104,MATCH(B285,Colaboradores!$A$5:$A$104,0)),""))</x:f>
      </x:c>
      <x:c r="Q285" t="str">
        <x:f>IF(O285&lt;&gt;"OK","",IFERROR(INDEX(Colaboradores!$C$5:$C$104,MATCH(B285,Colaboradores!$A$5:$A$104,0)),""))</x:f>
      </x:c>
    </x:row>
    <x:row r="286">
      <x:c r="A286" s="13"/>
      <x:c r="B286" s="13"/>
      <x:c r="C286" s="18"/>
      <x:c r="D286" s="18"/>
      <x:c r="E286" s="13"/>
      <x:c r="F286" s="13"/>
      <x:c r="G286" s="13"/>
      <x:c r="H286" s="13"/>
      <x:c r="I286" s="13"/>
      <x:c r="J286" s="13"/>
      <x:c r="K286" s="13"/>
      <x:c r="L286" s="17" t="str">
        <x:f>IF(O286&lt;&gt;"OK","",IFERROR(H286*INDEX(Colaboradores!$F$5:$F$104,MATCH(B286,Colaboradores!$A$5:$A$104,0)),""))</x:f>
      </x:c>
      <x:c r="M286" s="18"/>
      <x:c r="N286" s="13"/>
      <x:c r="O286" t="str">
        <x:f>IF(A286="","",IF(K286="Cancelada","CANCELADA",IF(OR(COUNTIF($A$5:$A$304,A286)&lt;&gt;1,COUNTIF(Colaboradores!$A$5:$A$104,B286)&lt;&gt;1,NOT(ISNUMBER(C286)),NOT(ISNUMBER(D286)),D286&lt;C286,NOT(ISNUMBER(H286)),H286&lt;=0,NOT(ISNUMBER(I286)),I286&lt;0,COUNTIF(Listas!$E$4:$E$6,K286)&lt;&gt;1),"REVISAR DADOS",IF(EOMONTH(C286,0)&lt;&gt;EOMONTH(D286,0),"DIVIDA POR MÊS","OK"))))</x:f>
      </x:c>
      <x:c r="P286" t="str">
        <x:f>IF(O286&lt;&gt;"OK","",IFERROR(INDEX(Colaboradores!$G$5:$G$104,MATCH(B286,Colaboradores!$A$5:$A$104,0)),""))</x:f>
      </x:c>
      <x:c r="Q286" t="str">
        <x:f>IF(O286&lt;&gt;"OK","",IFERROR(INDEX(Colaboradores!$C$5:$C$104,MATCH(B286,Colaboradores!$A$5:$A$104,0)),""))</x:f>
      </x:c>
    </x:row>
    <x:row r="287">
      <x:c r="A287" s="13"/>
      <x:c r="B287" s="13"/>
      <x:c r="C287" s="18"/>
      <x:c r="D287" s="18"/>
      <x:c r="E287" s="13"/>
      <x:c r="F287" s="13"/>
      <x:c r="G287" s="13"/>
      <x:c r="H287" s="13"/>
      <x:c r="I287" s="13"/>
      <x:c r="J287" s="13"/>
      <x:c r="K287" s="13"/>
      <x:c r="L287" s="17" t="str">
        <x:f>IF(O287&lt;&gt;"OK","",IFERROR(H287*INDEX(Colaboradores!$F$5:$F$104,MATCH(B287,Colaboradores!$A$5:$A$104,0)),""))</x:f>
      </x:c>
      <x:c r="M287" s="18"/>
      <x:c r="N287" s="13"/>
      <x:c r="O287" t="str">
        <x:f>IF(A287="","",IF(K287="Cancelada","CANCELADA",IF(OR(COUNTIF($A$5:$A$304,A287)&lt;&gt;1,COUNTIF(Colaboradores!$A$5:$A$104,B287)&lt;&gt;1,NOT(ISNUMBER(C287)),NOT(ISNUMBER(D287)),D287&lt;C287,NOT(ISNUMBER(H287)),H287&lt;=0,NOT(ISNUMBER(I287)),I287&lt;0,COUNTIF(Listas!$E$4:$E$6,K287)&lt;&gt;1),"REVISAR DADOS",IF(EOMONTH(C287,0)&lt;&gt;EOMONTH(D287,0),"DIVIDA POR MÊS","OK"))))</x:f>
      </x:c>
      <x:c r="P287" t="str">
        <x:f>IF(O287&lt;&gt;"OK","",IFERROR(INDEX(Colaboradores!$G$5:$G$104,MATCH(B287,Colaboradores!$A$5:$A$104,0)),""))</x:f>
      </x:c>
      <x:c r="Q287" t="str">
        <x:f>IF(O287&lt;&gt;"OK","",IFERROR(INDEX(Colaboradores!$C$5:$C$104,MATCH(B287,Colaboradores!$A$5:$A$104,0)),""))</x:f>
      </x:c>
    </x:row>
    <x:row r="288">
      <x:c r="A288" s="13"/>
      <x:c r="B288" s="13"/>
      <x:c r="C288" s="18"/>
      <x:c r="D288" s="18"/>
      <x:c r="E288" s="13"/>
      <x:c r="F288" s="13"/>
      <x:c r="G288" s="13"/>
      <x:c r="H288" s="13"/>
      <x:c r="I288" s="13"/>
      <x:c r="J288" s="13"/>
      <x:c r="K288" s="13"/>
      <x:c r="L288" s="17" t="str">
        <x:f>IF(O288&lt;&gt;"OK","",IFERROR(H288*INDEX(Colaboradores!$F$5:$F$104,MATCH(B288,Colaboradores!$A$5:$A$104,0)),""))</x:f>
      </x:c>
      <x:c r="M288" s="18"/>
      <x:c r="N288" s="13"/>
      <x:c r="O288" t="str">
        <x:f>IF(A288="","",IF(K288="Cancelada","CANCELADA",IF(OR(COUNTIF($A$5:$A$304,A288)&lt;&gt;1,COUNTIF(Colaboradores!$A$5:$A$104,B288)&lt;&gt;1,NOT(ISNUMBER(C288)),NOT(ISNUMBER(D288)),D288&lt;C288,NOT(ISNUMBER(H288)),H288&lt;=0,NOT(ISNUMBER(I288)),I288&lt;0,COUNTIF(Listas!$E$4:$E$6,K288)&lt;&gt;1),"REVISAR DADOS",IF(EOMONTH(C288,0)&lt;&gt;EOMONTH(D288,0),"DIVIDA POR MÊS","OK"))))</x:f>
      </x:c>
      <x:c r="P288" t="str">
        <x:f>IF(O288&lt;&gt;"OK","",IFERROR(INDEX(Colaboradores!$G$5:$G$104,MATCH(B288,Colaboradores!$A$5:$A$104,0)),""))</x:f>
      </x:c>
      <x:c r="Q288" t="str">
        <x:f>IF(O288&lt;&gt;"OK","",IFERROR(INDEX(Colaboradores!$C$5:$C$104,MATCH(B288,Colaboradores!$A$5:$A$104,0)),""))</x:f>
      </x:c>
    </x:row>
    <x:row r="289">
      <x:c r="A289" s="13"/>
      <x:c r="B289" s="13"/>
      <x:c r="C289" s="18"/>
      <x:c r="D289" s="18"/>
      <x:c r="E289" s="13"/>
      <x:c r="F289" s="13"/>
      <x:c r="G289" s="13"/>
      <x:c r="H289" s="13"/>
      <x:c r="I289" s="13"/>
      <x:c r="J289" s="13"/>
      <x:c r="K289" s="13"/>
      <x:c r="L289" s="17" t="str">
        <x:f>IF(O289&lt;&gt;"OK","",IFERROR(H289*INDEX(Colaboradores!$F$5:$F$104,MATCH(B289,Colaboradores!$A$5:$A$104,0)),""))</x:f>
      </x:c>
      <x:c r="M289" s="18"/>
      <x:c r="N289" s="13"/>
      <x:c r="O289" t="str">
        <x:f>IF(A289="","",IF(K289="Cancelada","CANCELADA",IF(OR(COUNTIF($A$5:$A$304,A289)&lt;&gt;1,COUNTIF(Colaboradores!$A$5:$A$104,B289)&lt;&gt;1,NOT(ISNUMBER(C289)),NOT(ISNUMBER(D289)),D289&lt;C289,NOT(ISNUMBER(H289)),H289&lt;=0,NOT(ISNUMBER(I289)),I289&lt;0,COUNTIF(Listas!$E$4:$E$6,K289)&lt;&gt;1),"REVISAR DADOS",IF(EOMONTH(C289,0)&lt;&gt;EOMONTH(D289,0),"DIVIDA POR MÊS","OK"))))</x:f>
      </x:c>
      <x:c r="P289" t="str">
        <x:f>IF(O289&lt;&gt;"OK","",IFERROR(INDEX(Colaboradores!$G$5:$G$104,MATCH(B289,Colaboradores!$A$5:$A$104,0)),""))</x:f>
      </x:c>
      <x:c r="Q289" t="str">
        <x:f>IF(O289&lt;&gt;"OK","",IFERROR(INDEX(Colaboradores!$C$5:$C$104,MATCH(B289,Colaboradores!$A$5:$A$104,0)),""))</x:f>
      </x:c>
    </x:row>
    <x:row r="290">
      <x:c r="A290" s="13"/>
      <x:c r="B290" s="13"/>
      <x:c r="C290" s="18"/>
      <x:c r="D290" s="18"/>
      <x:c r="E290" s="13"/>
      <x:c r="F290" s="13"/>
      <x:c r="G290" s="13"/>
      <x:c r="H290" s="13"/>
      <x:c r="I290" s="13"/>
      <x:c r="J290" s="13"/>
      <x:c r="K290" s="13"/>
      <x:c r="L290" s="17" t="str">
        <x:f>IF(O290&lt;&gt;"OK","",IFERROR(H290*INDEX(Colaboradores!$F$5:$F$104,MATCH(B290,Colaboradores!$A$5:$A$104,0)),""))</x:f>
      </x:c>
      <x:c r="M290" s="18"/>
      <x:c r="N290" s="13"/>
      <x:c r="O290" t="str">
        <x:f>IF(A290="","",IF(K290="Cancelada","CANCELADA",IF(OR(COUNTIF($A$5:$A$304,A290)&lt;&gt;1,COUNTIF(Colaboradores!$A$5:$A$104,B290)&lt;&gt;1,NOT(ISNUMBER(C290)),NOT(ISNUMBER(D290)),D290&lt;C290,NOT(ISNUMBER(H290)),H290&lt;=0,NOT(ISNUMBER(I290)),I290&lt;0,COUNTIF(Listas!$E$4:$E$6,K290)&lt;&gt;1),"REVISAR DADOS",IF(EOMONTH(C290,0)&lt;&gt;EOMONTH(D290,0),"DIVIDA POR MÊS","OK"))))</x:f>
      </x:c>
      <x:c r="P290" t="str">
        <x:f>IF(O290&lt;&gt;"OK","",IFERROR(INDEX(Colaboradores!$G$5:$G$104,MATCH(B290,Colaboradores!$A$5:$A$104,0)),""))</x:f>
      </x:c>
      <x:c r="Q290" t="str">
        <x:f>IF(O290&lt;&gt;"OK","",IFERROR(INDEX(Colaboradores!$C$5:$C$104,MATCH(B290,Colaboradores!$A$5:$A$104,0)),""))</x:f>
      </x:c>
    </x:row>
    <x:row r="291">
      <x:c r="A291" s="13"/>
      <x:c r="B291" s="13"/>
      <x:c r="C291" s="18"/>
      <x:c r="D291" s="18"/>
      <x:c r="E291" s="13"/>
      <x:c r="F291" s="13"/>
      <x:c r="G291" s="13"/>
      <x:c r="H291" s="13"/>
      <x:c r="I291" s="13"/>
      <x:c r="J291" s="13"/>
      <x:c r="K291" s="13"/>
      <x:c r="L291" s="17" t="str">
        <x:f>IF(O291&lt;&gt;"OK","",IFERROR(H291*INDEX(Colaboradores!$F$5:$F$104,MATCH(B291,Colaboradores!$A$5:$A$104,0)),""))</x:f>
      </x:c>
      <x:c r="M291" s="18"/>
      <x:c r="N291" s="13"/>
      <x:c r="O291" t="str">
        <x:f>IF(A291="","",IF(K291="Cancelada","CANCELADA",IF(OR(COUNTIF($A$5:$A$304,A291)&lt;&gt;1,COUNTIF(Colaboradores!$A$5:$A$104,B291)&lt;&gt;1,NOT(ISNUMBER(C291)),NOT(ISNUMBER(D291)),D291&lt;C291,NOT(ISNUMBER(H291)),H291&lt;=0,NOT(ISNUMBER(I291)),I291&lt;0,COUNTIF(Listas!$E$4:$E$6,K291)&lt;&gt;1),"REVISAR DADOS",IF(EOMONTH(C291,0)&lt;&gt;EOMONTH(D291,0),"DIVIDA POR MÊS","OK"))))</x:f>
      </x:c>
      <x:c r="P291" t="str">
        <x:f>IF(O291&lt;&gt;"OK","",IFERROR(INDEX(Colaboradores!$G$5:$G$104,MATCH(B291,Colaboradores!$A$5:$A$104,0)),""))</x:f>
      </x:c>
      <x:c r="Q291" t="str">
        <x:f>IF(O291&lt;&gt;"OK","",IFERROR(INDEX(Colaboradores!$C$5:$C$104,MATCH(B291,Colaboradores!$A$5:$A$104,0)),""))</x:f>
      </x:c>
    </x:row>
    <x:row r="292">
      <x:c r="A292" s="13"/>
      <x:c r="B292" s="13"/>
      <x:c r="C292" s="18"/>
      <x:c r="D292" s="18"/>
      <x:c r="E292" s="13"/>
      <x:c r="F292" s="13"/>
      <x:c r="G292" s="13"/>
      <x:c r="H292" s="13"/>
      <x:c r="I292" s="13"/>
      <x:c r="J292" s="13"/>
      <x:c r="K292" s="13"/>
      <x:c r="L292" s="17" t="str">
        <x:f>IF(O292&lt;&gt;"OK","",IFERROR(H292*INDEX(Colaboradores!$F$5:$F$104,MATCH(B292,Colaboradores!$A$5:$A$104,0)),""))</x:f>
      </x:c>
      <x:c r="M292" s="18"/>
      <x:c r="N292" s="13"/>
      <x:c r="O292" t="str">
        <x:f>IF(A292="","",IF(K292="Cancelada","CANCELADA",IF(OR(COUNTIF($A$5:$A$304,A292)&lt;&gt;1,COUNTIF(Colaboradores!$A$5:$A$104,B292)&lt;&gt;1,NOT(ISNUMBER(C292)),NOT(ISNUMBER(D292)),D292&lt;C292,NOT(ISNUMBER(H292)),H292&lt;=0,NOT(ISNUMBER(I292)),I292&lt;0,COUNTIF(Listas!$E$4:$E$6,K292)&lt;&gt;1),"REVISAR DADOS",IF(EOMONTH(C292,0)&lt;&gt;EOMONTH(D292,0),"DIVIDA POR MÊS","OK"))))</x:f>
      </x:c>
      <x:c r="P292" t="str">
        <x:f>IF(O292&lt;&gt;"OK","",IFERROR(INDEX(Colaboradores!$G$5:$G$104,MATCH(B292,Colaboradores!$A$5:$A$104,0)),""))</x:f>
      </x:c>
      <x:c r="Q292" t="str">
        <x:f>IF(O292&lt;&gt;"OK","",IFERROR(INDEX(Colaboradores!$C$5:$C$104,MATCH(B292,Colaboradores!$A$5:$A$104,0)),""))</x:f>
      </x:c>
    </x:row>
    <x:row r="293">
      <x:c r="A293" s="13"/>
      <x:c r="B293" s="13"/>
      <x:c r="C293" s="18"/>
      <x:c r="D293" s="18"/>
      <x:c r="E293" s="13"/>
      <x:c r="F293" s="13"/>
      <x:c r="G293" s="13"/>
      <x:c r="H293" s="13"/>
      <x:c r="I293" s="13"/>
      <x:c r="J293" s="13"/>
      <x:c r="K293" s="13"/>
      <x:c r="L293" s="17" t="str">
        <x:f>IF(O293&lt;&gt;"OK","",IFERROR(H293*INDEX(Colaboradores!$F$5:$F$104,MATCH(B293,Colaboradores!$A$5:$A$104,0)),""))</x:f>
      </x:c>
      <x:c r="M293" s="18"/>
      <x:c r="N293" s="13"/>
      <x:c r="O293" t="str">
        <x:f>IF(A293="","",IF(K293="Cancelada","CANCELADA",IF(OR(COUNTIF($A$5:$A$304,A293)&lt;&gt;1,COUNTIF(Colaboradores!$A$5:$A$104,B293)&lt;&gt;1,NOT(ISNUMBER(C293)),NOT(ISNUMBER(D293)),D293&lt;C293,NOT(ISNUMBER(H293)),H293&lt;=0,NOT(ISNUMBER(I293)),I293&lt;0,COUNTIF(Listas!$E$4:$E$6,K293)&lt;&gt;1),"REVISAR DADOS",IF(EOMONTH(C293,0)&lt;&gt;EOMONTH(D293,0),"DIVIDA POR MÊS","OK"))))</x:f>
      </x:c>
      <x:c r="P293" t="str">
        <x:f>IF(O293&lt;&gt;"OK","",IFERROR(INDEX(Colaboradores!$G$5:$G$104,MATCH(B293,Colaboradores!$A$5:$A$104,0)),""))</x:f>
      </x:c>
      <x:c r="Q293" t="str">
        <x:f>IF(O293&lt;&gt;"OK","",IFERROR(INDEX(Colaboradores!$C$5:$C$104,MATCH(B293,Colaboradores!$A$5:$A$104,0)),""))</x:f>
      </x:c>
    </x:row>
    <x:row r="294">
      <x:c r="A294" s="13"/>
      <x:c r="B294" s="13"/>
      <x:c r="C294" s="18"/>
      <x:c r="D294" s="18"/>
      <x:c r="E294" s="13"/>
      <x:c r="F294" s="13"/>
      <x:c r="G294" s="13"/>
      <x:c r="H294" s="13"/>
      <x:c r="I294" s="13"/>
      <x:c r="J294" s="13"/>
      <x:c r="K294" s="13"/>
      <x:c r="L294" s="17" t="str">
        <x:f>IF(O294&lt;&gt;"OK","",IFERROR(H294*INDEX(Colaboradores!$F$5:$F$104,MATCH(B294,Colaboradores!$A$5:$A$104,0)),""))</x:f>
      </x:c>
      <x:c r="M294" s="18"/>
      <x:c r="N294" s="13"/>
      <x:c r="O294" t="str">
        <x:f>IF(A294="","",IF(K294="Cancelada","CANCELADA",IF(OR(COUNTIF($A$5:$A$304,A294)&lt;&gt;1,COUNTIF(Colaboradores!$A$5:$A$104,B294)&lt;&gt;1,NOT(ISNUMBER(C294)),NOT(ISNUMBER(D294)),D294&lt;C294,NOT(ISNUMBER(H294)),H294&lt;=0,NOT(ISNUMBER(I294)),I294&lt;0,COUNTIF(Listas!$E$4:$E$6,K294)&lt;&gt;1),"REVISAR DADOS",IF(EOMONTH(C294,0)&lt;&gt;EOMONTH(D294,0),"DIVIDA POR MÊS","OK"))))</x:f>
      </x:c>
      <x:c r="P294" t="str">
        <x:f>IF(O294&lt;&gt;"OK","",IFERROR(INDEX(Colaboradores!$G$5:$G$104,MATCH(B294,Colaboradores!$A$5:$A$104,0)),""))</x:f>
      </x:c>
      <x:c r="Q294" t="str">
        <x:f>IF(O294&lt;&gt;"OK","",IFERROR(INDEX(Colaboradores!$C$5:$C$104,MATCH(B294,Colaboradores!$A$5:$A$104,0)),""))</x:f>
      </x:c>
    </x:row>
    <x:row r="295">
      <x:c r="A295" s="13"/>
      <x:c r="B295" s="13"/>
      <x:c r="C295" s="18"/>
      <x:c r="D295" s="18"/>
      <x:c r="E295" s="13"/>
      <x:c r="F295" s="13"/>
      <x:c r="G295" s="13"/>
      <x:c r="H295" s="13"/>
      <x:c r="I295" s="13"/>
      <x:c r="J295" s="13"/>
      <x:c r="K295" s="13"/>
      <x:c r="L295" s="17" t="str">
        <x:f>IF(O295&lt;&gt;"OK","",IFERROR(H295*INDEX(Colaboradores!$F$5:$F$104,MATCH(B295,Colaboradores!$A$5:$A$104,0)),""))</x:f>
      </x:c>
      <x:c r="M295" s="18"/>
      <x:c r="N295" s="13"/>
      <x:c r="O295" t="str">
        <x:f>IF(A295="","",IF(K295="Cancelada","CANCELADA",IF(OR(COUNTIF($A$5:$A$304,A295)&lt;&gt;1,COUNTIF(Colaboradores!$A$5:$A$104,B295)&lt;&gt;1,NOT(ISNUMBER(C295)),NOT(ISNUMBER(D295)),D295&lt;C295,NOT(ISNUMBER(H295)),H295&lt;=0,NOT(ISNUMBER(I295)),I295&lt;0,COUNTIF(Listas!$E$4:$E$6,K295)&lt;&gt;1),"REVISAR DADOS",IF(EOMONTH(C295,0)&lt;&gt;EOMONTH(D295,0),"DIVIDA POR MÊS","OK"))))</x:f>
      </x:c>
      <x:c r="P295" t="str">
        <x:f>IF(O295&lt;&gt;"OK","",IFERROR(INDEX(Colaboradores!$G$5:$G$104,MATCH(B295,Colaboradores!$A$5:$A$104,0)),""))</x:f>
      </x:c>
      <x:c r="Q295" t="str">
        <x:f>IF(O295&lt;&gt;"OK","",IFERROR(INDEX(Colaboradores!$C$5:$C$104,MATCH(B295,Colaboradores!$A$5:$A$104,0)),""))</x:f>
      </x:c>
    </x:row>
    <x:row r="296">
      <x:c r="A296" s="13"/>
      <x:c r="B296" s="13"/>
      <x:c r="C296" s="18"/>
      <x:c r="D296" s="18"/>
      <x:c r="E296" s="13"/>
      <x:c r="F296" s="13"/>
      <x:c r="G296" s="13"/>
      <x:c r="H296" s="13"/>
      <x:c r="I296" s="13"/>
      <x:c r="J296" s="13"/>
      <x:c r="K296" s="13"/>
      <x:c r="L296" s="17" t="str">
        <x:f>IF(O296&lt;&gt;"OK","",IFERROR(H296*INDEX(Colaboradores!$F$5:$F$104,MATCH(B296,Colaboradores!$A$5:$A$104,0)),""))</x:f>
      </x:c>
      <x:c r="M296" s="18"/>
      <x:c r="N296" s="13"/>
      <x:c r="O296" t="str">
        <x:f>IF(A296="","",IF(K296="Cancelada","CANCELADA",IF(OR(COUNTIF($A$5:$A$304,A296)&lt;&gt;1,COUNTIF(Colaboradores!$A$5:$A$104,B296)&lt;&gt;1,NOT(ISNUMBER(C296)),NOT(ISNUMBER(D296)),D296&lt;C296,NOT(ISNUMBER(H296)),H296&lt;=0,NOT(ISNUMBER(I296)),I296&lt;0,COUNTIF(Listas!$E$4:$E$6,K296)&lt;&gt;1),"REVISAR DADOS",IF(EOMONTH(C296,0)&lt;&gt;EOMONTH(D296,0),"DIVIDA POR MÊS","OK"))))</x:f>
      </x:c>
      <x:c r="P296" t="str">
        <x:f>IF(O296&lt;&gt;"OK","",IFERROR(INDEX(Colaboradores!$G$5:$G$104,MATCH(B296,Colaboradores!$A$5:$A$104,0)),""))</x:f>
      </x:c>
      <x:c r="Q296" t="str">
        <x:f>IF(O296&lt;&gt;"OK","",IFERROR(INDEX(Colaboradores!$C$5:$C$104,MATCH(B296,Colaboradores!$A$5:$A$104,0)),""))</x:f>
      </x:c>
    </x:row>
    <x:row r="297">
      <x:c r="A297" s="13"/>
      <x:c r="B297" s="13"/>
      <x:c r="C297" s="18"/>
      <x:c r="D297" s="18"/>
      <x:c r="E297" s="13"/>
      <x:c r="F297" s="13"/>
      <x:c r="G297" s="13"/>
      <x:c r="H297" s="13"/>
      <x:c r="I297" s="13"/>
      <x:c r="J297" s="13"/>
      <x:c r="K297" s="13"/>
      <x:c r="L297" s="17" t="str">
        <x:f>IF(O297&lt;&gt;"OK","",IFERROR(H297*INDEX(Colaboradores!$F$5:$F$104,MATCH(B297,Colaboradores!$A$5:$A$104,0)),""))</x:f>
      </x:c>
      <x:c r="M297" s="18"/>
      <x:c r="N297" s="13"/>
      <x:c r="O297" t="str">
        <x:f>IF(A297="","",IF(K297="Cancelada","CANCELADA",IF(OR(COUNTIF($A$5:$A$304,A297)&lt;&gt;1,COUNTIF(Colaboradores!$A$5:$A$104,B297)&lt;&gt;1,NOT(ISNUMBER(C297)),NOT(ISNUMBER(D297)),D297&lt;C297,NOT(ISNUMBER(H297)),H297&lt;=0,NOT(ISNUMBER(I297)),I297&lt;0,COUNTIF(Listas!$E$4:$E$6,K297)&lt;&gt;1),"REVISAR DADOS",IF(EOMONTH(C297,0)&lt;&gt;EOMONTH(D297,0),"DIVIDA POR MÊS","OK"))))</x:f>
      </x:c>
      <x:c r="P297" t="str">
        <x:f>IF(O297&lt;&gt;"OK","",IFERROR(INDEX(Colaboradores!$G$5:$G$104,MATCH(B297,Colaboradores!$A$5:$A$104,0)),""))</x:f>
      </x:c>
      <x:c r="Q297" t="str">
        <x:f>IF(O297&lt;&gt;"OK","",IFERROR(INDEX(Colaboradores!$C$5:$C$104,MATCH(B297,Colaboradores!$A$5:$A$104,0)),""))</x:f>
      </x:c>
    </x:row>
    <x:row r="298">
      <x:c r="A298" s="13"/>
      <x:c r="B298" s="13"/>
      <x:c r="C298" s="18"/>
      <x:c r="D298" s="18"/>
      <x:c r="E298" s="13"/>
      <x:c r="F298" s="13"/>
      <x:c r="G298" s="13"/>
      <x:c r="H298" s="13"/>
      <x:c r="I298" s="13"/>
      <x:c r="J298" s="13"/>
      <x:c r="K298" s="13"/>
      <x:c r="L298" s="17" t="str">
        <x:f>IF(O298&lt;&gt;"OK","",IFERROR(H298*INDEX(Colaboradores!$F$5:$F$104,MATCH(B298,Colaboradores!$A$5:$A$104,0)),""))</x:f>
      </x:c>
      <x:c r="M298" s="18"/>
      <x:c r="N298" s="13"/>
      <x:c r="O298" t="str">
        <x:f>IF(A298="","",IF(K298="Cancelada","CANCELADA",IF(OR(COUNTIF($A$5:$A$304,A298)&lt;&gt;1,COUNTIF(Colaboradores!$A$5:$A$104,B298)&lt;&gt;1,NOT(ISNUMBER(C298)),NOT(ISNUMBER(D298)),D298&lt;C298,NOT(ISNUMBER(H298)),H298&lt;=0,NOT(ISNUMBER(I298)),I298&lt;0,COUNTIF(Listas!$E$4:$E$6,K298)&lt;&gt;1),"REVISAR DADOS",IF(EOMONTH(C298,0)&lt;&gt;EOMONTH(D298,0),"DIVIDA POR MÊS","OK"))))</x:f>
      </x:c>
      <x:c r="P298" t="str">
        <x:f>IF(O298&lt;&gt;"OK","",IFERROR(INDEX(Colaboradores!$G$5:$G$104,MATCH(B298,Colaboradores!$A$5:$A$104,0)),""))</x:f>
      </x:c>
      <x:c r="Q298" t="str">
        <x:f>IF(O298&lt;&gt;"OK","",IFERROR(INDEX(Colaboradores!$C$5:$C$104,MATCH(B298,Colaboradores!$A$5:$A$104,0)),""))</x:f>
      </x:c>
    </x:row>
    <x:row r="299">
      <x:c r="A299" s="13"/>
      <x:c r="B299" s="13"/>
      <x:c r="C299" s="18"/>
      <x:c r="D299" s="18"/>
      <x:c r="E299" s="13"/>
      <x:c r="F299" s="13"/>
      <x:c r="G299" s="13"/>
      <x:c r="H299" s="13"/>
      <x:c r="I299" s="13"/>
      <x:c r="J299" s="13"/>
      <x:c r="K299" s="13"/>
      <x:c r="L299" s="17" t="str">
        <x:f>IF(O299&lt;&gt;"OK","",IFERROR(H299*INDEX(Colaboradores!$F$5:$F$104,MATCH(B299,Colaboradores!$A$5:$A$104,0)),""))</x:f>
      </x:c>
      <x:c r="M299" s="18"/>
      <x:c r="N299" s="13"/>
      <x:c r="O299" t="str">
        <x:f>IF(A299="","",IF(K299="Cancelada","CANCELADA",IF(OR(COUNTIF($A$5:$A$304,A299)&lt;&gt;1,COUNTIF(Colaboradores!$A$5:$A$104,B299)&lt;&gt;1,NOT(ISNUMBER(C299)),NOT(ISNUMBER(D299)),D299&lt;C299,NOT(ISNUMBER(H299)),H299&lt;=0,NOT(ISNUMBER(I299)),I299&lt;0,COUNTIF(Listas!$E$4:$E$6,K299)&lt;&gt;1),"REVISAR DADOS",IF(EOMONTH(C299,0)&lt;&gt;EOMONTH(D299,0),"DIVIDA POR MÊS","OK"))))</x:f>
      </x:c>
      <x:c r="P299" t="str">
        <x:f>IF(O299&lt;&gt;"OK","",IFERROR(INDEX(Colaboradores!$G$5:$G$104,MATCH(B299,Colaboradores!$A$5:$A$104,0)),""))</x:f>
      </x:c>
      <x:c r="Q299" t="str">
        <x:f>IF(O299&lt;&gt;"OK","",IFERROR(INDEX(Colaboradores!$C$5:$C$104,MATCH(B299,Colaboradores!$A$5:$A$104,0)),""))</x:f>
      </x:c>
    </x:row>
    <x:row r="300">
      <x:c r="A300" s="13"/>
      <x:c r="B300" s="13"/>
      <x:c r="C300" s="18"/>
      <x:c r="D300" s="18"/>
      <x:c r="E300" s="13"/>
      <x:c r="F300" s="13"/>
      <x:c r="G300" s="13"/>
      <x:c r="H300" s="13"/>
      <x:c r="I300" s="13"/>
      <x:c r="J300" s="13"/>
      <x:c r="K300" s="13"/>
      <x:c r="L300" s="17" t="str">
        <x:f>IF(O300&lt;&gt;"OK","",IFERROR(H300*INDEX(Colaboradores!$F$5:$F$104,MATCH(B300,Colaboradores!$A$5:$A$104,0)),""))</x:f>
      </x:c>
      <x:c r="M300" s="18"/>
      <x:c r="N300" s="13"/>
      <x:c r="O300" t="str">
        <x:f>IF(A300="","",IF(K300="Cancelada","CANCELADA",IF(OR(COUNTIF($A$5:$A$304,A300)&lt;&gt;1,COUNTIF(Colaboradores!$A$5:$A$104,B300)&lt;&gt;1,NOT(ISNUMBER(C300)),NOT(ISNUMBER(D300)),D300&lt;C300,NOT(ISNUMBER(H300)),H300&lt;=0,NOT(ISNUMBER(I300)),I300&lt;0,COUNTIF(Listas!$E$4:$E$6,K300)&lt;&gt;1),"REVISAR DADOS",IF(EOMONTH(C300,0)&lt;&gt;EOMONTH(D300,0),"DIVIDA POR MÊS","OK"))))</x:f>
      </x:c>
      <x:c r="P300" t="str">
        <x:f>IF(O300&lt;&gt;"OK","",IFERROR(INDEX(Colaboradores!$G$5:$G$104,MATCH(B300,Colaboradores!$A$5:$A$104,0)),""))</x:f>
      </x:c>
      <x:c r="Q300" t="str">
        <x:f>IF(O300&lt;&gt;"OK","",IFERROR(INDEX(Colaboradores!$C$5:$C$104,MATCH(B300,Colaboradores!$A$5:$A$104,0)),""))</x:f>
      </x:c>
    </x:row>
    <x:row r="301">
      <x:c r="A301" s="13"/>
      <x:c r="B301" s="13"/>
      <x:c r="C301" s="18"/>
      <x:c r="D301" s="18"/>
      <x:c r="E301" s="13"/>
      <x:c r="F301" s="13"/>
      <x:c r="G301" s="13"/>
      <x:c r="H301" s="13"/>
      <x:c r="I301" s="13"/>
      <x:c r="J301" s="13"/>
      <x:c r="K301" s="13"/>
      <x:c r="L301" s="17" t="str">
        <x:f>IF(O301&lt;&gt;"OK","",IFERROR(H301*INDEX(Colaboradores!$F$5:$F$104,MATCH(B301,Colaboradores!$A$5:$A$104,0)),""))</x:f>
      </x:c>
      <x:c r="M301" s="18"/>
      <x:c r="N301" s="13"/>
      <x:c r="O301" t="str">
        <x:f>IF(A301="","",IF(K301="Cancelada","CANCELADA",IF(OR(COUNTIF($A$5:$A$304,A301)&lt;&gt;1,COUNTIF(Colaboradores!$A$5:$A$104,B301)&lt;&gt;1,NOT(ISNUMBER(C301)),NOT(ISNUMBER(D301)),D301&lt;C301,NOT(ISNUMBER(H301)),H301&lt;=0,NOT(ISNUMBER(I301)),I301&lt;0,COUNTIF(Listas!$E$4:$E$6,K301)&lt;&gt;1),"REVISAR DADOS",IF(EOMONTH(C301,0)&lt;&gt;EOMONTH(D301,0),"DIVIDA POR MÊS","OK"))))</x:f>
      </x:c>
      <x:c r="P301" t="str">
        <x:f>IF(O301&lt;&gt;"OK","",IFERROR(INDEX(Colaboradores!$G$5:$G$104,MATCH(B301,Colaboradores!$A$5:$A$104,0)),""))</x:f>
      </x:c>
      <x:c r="Q301" t="str">
        <x:f>IF(O301&lt;&gt;"OK","",IFERROR(INDEX(Colaboradores!$C$5:$C$104,MATCH(B301,Colaboradores!$A$5:$A$104,0)),""))</x:f>
      </x:c>
    </x:row>
    <x:row r="302">
      <x:c r="A302" s="13"/>
      <x:c r="B302" s="13"/>
      <x:c r="C302" s="18"/>
      <x:c r="D302" s="18"/>
      <x:c r="E302" s="13"/>
      <x:c r="F302" s="13"/>
      <x:c r="G302" s="13"/>
      <x:c r="H302" s="13"/>
      <x:c r="I302" s="13"/>
      <x:c r="J302" s="13"/>
      <x:c r="K302" s="13"/>
      <x:c r="L302" s="17" t="str">
        <x:f>IF(O302&lt;&gt;"OK","",IFERROR(H302*INDEX(Colaboradores!$F$5:$F$104,MATCH(B302,Colaboradores!$A$5:$A$104,0)),""))</x:f>
      </x:c>
      <x:c r="M302" s="18"/>
      <x:c r="N302" s="13"/>
      <x:c r="O302" t="str">
        <x:f>IF(A302="","",IF(K302="Cancelada","CANCELADA",IF(OR(COUNTIF($A$5:$A$304,A302)&lt;&gt;1,COUNTIF(Colaboradores!$A$5:$A$104,B302)&lt;&gt;1,NOT(ISNUMBER(C302)),NOT(ISNUMBER(D302)),D302&lt;C302,NOT(ISNUMBER(H302)),H302&lt;=0,NOT(ISNUMBER(I302)),I302&lt;0,COUNTIF(Listas!$E$4:$E$6,K302)&lt;&gt;1),"REVISAR DADOS",IF(EOMONTH(C302,0)&lt;&gt;EOMONTH(D302,0),"DIVIDA POR MÊS","OK"))))</x:f>
      </x:c>
      <x:c r="P302" t="str">
        <x:f>IF(O302&lt;&gt;"OK","",IFERROR(INDEX(Colaboradores!$G$5:$G$104,MATCH(B302,Colaboradores!$A$5:$A$104,0)),""))</x:f>
      </x:c>
      <x:c r="Q302" t="str">
        <x:f>IF(O302&lt;&gt;"OK","",IFERROR(INDEX(Colaboradores!$C$5:$C$104,MATCH(B302,Colaboradores!$A$5:$A$104,0)),""))</x:f>
      </x:c>
    </x:row>
    <x:row r="303">
      <x:c r="A303" s="13"/>
      <x:c r="B303" s="13"/>
      <x:c r="C303" s="18"/>
      <x:c r="D303" s="18"/>
      <x:c r="E303" s="13"/>
      <x:c r="F303" s="13"/>
      <x:c r="G303" s="13"/>
      <x:c r="H303" s="13"/>
      <x:c r="I303" s="13"/>
      <x:c r="J303" s="13"/>
      <x:c r="K303" s="13"/>
      <x:c r="L303" s="17" t="str">
        <x:f>IF(O303&lt;&gt;"OK","",IFERROR(H303*INDEX(Colaboradores!$F$5:$F$104,MATCH(B303,Colaboradores!$A$5:$A$104,0)),""))</x:f>
      </x:c>
      <x:c r="M303" s="18"/>
      <x:c r="N303" s="13"/>
      <x:c r="O303" t="str">
        <x:f>IF(A303="","",IF(K303="Cancelada","CANCELADA",IF(OR(COUNTIF($A$5:$A$304,A303)&lt;&gt;1,COUNTIF(Colaboradores!$A$5:$A$104,B303)&lt;&gt;1,NOT(ISNUMBER(C303)),NOT(ISNUMBER(D303)),D303&lt;C303,NOT(ISNUMBER(H303)),H303&lt;=0,NOT(ISNUMBER(I303)),I303&lt;0,COUNTIF(Listas!$E$4:$E$6,K303)&lt;&gt;1),"REVISAR DADOS",IF(EOMONTH(C303,0)&lt;&gt;EOMONTH(D303,0),"DIVIDA POR MÊS","OK"))))</x:f>
      </x:c>
      <x:c r="P303" t="str">
        <x:f>IF(O303&lt;&gt;"OK","",IFERROR(INDEX(Colaboradores!$G$5:$G$104,MATCH(B303,Colaboradores!$A$5:$A$104,0)),""))</x:f>
      </x:c>
      <x:c r="Q303" t="str">
        <x:f>IF(O303&lt;&gt;"OK","",IFERROR(INDEX(Colaboradores!$C$5:$C$104,MATCH(B303,Colaboradores!$A$5:$A$104,0)),""))</x:f>
      </x:c>
    </x:row>
    <x:row r="304">
      <x:c r="A304" s="13"/>
      <x:c r="B304" s="13"/>
      <x:c r="C304" s="18"/>
      <x:c r="D304" s="18"/>
      <x:c r="E304" s="13"/>
      <x:c r="F304" s="13"/>
      <x:c r="G304" s="13"/>
      <x:c r="H304" s="13"/>
      <x:c r="I304" s="13"/>
      <x:c r="J304" s="13"/>
      <x:c r="K304" s="13"/>
      <x:c r="L304" s="17" t="str">
        <x:f>IF(O304&lt;&gt;"OK","",IFERROR(H304*INDEX(Colaboradores!$F$5:$F$104,MATCH(B304,Colaboradores!$A$5:$A$104,0)),""))</x:f>
      </x:c>
      <x:c r="M304" s="18"/>
      <x:c r="N304" s="13"/>
      <x:c r="O304" t="str">
        <x:f>IF(A304="","",IF(K304="Cancelada","CANCELADA",IF(OR(COUNTIF($A$5:$A$304,A304)&lt;&gt;1,COUNTIF(Colaboradores!$A$5:$A$104,B304)&lt;&gt;1,NOT(ISNUMBER(C304)),NOT(ISNUMBER(D304)),D304&lt;C304,NOT(ISNUMBER(H304)),H304&lt;=0,NOT(ISNUMBER(I304)),I304&lt;0,COUNTIF(Listas!$E$4:$E$6,K304)&lt;&gt;1),"REVISAR DADOS",IF(EOMONTH(C304,0)&lt;&gt;EOMONTH(D304,0),"DIVIDA POR MÊS","OK"))))</x:f>
      </x:c>
      <x:c r="P304" t="str">
        <x:f>IF(O304&lt;&gt;"OK","",IFERROR(INDEX(Colaboradores!$G$5:$G$104,MATCH(B304,Colaboradores!$A$5:$A$104,0)),""))</x:f>
      </x:c>
      <x:c r="Q304" t="str">
        <x:f>IF(O304&lt;&gt;"OK","",IFERROR(INDEX(Colaboradores!$C$5:$C$104,MATCH(B304,Colaboradores!$A$5:$A$104,0)),""))</x:f>
      </x:c>
    </x:row>
  </x:sheetData>
  <x:mergeCells>
    <x:mergeCell ref="A1:N1"/>
    <x:mergeCell ref="A2:N2"/>
  </x:mergeCells>
  <x:conditionalFormatting sqref="J5:J304">
    <x:cfRule type="containsText" dxfId="3" priority="1" operator="containsText" text="Alto"/>
    <x:cfRule type="containsText" dxfId="4" priority="2" operator="containsText" text="Crítico"/>
  </x:conditionalFormatting>
  <x:conditionalFormatting sqref="K5:K304">
    <x:cfRule type="containsText" dxfId="5" priority="3" operator="containsText" text="Em acompanhamento"/>
  </x:conditionalFormatting>
  <x:dataValidations count="5">
    <x:dataValidation type="list" sqref="E5:E304">
      <x:formula1>"Atraso,Falta,Saída antecipada,Afastamento,Outro"</x:formula1>
    </x:dataValidation>
    <x:dataValidation type="list" sqref="F5:F304">
      <x:formula1>"Transporte,Pessoal,Emergência familiar,Saúde - sem detalhe,Condição de trabalho,Outro"</x:formula1>
    </x:dataValidation>
    <x:dataValidation type="list" sqref="G5:G304">
      <x:formula1>"SIM,NÃO"</x:formula1>
    </x:dataValidation>
    <x:dataValidation type="list" sqref="J5:J304">
      <x:formula1>"Baixo,Médio,Alto,Crítico"</x:formula1>
    </x:dataValidation>
    <x:dataValidation type="list" sqref="K5:K304">
      <x:formula1>"Aberta,Em acompanhamento,Encerrada,Cancelada"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a6078392c7460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14" hidden="0" customWidth="1"/>
    <x:col min="5" max="5" width="15" hidden="0" customWidth="1"/>
    <x:col min="6" max="6" width="18" hidden="0" customWidth="1"/>
    <x:col min="7" max="7" width="14" hidden="0" customWidth="1"/>
    <x:col min="8" max="8" width="20" hidden="0" customWidth="1"/>
  </x:cols>
  <x:sheetData>
    <x:row r="1" ht="34" customHeight="1">
      <x:c r="A1" s="3" t="str">
        <x:v>EVOLUÇÃO MENSAL DO ABSENTEÍSMO</x:v>
      </x:c>
      <x:c r="B1" s="3" t="str">
        <x:v>EVOLUÇÃO MENSAL DO ABSENTEÍSMO</x:v>
      </x:c>
      <x:c r="C1" s="3" t="str">
        <x:v>EVOLUÇÃO MENSAL DO ABSENTEÍSMO</x:v>
      </x:c>
      <x:c r="D1" s="3" t="str">
        <x:v>EVOLUÇÃO MENSAL DO ABSENTEÍSMO</x:v>
      </x:c>
      <x:c r="E1" s="3" t="str">
        <x:v>EVOLUÇÃO MENSAL DO ABSENTEÍSMO</x:v>
      </x:c>
      <x:c r="F1" s="3" t="str">
        <x:v>EVOLUÇÃO MENSAL DO ABSENTEÍSMO</x:v>
      </x:c>
      <x:c r="G1" s="3" t="str">
        <x:v>EVOLUÇÃO MENSAL DO ABSENTEÍSMO</x:v>
      </x:c>
      <x:c r="H1" s="3" t="str">
        <x:v>EVOLUÇÃO MENSAL DO ABSENTEÍSMO</x:v>
      </x:c>
    </x:row>
    <x:row r="2">
      <x:c r="A2" s="5" t="str">
        <x:v>Informe em B a base de horas da equipe SIM para cada mês do ano. Sem base: taxa vazia. Confira equipe histórica e divida ocorrências que cruzam meses.</x:v>
      </x:c>
      <x:c r="B2" s="5"/>
      <x:c r="C2" s="5"/>
      <x:c r="D2" s="5"/>
      <x:c r="E2" s="5"/>
      <x:c r="F2" s="5"/>
      <x:c r="G2" s="5"/>
      <x:c r="H2" s="5"/>
    </x:row>
    <x:row r="4" ht="40" customHeight="1">
      <x:c r="A4" s="12" t="str">
        <x:v>Mês</x:v>
      </x:c>
      <x:c r="B4" s="12" t="str">
        <x:v>Horas previstas do mês (entrada)</x:v>
      </x:c>
      <x:c r="C4" s="12" t="str">
        <x:v>Horas ausentes</x:v>
      </x:c>
      <x:c r="D4" s="12" t="str">
        <x:v>Taxa</x:v>
      </x:c>
      <x:c r="E4" s="12" t="str">
        <x:v>Ocorrências</x:v>
      </x:c>
      <x:c r="F4" s="12" t="str">
        <x:v>Custo estimado</x:v>
      </x:c>
      <x:c r="G4" s="12" t="str">
        <x:v>Meta</x:v>
      </x:c>
      <x:c r="H4" s="12" t="str">
        <x:v>Situação</x:v>
      </x:c>
    </x:row>
    <x:row r="5">
      <x:c r="A5" s="141" t="n">
        <x:f>DATE(Dashboard!$H$3,1,1)</x:f>
        <x:v>46023</x:v>
      </x:c>
      <x:c r="B5" s="140"/>
      <x:c r="C5" t="n">
        <x:f>SUMIFS(Ocorrencias!$H$5:$H$304,Ocorrencias!$C$5:$C$304,"&gt;="&amp;A5,Ocorrencias!$C$5:$C$304,"&lt;"&amp;EDATE(A5,1),Ocorrencias!$O$5:$O$304,"OK",Ocorrencias!$P$5:$P$304,"SIM")</x:f>
        <x:v>0</x:v>
      </x:c>
      <x:c r="D5" s="16" t="str">
        <x:f>IF(OR(NOT(ISNUMBER(B5)),B5&lt;=0),"",C5/B5)</x:f>
      </x:c>
      <x:c r="E5" t="n">
        <x:f>COUNTIFS(Ocorrencias!$C$5:$C$304,"&gt;="&amp;A5,Ocorrencias!$C$5:$C$304,"&lt;"&amp;EDATE(A5,1),Ocorrencias!$O$5:$O$304,"OK",Ocorrencias!$P$5:$P$304,"SIM")</x:f>
        <x:v>0</x:v>
      </x:c>
      <x:c r="F5" s="17" t="n">
        <x:f>SUMIFS(Ocorrencias!$L$5:$L$304,Ocorrencias!$C$5:$C$304,"&gt;="&amp;A5,Ocorrencias!$C$5:$C$304,"&lt;"&amp;EDATE(A5,1),Ocorrencias!$O$5:$O$304,"OK",Ocorrencias!$P$5:$P$304,"SIM")</x:f>
        <x:v>0</x:v>
      </x:c>
      <x:c r="G5" s="16" t="n">
        <x:f>Dashboard!$F$3</x:f>
        <x:v>0.03</x:v>
      </x:c>
      <x:c r="H5" t="str">
        <x:f>IF(OR(NOT(ISNUMBER(B5)),B5&lt;=0),"INFORME BASE",IF(D5&gt;G5,"ACIMA DA META","DENTRO DA META"))</x:f>
        <x:v>INFORME BASE</x:v>
      </x:c>
    </x:row>
    <x:row r="6">
      <x:c r="A6" s="141" t="n">
        <x:f>DATE(Dashboard!$H$3,2,1)</x:f>
        <x:v>46054</x:v>
      </x:c>
      <x:c r="B6" s="140"/>
      <x:c r="C6" t="n">
        <x:f>SUMIFS(Ocorrencias!$H$5:$H$304,Ocorrencias!$C$5:$C$304,"&gt;="&amp;A6,Ocorrencias!$C$5:$C$304,"&lt;"&amp;EDATE(A6,1),Ocorrencias!$O$5:$O$304,"OK",Ocorrencias!$P$5:$P$304,"SIM")</x:f>
        <x:v>0</x:v>
      </x:c>
      <x:c r="D6" s="16" t="str">
        <x:f>IF(OR(NOT(ISNUMBER(B6)),B6&lt;=0),"",C6/B6)</x:f>
      </x:c>
      <x:c r="E6" t="n">
        <x:f>COUNTIFS(Ocorrencias!$C$5:$C$304,"&gt;="&amp;A6,Ocorrencias!$C$5:$C$304,"&lt;"&amp;EDATE(A6,1),Ocorrencias!$O$5:$O$304,"OK",Ocorrencias!$P$5:$P$304,"SIM")</x:f>
        <x:v>0</x:v>
      </x:c>
      <x:c r="F6" s="17" t="n">
        <x:f>SUMIFS(Ocorrencias!$L$5:$L$304,Ocorrencias!$C$5:$C$304,"&gt;="&amp;A6,Ocorrencias!$C$5:$C$304,"&lt;"&amp;EDATE(A6,1),Ocorrencias!$O$5:$O$304,"OK",Ocorrencias!$P$5:$P$304,"SIM")</x:f>
        <x:v>0</x:v>
      </x:c>
      <x:c r="G6" s="16" t="n">
        <x:f>Dashboard!$F$3</x:f>
        <x:v>0.03</x:v>
      </x:c>
      <x:c r="H6" t="str">
        <x:f>IF(OR(NOT(ISNUMBER(B6)),B6&lt;=0),"INFORME BASE",IF(D6&gt;G6,"ACIMA DA META","DENTRO DA META"))</x:f>
        <x:v>INFORME BASE</x:v>
      </x:c>
    </x:row>
    <x:row r="7">
      <x:c r="A7" s="141" t="n">
        <x:f>DATE(Dashboard!$H$3,3,1)</x:f>
        <x:v>46082</x:v>
      </x:c>
      <x:c r="B7" s="140"/>
      <x:c r="C7" t="n">
        <x:f>SUMIFS(Ocorrencias!$H$5:$H$304,Ocorrencias!$C$5:$C$304,"&gt;="&amp;A7,Ocorrencias!$C$5:$C$304,"&lt;"&amp;EDATE(A7,1),Ocorrencias!$O$5:$O$304,"OK",Ocorrencias!$P$5:$P$304,"SIM")</x:f>
        <x:v>0</x:v>
      </x:c>
      <x:c r="D7" s="16" t="str">
        <x:f>IF(OR(NOT(ISNUMBER(B7)),B7&lt;=0),"",C7/B7)</x:f>
      </x:c>
      <x:c r="E7" t="n">
        <x:f>COUNTIFS(Ocorrencias!$C$5:$C$304,"&gt;="&amp;A7,Ocorrencias!$C$5:$C$304,"&lt;"&amp;EDATE(A7,1),Ocorrencias!$O$5:$O$304,"OK",Ocorrencias!$P$5:$P$304,"SIM")</x:f>
        <x:v>0</x:v>
      </x:c>
      <x:c r="F7" s="17" t="n">
        <x:f>SUMIFS(Ocorrencias!$L$5:$L$304,Ocorrencias!$C$5:$C$304,"&gt;="&amp;A7,Ocorrencias!$C$5:$C$304,"&lt;"&amp;EDATE(A7,1),Ocorrencias!$O$5:$O$304,"OK",Ocorrencias!$P$5:$P$304,"SIM")</x:f>
        <x:v>0</x:v>
      </x:c>
      <x:c r="G7" s="16" t="n">
        <x:f>Dashboard!$F$3</x:f>
        <x:v>0.03</x:v>
      </x:c>
      <x:c r="H7" t="str">
        <x:f>IF(OR(NOT(ISNUMBER(B7)),B7&lt;=0),"INFORME BASE",IF(D7&gt;G7,"ACIMA DA META","DENTRO DA META"))</x:f>
        <x:v>INFORME BASE</x:v>
      </x:c>
    </x:row>
    <x:row r="8">
      <x:c r="A8" s="141" t="n">
        <x:f>DATE(Dashboard!$H$3,4,1)</x:f>
        <x:v>46113</x:v>
      </x:c>
      <x:c r="B8" s="140"/>
      <x:c r="C8" t="n">
        <x:f>SUMIFS(Ocorrencias!$H$5:$H$304,Ocorrencias!$C$5:$C$304,"&gt;="&amp;A8,Ocorrencias!$C$5:$C$304,"&lt;"&amp;EDATE(A8,1),Ocorrencias!$O$5:$O$304,"OK",Ocorrencias!$P$5:$P$304,"SIM")</x:f>
        <x:v>0</x:v>
      </x:c>
      <x:c r="D8" s="16" t="str">
        <x:f>IF(OR(NOT(ISNUMBER(B8)),B8&lt;=0),"",C8/B8)</x:f>
      </x:c>
      <x:c r="E8" t="n">
        <x:f>COUNTIFS(Ocorrencias!$C$5:$C$304,"&gt;="&amp;A8,Ocorrencias!$C$5:$C$304,"&lt;"&amp;EDATE(A8,1),Ocorrencias!$O$5:$O$304,"OK",Ocorrencias!$P$5:$P$304,"SIM")</x:f>
        <x:v>0</x:v>
      </x:c>
      <x:c r="F8" s="17" t="n">
        <x:f>SUMIFS(Ocorrencias!$L$5:$L$304,Ocorrencias!$C$5:$C$304,"&gt;="&amp;A8,Ocorrencias!$C$5:$C$304,"&lt;"&amp;EDATE(A8,1),Ocorrencias!$O$5:$O$304,"OK",Ocorrencias!$P$5:$P$304,"SIM")</x:f>
        <x:v>0</x:v>
      </x:c>
      <x:c r="G8" s="16" t="n">
        <x:f>Dashboard!$F$3</x:f>
        <x:v>0.03</x:v>
      </x:c>
      <x:c r="H8" t="str">
        <x:f>IF(OR(NOT(ISNUMBER(B8)),B8&lt;=0),"INFORME BASE",IF(D8&gt;G8,"ACIMA DA META","DENTRO DA META"))</x:f>
        <x:v>INFORME BASE</x:v>
      </x:c>
    </x:row>
    <x:row r="9">
      <x:c r="A9" s="141" t="n">
        <x:f>DATE(Dashboard!$H$3,5,1)</x:f>
        <x:v>46143</x:v>
      </x:c>
      <x:c r="B9" s="140"/>
      <x:c r="C9" t="n">
        <x:f>SUMIFS(Ocorrencias!$H$5:$H$304,Ocorrencias!$C$5:$C$304,"&gt;="&amp;A9,Ocorrencias!$C$5:$C$304,"&lt;"&amp;EDATE(A9,1),Ocorrencias!$O$5:$O$304,"OK",Ocorrencias!$P$5:$P$304,"SIM")</x:f>
        <x:v>0</x:v>
      </x:c>
      <x:c r="D9" s="16" t="str">
        <x:f>IF(OR(NOT(ISNUMBER(B9)),B9&lt;=0),"",C9/B9)</x:f>
      </x:c>
      <x:c r="E9" t="n">
        <x:f>COUNTIFS(Ocorrencias!$C$5:$C$304,"&gt;="&amp;A9,Ocorrencias!$C$5:$C$304,"&lt;"&amp;EDATE(A9,1),Ocorrencias!$O$5:$O$304,"OK",Ocorrencias!$P$5:$P$304,"SIM")</x:f>
        <x:v>0</x:v>
      </x:c>
      <x:c r="F9" s="17" t="n">
        <x:f>SUMIFS(Ocorrencias!$L$5:$L$304,Ocorrencias!$C$5:$C$304,"&gt;="&amp;A9,Ocorrencias!$C$5:$C$304,"&lt;"&amp;EDATE(A9,1),Ocorrencias!$O$5:$O$304,"OK",Ocorrencias!$P$5:$P$304,"SIM")</x:f>
        <x:v>0</x:v>
      </x:c>
      <x:c r="G9" s="16" t="n">
        <x:f>Dashboard!$F$3</x:f>
        <x:v>0.03</x:v>
      </x:c>
      <x:c r="H9" t="str">
        <x:f>IF(OR(NOT(ISNUMBER(B9)),B9&lt;=0),"INFORME BASE",IF(D9&gt;G9,"ACIMA DA META","DENTRO DA META"))</x:f>
        <x:v>INFORME BASE</x:v>
      </x:c>
    </x:row>
    <x:row r="10">
      <x:c r="A10" s="141" t="n">
        <x:f>DATE(Dashboard!$H$3,6,1)</x:f>
        <x:v>46174</x:v>
      </x:c>
      <x:c r="B10" s="140"/>
      <x:c r="C10" t="n">
        <x:f>SUMIFS(Ocorrencias!$H$5:$H$304,Ocorrencias!$C$5:$C$304,"&gt;="&amp;A10,Ocorrencias!$C$5:$C$304,"&lt;"&amp;EDATE(A10,1),Ocorrencias!$O$5:$O$304,"OK",Ocorrencias!$P$5:$P$304,"SIM")</x:f>
        <x:v>0</x:v>
      </x:c>
      <x:c r="D10" s="16" t="str">
        <x:f>IF(OR(NOT(ISNUMBER(B10)),B10&lt;=0),"",C10/B10)</x:f>
      </x:c>
      <x:c r="E10" t="n">
        <x:f>COUNTIFS(Ocorrencias!$C$5:$C$304,"&gt;="&amp;A10,Ocorrencias!$C$5:$C$304,"&lt;"&amp;EDATE(A10,1),Ocorrencias!$O$5:$O$304,"OK",Ocorrencias!$P$5:$P$304,"SIM")</x:f>
        <x:v>0</x:v>
      </x:c>
      <x:c r="F10" s="17" t="n">
        <x:f>SUMIFS(Ocorrencias!$L$5:$L$304,Ocorrencias!$C$5:$C$304,"&gt;="&amp;A10,Ocorrencias!$C$5:$C$304,"&lt;"&amp;EDATE(A10,1),Ocorrencias!$O$5:$O$304,"OK",Ocorrencias!$P$5:$P$304,"SIM")</x:f>
        <x:v>0</x:v>
      </x:c>
      <x:c r="G10" s="16" t="n">
        <x:f>Dashboard!$F$3</x:f>
        <x:v>0.03</x:v>
      </x:c>
      <x:c r="H10" t="str">
        <x:f>IF(OR(NOT(ISNUMBER(B10)),B10&lt;=0),"INFORME BASE",IF(D10&gt;G10,"ACIMA DA META","DENTRO DA META"))</x:f>
        <x:v>INFORME BASE</x:v>
      </x:c>
    </x:row>
    <x:row r="11">
      <x:c r="A11" s="141" t="n">
        <x:f>DATE(Dashboard!$H$3,7,1)</x:f>
        <x:v>46204</x:v>
      </x:c>
      <x:c r="B11" s="140"/>
      <x:c r="C11" t="n">
        <x:f>SUMIFS(Ocorrencias!$H$5:$H$304,Ocorrencias!$C$5:$C$304,"&gt;="&amp;A11,Ocorrencias!$C$5:$C$304,"&lt;"&amp;EDATE(A11,1),Ocorrencias!$O$5:$O$304,"OK",Ocorrencias!$P$5:$P$304,"SIM")</x:f>
        <x:v>0</x:v>
      </x:c>
      <x:c r="D11" s="16" t="str">
        <x:f>IF(OR(NOT(ISNUMBER(B11)),B11&lt;=0),"",C11/B11)</x:f>
      </x:c>
      <x:c r="E11" t="n">
        <x:f>COUNTIFS(Ocorrencias!$C$5:$C$304,"&gt;="&amp;A11,Ocorrencias!$C$5:$C$304,"&lt;"&amp;EDATE(A11,1),Ocorrencias!$O$5:$O$304,"OK",Ocorrencias!$P$5:$P$304,"SIM")</x:f>
        <x:v>0</x:v>
      </x:c>
      <x:c r="F11" s="17" t="n">
        <x:f>SUMIFS(Ocorrencias!$L$5:$L$304,Ocorrencias!$C$5:$C$304,"&gt;="&amp;A11,Ocorrencias!$C$5:$C$304,"&lt;"&amp;EDATE(A11,1),Ocorrencias!$O$5:$O$304,"OK",Ocorrencias!$P$5:$P$304,"SIM")</x:f>
        <x:v>0</x:v>
      </x:c>
      <x:c r="G11" s="16" t="n">
        <x:f>Dashboard!$F$3</x:f>
        <x:v>0.03</x:v>
      </x:c>
      <x:c r="H11" t="str">
        <x:f>IF(OR(NOT(ISNUMBER(B11)),B11&lt;=0),"INFORME BASE",IF(D11&gt;G11,"ACIMA DA META","DENTRO DA META"))</x:f>
        <x:v>INFORME BASE</x:v>
      </x:c>
    </x:row>
    <x:row r="12">
      <x:c r="A12" s="141" t="n">
        <x:f>DATE(Dashboard!$H$3,8,1)</x:f>
        <x:v>46235</x:v>
      </x:c>
      <x:c r="B12" s="140"/>
      <x:c r="C12" t="n">
        <x:f>SUMIFS(Ocorrencias!$H$5:$H$304,Ocorrencias!$C$5:$C$304,"&gt;="&amp;A12,Ocorrencias!$C$5:$C$304,"&lt;"&amp;EDATE(A12,1),Ocorrencias!$O$5:$O$304,"OK",Ocorrencias!$P$5:$P$304,"SIM")</x:f>
        <x:v>0</x:v>
      </x:c>
      <x:c r="D12" s="16" t="str">
        <x:f>IF(OR(NOT(ISNUMBER(B12)),B12&lt;=0),"",C12/B12)</x:f>
      </x:c>
      <x:c r="E12" t="n">
        <x:f>COUNTIFS(Ocorrencias!$C$5:$C$304,"&gt;="&amp;A12,Ocorrencias!$C$5:$C$304,"&lt;"&amp;EDATE(A12,1),Ocorrencias!$O$5:$O$304,"OK",Ocorrencias!$P$5:$P$304,"SIM")</x:f>
        <x:v>0</x:v>
      </x:c>
      <x:c r="F12" s="17" t="n">
        <x:f>SUMIFS(Ocorrencias!$L$5:$L$304,Ocorrencias!$C$5:$C$304,"&gt;="&amp;A12,Ocorrencias!$C$5:$C$304,"&lt;"&amp;EDATE(A12,1),Ocorrencias!$O$5:$O$304,"OK",Ocorrencias!$P$5:$P$304,"SIM")</x:f>
        <x:v>0</x:v>
      </x:c>
      <x:c r="G12" s="16" t="n">
        <x:f>Dashboard!$F$3</x:f>
        <x:v>0.03</x:v>
      </x:c>
      <x:c r="H12" t="str">
        <x:f>IF(OR(NOT(ISNUMBER(B12)),B12&lt;=0),"INFORME BASE",IF(D12&gt;G12,"ACIMA DA META","DENTRO DA META"))</x:f>
        <x:v>INFORME BASE</x:v>
      </x:c>
    </x:row>
    <x:row r="13">
      <x:c r="A13" s="141" t="n">
        <x:f>DATE(Dashboard!$H$3,9,1)</x:f>
        <x:v>46266</x:v>
      </x:c>
      <x:c r="B13" s="140" t="n">
        <x:v>1408</x:v>
      </x:c>
      <x:c r="C13" t="n">
        <x:f>SUMIFS(Ocorrencias!$H$5:$H$304,Ocorrencias!$C$5:$C$304,"&gt;="&amp;A13,Ocorrencias!$C$5:$C$304,"&lt;"&amp;EDATE(A13,1),Ocorrencias!$O$5:$O$304,"OK",Ocorrencias!$P$5:$P$304,"SIM")</x:f>
        <x:v>80</x:v>
      </x:c>
      <x:c r="D13" s="16" t="n">
        <x:f>IF(OR(NOT(ISNUMBER(B13)),B13&lt;=0),"",C13/B13)</x:f>
        <x:v>0.056818181818181816</x:v>
      </x:c>
      <x:c r="E13" t="n">
        <x:f>COUNTIFS(Ocorrencias!$C$5:$C$304,"&gt;="&amp;A13,Ocorrencias!$C$5:$C$304,"&lt;"&amp;EDATE(A13,1),Ocorrencias!$O$5:$O$304,"OK",Ocorrencias!$P$5:$P$304,"SIM")</x:f>
        <x:v>12</x:v>
      </x:c>
      <x:c r="F13" s="17" t="n">
        <x:f>SUMIFS(Ocorrencias!$L$5:$L$304,Ocorrencias!$C$5:$C$304,"&gt;="&amp;A13,Ocorrencias!$C$5:$C$304,"&lt;"&amp;EDATE(A13,1),Ocorrencias!$O$5:$O$304,"OK",Ocorrencias!$P$5:$P$304,"SIM")</x:f>
        <x:v>3435</x:v>
      </x:c>
      <x:c r="G13" s="16" t="n">
        <x:f>Dashboard!$F$3</x:f>
        <x:v>0.03</x:v>
      </x:c>
      <x:c r="H13" t="str">
        <x:f>IF(OR(NOT(ISNUMBER(B13)),B13&lt;=0),"INFORME BASE",IF(D13&gt;G13,"ACIMA DA META","DENTRO DA META"))</x:f>
        <x:v>ACIMA DA META</x:v>
      </x:c>
    </x:row>
    <x:row r="14">
      <x:c r="A14" s="141" t="n">
        <x:f>DATE(Dashboard!$H$3,10,1)</x:f>
        <x:v>46296</x:v>
      </x:c>
      <x:c r="B14" s="140"/>
      <x:c r="C14" t="n">
        <x:f>SUMIFS(Ocorrencias!$H$5:$H$304,Ocorrencias!$C$5:$C$304,"&gt;="&amp;A14,Ocorrencias!$C$5:$C$304,"&lt;"&amp;EDATE(A14,1),Ocorrencias!$O$5:$O$304,"OK",Ocorrencias!$P$5:$P$304,"SIM")</x:f>
        <x:v>0</x:v>
      </x:c>
      <x:c r="D14" s="16" t="str">
        <x:f>IF(OR(NOT(ISNUMBER(B14)),B14&lt;=0),"",C14/B14)</x:f>
      </x:c>
      <x:c r="E14" t="n">
        <x:f>COUNTIFS(Ocorrencias!$C$5:$C$304,"&gt;="&amp;A14,Ocorrencias!$C$5:$C$304,"&lt;"&amp;EDATE(A14,1),Ocorrencias!$O$5:$O$304,"OK",Ocorrencias!$P$5:$P$304,"SIM")</x:f>
        <x:v>0</x:v>
      </x:c>
      <x:c r="F14" s="17" t="n">
        <x:f>SUMIFS(Ocorrencias!$L$5:$L$304,Ocorrencias!$C$5:$C$304,"&gt;="&amp;A14,Ocorrencias!$C$5:$C$304,"&lt;"&amp;EDATE(A14,1),Ocorrencias!$O$5:$O$304,"OK",Ocorrencias!$P$5:$P$304,"SIM")</x:f>
        <x:v>0</x:v>
      </x:c>
      <x:c r="G14" s="16" t="n">
        <x:f>Dashboard!$F$3</x:f>
        <x:v>0.03</x:v>
      </x:c>
      <x:c r="H14" t="str">
        <x:f>IF(OR(NOT(ISNUMBER(B14)),B14&lt;=0),"INFORME BASE",IF(D14&gt;G14,"ACIMA DA META","DENTRO DA META"))</x:f>
        <x:v>INFORME BASE</x:v>
      </x:c>
    </x:row>
    <x:row r="15">
      <x:c r="A15" s="141" t="n">
        <x:f>DATE(Dashboard!$H$3,11,1)</x:f>
        <x:v>46327</x:v>
      </x:c>
      <x:c r="B15" s="140"/>
      <x:c r="C15" t="n">
        <x:f>SUMIFS(Ocorrencias!$H$5:$H$304,Ocorrencias!$C$5:$C$304,"&gt;="&amp;A15,Ocorrencias!$C$5:$C$304,"&lt;"&amp;EDATE(A15,1),Ocorrencias!$O$5:$O$304,"OK",Ocorrencias!$P$5:$P$304,"SIM")</x:f>
        <x:v>0</x:v>
      </x:c>
      <x:c r="D15" s="16" t="str">
        <x:f>IF(OR(NOT(ISNUMBER(B15)),B15&lt;=0),"",C15/B15)</x:f>
      </x:c>
      <x:c r="E15" t="n">
        <x:f>COUNTIFS(Ocorrencias!$C$5:$C$304,"&gt;="&amp;A15,Ocorrencias!$C$5:$C$304,"&lt;"&amp;EDATE(A15,1),Ocorrencias!$O$5:$O$304,"OK",Ocorrencias!$P$5:$P$304,"SIM")</x:f>
        <x:v>0</x:v>
      </x:c>
      <x:c r="F15" s="17" t="n">
        <x:f>SUMIFS(Ocorrencias!$L$5:$L$304,Ocorrencias!$C$5:$C$304,"&gt;="&amp;A15,Ocorrencias!$C$5:$C$304,"&lt;"&amp;EDATE(A15,1),Ocorrencias!$O$5:$O$304,"OK",Ocorrencias!$P$5:$P$304,"SIM")</x:f>
        <x:v>0</x:v>
      </x:c>
      <x:c r="G15" s="16" t="n">
        <x:f>Dashboard!$F$3</x:f>
        <x:v>0.03</x:v>
      </x:c>
      <x:c r="H15" t="str">
        <x:f>IF(OR(NOT(ISNUMBER(B15)),B15&lt;=0),"INFORME BASE",IF(D15&gt;G15,"ACIMA DA META","DENTRO DA META"))</x:f>
        <x:v>INFORME BASE</x:v>
      </x:c>
    </x:row>
    <x:row r="16">
      <x:c r="A16" s="141" t="n">
        <x:f>DATE(Dashboard!$H$3,12,1)</x:f>
        <x:v>46357</x:v>
      </x:c>
      <x:c r="B16" s="140"/>
      <x:c r="C16" t="n">
        <x:f>SUMIFS(Ocorrencias!$H$5:$H$304,Ocorrencias!$C$5:$C$304,"&gt;="&amp;A16,Ocorrencias!$C$5:$C$304,"&lt;"&amp;EDATE(A16,1),Ocorrencias!$O$5:$O$304,"OK",Ocorrencias!$P$5:$P$304,"SIM")</x:f>
        <x:v>0</x:v>
      </x:c>
      <x:c r="D16" s="16" t="str">
        <x:f>IF(OR(NOT(ISNUMBER(B16)),B16&lt;=0),"",C16/B16)</x:f>
      </x:c>
      <x:c r="E16" t="n">
        <x:f>COUNTIFS(Ocorrencias!$C$5:$C$304,"&gt;="&amp;A16,Ocorrencias!$C$5:$C$304,"&lt;"&amp;EDATE(A16,1),Ocorrencias!$O$5:$O$304,"OK",Ocorrencias!$P$5:$P$304,"SIM")</x:f>
        <x:v>0</x:v>
      </x:c>
      <x:c r="F16" s="17" t="n">
        <x:f>SUMIFS(Ocorrencias!$L$5:$L$304,Ocorrencias!$C$5:$C$304,"&gt;="&amp;A16,Ocorrencias!$C$5:$C$304,"&lt;"&amp;EDATE(A16,1),Ocorrencias!$O$5:$O$304,"OK",Ocorrencias!$P$5:$P$304,"SIM")</x:f>
        <x:v>0</x:v>
      </x:c>
      <x:c r="G16" s="16" t="n">
        <x:f>Dashboard!$F$3</x:f>
        <x:v>0.03</x:v>
      </x:c>
      <x:c r="H16" t="str">
        <x:f>IF(OR(NOT(ISNUMBER(B16)),B16&lt;=0),"INFORME BASE",IF(D16&gt;G16,"ACIMA DA META","DENTRO DA META"))</x:f>
        <x:v>INFORME BASE</x:v>
      </x:c>
    </x:row>
  </x:sheetData>
  <x:mergeCells>
    <x:mergeCell ref="A1:H1"/>
    <x:mergeCell ref="A2:H2"/>
  </x:mergeCells>
  <x:conditionalFormatting sqref="H5:H16">
    <x:cfRule type="containsText" dxfId="6" priority="1" operator="containsText" text="ACIMA"/>
    <x:cfRule type="containsText" dxfId="7" priority="2" operator="containsText" text="DENTRO"/>
  </x:conditionalFormatting>
  <x:pageMargins left="0.7" right="0.7" top="0.75" bottom="0.75" header="0.3" footer="0.3"/>
  <x:tableParts count="1">
    <x:tablePart xmlns:r="http://schemas.openxmlformats.org/officeDocument/2006/relationships" r:id="Ra94997aaf68541d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5" hidden="0" customWidth="1"/>
    <x:col min="3" max="3" width="16" hidden="0" customWidth="1"/>
    <x:col min="4" max="4" width="16" hidden="0" customWidth="1"/>
    <x:col min="5" max="5" width="23" hidden="0" customWidth="1"/>
    <x:col min="6" max="6" width="20" hidden="0" customWidth="1"/>
  </x:cols>
  <x:sheetData>
    <x:row r="1" ht="34" customHeight="1">
      <x:c r="A1" s="3" t="str">
        <x:v>LISTAS DE APOIO</x:v>
      </x:c>
      <x:c r="B1" s="3" t="str">
        <x:v>LISTAS DE APOIO</x:v>
      </x:c>
      <x:c r="C1" s="3" t="str">
        <x:v>LISTAS DE APOIO</x:v>
      </x:c>
      <x:c r="D1" s="3" t="str">
        <x:v>LISTAS DE APOIO</x:v>
      </x:c>
      <x:c r="E1" s="3" t="str">
        <x:v>LISTAS DE APOIO</x:v>
      </x:c>
      <x:c r="F1" s="3" t="str">
        <x:v>LISTAS DE APOIO</x:v>
      </x:c>
    </x:row>
    <x:row r="3" ht="40" customHeight="1">
      <x:c r="A3" s="12" t="str">
        <x:v>Tipo</x:v>
      </x:c>
      <x:c r="B3" s="12" t="str">
        <x:v>Motivo gerencial</x:v>
      </x:c>
      <x:c r="C3" s="12" t="str">
        <x:v>Justificada?</x:v>
      </x:c>
      <x:c r="D3" s="12" t="str">
        <x:v>Impacto</x:v>
      </x:c>
      <x:c r="E3" s="12" t="str">
        <x:v>Status</x:v>
      </x:c>
      <x:c r="F3" s="12" t="str">
        <x:v>Áreas</x:v>
      </x:c>
    </x:row>
    <x:row r="4">
      <x:c r="A4" t="str">
        <x:v>Atraso</x:v>
      </x:c>
      <x:c r="B4" t="str">
        <x:v>Transporte</x:v>
      </x:c>
      <x:c r="C4" t="str">
        <x:v>SIM</x:v>
      </x:c>
      <x:c r="D4" t="str">
        <x:v>Baixo</x:v>
      </x:c>
      <x:c r="E4" t="str">
        <x:v>Aberta</x:v>
      </x:c>
      <x:c r="F4" t="str">
        <x:v>Financeiro</x:v>
      </x:c>
    </x:row>
    <x:row r="5">
      <x:c r="A5" t="str">
        <x:v>Falta</x:v>
      </x:c>
      <x:c r="B5" t="str">
        <x:v>Pessoal</x:v>
      </x:c>
      <x:c r="C5" t="str">
        <x:v>NÃO</x:v>
      </x:c>
      <x:c r="D5" t="str">
        <x:v>Médio</x:v>
      </x:c>
      <x:c r="E5" t="str">
        <x:v>Em acompanhamento</x:v>
      </x:c>
      <x:c r="F5" t="str">
        <x:v>Operações</x:v>
      </x:c>
    </x:row>
    <x:row r="6">
      <x:c r="A6" t="str">
        <x:v>Saída antecipada</x:v>
      </x:c>
      <x:c r="B6" t="str">
        <x:v>Emergência familiar</x:v>
      </x:c>
      <x:c r="C6" t="str"/>
      <x:c r="D6" t="str">
        <x:v>Alto</x:v>
      </x:c>
      <x:c r="E6" t="str">
        <x:v>Encerrada</x:v>
      </x:c>
      <x:c r="F6" t="str">
        <x:v>Comercial</x:v>
      </x:c>
    </x:row>
    <x:row r="7">
      <x:c r="A7" t="str">
        <x:v>Afastamento</x:v>
      </x:c>
      <x:c r="B7" t="str">
        <x:v>Saúde - sem detalhe</x:v>
      </x:c>
      <x:c r="C7" t="str"/>
      <x:c r="D7" t="str">
        <x:v>Crítico</x:v>
      </x:c>
      <x:c r="E7" t="str">
        <x:v>Cancelada</x:v>
      </x:c>
      <x:c r="F7" t="str">
        <x:v>Tecnologia</x:v>
      </x:c>
    </x:row>
    <x:row r="8">
      <x:c r="A8" t="str">
        <x:v>Outro</x:v>
      </x:c>
      <x:c r="B8" t="str">
        <x:v>Condição de trabalho</x:v>
      </x:c>
      <x:c r="C8" t="str"/>
      <x:c r="D8" t="str"/>
      <x:c r="E8" t="str"/>
      <x:c r="F8" t="str">
        <x:v>RH</x:v>
      </x:c>
    </x:row>
    <x:row r="9">
      <x:c r="A9" t="str"/>
      <x:c r="B9" t="str">
        <x:v>Outro</x:v>
      </x:c>
      <x:c r="C9" t="str"/>
      <x:c r="D9" t="str"/>
      <x:c r="E9" t="str"/>
      <x:c r="F9" t="str">
        <x:v>Logística</x:v>
      </x:c>
    </x:row>
    <x:row r="10">
      <x:c r="A10" t="str"/>
      <x:c r="B10" t="str"/>
      <x:c r="C10" t="str"/>
      <x:c r="D10" t="str"/>
      <x:c r="E10" t="str"/>
      <x:c r="F10" t="str">
        <x:v>Atendimento</x:v>
      </x:c>
    </x:row>
    <x:row r="11">
      <x:c r="A11" t="str"/>
      <x:c r="B11" t="str"/>
      <x:c r="C11" t="str"/>
      <x:c r="D11" t="str"/>
      <x:c r="E11" t="str"/>
      <x:c r="F11" t="str">
        <x:v>Produção</x:v>
      </x:c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COMO USAR A PLANILHA</x:v>
      </x:c>
      <x:c r="B1" s="3" t="str">
        <x:v>COMO USAR A PLANILHA</x:v>
      </x:c>
      <x:c r="C1" s="3" t="str">
        <x:v>COMO USAR A PLANILHA</x:v>
      </x:c>
      <x:c r="D1" s="3" t="str">
        <x:v>COMO USAR A PLANILHA</x:v>
      </x:c>
      <x:c r="E1" s="3" t="str">
        <x:v>COMO USAR A PLANILHA</x:v>
      </x:c>
      <x:c r="F1" s="3" t="str">
        <x:v>COMO USAR A PLANILHA</x:v>
      </x:c>
      <x:c r="G1" s="3" t="str">
        <x:v>COMO USAR A PLANILHA</x:v>
      </x:c>
      <x:c r="H1" s="3" t="str">
        <x:v>COMO USAR A PLANILHA</x:v>
      </x:c>
    </x:row>
    <x:row r="3" ht="46" customHeight="1">
      <x:c r="A3" s="105" t="str">
        <x:v>OBJETIVO: transformar registros de faltas, atrasos e ausências em indicadores agregados para melhorar cobertura, capacidade e prevenção.</x:v>
      </x:c>
      <x:c r="B3" s="105" t="str">
        <x:v>OBJETIVO: transformar registros de faltas, atrasos e ausências em indicadores agregados para melhorar cobertura, capacidade e prevenção.</x:v>
      </x:c>
      <x:c r="C3" s="105" t="str">
        <x:v>OBJETIVO: transformar registros de faltas, atrasos e ausências em indicadores agregados para melhorar cobertura, capacidade e prevenção.</x:v>
      </x:c>
      <x:c r="D3" s="105" t="str">
        <x:v>OBJETIVO: transformar registros de faltas, atrasos e ausências em indicadores agregados para melhorar cobertura, capacidade e prevenção.</x:v>
      </x:c>
      <x:c r="E3" s="105" t="str">
        <x:v>OBJETIVO: transformar registros de faltas, atrasos e ausências em indicadores agregados para melhorar cobertura, capacidade e prevenção.</x:v>
      </x:c>
      <x:c r="F3" s="105" t="str">
        <x:v>OBJETIVO: transformar registros de faltas, atrasos e ausências em indicadores agregados para melhorar cobertura, capacidade e prevenção.</x:v>
      </x:c>
      <x:c r="G3" s="105" t="str">
        <x:v>OBJETIVO: transformar registros de faltas, atrasos e ausências em indicadores agregados para melhorar cobertura, capacidade e prevenção.</x:v>
      </x:c>
      <x:c r="H3" s="105" t="str">
        <x:v>OBJETIVO: transformar registros de faltas, atrasos e ausências em indicadores agregados para melhorar cobertura, capacidade e prevenção.</x:v>
      </x:c>
    </x:row>
    <x:row r="5" ht="70" customHeight="1">
      <x:c r="A5" s="107" t="str">
        <x:v>1. Período e demonstração</x:v>
      </x:c>
      <x:c r="B5" s="111" t="str">
        <x:v>Dashboard B3/D3 são datas manuais; F3 é meta interna; H3 é ano manual. Exemplo fixo de setembro/2026: datas reais não se deslocam com o relógio. Substitua os exemplos antes do uso.</x:v>
      </x:c>
      <x:c r="C5" s="139"/>
      <x:c r="D5" s="139"/>
      <x:c r="E5" s="139"/>
      <x:c r="F5" s="139"/>
      <x:c r="G5" s="139"/>
      <x:c r="H5" s="139"/>
    </x:row>
    <x:row r="6" ht="70" customHeight="1">
      <x:c r="A6" s="107" t="str">
        <x:v>2. Cadastro e equipe</x:v>
      </x:c>
      <x:c r="B6" s="111" t="str">
        <x:v>Colaboradores A:G são entradas; H:M são fórmulas. IDs únicos, horas E positivas e custo F não negativo. SIM define a equipe dos cards e do resumo mensal. NÃO mantém histórico individual, mas exclui os totais da equipe.</x:v>
      </x:c>
      <x:c r="C6" s="139"/>
      <x:c r="D6" s="139"/>
      <x:c r="E6" s="139"/>
      <x:c r="F6" s="139"/>
      <x:c r="G6" s="139"/>
      <x:c r="H6" s="139"/>
    </x:row>
    <x:row r="7" ht="70" customHeight="1">
      <x:c r="A7" s="107" t="str">
        <x:v>3. Registros e cálculos</x:v>
      </x:c>
      <x:c r="B7" s="111" t="str">
        <x:v>Ocorrencias A:K e M:N são entradas. L e O:Q são automáticas. Horas H positivas, dias I não negativos, datas C/D completas e ordenadas, ID único e colaborador existente. Cancelada não entra nos indicadores.</x:v>
      </x:c>
      <x:c r="C7" s="139"/>
      <x:c r="D7" s="139"/>
      <x:c r="E7" s="139"/>
      <x:c r="F7" s="139"/>
      <x:c r="G7" s="139"/>
      <x:c r="H7" s="139"/>
    </x:row>
    <x:row r="8" ht="70" customHeight="1">
      <x:c r="A8" s="107" t="str">
        <x:v>4. Confira os avisos</x:v>
      </x:c>
      <x:c r="B8" s="111" t="str">
        <x:v>O=REVISAR DADOS: corrija campos, IDs ou status. DIVIDA POR MÊS: separe horas e dias reais em registros distintos por mês, sem duplicar totais. Somente O=OK entra no cálculo; justificação não exclui a ausência.</x:v>
      </x:c>
      <x:c r="C8" s="139"/>
      <x:c r="D8" s="139"/>
      <x:c r="E8" s="139"/>
      <x:c r="F8" s="139"/>
      <x:c r="G8" s="139"/>
      <x:c r="H8" s="139"/>
    </x:row>
    <x:row r="9" ht="70" customHeight="1">
      <x:c r="A9" s="107" t="str">
        <x:v>5. Bases e comparação</x:v>
      </x:c>
      <x:c r="B9" s="111" t="str">
        <x:v>Horas previstas E do cadastro devem corresponder exatamente ao período B3:D3. No Resumo_Mensal, B é entrada independente para cada mês; somente setembro traz base fictícia 1408. Não replique o total de um trimestre em cada mês.</x:v>
      </x:c>
      <x:c r="C9" s="139"/>
      <x:c r="D9" s="139"/>
      <x:c r="E9" s="139"/>
      <x:c r="F9" s="139"/>
      <x:c r="G9" s="139"/>
      <x:c r="H9" s="139"/>
    </x:row>
    <x:row r="10" ht="70" customHeight="1">
      <x:c r="A10" s="107" t="str">
        <x:v>6. Histórico e custos</x:v>
      </x:c>
      <x:c r="B10" s="111" t="str">
        <x:v>Para comparar meses, mantenha o mesmo recorte de equipe (SIM) e confirme cada base B. Custo=horas x custo/hora atual; não guarda salário histórico nem cobertura extra. Sem base positiva, a taxa fica vazia.</x:v>
      </x:c>
      <x:c r="C10" s="139"/>
      <x:c r="D10" s="139"/>
      <x:c r="E10" s="139"/>
      <x:c r="F10" s="139"/>
      <x:c r="G10" s="139"/>
      <x:c r="H10" s="139"/>
    </x:row>
    <x:row r="11" ht="70" customHeight="1">
      <x:c r="A11" s="107" t="str">
        <x:v>7. Alertas e meta</x:v>
      </x:c>
      <x:c r="B11" s="111" t="str">
        <x:v>M mostra REVISAR CADASTRO, FORA DA EQUIPE, ACIMA DA META ou RECORRÊNCIA (3+ registros), por prioridade. Cadastros sem base não recebem falso sinal normal. Confira avisos antes de interpretar os cards.</x:v>
      </x:c>
      <x:c r="C11" s="139"/>
      <x:c r="D11" s="139"/>
      <x:c r="E11" s="139"/>
      <x:c r="F11" s="139"/>
      <x:c r="G11" s="139"/>
      <x:c r="H11" s="139"/>
    </x:row>
    <x:row r="12" ht="70" customHeight="1">
      <x:c r="A12" s="107" t="str">
        <x:v>8. Limites e ampliação</x:v>
      </x:c>
      <x:c r="B12" s="111" t="str">
        <x:v>100 colaboradores (5:104), 300 ocorrências (5:304), 12 meses e 8 áreas do exemplo. Cards somam todos; tabela inferior só primeiros 8. Novas áreas: ajuste tabela do Dashboard. Ao ampliar, copie fórmulas/DV e todos os intervalos dependentes.</x:v>
      </x:c>
      <x:c r="C12" s="139"/>
      <x:c r="D12" s="139"/>
      <x:c r="E12" s="139"/>
      <x:c r="F12" s="139"/>
      <x:c r="G12" s="139"/>
      <x:c r="H12" s="139"/>
    </x:row>
    <x:row r="14">
      <x:c r="A14" s="130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B14" s="131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C14" s="131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D14" s="131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E14" s="131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F14" s="131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G14" s="131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H14" s="132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</x:row>
    <x:row r="15">
      <x:c r="A15" s="133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B15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C15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D15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E15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F15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G15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H15" s="135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</x:row>
    <x:row r="16">
      <x:c r="A16" s="133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B16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C16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D16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E16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F16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G16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H16" s="135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</x:row>
    <x:row r="17">
      <x:c r="A17" s="133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B17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C17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D17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E17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F17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G17" s="134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H17" s="135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</x:row>
    <x:row r="18">
      <x:c r="A18" s="136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B18" s="137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C18" s="137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D18" s="137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E18" s="137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F18" s="137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G18" s="137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  <x:c r="H18" s="138" t="str">
        <x:v>Privacidade e conformidade: esta ferramenta foi desenhada para controle gerencial agregado. Guarde atestados e informações sensíveis apenas em sistemas autorizados, com acesso restrito, retenção adequada e orientação do RH/jurídico. Adapte motivos, metas e procedimentos à realidade e às normas da sua organização.</x:v>
      </x:c>
    </x:row>
  </x:sheetData>
  <x:mergeCells>
    <x:mergeCell ref="A1:H1"/>
    <x:mergeCell ref="A3:H3"/>
    <x:mergeCell ref="A14:H18"/>
  </x:mergeCells>
  <x:pageMargins left="0.7" right="0.7" top="0.75" bottom="0.75" header="0.3" footer="0.3"/>
</x:worksheet>
</file>