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87fcae1c7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53f813be7744f8d"/>
    <x:sheet xmlns:r="http://schemas.openxmlformats.org/officeDocument/2006/relationships" name="Equipe" sheetId="2" r:id="Rb1fb3ddc559641a2"/>
    <x:sheet xmlns:r="http://schemas.openxmlformats.org/officeDocument/2006/relationships" name="Demandas" sheetId="3" r:id="R0349ca18bfd94ee6"/>
    <x:sheet xmlns:r="http://schemas.openxmlformats.org/officeDocument/2006/relationships" name="Alocacoes" sheetId="4" r:id="Rdb38b8c5f1f24f36"/>
    <x:sheet xmlns:r="http://schemas.openxmlformats.org/officeDocument/2006/relationships" name="Listas" sheetId="5" r:id="Re3f4511c471f49d8"/>
    <x:sheet xmlns:r="http://schemas.openxmlformats.org/officeDocument/2006/relationships" name="Instrucoes" sheetId="6" r:id="Rc52a07b2a4f642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&quot;R$&quot; #,##0.00"/>
    <x:numFmt numFmtId="202" formatCode="dd/mm/yyyy"/>
    <x:numFmt numFmtId="203" formatCode="0%"/>
    <x:numFmt numFmtId="204" formatCode="0.0"/>
    <x:numFmt numFmtId="205" formatCode="0"/>
  </x:numFmts>
  <x:fonts count="12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5B91"/>
      <x:name val="Carlito"/>
    </x:font>
    <x:font>
      <x:b/>
      <x:sz val="11"/>
      <x:color rgb="FFFFFFFF"/>
      <x:name val="Carlito"/>
    </x:font>
    <x:font>
      <x:i/>
      <x:sz val="11"/>
      <x:color rgb="FF5D6B63"/>
      <x:name val="Carlito"/>
    </x:font>
    <x:font>
      <x:b/>
      <x:sz val="11"/>
      <x:color rgb="FF25352C"/>
      <x:name val="Carlito"/>
    </x:font>
    <x:font>
      <x:b/>
      <x:sz val="16"/>
      <x:color rgb="FF173D2B"/>
      <x:name val="Carlito"/>
    </x:font>
    <x:font>
      <x:sz val="11"/>
      <x:color rgb="FF245B91"/>
      <x:name val="Carlito"/>
    </x:font>
    <x:font>
      <x:b/>
      <x:sz val="11"/>
      <x:color rgb="FF173D2B"/>
      <x:name val="Carlito"/>
    </x:font>
    <x:font>
      <x:sz val="11"/>
      <x:color rgb="FF25352C"/>
      <x:name val="Carlito"/>
    </x:font>
    <x:font>
      <x:b/>
      <x:sz val="11"/>
      <x:color rgb="FF6F5200"/>
      <x:name val="Carlito"/>
    </x:font>
    <x:font>
      <x:sz val="10"/>
      <x:color rgb="FF173D2E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  <x:fill>
      <x:patternFill patternType="solid">
        <x:fgColor rgb="FFE0F2E7"/>
      </x:patternFill>
    </x:fill>
  </x:fills>
  <x:borders count="13">
    <x:border/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top style="thin">
        <x:color rgb="FFCFD9D2"/>
      </x:top>
    </x:border>
    <x:border>
      <x:bottom style="thin">
        <x:color rgb="FFCFD9D2"/>
      </x:bottom>
    </x:border>
    <x:border>
      <x:left style="thin">
        <x:color rgb="FFCFD9D2"/>
      </x:left>
      <x:top style="thin">
        <x:color rgb="FFCFD9D2"/>
      </x:top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200" fontId="0" fillId="0" borderId="0" xfId="0" applyNumberFormat="1" applyFont="1" applyFill="1" applyBorder="1"/>
    <x:xf numFmtId="201" fontId="0" fillId="5" borderId="0" xfId="0" applyNumberFormat="1" applyFont="1" applyFill="1" applyBorder="1"/>
    <x:xf numFmtId="201" fontId="0" fillId="0" borderId="0" xfId="0" applyNumberFormat="1" applyFont="1" applyFill="1" applyBorder="1"/>
    <x:xf numFmtId="202" fontId="0" fillId="5" borderId="0" xfId="0" applyNumberFormat="1" applyFont="1" applyFill="1" applyBorder="1"/>
    <x:xf numFmtId="203" fontId="0" fillId="5" borderId="0" xfId="0" applyNumberFormat="1" applyFont="1" applyFill="1" applyBorder="1"/>
    <x:xf numFmtId="204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5" fillId="5" borderId="0" xfId="0" applyNumberFormat="1" applyFont="1" applyFill="1" applyBorder="1"/>
    <x:xf numFmtId="202" fontId="5" fillId="5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3" xfId="0" applyNumberFormat="1" applyFont="1" applyFill="1" applyBorder="1"/>
    <x:xf numFmtId="0" fontId="6" fillId="7" borderId="4" xfId="0" applyNumberFormat="1" applyFont="1" applyFill="1" applyBorder="1"/>
    <x:xf numFmtId="0" fontId="6" fillId="7" borderId="5" xfId="0" applyNumberFormat="1" applyFont="1" applyFill="1" applyBorder="1"/>
    <x:xf numFmtId="0" fontId="6" fillId="7" borderId="2" xfId="0" applyNumberFormat="1" applyFont="1" applyFill="1" applyBorder="1" applyAlignment="1">
      <x:alignment horizontal="center"/>
    </x:xf>
    <x:xf numFmtId="0" fontId="6" fillId="7" borderId="3" xfId="0" applyNumberFormat="1" applyFont="1" applyFill="1" applyBorder="1" applyAlignment="1">
      <x:alignment horizontal="center"/>
    </x:xf>
    <x:xf numFmtId="0" fontId="6" fillId="7" borderId="4" xfId="0" applyNumberFormat="1" applyFont="1" applyFill="1" applyBorder="1" applyAlignment="1">
      <x:alignment horizontal="center"/>
    </x:xf>
    <x:xf numFmtId="0" fontId="6" fillId="7" borderId="5" xfId="0" applyNumberFormat="1" applyFont="1" applyFill="1" applyBorder="1" applyAlignment="1">
      <x:alignment horizontal="center"/>
    </x:xf>
    <x:xf numFmtId="0" fontId="6" fillId="7" borderId="2" xfId="0" applyNumberFormat="1" applyFont="1" applyFill="1" applyBorder="1" applyAlignment="1">
      <x:alignment horizontal="center" vertical="center"/>
    </x:xf>
    <x:xf numFmtId="0" fontId="6" fillId="7" borderId="3" xfId="0" applyNumberFormat="1" applyFont="1" applyFill="1" applyBorder="1" applyAlignment="1">
      <x:alignment horizontal="center" vertical="center"/>
    </x:xf>
    <x:xf numFmtId="0" fontId="6" fillId="7" borderId="4" xfId="0" applyNumberFormat="1" applyFont="1" applyFill="1" applyBorder="1" applyAlignment="1">
      <x:alignment horizontal="center" vertical="center"/>
    </x:xf>
    <x:xf numFmtId="0" fontId="6" fillId="7" borderId="5" xfId="0" applyNumberFormat="1" applyFont="1" applyFill="1" applyBorder="1" applyAlignment="1">
      <x:alignment horizontal="center" vertical="center"/>
    </x:xf>
    <x:xf numFmtId="205" fontId="6" fillId="7" borderId="2" xfId="0" applyNumberFormat="1" applyFont="1" applyFill="1" applyBorder="1" applyAlignment="1">
      <x:alignment horizontal="center" vertical="center"/>
    </x:xf>
    <x:xf numFmtId="205" fontId="6" fillId="7" borderId="3" xfId="0" applyNumberFormat="1" applyFont="1" applyFill="1" applyBorder="1" applyAlignment="1">
      <x:alignment horizontal="center" vertical="center"/>
    </x:xf>
    <x:xf numFmtId="205" fontId="6" fillId="7" borderId="4" xfId="0" applyNumberFormat="1" applyFont="1" applyFill="1" applyBorder="1" applyAlignment="1">
      <x:alignment horizontal="center" vertical="center"/>
    </x:xf>
    <x:xf numFmtId="205" fontId="6" fillId="7" borderId="5" xfId="0" applyNumberFormat="1" applyFont="1" applyFill="1" applyBorder="1" applyAlignment="1">
      <x:alignment horizontal="center" vertical="center"/>
    </x:xf>
    <x:xf numFmtId="0" fontId="6" fillId="7" borderId="6" xfId="0" applyNumberFormat="1" applyFont="1" applyFill="1" applyBorder="1"/>
    <x:xf numFmtId="0" fontId="6" fillId="7" borderId="7" xfId="0" applyNumberFormat="1" applyFont="1" applyFill="1" applyBorder="1"/>
    <x:xf numFmtId="0" fontId="6" fillId="7" borderId="6" xfId="0" applyNumberFormat="1" applyFont="1" applyFill="1" applyBorder="1" applyAlignment="1">
      <x:alignment horizontal="center"/>
    </x:xf>
    <x:xf numFmtId="0" fontId="6" fillId="7" borderId="7" xfId="0" applyNumberFormat="1" applyFont="1" applyFill="1" applyBorder="1" applyAlignment="1">
      <x:alignment horizontal="center"/>
    </x:xf>
    <x:xf numFmtId="0" fontId="6" fillId="7" borderId="6" xfId="0" applyNumberFormat="1" applyFont="1" applyFill="1" applyBorder="1" applyAlignment="1">
      <x:alignment horizontal="center" vertical="center"/>
    </x:xf>
    <x:xf numFmtId="0" fontId="6" fillId="7" borderId="7" xfId="0" applyNumberFormat="1" applyFont="1" applyFill="1" applyBorder="1" applyAlignment="1">
      <x:alignment horizontal="center" vertical="center"/>
    </x:xf>
    <x:xf numFmtId="204" fontId="6" fillId="7" borderId="2" xfId="0" applyNumberFormat="1" applyFont="1" applyFill="1" applyBorder="1" applyAlignment="1">
      <x:alignment horizontal="center" vertical="center"/>
    </x:xf>
    <x:xf numFmtId="204" fontId="6" fillId="7" borderId="6" xfId="0" applyNumberFormat="1" applyFont="1" applyFill="1" applyBorder="1" applyAlignment="1">
      <x:alignment horizontal="center" vertical="center"/>
    </x:xf>
    <x:xf numFmtId="204" fontId="6" fillId="7" borderId="3" xfId="0" applyNumberFormat="1" applyFont="1" applyFill="1" applyBorder="1" applyAlignment="1">
      <x:alignment horizontal="center" vertical="center"/>
    </x:xf>
    <x:xf numFmtId="204" fontId="6" fillId="7" borderId="4" xfId="0" applyNumberFormat="1" applyFont="1" applyFill="1" applyBorder="1" applyAlignment="1">
      <x:alignment horizontal="center" vertical="center"/>
    </x:xf>
    <x:xf numFmtId="204" fontId="6" fillId="7" borderId="7" xfId="0" applyNumberFormat="1" applyFont="1" applyFill="1" applyBorder="1" applyAlignment="1">
      <x:alignment horizontal="center" vertical="center"/>
    </x:xf>
    <x:xf numFmtId="204" fontId="6" fillId="7" borderId="5" xfId="0" applyNumberFormat="1" applyFont="1" applyFill="1" applyBorder="1" applyAlignment="1">
      <x:alignment horizontal="center" vertical="center"/>
    </x:xf>
    <x:xf numFmtId="200" fontId="6" fillId="7" borderId="2" xfId="0" applyNumberFormat="1" applyFont="1" applyFill="1" applyBorder="1" applyAlignment="1">
      <x:alignment horizontal="center" vertical="center"/>
    </x:xf>
    <x:xf numFmtId="200" fontId="6" fillId="7" borderId="6" xfId="0" applyNumberFormat="1" applyFont="1" applyFill="1" applyBorder="1" applyAlignment="1">
      <x:alignment horizontal="center" vertical="center"/>
    </x:xf>
    <x:xf numFmtId="200" fontId="6" fillId="7" borderId="3" xfId="0" applyNumberFormat="1" applyFont="1" applyFill="1" applyBorder="1" applyAlignment="1">
      <x:alignment horizontal="center" vertical="center"/>
    </x:xf>
    <x:xf numFmtId="200" fontId="6" fillId="7" borderId="4" xfId="0" applyNumberFormat="1" applyFont="1" applyFill="1" applyBorder="1" applyAlignment="1">
      <x:alignment horizontal="center" vertical="center"/>
    </x:xf>
    <x:xf numFmtId="200" fontId="6" fillId="7" borderId="7" xfId="0" applyNumberFormat="1" applyFont="1" applyFill="1" applyBorder="1" applyAlignment="1">
      <x:alignment horizontal="center" vertical="center"/>
    </x:xf>
    <x:xf numFmtId="200" fontId="6" fillId="7" borderId="5" xfId="0" applyNumberFormat="1" applyFont="1" applyFill="1" applyBorder="1" applyAlignment="1">
      <x:alignment horizontal="center" vertical="center"/>
    </x:xf>
    <x:xf numFmtId="205" fontId="6" fillId="7" borderId="6" xfId="0" applyNumberFormat="1" applyFont="1" applyFill="1" applyBorder="1" applyAlignment="1">
      <x:alignment horizontal="center" vertical="center"/>
    </x:xf>
    <x:xf numFmtId="205" fontId="6" fillId="7" borderId="7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200" fontId="0" fillId="0" borderId="9" xfId="0" applyNumberFormat="1" applyFont="1" applyFill="1" applyBorder="1"/>
    <x:xf numFmtId="201" fontId="0" fillId="0" borderId="10" xfId="0" applyNumberFormat="1" applyFont="1" applyFill="1" applyBorder="1"/>
    <x:xf numFmtId="0" fontId="0" fillId="0" borderId="10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6" xfId="0" applyNumberFormat="1" applyFont="1" applyFill="1" applyBorder="1"/>
    <x:xf numFmtId="0" fontId="7" fillId="3" borderId="3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7" fillId="3" borderId="4" xfId="0" applyNumberFormat="1" applyFont="1" applyFill="1" applyBorder="1"/>
    <x:xf numFmtId="0" fontId="7" fillId="3" borderId="7" xfId="0" applyNumberFormat="1" applyFont="1" applyFill="1" applyBorder="1"/>
    <x:xf numFmtId="0" fontId="7" fillId="3" borderId="5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1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2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7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2" xfId="0" applyNumberFormat="1" applyFont="1" applyFill="1" applyBorder="1"/>
    <x:xf numFmtId="0" fontId="10" fillId="5" borderId="6" xfId="0" applyNumberFormat="1" applyFont="1" applyFill="1" applyBorder="1"/>
    <x:xf numFmtId="0" fontId="10" fillId="5" borderId="3" xfId="0" applyNumberFormat="1" applyFont="1" applyFill="1" applyBorder="1"/>
    <x:xf numFmtId="0" fontId="10" fillId="5" borderId="11" xfId="0" applyNumberFormat="1" applyFont="1" applyFill="1" applyBorder="1"/>
    <x:xf numFmtId="0" fontId="10" fillId="5" borderId="12" xfId="0" applyNumberFormat="1" applyFont="1" applyFill="1" applyBorder="1"/>
    <x:xf numFmtId="0" fontId="10" fillId="5" borderId="4" xfId="0" applyNumberFormat="1" applyFont="1" applyFill="1" applyBorder="1"/>
    <x:xf numFmtId="0" fontId="10" fillId="5" borderId="7" xfId="0" applyNumberFormat="1" applyFont="1" applyFill="1" applyBorder="1"/>
    <x:xf numFmtId="0" fontId="10" fillId="5" borderId="5" xfId="0" applyNumberFormat="1" applyFont="1" applyFill="1" applyBorder="1"/>
    <x:xf numFmtId="0" fontId="10" fillId="5" borderId="2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wrapText="1"/>
    </x:xf>
    <x:xf numFmtId="0" fontId="10" fillId="5" borderId="1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12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2" xfId="0" applyNumberFormat="1" applyFont="1" applyFill="1" applyBorder="1" applyAlignment="1">
      <x:alignment vertical="center"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204" fontId="0" fillId="0" borderId="9" xfId="0" applyNumberFormat="1" applyFont="1" applyFill="1" applyBorder="1"/>
    <x:xf numFmtId="202" fontId="5" fillId="8" borderId="0" xfId="0" applyNumberFormat="1" applyFont="1" applyFill="1" applyBorder="1"/>
    <x:xf numFmtId="0" fontId="11" fillId="0" borderId="0" xfId="0" applyNumberFormat="1" applyFont="1" applyFill="1" applyBorder="1"/>
  </x:cellXfs>
  <x:cellStyles count="1">
    <x:cellStyle name="Normal" xfId="0"/>
  </x:cellStyles>
  <x:dxfs count="16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245B91"/>
      </x:font>
      <x:fill>
        <x:patternFill>
          <x:bgColor rgb="FFE7F0FA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8A5A00"/>
      </x:font>
      <x:fill>
        <x:patternFill>
          <x:bgColor rgb="FFFFF4CC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8A5A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B42318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7f40191fe4a28" /><Relationship Type="http://schemas.openxmlformats.org/officeDocument/2006/relationships/theme" Target="/xl/theme/theme1.xml" Id="Rf92dd78a6d944079" /><Relationship Type="http://schemas.openxmlformats.org/officeDocument/2006/relationships/sharedStrings" Target="/xl/sharedStrings.xml" Id="R6439d1ecd8c74efc" /><Relationship Type="http://schemas.openxmlformats.org/officeDocument/2006/relationships/worksheet" Target="/xl/worksheets/sheet1.xml" Id="Rc53f813be7744f8d" /><Relationship Type="http://schemas.openxmlformats.org/officeDocument/2006/relationships/worksheet" Target="/xl/worksheets/sheet2.xml" Id="Rb1fb3ddc559641a2" /><Relationship Type="http://schemas.openxmlformats.org/officeDocument/2006/relationships/worksheet" Target="/xl/worksheets/sheet3.xml" Id="R0349ca18bfd94ee6" /><Relationship Type="http://schemas.openxmlformats.org/officeDocument/2006/relationships/worksheet" Target="/xl/worksheets/sheet4.xml" Id="Rdb38b8c5f1f24f36" /><Relationship Type="http://schemas.openxmlformats.org/officeDocument/2006/relationships/worksheet" Target="/xl/worksheets/sheet5.xml" Id="Re3f4511c471f49d8" /><Relationship Type="http://schemas.openxmlformats.org/officeDocument/2006/relationships/worksheet" Target="/xl/worksheets/sheet6.xml" Id="Rc52a07b2a4f642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9fa9e38348148d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Capacidade x horas alocadas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Capacidade</c:v>
          </c:tx>
          <c:cat>
            <c:strRef>
              <c:f>'Dashboard'!$I$10:$I$15</c:f>
              <c:strCache>
                <c:ptCount val="0"/>
              </c:strCache>
            </c:strRef>
          </c:cat>
          <c:val>
            <c:numRef>
              <c:f>'Dashboard'!$J$10:$J$15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Alocadas</c:v>
          </c:tx>
          <c:cat>
            <c:strRef>
              <c:f>'Dashboard'!$I$10:$I$15</c:f>
              <c:strCache>
                <c:ptCount val="0"/>
              </c:strCache>
            </c:strRef>
          </c:cat>
          <c:val>
            <c:numRef>
              <c:f>'Dashboard'!$K$10:$K$15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  <c:max val="45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50112"/>
        <c:crossBetween val="between"/>
        <c:majorUnit val="5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8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9fa9e38348148d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belaEquipe" displayName="TabelaEquipe" ref="A4:M104" headerRowCount="1" totalsRowCount="0" totalsRowShown="0">
  <x:tableColumns count="13">
    <x:tableColumn id="1" name="Colaborador"/>
    <x:tableColumn id="2" name="Área"/>
    <x:tableColumn id="3" name="Função"/>
    <x:tableColumn id="4" name="Capacidade semanal (h)"/>
    <x:tableColumn id="5" name="Ausências no período (h)"/>
    <x:tableColumn id="6" name="Capacidade disponível"/>
    <x:tableColumn id="7" name="Horas alocadas"/>
    <x:tableColumn id="8" name="Utilização"/>
    <x:tableColumn id="9" name="Saldo de capacidade"/>
    <x:tableColumn id="10" name="Status da carga"/>
    <x:tableColumn id="11" name="Custo/hora"/>
    <x:tableColumn id="12" name="Custo planejado"/>
    <x:tableColumn id="13" name="Ativo?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abelaDemandas" displayName="TabelaDemandas" ref="A4:Q204" headerRowCount="1" totalsRowCount="0" totalsRowShown="0">
  <x:tableColumns count="17">
    <x:tableColumn id="1" name="ID demanda"/>
    <x:tableColumn id="2" name="Projeto/Cliente"/>
    <x:tableColumn id="3" name="Entrega"/>
    <x:tableColumn id="4" name="Área"/>
    <x:tableColumn id="5" name="Prioridade"/>
    <x:tableColumn id="6" name="Responsável principal"/>
    <x:tableColumn id="7" name="Data início"/>
    <x:tableColumn id="8" name="Prazo"/>
    <x:tableColumn id="9" name="Status"/>
    <x:tableColumn id="10" name="Horas estimadas"/>
    <x:tableColumn id="11" name="% concluído"/>
    <x:tableColumn id="12" name="Horas restantes"/>
    <x:tableColumn id="13" name="Horas alocadas no período"/>
    <x:tableColumn id="14" name="Lacuna de alocação"/>
    <x:tableColumn id="15" name="Situação do prazo"/>
    <x:tableColumn id="16" name="Dependência"/>
    <x:tableColumn id="17" name="Observaçõe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TabelaAlocacoes" displayName="TabelaAlocacoes" ref="A4:J204" headerRowCount="1" totalsRowCount="0" totalsRowShown="0">
  <x:tableColumns count="10">
    <x:tableColumn id="1" name="ID alocação"/>
    <x:tableColumn id="2" name="Data"/>
    <x:tableColumn id="3" name="ID demanda"/>
    <x:tableColumn id="4" name="Colaborador"/>
    <x:tableColumn id="5" name="Horas planejadas"/>
    <x:tableColumn id="6" name="Horas realizadas"/>
    <x:tableColumn id="7" name="Situação"/>
    <x:tableColumn id="8" name="Tipo"/>
    <x:tableColumn id="9" name="Observações"/>
    <x:tableColumn id="10" name="Validaçã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e7d6674a1bb4dd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5624d0e0b504e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b55b8ff1532490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cfc3815c745437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5" hidden="0" customWidth="1"/>
    <x:col min="3" max="3" width="20" hidden="0" customWidth="1"/>
    <x:col min="4" max="4" width="16" hidden="0" customWidth="1"/>
    <x:col min="5" max="5" width="15" hidden="0" customWidth="1"/>
    <x:col min="6" max="6" width="20" hidden="0" customWidth="1"/>
    <x:col min="7" max="7" width="18" hidden="0" customWidth="1"/>
    <x:col min="8" max="8" width="3" hidden="0" customWidth="1"/>
    <x:col min="9" max="9" width="18" hidden="0" customWidth="1"/>
    <x:col min="10" max="10" width="15" hidden="0" customWidth="1"/>
    <x:col min="11" max="11" width="15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4" customHeight="1">
      <x:c r="A1" s="3" t="str">
        <x:v>DASHBOARD DE CARGA DE TRABALHO E CAPACIDADE</x:v>
      </x:c>
      <x:c r="B1" s="3" t="str">
        <x:v>DASHBOARD DE CARGA DE TRABALHO E CAPACIDADE</x:v>
      </x:c>
      <x:c r="C1" s="3" t="str">
        <x:v>DASHBOARD DE CARGA DE TRABALHO E CAPACIDADE</x:v>
      </x:c>
      <x:c r="D1" s="3" t="str">
        <x:v>DASHBOARD DE CARGA DE TRABALHO E CAPACIDADE</x:v>
      </x:c>
      <x:c r="E1" s="3" t="str">
        <x:v>DASHBOARD DE CARGA DE TRABALHO E CAPACIDADE</x:v>
      </x:c>
      <x:c r="F1" s="3" t="str">
        <x:v>DASHBOARD DE CARGA DE TRABALHO E CAPACIDADE</x:v>
      </x:c>
      <x:c r="G1" s="3" t="str">
        <x:v>DASHBOARD DE CARGA DE TRABALHO E CAPACIDADE</x:v>
      </x:c>
      <x:c r="H1" s="3" t="str">
        <x:v>DASHBOARD DE CARGA DE TRABALHO E CAPACIDADE</x:v>
      </x:c>
      <x:c r="I1" s="3" t="str">
        <x:v>DASHBOARD DE CARGA DE TRABALHO E CAPACIDADE</x:v>
      </x:c>
      <x:c r="J1" s="3" t="str">
        <x:v>DASHBOARD DE CARGA DE TRABALHO E CAPACIDADE</x:v>
      </x:c>
      <x:c r="K1" s="3" t="str">
        <x:v>DASHBOARD DE CARGA DE TRABALHO E CAPACIDADE</x:v>
      </x:c>
      <x:c r="L1" s="3" t="str">
        <x:v>DASHBOARD DE CARGA DE TRABALHO E CAPACIDADE</x:v>
      </x:c>
      <x:c r="M1" s="3" t="str">
        <x:v>DASHBOARD DE CARGA DE TRABALHO E CAPACIDADE</x:v>
      </x:c>
      <x:c r="N1" s="3" t="str">
        <x:v>DASHBOARD DE CARGA DE TRABALHO E CAPACIDADE</x:v>
      </x:c>
    </x:row>
    <x:row r="2">
      <x:c r="A2" s="21" t="str">
        <x:v>Capacidade semanal da equipe ativa. Canceladas e inativos não entram nos totais. Revise os avisos antes de decidir.</x:v>
      </x:c>
      <x:c r="B2" s="21" t="str">
        <x:v>Compare capacidade disponível, horas alocadas, sobrecarga e lacunas das entregas antes de distribuir novas demandas.</x:v>
      </x:c>
      <x:c r="C2" s="21" t="str">
        <x:v>Compare capacidade disponível, horas alocadas, sobrecarga e lacunas das entregas antes de distribuir novas demandas.</x:v>
      </x:c>
      <x:c r="D2" s="21" t="str">
        <x:v>Compare capacidade disponível, horas alocadas, sobrecarga e lacunas das entregas antes de distribuir novas demandas.</x:v>
      </x:c>
      <x:c r="E2" s="21" t="str">
        <x:v>Compare capacidade disponível, horas alocadas, sobrecarga e lacunas das entregas antes de distribuir novas demandas.</x:v>
      </x:c>
      <x:c r="F2" s="21" t="str">
        <x:v>Compare capacidade disponível, horas alocadas, sobrecarga e lacunas das entregas antes de distribuir novas demandas.</x:v>
      </x:c>
      <x:c r="G2" s="21" t="str">
        <x:v>Compare capacidade disponível, horas alocadas, sobrecarga e lacunas das entregas antes de distribuir novas demandas.</x:v>
      </x:c>
      <x:c r="H2" s="21" t="str">
        <x:v>Compare capacidade disponível, horas alocadas, sobrecarga e lacunas das entregas antes de distribuir novas demandas.</x:v>
      </x:c>
      <x:c r="I2" s="21" t="str">
        <x:v>Compare capacidade disponível, horas alocadas, sobrecarga e lacunas das entregas antes de distribuir novas demandas.</x:v>
      </x:c>
      <x:c r="J2" s="21" t="str">
        <x:v>Compare capacidade disponível, horas alocadas, sobrecarga e lacunas das entregas antes de distribuir novas demandas.</x:v>
      </x:c>
      <x:c r="K2" s="21" t="str">
        <x:v>Compare capacidade disponível, horas alocadas, sobrecarga e lacunas das entregas antes de distribuir novas demandas.</x:v>
      </x:c>
      <x:c r="L2" s="21" t="str">
        <x:v>Compare capacidade disponível, horas alocadas, sobrecarga e lacunas das entregas antes de distribuir novas demandas.</x:v>
      </x:c>
      <x:c r="M2" s="21" t="str">
        <x:v>Compare capacidade disponível, horas alocadas, sobrecarga e lacunas das entregas antes de distribuir novas demandas.</x:v>
      </x:c>
      <x:c r="N2" s="21" t="str">
        <x:v>Compare capacidade disponível, horas alocadas, sobrecarga e lacunas das entregas antes de distribuir novas demandas.</x:v>
      </x:c>
    </x:row>
    <x:row r="3">
      <x:c r="A3" s="22" t="str">
        <x:v>Início</x:v>
      </x:c>
      <x:c r="B3" s="23" t="n">
        <x:v>46287</x:v>
      </x:c>
      <x:c r="C3" s="22" t="str">
        <x:v>Fim</x:v>
      </x:c>
      <x:c r="D3" s="136" t="n">
        <x:f>IF(AND(ISNUMBER(B3),B3&gt;0),B3+6,"")</x:f>
        <x:v>46293</x:v>
      </x:c>
      <x:c r="F3" s="137" t="str">
        <x:f>IF(AND(ISNUMBER(B3),B3&gt;0),"Período semanal. Consulte os limites na aba Instrucoes.","REVISAR DATA INICIAL")</x:f>
        <x:v>Período semanal. Consulte os limites na aba Instrucoes.</x:v>
      </x:c>
      <x:c r="G3" s="137"/>
      <x:c r="H3" s="137"/>
      <x:c r="I3" s="137"/>
      <x:c r="J3" s="137"/>
      <x:c r="K3" s="137"/>
      <x:c r="L3" s="137"/>
      <x:c r="M3" s="137"/>
      <x:c r="N3" s="137"/>
    </x:row>
    <x:row r="5">
      <x:c r="A5" s="25" t="str">
        <x:v>PESSOAS ATIVAS</x:v>
      </x:c>
      <x:c r="B5" s="25" t="str">
        <x:v>PESSOAS ATIVAS</x:v>
      </x:c>
      <x:c r="C5" s="25" t="str">
        <x:v>CAPACIDADE DISPONÍVEL</x:v>
      </x:c>
      <x:c r="D5" s="25" t="str">
        <x:v>CAPACIDADE DISPONÍVEL</x:v>
      </x:c>
      <x:c r="E5" s="25" t="str">
        <x:v>CAPACIDADE DISPONÍVEL</x:v>
      </x:c>
      <x:c r="F5" s="25" t="str">
        <x:v>HORAS ALOCADAS</x:v>
      </x:c>
      <x:c r="G5" s="25" t="str">
        <x:v>HORAS ALOCADAS</x:v>
      </x:c>
      <x:c r="H5" s="25" t="str">
        <x:v>HORAS ALOCADAS</x:v>
      </x:c>
      <x:c r="I5" s="25" t="str">
        <x:v>UTILIZAÇÃO</x:v>
      </x:c>
      <x:c r="J5" s="25" t="str">
        <x:v>UTILIZAÇÃO</x:v>
      </x:c>
      <x:c r="K5" s="25" t="str">
        <x:v>UTILIZAÇÃO</x:v>
      </x:c>
      <x:c r="L5" s="25" t="str">
        <x:v>SOBRECARREGADOS</x:v>
      </x:c>
      <x:c r="M5" s="25" t="str">
        <x:v>SOBRECARREGADOS</x:v>
      </x:c>
      <x:c r="N5" s="25" t="str">
        <x:v>SOBRECARREGADOS</x:v>
      </x:c>
    </x:row>
    <x:row r="6">
      <x:c r="A6" s="40" t="n">
        <x:f>COUNTIFS(Equipe!$M$5:$M$104,"SIM",Equipe!$A$5:$A$104,"&lt;&gt;")</x:f>
        <x:v>6</x:v>
      </x:c>
      <x:c r="B6" s="41"/>
      <x:c r="C6" s="50" t="n">
        <x:f>IF(COUNTIF(Equipe!$J$5:$J$104,"REVISAR DADOS")&gt;0,"REVISAR DADOS",SUM(Equipe!$F$5:$F$104))</x:f>
        <x:v>222</x:v>
      </x:c>
      <x:c r="D6" s="51"/>
      <x:c r="E6" s="52"/>
      <x:c r="F6" s="50" t="n">
        <x:f>IF(OR(NOT(ISNUMBER(B3)),B3&lt;=0,COUNTIF(Equipe!$J$5:$J$104,"REVISAR DADOS")&gt;0,COUNTIF(Alocacoes!$J$5:$J$204,"REVISAR DADOS")&gt;0),"REVISAR DADOS",SUM(Equipe!$G$5:$G$104))</x:f>
        <x:v>188</x:v>
      </x:c>
      <x:c r="G6" s="51"/>
      <x:c r="H6" s="52"/>
      <x:c r="I6" s="56" t="n">
        <x:f>IF(OR(NOT(ISNUMBER(C6)),NOT(ISNUMBER(F6))),"REVISAR DADOS",IF(C6=0,"SEM CAPACIDADE",F6/C6))</x:f>
        <x:v>0.8468468468468469</x:v>
      </x:c>
      <x:c r="J6" s="57"/>
      <x:c r="K6" s="58"/>
      <x:c r="L6" s="40" t="n">
        <x:f>COUNTIF(Equipe!$J$5:$J$104,"SOBRECARREGADO")</x:f>
        <x:v>2</x:v>
      </x:c>
      <x:c r="M6" s="62"/>
      <x:c r="N6" s="41"/>
    </x:row>
    <x:row r="7">
      <x:c r="A7" s="42"/>
      <x:c r="B7" s="43"/>
      <x:c r="C7" s="53"/>
      <x:c r="D7" s="54"/>
      <x:c r="E7" s="55"/>
      <x:c r="F7" s="53"/>
      <x:c r="G7" s="54"/>
      <x:c r="H7" s="55"/>
      <x:c r="I7" s="59"/>
      <x:c r="J7" s="60"/>
      <x:c r="K7" s="61"/>
      <x:c r="L7" s="42"/>
      <x:c r="M7" s="63"/>
      <x:c r="N7" s="43"/>
    </x:row>
    <x:row r="9" ht="38" customHeight="1">
      <x:c r="A9" s="65" t="str">
        <x:v>PRIMEIROS 6 COLABORADORES</x:v>
      </x:c>
      <x:c r="B9" s="65" t="str">
        <x:v>CARGA POR COLABORADOR</x:v>
      </x:c>
      <x:c r="C9" s="65" t="str">
        <x:v>CARGA POR COLABORADOR</x:v>
      </x:c>
      <x:c r="D9" s="65" t="str">
        <x:v>CARGA POR COLABORADOR</x:v>
      </x:c>
      <x:c r="E9" s="65" t="str">
        <x:v>CARGA POR COLABORADOR</x:v>
      </x:c>
      <x:c r="F9" s="65" t="str">
        <x:v>CARGA POR COLABORADOR</x:v>
      </x:c>
      <x:c r="G9" s="65" t="str">
        <x:v>CARGA POR COLABORADOR</x:v>
      </x:c>
      <x:c r="I9" s="12" t="str">
        <x:v>Colaborador</x:v>
      </x:c>
      <x:c r="J9" s="12" t="str">
        <x:v>Capacidade</x:v>
      </x:c>
      <x:c r="K9" s="12" t="str">
        <x:v>Alocadas</x:v>
      </x:c>
    </x:row>
    <x:row r="10" ht="38" customHeight="1">
      <x:c r="A10" s="12" t="str">
        <x:v>Colaborador</x:v>
      </x:c>
      <x:c r="B10" s="12" t="str">
        <x:v>Capacidade</x:v>
      </x:c>
      <x:c r="C10" s="12" t="str">
        <x:v>Alocadas</x:v>
      </x:c>
      <x:c r="D10" s="12" t="str">
        <x:v>Utilização</x:v>
      </x:c>
      <x:c r="E10" s="12" t="str">
        <x:v>Saldo</x:v>
      </x:c>
      <x:c r="F10" s="12" t="str">
        <x:v>Status</x:v>
      </x:c>
      <x:c r="G10" s="12" t="str">
        <x:v>Custo planejado</x:v>
      </x:c>
      <x:c r="I10" t="str">
        <x:f>A11</x:f>
        <x:v>Ana Lima</x:v>
      </x:c>
      <x:c r="J10" t="n">
        <x:f>B11</x:f>
        <x:v>40</x:v>
      </x:c>
      <x:c r="K10" t="n">
        <x:f>C11</x:f>
        <x:v>37</x:v>
      </x:c>
    </x:row>
    <x:row r="11">
      <x:c r="A11" s="66" t="str">
        <x:f>Equipe!A5</x:f>
        <x:v>Ana Lima</x:v>
      </x:c>
      <x:c r="B11" s="67" t="n">
        <x:f>Equipe!F5</x:f>
        <x:v>40</x:v>
      </x:c>
      <x:c r="C11" s="67" t="n">
        <x:f>Equipe!G5</x:f>
        <x:v>37</x:v>
      </x:c>
      <x:c r="D11" s="68" t="n">
        <x:f>Equipe!H5</x:f>
        <x:v>0.925</x:v>
      </x:c>
      <x:c r="E11" s="67" t="n">
        <x:f>Equipe!I5</x:f>
        <x:v>3</x:v>
      </x:c>
      <x:c r="F11" s="67" t="str">
        <x:f>Equipe!J5</x:f>
        <x:v>ATENÇÃO</x:v>
      </x:c>
      <x:c r="G11" s="69" t="n">
        <x:f>Equipe!L5</x:f>
        <x:v>2516</x:v>
      </x:c>
      <x:c r="I11" t="str">
        <x:f>A12</x:f>
        <x:v>Bruno Reis</x:v>
      </x:c>
      <x:c r="J11" t="n">
        <x:f>B12</x:f>
        <x:v>32</x:v>
      </x:c>
      <x:c r="K11" t="n">
        <x:f>C12</x:f>
        <x:v>38</x:v>
      </x:c>
    </x:row>
    <x:row r="12">
      <x:c r="A12" s="66" t="str">
        <x:f>Equipe!A6</x:f>
        <x:v>Bruno Reis</x:v>
      </x:c>
      <x:c r="B12" s="67" t="n">
        <x:f>Equipe!F6</x:f>
        <x:v>32</x:v>
      </x:c>
      <x:c r="C12" s="67" t="n">
        <x:f>Equipe!G6</x:f>
        <x:v>38</x:v>
      </x:c>
      <x:c r="D12" s="68" t="n">
        <x:f>Equipe!H6</x:f>
        <x:v>1.1875</x:v>
      </x:c>
      <x:c r="E12" s="67" t="n">
        <x:f>Equipe!I6</x:f>
        <x:v>-6</x:v>
      </x:c>
      <x:c r="F12" s="67" t="str">
        <x:f>Equipe!J6</x:f>
        <x:v>SOBRECARREGADO</x:v>
      </x:c>
      <x:c r="G12" s="69" t="n">
        <x:f>Equipe!L6</x:f>
        <x:v>3496</x:v>
      </x:c>
      <x:c r="I12" t="str">
        <x:f>A13</x:f>
        <x:v>Carla Souza</x:v>
      </x:c>
      <x:c r="J12" t="n">
        <x:f>B13</x:f>
        <x:v>40</x:v>
      </x:c>
      <x:c r="K12" t="n">
        <x:f>C13</x:f>
        <x:v>25</x:v>
      </x:c>
    </x:row>
    <x:row r="13">
      <x:c r="A13" s="66" t="str">
        <x:f>Equipe!A7</x:f>
        <x:v>Carla Souza</x:v>
      </x:c>
      <x:c r="B13" s="67" t="n">
        <x:f>Equipe!F7</x:f>
        <x:v>40</x:v>
      </x:c>
      <x:c r="C13" s="67" t="n">
        <x:f>Equipe!G7</x:f>
        <x:v>25</x:v>
      </x:c>
      <x:c r="D13" s="68" t="n">
        <x:f>Equipe!H7</x:f>
        <x:v>0.625</x:v>
      </x:c>
      <x:c r="E13" s="67" t="n">
        <x:f>Equipe!I7</x:f>
        <x:v>15</x:v>
      </x:c>
      <x:c r="F13" s="67" t="str">
        <x:f>Equipe!J7</x:f>
        <x:v>EQUILIBRADO</x:v>
      </x:c>
      <x:c r="G13" s="69" t="n">
        <x:f>Equipe!L7</x:f>
        <x:v>1600</x:v>
      </x:c>
      <x:c r="I13" t="str">
        <x:f>A14</x:f>
        <x:v>Diego Alves</x:v>
      </x:c>
      <x:c r="J13" t="n">
        <x:f>B14</x:f>
        <x:v>30</x:v>
      </x:c>
      <x:c r="K13" t="n">
        <x:f>C14</x:f>
        <x:v>33</x:v>
      </x:c>
    </x:row>
    <x:row r="14">
      <x:c r="A14" s="66" t="str">
        <x:f>Equipe!A8</x:f>
        <x:v>Diego Alves</x:v>
      </x:c>
      <x:c r="B14" s="67" t="n">
        <x:f>Equipe!F8</x:f>
        <x:v>30</x:v>
      </x:c>
      <x:c r="C14" s="67" t="n">
        <x:f>Equipe!G8</x:f>
        <x:v>33</x:v>
      </x:c>
      <x:c r="D14" s="68" t="n">
        <x:f>Equipe!H8</x:f>
        <x:v>1.1</x:v>
      </x:c>
      <x:c r="E14" s="67" t="n">
        <x:f>Equipe!I8</x:f>
        <x:v>-3</x:v>
      </x:c>
      <x:c r="F14" s="67" t="str">
        <x:f>Equipe!J8</x:f>
        <x:v>SOBRECARREGADO</x:v>
      </x:c>
      <x:c r="G14" s="69" t="n">
        <x:f>Equipe!L8</x:f>
        <x:v>3630</x:v>
      </x:c>
      <x:c r="I14" t="str">
        <x:f>A15</x:f>
        <x:v>Elisa Moraes</x:v>
      </x:c>
      <x:c r="J14" t="n">
        <x:f>B15</x:f>
        <x:v>40</x:v>
      </x:c>
      <x:c r="K14" t="n">
        <x:f>C15</x:f>
        <x:v>20</x:v>
      </x:c>
    </x:row>
    <x:row r="15">
      <x:c r="A15" s="66" t="str">
        <x:f>Equipe!A9</x:f>
        <x:v>Elisa Moraes</x:v>
      </x:c>
      <x:c r="B15" s="67" t="n">
        <x:f>Equipe!F9</x:f>
        <x:v>40</x:v>
      </x:c>
      <x:c r="C15" s="67" t="n">
        <x:f>Equipe!G9</x:f>
        <x:v>20</x:v>
      </x:c>
      <x:c r="D15" s="68" t="n">
        <x:f>Equipe!H9</x:f>
        <x:v>0.5</x:v>
      </x:c>
      <x:c r="E15" s="67" t="n">
        <x:f>Equipe!I9</x:f>
        <x:v>20</x:v>
      </x:c>
      <x:c r="F15" s="67" t="str">
        <x:f>Equipe!J9</x:f>
        <x:v>CAPACIDADE LIVRE</x:v>
      </x:c>
      <x:c r="G15" s="69" t="n">
        <x:f>Equipe!L9</x:f>
        <x:v>1560</x:v>
      </x:c>
      <x:c r="I15" t="str">
        <x:f>A16</x:f>
        <x:v>Fábio Nunes</x:v>
      </x:c>
      <x:c r="J15" t="n">
        <x:f>B16</x:f>
        <x:v>40</x:v>
      </x:c>
      <x:c r="K15" t="n">
        <x:f>C16</x:f>
        <x:v>35</x:v>
      </x:c>
    </x:row>
    <x:row r="16">
      <x:c r="A16" s="66" t="str">
        <x:f>Equipe!A10</x:f>
        <x:v>Fábio Nunes</x:v>
      </x:c>
      <x:c r="B16" s="67" t="n">
        <x:f>Equipe!F10</x:f>
        <x:v>40</x:v>
      </x:c>
      <x:c r="C16" s="67" t="n">
        <x:f>Equipe!G10</x:f>
        <x:v>35</x:v>
      </x:c>
      <x:c r="D16" s="68" t="n">
        <x:f>Equipe!H10</x:f>
        <x:v>0.875</x:v>
      </x:c>
      <x:c r="E16" s="67" t="n">
        <x:f>Equipe!I10</x:f>
        <x:v>5</x:v>
      </x:c>
      <x:c r="F16" s="67" t="str">
        <x:f>Equipe!J10</x:f>
        <x:v>ATENÇÃO</x:v>
      </x:c>
      <x:c r="G16" s="69" t="n">
        <x:f>Equipe!L10</x:f>
        <x:v>2975</x:v>
      </x:c>
    </x:row>
    <x:row r="19">
      <x:c r="A19" s="65" t="str">
        <x:v>COBERTURA DAS PRIMEIRAS 5 DEMANDAS</x:v>
      </x:c>
      <x:c r="B19" s="65" t="str">
        <x:v>DEMANDAS QUE EXIGEM DECISÃO</x:v>
      </x:c>
      <x:c r="C19" s="65" t="str">
        <x:v>DEMANDAS QUE EXIGEM DECISÃO</x:v>
      </x:c>
      <x:c r="D19" s="65" t="str">
        <x:v>DEMANDAS QUE EXIGEM DECISÃO</x:v>
      </x:c>
      <x:c r="E19" s="65" t="str">
        <x:v>DEMANDAS QUE EXIGEM DECISÃO</x:v>
      </x:c>
      <x:c r="F19" s="65" t="str">
        <x:v>DEMANDAS QUE EXIGEM DECISÃO</x:v>
      </x:c>
      <x:c r="G19" s="65" t="str">
        <x:v>DEMANDAS QUE EXIGEM DECISÃO</x:v>
      </x:c>
    </x:row>
    <x:row r="20" ht="38" customHeight="1">
      <x:c r="A20" s="12" t="str">
        <x:v>ID</x:v>
      </x:c>
      <x:c r="B20" s="12" t="str">
        <x:v>Entrega</x:v>
      </x:c>
      <x:c r="C20" s="12" t="str">
        <x:v>Responsável</x:v>
      </x:c>
      <x:c r="D20" s="12" t="str">
        <x:v>Horas restantes</x:v>
      </x:c>
      <x:c r="E20" s="12" t="str">
        <x:v>Alocadas</x:v>
      </x:c>
      <x:c r="F20" s="12" t="str">
        <x:v>Saldo cobertura</x:v>
      </x:c>
      <x:c r="G20" s="12" t="str">
        <x:v>Prazo</x:v>
      </x:c>
    </x:row>
    <x:row r="21">
      <x:c r="A21" s="66" t="str">
        <x:f>Demandas!A5</x:f>
        <x:v>DEM-001</x:v>
      </x:c>
      <x:c r="B21" s="67" t="str">
        <x:f>Demandas!C5</x:f>
        <x:v>Consolidar resultado gerencial</x:v>
      </x:c>
      <x:c r="C21" s="67" t="str">
        <x:f>Demandas!F5</x:f>
        <x:v>Ana Lima</x:v>
      </x:c>
      <x:c r="D21" s="135" t="n">
        <x:f>Demandas!L5</x:f>
        <x:v>18</x:v>
      </x:c>
      <x:c r="E21" s="135" t="n">
        <x:f>Demandas!M5</x:f>
        <x:v>37</x:v>
      </x:c>
      <x:c r="F21" s="135" t="n">
        <x:f>Demandas!N5</x:f>
        <x:v>-19</x:v>
      </x:c>
      <x:c r="G21" s="70" t="str">
        <x:f>Demandas!O5</x:f>
        <x:v>VENCE EM 3 DIAS</x:v>
      </x:c>
    </x:row>
    <x:row r="22">
      <x:c r="A22" s="66" t="str">
        <x:f>Demandas!A6</x:f>
        <x:v>DEM-002</x:v>
      </x:c>
      <x:c r="B22" s="67" t="str">
        <x:f>Demandas!C6</x:f>
        <x:v>Redesenhar fluxo de expedição</x:v>
      </x:c>
      <x:c r="C22" s="67" t="str">
        <x:f>Demandas!F6</x:f>
        <x:v>Bruno Reis</x:v>
      </x:c>
      <x:c r="D22" s="135" t="n">
        <x:f>Demandas!L6</x:f>
        <x:v>33</x:v>
      </x:c>
      <x:c r="E22" s="135" t="n">
        <x:f>Demandas!M6</x:f>
        <x:v>20</x:v>
      </x:c>
      <x:c r="F22" s="135" t="n">
        <x:f>Demandas!N6</x:f>
        <x:v>13</x:v>
      </x:c>
      <x:c r="G22" s="70" t="str">
        <x:f>Demandas!O6</x:f>
        <x:v>NO PRAZO</x:v>
      </x:c>
      <x:c r="I22" s="89" t="str">
        <x:v>Decisão recomendada: redistribua horas dos profissionais sobrecarregados e proteja entregas próximas do prazo. No saldo de cobertura, valor positivo indica horas ainda sem alocação; valor negativo indica horas alocadas acima do esforço restante. Evite preencher 100% da capacidade planejada: preserve margem para suporte e imprevistos.</x:v>
      </x:c>
      <x:c r="J22" s="90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K22" s="90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L22" s="90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M22" s="90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N22" s="91" t="str">
        <x:v>Decisão recomendada: redistribua horas dos profissionais sobrecarregados, proteja as entregas atrasadas ou próximas do prazo e evite preencher 100% da capacidade com trabalho planejado — reserve margem para imprevistos.</x:v>
      </x:c>
    </x:row>
    <x:row r="23">
      <x:c r="A23" s="66" t="str">
        <x:f>Demandas!A7</x:f>
        <x:v>DEM-003</x:v>
      </x:c>
      <x:c r="B23" s="67" t="str">
        <x:f>Demandas!C7</x:f>
        <x:v>Fechar vaga administrativa</x:v>
      </x:c>
      <x:c r="C23" s="67" t="str">
        <x:f>Demandas!F7</x:f>
        <x:v>Carla Souza</x:v>
      </x:c>
      <x:c r="D23" s="135" t="n">
        <x:f>Demandas!L7</x:f>
        <x:v>14</x:v>
      </x:c>
      <x:c r="E23" s="135" t="n">
        <x:f>Demandas!M7</x:f>
        <x:v>15</x:v>
      </x:c>
      <x:c r="F23" s="135" t="n">
        <x:f>Demandas!N7</x:f>
        <x:v>-1</x:v>
      </x:c>
      <x:c r="G23" s="70" t="str">
        <x:f>Demandas!O7</x:f>
        <x:v>NO PRAZO</x:v>
      </x:c>
      <x:c r="I23" s="92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J23" s="93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K23" s="93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L23" s="93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M23" s="93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N23" s="94" t="str">
        <x:v>Decisão recomendada: redistribua horas dos profissionais sobrecarregados, proteja as entregas atrasadas ou próximas do prazo e evite preencher 100% da capacidade com trabalho planejado — reserve margem para imprevistos.</x:v>
      </x:c>
    </x:row>
    <x:row r="24">
      <x:c r="A24" s="66" t="str">
        <x:f>Demandas!A8</x:f>
        <x:v>DEM-004</x:v>
      </x:c>
      <x:c r="B24" s="67" t="str">
        <x:f>Demandas!C8</x:f>
        <x:v>Entregar módulo de solicitações</x:v>
      </x:c>
      <x:c r="C24" s="67" t="str">
        <x:f>Demandas!F8</x:f>
        <x:v>Diego Alves</x:v>
      </x:c>
      <x:c r="D24" s="135" t="n">
        <x:f>Demandas!L8</x:f>
        <x:v>24.000000000000004</x:v>
      </x:c>
      <x:c r="E24" s="135" t="n">
        <x:f>Demandas!M8</x:f>
        <x:v>16</x:v>
      </x:c>
      <x:c r="F24" s="135" t="n">
        <x:f>Demandas!N8</x:f>
        <x:v>8.000000000000004</x:v>
      </x:c>
      <x:c r="G24" s="70" t="str">
        <x:f>Demandas!O8</x:f>
        <x:v>VENCE EM 3 DIAS</x:v>
      </x:c>
      <x:c r="I24" s="92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J24" s="93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K24" s="93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L24" s="93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M24" s="93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N24" s="94" t="str">
        <x:v>Decisão recomendada: redistribua horas dos profissionais sobrecarregados, proteja as entregas atrasadas ou próximas do prazo e evite preencher 100% da capacidade com trabalho planejado — reserve margem para imprevistos.</x:v>
      </x:c>
    </x:row>
    <x:row r="25">
      <x:c r="A25" s="66" t="str">
        <x:f>Demandas!A9</x:f>
        <x:v>DEM-005</x:v>
      </x:c>
      <x:c r="B25" s="67" t="str">
        <x:f>Demandas!C9</x:f>
        <x:v>Criar materiais e calendário</x:v>
      </x:c>
      <x:c r="C25" s="67" t="str">
        <x:f>Demandas!F9</x:f>
        <x:v>Elisa Moraes</x:v>
      </x:c>
      <x:c r="D25" s="135" t="n">
        <x:f>Demandas!L9</x:f>
        <x:v>21.599999999999998</x:v>
      </x:c>
      <x:c r="E25" s="135" t="n">
        <x:f>Demandas!M9</x:f>
        <x:v>20</x:v>
      </x:c>
      <x:c r="F25" s="135" t="n">
        <x:f>Demandas!N9</x:f>
        <x:v>1.5999999999999979</x:v>
      </x:c>
      <x:c r="G25" s="70" t="str">
        <x:f>Demandas!O9</x:f>
        <x:v>NO PRAZO</x:v>
      </x:c>
      <x:c r="I25" s="95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J25" s="96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K25" s="96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L25" s="96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M25" s="96" t="str">
        <x:v>Decisão recomendada: redistribua horas dos profissionais sobrecarregados, proteja as entregas atrasadas ou próximas do prazo e evite preencher 100% da capacidade com trabalho planejado — reserve margem para imprevistos.</x:v>
      </x:c>
      <x:c r="N25" s="97" t="str">
        <x:v>Decisão recomendada: redistribua horas dos profissionais sobrecarregados, proteja as entregas atrasadas ou próximas do prazo e evite preencher 100% da capacidade com trabalho planejado — reserve margem para imprevistos.</x:v>
      </x:c>
    </x:row>
  </x:sheetData>
  <x:mergeCells>
    <x:mergeCell ref="A1:N1"/>
    <x:mergeCell ref="A2:N2"/>
    <x:mergeCell ref="A5:B5"/>
    <x:mergeCell ref="A6:B7"/>
    <x:mergeCell ref="C5:E5"/>
    <x:mergeCell ref="C6:E7"/>
    <x:mergeCell ref="F5:H5"/>
    <x:mergeCell ref="F6:H7"/>
    <x:mergeCell ref="I5:K5"/>
    <x:mergeCell ref="I6:K7"/>
    <x:mergeCell ref="L5:N5"/>
    <x:mergeCell ref="L6:N7"/>
    <x:mergeCell ref="A9:G9"/>
    <x:mergeCell ref="A19:G19"/>
    <x:mergeCell ref="I22:N25"/>
    <x:mergeCell ref="F3:N3"/>
  </x:mergeCells>
  <x:conditionalFormatting sqref="F11:F16">
    <x:cfRule type="containsText" dxfId="9" priority="1" operator="containsText" text="SOBRECARREGADO"/>
    <x:cfRule type="containsText" dxfId="10" priority="2" operator="containsText" text="ATENÇÃO"/>
    <x:cfRule type="containsText" dxfId="11" priority="3" operator="containsText" text="EQUILIBRADO"/>
  </x:conditionalFormatting>
  <x:conditionalFormatting sqref="F21:F25">
    <x:cfRule type="cellIs" dxfId="12" priority="4" operator="greaterThan">
      <x:formula>0</x:formula>
    </x:cfRule>
  </x:conditionalFormatting>
  <x:conditionalFormatting sqref="G21:G25">
    <x:cfRule type="containsText" dxfId="13" priority="5" operator="containsText" text="ATRASADA"/>
    <x:cfRule type="containsText" dxfId="14" priority="6" operator="containsText" text="VENCE"/>
  </x:conditionalFormatting>
  <x:pageMargins left="0.7" right="0.7" top="0.75" bottom="0.75" header="0.3" footer="0.3"/>
  <x:drawing xmlns:r="http://schemas.openxmlformats.org/officeDocument/2006/relationships" r:id="Rfe7d6674a1bb4dd8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7" hidden="0" customWidth="1"/>
    <x:col min="3" max="3" width="20" hidden="0" customWidth="1"/>
    <x:col min="4" max="4" width="19" hidden="0" customWidth="1"/>
    <x:col min="5" max="5" width="21" hidden="0" customWidth="1"/>
    <x:col min="6" max="6" width="20" hidden="0" customWidth="1"/>
    <x:col min="7" max="7" width="16" hidden="0" customWidth="1"/>
    <x:col min="8" max="8" width="13" hidden="0" customWidth="1"/>
    <x:col min="9" max="9" width="19" hidden="0" customWidth="1"/>
    <x:col min="10" max="10" width="20" hidden="0" customWidth="1"/>
    <x:col min="11" max="11" width="14" hidden="0" customWidth="1"/>
    <x:col min="12" max="12" width="18" hidden="0" customWidth="1"/>
    <x:col min="13" max="13" width="11" hidden="0" customWidth="1"/>
  </x:cols>
  <x:sheetData>
    <x:row r="1" ht="34" customHeight="1">
      <x:c r="A1" s="3" t="str">
        <x:v>CAPACIDADE DA EQUIPE</x:v>
      </x:c>
      <x:c r="B1" s="3" t="str">
        <x:v>CAPACIDADE DA EQUIPE</x:v>
      </x:c>
      <x:c r="C1" s="3" t="str">
        <x:v>CAPACIDADE DA EQUIPE</x:v>
      </x:c>
      <x:c r="D1" s="3" t="str">
        <x:v>CAPACIDADE DA EQUIPE</x:v>
      </x:c>
      <x:c r="E1" s="3" t="str">
        <x:v>CAPACIDADE DA EQUIPE</x:v>
      </x:c>
      <x:c r="F1" s="3" t="str">
        <x:v>CAPACIDADE DA EQUIPE</x:v>
      </x:c>
      <x:c r="G1" s="3" t="str">
        <x:v>CAPACIDADE DA EQUIPE</x:v>
      </x:c>
      <x:c r="H1" s="3" t="str">
        <x:v>CAPACIDADE DA EQUIPE</x:v>
      </x:c>
      <x:c r="I1" s="3" t="str">
        <x:v>CAPACIDADE DA EQUIPE</x:v>
      </x:c>
      <x:c r="J1" s="3" t="str">
        <x:v>CAPACIDADE DA EQUIPE</x:v>
      </x:c>
      <x:c r="K1" s="3" t="str">
        <x:v>CAPACIDADE DA EQUIPE</x:v>
      </x:c>
      <x:c r="L1" s="3" t="str">
        <x:v>CAPACIDADE DA EQUIPE</x:v>
      </x:c>
      <x:c r="M1" s="3" t="str">
        <x:v>CAPACIDADE DA EQUIPE</x:v>
      </x:c>
    </x:row>
    <x:row r="2">
      <x:c r="A2" s="6" t="str">
        <x:v>Preencha os campos amarelos. Capacidade disponível, horas alocadas, utilização e sobrecarga são calculadas para o período do Dashboard.</x:v>
      </x:c>
      <x:c r="B2" s="6" t="str">
        <x:v>Preencha os campos amarelos. Capacidade disponível, horas alocadas, utilização e sobrecarga são calculadas para o período do Dashboard.</x:v>
      </x:c>
      <x:c r="C2" s="6" t="str">
        <x:v>Preencha os campos amarelos. Capacidade disponível, horas alocadas, utilização e sobrecarga são calculadas para o período do Dashboard.</x:v>
      </x:c>
      <x:c r="D2" s="6" t="str">
        <x:v>Preencha os campos amarelos. Capacidade disponível, horas alocadas, utilização e sobrecarga são calculadas para o período do Dashboard.</x:v>
      </x:c>
      <x:c r="E2" s="6" t="str">
        <x:v>Preencha os campos amarelos. Capacidade disponível, horas alocadas, utilização e sobrecarga são calculadas para o período do Dashboard.</x:v>
      </x:c>
      <x:c r="F2" s="6" t="str">
        <x:v>Preencha os campos amarelos. Capacidade disponível, horas alocadas, utilização e sobrecarga são calculadas para o período do Dashboard.</x:v>
      </x:c>
      <x:c r="G2" s="6" t="str">
        <x:v>Preencha os campos amarelos. Capacidade disponível, horas alocadas, utilização e sobrecarga são calculadas para o período do Dashboard.</x:v>
      </x:c>
      <x:c r="H2" s="6" t="str">
        <x:v>Preencha os campos amarelos. Capacidade disponível, horas alocadas, utilização e sobrecarga são calculadas para o período do Dashboard.</x:v>
      </x:c>
      <x:c r="I2" s="6" t="str">
        <x:v>Preencha os campos amarelos. Capacidade disponível, horas alocadas, utilização e sobrecarga são calculadas para o período do Dashboard.</x:v>
      </x:c>
      <x:c r="J2" s="6" t="str">
        <x:v>Preencha os campos amarelos. Capacidade disponível, horas alocadas, utilização e sobrecarga são calculadas para o período do Dashboard.</x:v>
      </x:c>
      <x:c r="K2" s="6" t="str">
        <x:v>Preencha os campos amarelos. Capacidade disponível, horas alocadas, utilização e sobrecarga são calculadas para o período do Dashboard.</x:v>
      </x:c>
      <x:c r="L2" s="6" t="str">
        <x:v>Preencha os campos amarelos. Capacidade disponível, horas alocadas, utilização e sobrecarga são calculadas para o período do Dashboard.</x:v>
      </x:c>
      <x:c r="M2" s="6" t="str">
        <x:v>Preencha os campos amarelos. Capacidade disponível, horas alocadas, utilização e sobrecarga são calculadas para o período do Dashboard.</x:v>
      </x:c>
    </x:row>
    <x:row r="4" ht="38" customHeight="1">
      <x:c r="A4" s="12" t="str">
        <x:v>Colaborador</x:v>
      </x:c>
      <x:c r="B4" s="12" t="str">
        <x:v>Área</x:v>
      </x:c>
      <x:c r="C4" s="12" t="str">
        <x:v>Função</x:v>
      </x:c>
      <x:c r="D4" s="12" t="str">
        <x:v>Capacidade semanal (h)</x:v>
      </x:c>
      <x:c r="E4" s="12" t="str">
        <x:v>Ausências no período (h)</x:v>
      </x:c>
      <x:c r="F4" s="12" t="str">
        <x:v>Capacidade disponível</x:v>
      </x:c>
      <x:c r="G4" s="12" t="str">
        <x:v>Horas alocadas</x:v>
      </x:c>
      <x:c r="H4" s="12" t="str">
        <x:v>Utilização</x:v>
      </x:c>
      <x:c r="I4" s="12" t="str">
        <x:v>Saldo de capacidade</x:v>
      </x:c>
      <x:c r="J4" s="12" t="str">
        <x:v>Status da carga</x:v>
      </x:c>
      <x:c r="K4" s="12" t="str">
        <x:v>Custo/hora</x:v>
      </x:c>
      <x:c r="L4" s="12" t="str">
        <x:v>Custo planejado</x:v>
      </x:c>
      <x:c r="M4" s="12" t="str">
        <x:v>Ativo?</x:v>
      </x:c>
    </x:row>
    <x:row r="5">
      <x:c r="A5" s="13" t="str">
        <x:v>Ana Lima</x:v>
      </x:c>
      <x:c r="B5" s="13" t="str">
        <x:v>Financeiro</x:v>
      </x:c>
      <x:c r="C5" s="13" t="str">
        <x:v>Analista</x:v>
      </x:c>
      <x:c r="D5" s="13" t="n">
        <x:v>40</x:v>
      </x:c>
      <x:c r="E5" s="13" t="n">
        <x:v>0</x:v>
      </x:c>
      <x:c r="F5" t="n">
        <x:f>IF(A5="","",IF(M5="NÃO",0,IF(OR(COUNTIF($A$5:$A$104,A5)&lt;&gt;1,NOT(ISNUMBER(D5)),D5&lt;0,NOT(ISNUMBER(E5)),E5&lt;0,NOT(ISNUMBER(K5)),K5&lt;0,AND(M5&lt;&gt;"SIM",M5&lt;&gt;"NÃO")),"",MAX(0,D5-E5))))</x:f>
        <x:v>40</x:v>
      </x:c>
      <x:c r="G5" t="n">
        <x:f>IF(A5="","",IF(M5="NÃO",0,IF(OR(OR(COUNTIF($A$5:$A$104,A5)&lt;&gt;1,NOT(ISNUMBER(D5)),D5&lt;0,NOT(ISNUMBER(E5)),E5&lt;0,NOT(ISNUMBER(K5)),K5&lt;0,AND(M5&lt;&gt;"SIM",M5&lt;&gt;"NÃO")),OR(NOT(ISNUMBER(Dashboard!$B$3)),Dashboard!$B$3&lt;=0),COUNTIFS(Alocacoes!$D$5:$D$204,A5,Alocacoes!$J$5:$J$204,"REVISAR DADOS")&gt;0),"",SUMIFS(Alocacoes!$E$5:$E$204,Alocacoes!$D$5:$D$204,A5,Alocacoes!$B$5:$B$204,"&gt;="&amp;Dashboard!$B$3,Alocacoes!$B$5:$B$204,"&lt;"&amp;Dashboard!$D$3+1,Alocacoes!$J$5:$J$204,"VÁLIDA"))))</x:f>
        <x:v>37</x:v>
      </x:c>
      <x:c r="H5" s="14" t="n">
        <x:f>IF(A5="","",IF(AND(ISNUMBER(F5),ISNUMBER(G5),F5&gt;0),G5/F5,""))</x:f>
        <x:v>0.925</x:v>
      </x:c>
      <x:c r="I5" t="n">
        <x:f>IF(A5="","",IF(AND(ISNUMBER(F5),ISNUMBER(G5)),F5-G5,""))</x:f>
        <x:v>3</x:v>
      </x:c>
      <x:c r="J5" t="str">
        <x:f>IF(A5="","",IF(M5="NÃO","INATIVO",IF(OR(OR(COUNTIF($A$5:$A$104,A5)&lt;&gt;1,NOT(ISNUMBER(D5)),D5&lt;0,NOT(ISNUMBER(E5)),E5&lt;0,NOT(ISNUMBER(K5)),K5&lt;0,AND(M5&lt;&gt;"SIM",M5&lt;&gt;"NÃO")),NOT(ISNUMBER(G5))),"REVISAR DADOS",IF(F5=0,IF(G5&gt;0,"SOBRECARREGADO","SEM CAPACIDADE"),IF(H5&gt;1,"SOBRECARREGADO",IF(H5&gt;=0.85,"ATENÇÃO",IF(H5&gt;=0.6,"EQUILIBRADO","CAPACIDADE LIVRE")))))))</x:f>
        <x:v>ATENÇÃO</x:v>
      </x:c>
      <x:c r="K5" s="15" t="n">
        <x:v>68</x:v>
      </x:c>
      <x:c r="L5" s="16" t="n">
        <x:f>IF(A5="","",IF(AND(ISNUMBER(G5),ISNUMBER(K5),K5&gt;=0),G5*K5,""))</x:f>
        <x:v>2516</x:v>
      </x:c>
      <x:c r="M5" s="13" t="str">
        <x:v>SIM</x:v>
      </x:c>
    </x:row>
    <x:row r="6">
      <x:c r="A6" s="13" t="str">
        <x:v>Bruno Reis</x:v>
      </x:c>
      <x:c r="B6" s="13" t="str">
        <x:v>Operações</x:v>
      </x:c>
      <x:c r="C6" s="13" t="str">
        <x:v>Coordenador</x:v>
      </x:c>
      <x:c r="D6" s="13" t="n">
        <x:v>40</x:v>
      </x:c>
      <x:c r="E6" s="13" t="n">
        <x:v>8</x:v>
      </x:c>
      <x:c r="F6" t="n">
        <x:f>IF(A6="","",IF(M6="NÃO",0,IF(OR(COUNTIF($A$5:$A$104,A6)&lt;&gt;1,NOT(ISNUMBER(D6)),D6&lt;0,NOT(ISNUMBER(E6)),E6&lt;0,NOT(ISNUMBER(K6)),K6&lt;0,AND(M6&lt;&gt;"SIM",M6&lt;&gt;"NÃO")),"",MAX(0,D6-E6))))</x:f>
        <x:v>32</x:v>
      </x:c>
      <x:c r="G6" t="n">
        <x:f>IF(A6="","",IF(M6="NÃO",0,IF(OR(OR(COUNTIF($A$5:$A$104,A6)&lt;&gt;1,NOT(ISNUMBER(D6)),D6&lt;0,NOT(ISNUMBER(E6)),E6&lt;0,NOT(ISNUMBER(K6)),K6&lt;0,AND(M6&lt;&gt;"SIM",M6&lt;&gt;"NÃO")),OR(NOT(ISNUMBER(Dashboard!$B$3)),Dashboard!$B$3&lt;=0),COUNTIFS(Alocacoes!$D$5:$D$204,A6,Alocacoes!$J$5:$J$204,"REVISAR DADOS")&gt;0),"",SUMIFS(Alocacoes!$E$5:$E$204,Alocacoes!$D$5:$D$204,A6,Alocacoes!$B$5:$B$204,"&gt;="&amp;Dashboard!$B$3,Alocacoes!$B$5:$B$204,"&lt;"&amp;Dashboard!$D$3+1,Alocacoes!$J$5:$J$204,"VÁLIDA"))))</x:f>
        <x:v>38</x:v>
      </x:c>
      <x:c r="H6" s="14" t="n">
        <x:f>IF(A6="","",IF(AND(ISNUMBER(F6),ISNUMBER(G6),F6&gt;0),G6/F6,""))</x:f>
        <x:v>1.1875</x:v>
      </x:c>
      <x:c r="I6" t="n">
        <x:f>IF(A6="","",IF(AND(ISNUMBER(F6),ISNUMBER(G6)),F6-G6,""))</x:f>
        <x:v>-6</x:v>
      </x:c>
      <x:c r="J6" t="str">
        <x:f>IF(A6="","",IF(M6="NÃO","INATIVO",IF(OR(OR(COUNTIF($A$5:$A$104,A6)&lt;&gt;1,NOT(ISNUMBER(D6)),D6&lt;0,NOT(ISNUMBER(E6)),E6&lt;0,NOT(ISNUMBER(K6)),K6&lt;0,AND(M6&lt;&gt;"SIM",M6&lt;&gt;"NÃO")),NOT(ISNUMBER(G6))),"REVISAR DADOS",IF(F6=0,IF(G6&gt;0,"SOBRECARREGADO","SEM CAPACIDADE"),IF(H6&gt;1,"SOBRECARREGADO",IF(H6&gt;=0.85,"ATENÇÃO",IF(H6&gt;=0.6,"EQUILIBRADO","CAPACIDADE LIVRE")))))))</x:f>
        <x:v>SOBRECARREGADO</x:v>
      </x:c>
      <x:c r="K6" s="15" t="n">
        <x:v>92</x:v>
      </x:c>
      <x:c r="L6" s="16" t="n">
        <x:f>IF(A6="","",IF(AND(ISNUMBER(G6),ISNUMBER(K6),K6&gt;=0),G6*K6,""))</x:f>
        <x:v>3496</x:v>
      </x:c>
      <x:c r="M6" s="13" t="str">
        <x:v>SIM</x:v>
      </x:c>
    </x:row>
    <x:row r="7">
      <x:c r="A7" s="13" t="str">
        <x:v>Carla Souza</x:v>
      </x:c>
      <x:c r="B7" s="13" t="str">
        <x:v>RH</x:v>
      </x:c>
      <x:c r="C7" s="13" t="str">
        <x:v>Analista</x:v>
      </x:c>
      <x:c r="D7" s="13" t="n">
        <x:v>40</x:v>
      </x:c>
      <x:c r="E7" s="13" t="n">
        <x:v>0</x:v>
      </x:c>
      <x:c r="F7" t="n">
        <x:f>IF(A7="","",IF(M7="NÃO",0,IF(OR(COUNTIF($A$5:$A$104,A7)&lt;&gt;1,NOT(ISNUMBER(D7)),D7&lt;0,NOT(ISNUMBER(E7)),E7&lt;0,NOT(ISNUMBER(K7)),K7&lt;0,AND(M7&lt;&gt;"SIM",M7&lt;&gt;"NÃO")),"",MAX(0,D7-E7))))</x:f>
        <x:v>40</x:v>
      </x:c>
      <x:c r="G7" t="n">
        <x:f>IF(A7="","",IF(M7="NÃO",0,IF(OR(OR(COUNTIF($A$5:$A$104,A7)&lt;&gt;1,NOT(ISNUMBER(D7)),D7&lt;0,NOT(ISNUMBER(E7)),E7&lt;0,NOT(ISNUMBER(K7)),K7&lt;0,AND(M7&lt;&gt;"SIM",M7&lt;&gt;"NÃO")),OR(NOT(ISNUMBER(Dashboard!$B$3)),Dashboard!$B$3&lt;=0),COUNTIFS(Alocacoes!$D$5:$D$204,A7,Alocacoes!$J$5:$J$204,"REVISAR DADOS")&gt;0),"",SUMIFS(Alocacoes!$E$5:$E$204,Alocacoes!$D$5:$D$204,A7,Alocacoes!$B$5:$B$204,"&gt;="&amp;Dashboard!$B$3,Alocacoes!$B$5:$B$204,"&lt;"&amp;Dashboard!$D$3+1,Alocacoes!$J$5:$J$204,"VÁLIDA"))))</x:f>
        <x:v>25</x:v>
      </x:c>
      <x:c r="H7" s="14" t="n">
        <x:f>IF(A7="","",IF(AND(ISNUMBER(F7),ISNUMBER(G7),F7&gt;0),G7/F7,""))</x:f>
        <x:v>0.625</x:v>
      </x:c>
      <x:c r="I7" t="n">
        <x:f>IF(A7="","",IF(AND(ISNUMBER(F7),ISNUMBER(G7)),F7-G7,""))</x:f>
        <x:v>15</x:v>
      </x:c>
      <x:c r="J7" t="str">
        <x:f>IF(A7="","",IF(M7="NÃO","INATIVO",IF(OR(OR(COUNTIF($A$5:$A$104,A7)&lt;&gt;1,NOT(ISNUMBER(D7)),D7&lt;0,NOT(ISNUMBER(E7)),E7&lt;0,NOT(ISNUMBER(K7)),K7&lt;0,AND(M7&lt;&gt;"SIM",M7&lt;&gt;"NÃO")),NOT(ISNUMBER(G7))),"REVISAR DADOS",IF(F7=0,IF(G7&gt;0,"SOBRECARREGADO","SEM CAPACIDADE"),IF(H7&gt;1,"SOBRECARREGADO",IF(H7&gt;=0.85,"ATENÇÃO",IF(H7&gt;=0.6,"EQUILIBRADO","CAPACIDADE LIVRE")))))))</x:f>
        <x:v>EQUILIBRADO</x:v>
      </x:c>
      <x:c r="K7" s="15" t="n">
        <x:v>64</x:v>
      </x:c>
      <x:c r="L7" s="16" t="n">
        <x:f>IF(A7="","",IF(AND(ISNUMBER(G7),ISNUMBER(K7),K7&gt;=0),G7*K7,""))</x:f>
        <x:v>1600</x:v>
      </x:c>
      <x:c r="M7" s="13" t="str">
        <x:v>SIM</x:v>
      </x:c>
    </x:row>
    <x:row r="8">
      <x:c r="A8" s="13" t="str">
        <x:v>Diego Alves</x:v>
      </x:c>
      <x:c r="B8" s="13" t="str">
        <x:v>Tecnologia</x:v>
      </x:c>
      <x:c r="C8" s="13" t="str">
        <x:v>Desenvolvedor</x:v>
      </x:c>
      <x:c r="D8" s="13" t="n">
        <x:v>30</x:v>
      </x:c>
      <x:c r="E8" s="13" t="n">
        <x:v>0</x:v>
      </x:c>
      <x:c r="F8" t="n">
        <x:f>IF(A8="","",IF(M8="NÃO",0,IF(OR(COUNTIF($A$5:$A$104,A8)&lt;&gt;1,NOT(ISNUMBER(D8)),D8&lt;0,NOT(ISNUMBER(E8)),E8&lt;0,NOT(ISNUMBER(K8)),K8&lt;0,AND(M8&lt;&gt;"SIM",M8&lt;&gt;"NÃO")),"",MAX(0,D8-E8))))</x:f>
        <x:v>30</x:v>
      </x:c>
      <x:c r="G8" t="n">
        <x:f>IF(A8="","",IF(M8="NÃO",0,IF(OR(OR(COUNTIF($A$5:$A$104,A8)&lt;&gt;1,NOT(ISNUMBER(D8)),D8&lt;0,NOT(ISNUMBER(E8)),E8&lt;0,NOT(ISNUMBER(K8)),K8&lt;0,AND(M8&lt;&gt;"SIM",M8&lt;&gt;"NÃO")),OR(NOT(ISNUMBER(Dashboard!$B$3)),Dashboard!$B$3&lt;=0),COUNTIFS(Alocacoes!$D$5:$D$204,A8,Alocacoes!$J$5:$J$204,"REVISAR DADOS")&gt;0),"",SUMIFS(Alocacoes!$E$5:$E$204,Alocacoes!$D$5:$D$204,A8,Alocacoes!$B$5:$B$204,"&gt;="&amp;Dashboard!$B$3,Alocacoes!$B$5:$B$204,"&lt;"&amp;Dashboard!$D$3+1,Alocacoes!$J$5:$J$204,"VÁLIDA"))))</x:f>
        <x:v>33</x:v>
      </x:c>
      <x:c r="H8" s="14" t="n">
        <x:f>IF(A8="","",IF(AND(ISNUMBER(F8),ISNUMBER(G8),F8&gt;0),G8/F8,""))</x:f>
        <x:v>1.1</x:v>
      </x:c>
      <x:c r="I8" t="n">
        <x:f>IF(A8="","",IF(AND(ISNUMBER(F8),ISNUMBER(G8)),F8-G8,""))</x:f>
        <x:v>-3</x:v>
      </x:c>
      <x:c r="J8" t="str">
        <x:f>IF(A8="","",IF(M8="NÃO","INATIVO",IF(OR(OR(COUNTIF($A$5:$A$104,A8)&lt;&gt;1,NOT(ISNUMBER(D8)),D8&lt;0,NOT(ISNUMBER(E8)),E8&lt;0,NOT(ISNUMBER(K8)),K8&lt;0,AND(M8&lt;&gt;"SIM",M8&lt;&gt;"NÃO")),NOT(ISNUMBER(G8))),"REVISAR DADOS",IF(F8=0,IF(G8&gt;0,"SOBRECARREGADO","SEM CAPACIDADE"),IF(H8&gt;1,"SOBRECARREGADO",IF(H8&gt;=0.85,"ATENÇÃO",IF(H8&gt;=0.6,"EQUILIBRADO","CAPACIDADE LIVRE")))))))</x:f>
        <x:v>SOBRECARREGADO</x:v>
      </x:c>
      <x:c r="K8" s="15" t="n">
        <x:v>110</x:v>
      </x:c>
      <x:c r="L8" s="16" t="n">
        <x:f>IF(A8="","",IF(AND(ISNUMBER(G8),ISNUMBER(K8),K8&gt;=0),G8*K8,""))</x:f>
        <x:v>3630</x:v>
      </x:c>
      <x:c r="M8" s="13" t="str">
        <x:v>SIM</x:v>
      </x:c>
    </x:row>
    <x:row r="9">
      <x:c r="A9" s="13" t="str">
        <x:v>Elisa Moraes</x:v>
      </x:c>
      <x:c r="B9" s="13" t="str">
        <x:v>Marketing</x:v>
      </x:c>
      <x:c r="C9" s="13" t="str">
        <x:v>Especialista</x:v>
      </x:c>
      <x:c r="D9" s="13" t="n">
        <x:v>40</x:v>
      </x:c>
      <x:c r="E9" s="13" t="n">
        <x:v>0</x:v>
      </x:c>
      <x:c r="F9" t="n">
        <x:f>IF(A9="","",IF(M9="NÃO",0,IF(OR(COUNTIF($A$5:$A$104,A9)&lt;&gt;1,NOT(ISNUMBER(D9)),D9&lt;0,NOT(ISNUMBER(E9)),E9&lt;0,NOT(ISNUMBER(K9)),K9&lt;0,AND(M9&lt;&gt;"SIM",M9&lt;&gt;"NÃO")),"",MAX(0,D9-E9))))</x:f>
        <x:v>40</x:v>
      </x:c>
      <x:c r="G9" t="n">
        <x:f>IF(A9="","",IF(M9="NÃO",0,IF(OR(OR(COUNTIF($A$5:$A$104,A9)&lt;&gt;1,NOT(ISNUMBER(D9)),D9&lt;0,NOT(ISNUMBER(E9)),E9&lt;0,NOT(ISNUMBER(K9)),K9&lt;0,AND(M9&lt;&gt;"SIM",M9&lt;&gt;"NÃO")),OR(NOT(ISNUMBER(Dashboard!$B$3)),Dashboard!$B$3&lt;=0),COUNTIFS(Alocacoes!$D$5:$D$204,A9,Alocacoes!$J$5:$J$204,"REVISAR DADOS")&gt;0),"",SUMIFS(Alocacoes!$E$5:$E$204,Alocacoes!$D$5:$D$204,A9,Alocacoes!$B$5:$B$204,"&gt;="&amp;Dashboard!$B$3,Alocacoes!$B$5:$B$204,"&lt;"&amp;Dashboard!$D$3+1,Alocacoes!$J$5:$J$204,"VÁLIDA"))))</x:f>
        <x:v>20</x:v>
      </x:c>
      <x:c r="H9" s="14" t="n">
        <x:f>IF(A9="","",IF(AND(ISNUMBER(F9),ISNUMBER(G9),F9&gt;0),G9/F9,""))</x:f>
        <x:v>0.5</x:v>
      </x:c>
      <x:c r="I9" t="n">
        <x:f>IF(A9="","",IF(AND(ISNUMBER(F9),ISNUMBER(G9)),F9-G9,""))</x:f>
        <x:v>20</x:v>
      </x:c>
      <x:c r="J9" t="str">
        <x:f>IF(A9="","",IF(M9="NÃO","INATIVO",IF(OR(OR(COUNTIF($A$5:$A$104,A9)&lt;&gt;1,NOT(ISNUMBER(D9)),D9&lt;0,NOT(ISNUMBER(E9)),E9&lt;0,NOT(ISNUMBER(K9)),K9&lt;0,AND(M9&lt;&gt;"SIM",M9&lt;&gt;"NÃO")),NOT(ISNUMBER(G9))),"REVISAR DADOS",IF(F9=0,IF(G9&gt;0,"SOBRECARREGADO","SEM CAPACIDADE"),IF(H9&gt;1,"SOBRECARREGADO",IF(H9&gt;=0.85,"ATENÇÃO",IF(H9&gt;=0.6,"EQUILIBRADO","CAPACIDADE LIVRE")))))))</x:f>
        <x:v>CAPACIDADE LIVRE</x:v>
      </x:c>
      <x:c r="K9" s="15" t="n">
        <x:v>78</x:v>
      </x:c>
      <x:c r="L9" s="16" t="n">
        <x:f>IF(A9="","",IF(AND(ISNUMBER(G9),ISNUMBER(K9),K9&gt;=0),G9*K9,""))</x:f>
        <x:v>1560</x:v>
      </x:c>
      <x:c r="M9" s="13" t="str">
        <x:v>SIM</x:v>
      </x:c>
    </x:row>
    <x:row r="10">
      <x:c r="A10" s="13" t="str">
        <x:v>Fábio Nunes</x:v>
      </x:c>
      <x:c r="B10" s="13" t="str">
        <x:v>Comercial</x:v>
      </x:c>
      <x:c r="C10" s="13" t="str">
        <x:v>Executivo</x:v>
      </x:c>
      <x:c r="D10" s="13" t="n">
        <x:v>40</x:v>
      </x:c>
      <x:c r="E10" s="13" t="n">
        <x:v>0</x:v>
      </x:c>
      <x:c r="F10" t="n">
        <x:f>IF(A10="","",IF(M10="NÃO",0,IF(OR(COUNTIF($A$5:$A$104,A10)&lt;&gt;1,NOT(ISNUMBER(D10)),D10&lt;0,NOT(ISNUMBER(E10)),E10&lt;0,NOT(ISNUMBER(K10)),K10&lt;0,AND(M10&lt;&gt;"SIM",M10&lt;&gt;"NÃO")),"",MAX(0,D10-E10))))</x:f>
        <x:v>40</x:v>
      </x:c>
      <x:c r="G10" t="n">
        <x:f>IF(A10="","",IF(M10="NÃO",0,IF(OR(OR(COUNTIF($A$5:$A$104,A10)&lt;&gt;1,NOT(ISNUMBER(D10)),D10&lt;0,NOT(ISNUMBER(E10)),E10&lt;0,NOT(ISNUMBER(K10)),K10&lt;0,AND(M10&lt;&gt;"SIM",M10&lt;&gt;"NÃO")),OR(NOT(ISNUMBER(Dashboard!$B$3)),Dashboard!$B$3&lt;=0),COUNTIFS(Alocacoes!$D$5:$D$204,A10,Alocacoes!$J$5:$J$204,"REVISAR DADOS")&gt;0),"",SUMIFS(Alocacoes!$E$5:$E$204,Alocacoes!$D$5:$D$204,A10,Alocacoes!$B$5:$B$204,"&gt;="&amp;Dashboard!$B$3,Alocacoes!$B$5:$B$204,"&lt;"&amp;Dashboard!$D$3+1,Alocacoes!$J$5:$J$204,"VÁLIDA"))))</x:f>
        <x:v>35</x:v>
      </x:c>
      <x:c r="H10" s="14" t="n">
        <x:f>IF(A10="","",IF(AND(ISNUMBER(F10),ISNUMBER(G10),F10&gt;0),G10/F10,""))</x:f>
        <x:v>0.875</x:v>
      </x:c>
      <x:c r="I10" t="n">
        <x:f>IF(A10="","",IF(AND(ISNUMBER(F10),ISNUMBER(G10)),F10-G10,""))</x:f>
        <x:v>5</x:v>
      </x:c>
      <x:c r="J10" t="str">
        <x:f>IF(A10="","",IF(M10="NÃO","INATIVO",IF(OR(OR(COUNTIF($A$5:$A$104,A10)&lt;&gt;1,NOT(ISNUMBER(D10)),D10&lt;0,NOT(ISNUMBER(E10)),E10&lt;0,NOT(ISNUMBER(K10)),K10&lt;0,AND(M10&lt;&gt;"SIM",M10&lt;&gt;"NÃO")),NOT(ISNUMBER(G10))),"REVISAR DADOS",IF(F10=0,IF(G10&gt;0,"SOBRECARREGADO","SEM CAPACIDADE"),IF(H10&gt;1,"SOBRECARREGADO",IF(H10&gt;=0.85,"ATENÇÃO",IF(H10&gt;=0.6,"EQUILIBRADO","CAPACIDADE LIVRE")))))))</x:f>
        <x:v>ATENÇÃO</x:v>
      </x:c>
      <x:c r="K10" s="15" t="n">
        <x:v>85</x:v>
      </x:c>
      <x:c r="L10" s="16" t="n">
        <x:f>IF(A10="","",IF(AND(ISNUMBER(G10),ISNUMBER(K10),K10&gt;=0),G10*K10,""))</x:f>
        <x:v>2975</x:v>
      </x:c>
      <x:c r="M10" s="13" t="str">
        <x:v>SIM</x:v>
      </x:c>
    </x:row>
    <x:row r="11">
      <x:c r="A11" s="13"/>
      <x:c r="B11" s="13"/>
      <x:c r="C11" s="13"/>
      <x:c r="D11" s="13"/>
      <x:c r="E11" s="13"/>
      <x:c r="F11" t="str">
        <x:f>IF(A11="","",IF(M11="NÃO",0,IF(OR(COUNTIF($A$5:$A$104,A11)&lt;&gt;1,NOT(ISNUMBER(D11)),D11&lt;0,NOT(ISNUMBER(E11)),E11&lt;0,NOT(ISNUMBER(K11)),K11&lt;0,AND(M11&lt;&gt;"SIM",M11&lt;&gt;"NÃO")),"",MAX(0,D11-E11))))</x:f>
      </x:c>
      <x:c r="G11" t="str">
        <x:f>IF(A11="","",IF(M11="NÃO",0,IF(OR(OR(COUNTIF($A$5:$A$104,A11)&lt;&gt;1,NOT(ISNUMBER(D11)),D11&lt;0,NOT(ISNUMBER(E11)),E11&lt;0,NOT(ISNUMBER(K11)),K11&lt;0,AND(M11&lt;&gt;"SIM",M11&lt;&gt;"NÃO")),OR(NOT(ISNUMBER(Dashboard!$B$3)),Dashboard!$B$3&lt;=0),COUNTIFS(Alocacoes!$D$5:$D$204,A11,Alocacoes!$J$5:$J$204,"REVISAR DADOS")&gt;0),"",SUMIFS(Alocacoes!$E$5:$E$204,Alocacoes!$D$5:$D$204,A11,Alocacoes!$B$5:$B$204,"&gt;="&amp;Dashboard!$B$3,Alocacoes!$B$5:$B$204,"&lt;"&amp;Dashboard!$D$3+1,Alocacoes!$J$5:$J$204,"VÁLIDA"))))</x:f>
      </x:c>
      <x:c r="H11" s="14">
        <x:f>IF(A11="","",IF(AND(ISNUMBER(F11),ISNUMBER(G11),F11&gt;0),G11/F11,""))</x:f>
      </x:c>
      <x:c r="I11">
        <x:f>IF(A11="","",IF(AND(ISNUMBER(F11),ISNUMBER(G11)),F11-G11,""))</x:f>
      </x:c>
      <x:c r="J11" t="str">
        <x:f>IF(A11="","",IF(M11="NÃO","INATIVO",IF(OR(OR(COUNTIF($A$5:$A$104,A11)&lt;&gt;1,NOT(ISNUMBER(D11)),D11&lt;0,NOT(ISNUMBER(E11)),E11&lt;0,NOT(ISNUMBER(K11)),K11&lt;0,AND(M11&lt;&gt;"SIM",M11&lt;&gt;"NÃO")),NOT(ISNUMBER(G11))),"REVISAR DADOS",IF(F11=0,IF(G11&gt;0,"SOBRECARREGADO","SEM CAPACIDADE"),IF(H11&gt;1,"SOBRECARREGADO",IF(H11&gt;=0.85,"ATENÇÃO",IF(H11&gt;=0.6,"EQUILIBRADO","CAPACIDADE LIVRE")))))))</x:f>
      </x:c>
      <x:c r="K11" s="15"/>
      <x:c r="L11" s="16">
        <x:f>IF(A11="","",IF(AND(ISNUMBER(G11),ISNUMBER(K11),K11&gt;=0),G11*K11,""))</x:f>
      </x:c>
      <x:c r="M11" s="13"/>
    </x:row>
    <x:row r="12">
      <x:c r="A12" s="13"/>
      <x:c r="B12" s="13"/>
      <x:c r="C12" s="13"/>
      <x:c r="D12" s="13"/>
      <x:c r="E12" s="13"/>
      <x:c r="F12" t="str">
        <x:f>IF(A12="","",IF(M12="NÃO",0,IF(OR(COUNTIF($A$5:$A$104,A12)&lt;&gt;1,NOT(ISNUMBER(D12)),D12&lt;0,NOT(ISNUMBER(E12)),E12&lt;0,NOT(ISNUMBER(K12)),K12&lt;0,AND(M12&lt;&gt;"SIM",M12&lt;&gt;"NÃO")),"",MAX(0,D12-E12))))</x:f>
      </x:c>
      <x:c r="G12" t="str">
        <x:f>IF(A12="","",IF(M12="NÃO",0,IF(OR(OR(COUNTIF($A$5:$A$104,A12)&lt;&gt;1,NOT(ISNUMBER(D12)),D12&lt;0,NOT(ISNUMBER(E12)),E12&lt;0,NOT(ISNUMBER(K12)),K12&lt;0,AND(M12&lt;&gt;"SIM",M12&lt;&gt;"NÃO")),OR(NOT(ISNUMBER(Dashboard!$B$3)),Dashboard!$B$3&lt;=0),COUNTIFS(Alocacoes!$D$5:$D$204,A12,Alocacoes!$J$5:$J$204,"REVISAR DADOS")&gt;0),"",SUMIFS(Alocacoes!$E$5:$E$204,Alocacoes!$D$5:$D$204,A12,Alocacoes!$B$5:$B$204,"&gt;="&amp;Dashboard!$B$3,Alocacoes!$B$5:$B$204,"&lt;"&amp;Dashboard!$D$3+1,Alocacoes!$J$5:$J$204,"VÁLIDA"))))</x:f>
      </x:c>
      <x:c r="H12" s="14">
        <x:f>IF(A12="","",IF(AND(ISNUMBER(F12),ISNUMBER(G12),F12&gt;0),G12/F12,""))</x:f>
      </x:c>
      <x:c r="I12">
        <x:f>IF(A12="","",IF(AND(ISNUMBER(F12),ISNUMBER(G12)),F12-G12,""))</x:f>
      </x:c>
      <x:c r="J12" t="str">
        <x:f>IF(A12="","",IF(M12="NÃO","INATIVO",IF(OR(OR(COUNTIF($A$5:$A$104,A12)&lt;&gt;1,NOT(ISNUMBER(D12)),D12&lt;0,NOT(ISNUMBER(E12)),E12&lt;0,NOT(ISNUMBER(K12)),K12&lt;0,AND(M12&lt;&gt;"SIM",M12&lt;&gt;"NÃO")),NOT(ISNUMBER(G12))),"REVISAR DADOS",IF(F12=0,IF(G12&gt;0,"SOBRECARREGADO","SEM CAPACIDADE"),IF(H12&gt;1,"SOBRECARREGADO",IF(H12&gt;=0.85,"ATENÇÃO",IF(H12&gt;=0.6,"EQUILIBRADO","CAPACIDADE LIVRE")))))))</x:f>
      </x:c>
      <x:c r="K12" s="15"/>
      <x:c r="L12" s="16">
        <x:f>IF(A12="","",IF(AND(ISNUMBER(G12),ISNUMBER(K12),K12&gt;=0),G12*K12,""))</x:f>
      </x:c>
      <x:c r="M12" s="13"/>
    </x:row>
    <x:row r="13">
      <x:c r="A13" s="13"/>
      <x:c r="B13" s="13"/>
      <x:c r="C13" s="13"/>
      <x:c r="D13" s="13"/>
      <x:c r="E13" s="13"/>
      <x:c r="F13" t="str">
        <x:f>IF(A13="","",IF(M13="NÃO",0,IF(OR(COUNTIF($A$5:$A$104,A13)&lt;&gt;1,NOT(ISNUMBER(D13)),D13&lt;0,NOT(ISNUMBER(E13)),E13&lt;0,NOT(ISNUMBER(K13)),K13&lt;0,AND(M13&lt;&gt;"SIM",M13&lt;&gt;"NÃO")),"",MAX(0,D13-E13))))</x:f>
      </x:c>
      <x:c r="G13" t="str">
        <x:f>IF(A13="","",IF(M13="NÃO",0,IF(OR(OR(COUNTIF($A$5:$A$104,A13)&lt;&gt;1,NOT(ISNUMBER(D13)),D13&lt;0,NOT(ISNUMBER(E13)),E13&lt;0,NOT(ISNUMBER(K13)),K13&lt;0,AND(M13&lt;&gt;"SIM",M13&lt;&gt;"NÃO")),OR(NOT(ISNUMBER(Dashboard!$B$3)),Dashboard!$B$3&lt;=0),COUNTIFS(Alocacoes!$D$5:$D$204,A13,Alocacoes!$J$5:$J$204,"REVISAR DADOS")&gt;0),"",SUMIFS(Alocacoes!$E$5:$E$204,Alocacoes!$D$5:$D$204,A13,Alocacoes!$B$5:$B$204,"&gt;="&amp;Dashboard!$B$3,Alocacoes!$B$5:$B$204,"&lt;"&amp;Dashboard!$D$3+1,Alocacoes!$J$5:$J$204,"VÁLIDA"))))</x:f>
      </x:c>
      <x:c r="H13" s="14">
        <x:f>IF(A13="","",IF(AND(ISNUMBER(F13),ISNUMBER(G13),F13&gt;0),G13/F13,""))</x:f>
      </x:c>
      <x:c r="I13">
        <x:f>IF(A13="","",IF(AND(ISNUMBER(F13),ISNUMBER(G13)),F13-G13,""))</x:f>
      </x:c>
      <x:c r="J13" t="str">
        <x:f>IF(A13="","",IF(M13="NÃO","INATIVO",IF(OR(OR(COUNTIF($A$5:$A$104,A13)&lt;&gt;1,NOT(ISNUMBER(D13)),D13&lt;0,NOT(ISNUMBER(E13)),E13&lt;0,NOT(ISNUMBER(K13)),K13&lt;0,AND(M13&lt;&gt;"SIM",M13&lt;&gt;"NÃO")),NOT(ISNUMBER(G13))),"REVISAR DADOS",IF(F13=0,IF(G13&gt;0,"SOBRECARREGADO","SEM CAPACIDADE"),IF(H13&gt;1,"SOBRECARREGADO",IF(H13&gt;=0.85,"ATENÇÃO",IF(H13&gt;=0.6,"EQUILIBRADO","CAPACIDADE LIVRE")))))))</x:f>
      </x:c>
      <x:c r="K13" s="15"/>
      <x:c r="L13" s="16">
        <x:f>IF(A13="","",IF(AND(ISNUMBER(G13),ISNUMBER(K13),K13&gt;=0),G13*K13,""))</x:f>
      </x:c>
      <x:c r="M13" s="13"/>
    </x:row>
    <x:row r="14">
      <x:c r="A14" s="13"/>
      <x:c r="B14" s="13"/>
      <x:c r="C14" s="13"/>
      <x:c r="D14" s="13"/>
      <x:c r="E14" s="13"/>
      <x:c r="F14" t="str">
        <x:f>IF(A14="","",IF(M14="NÃO",0,IF(OR(COUNTIF($A$5:$A$104,A14)&lt;&gt;1,NOT(ISNUMBER(D14)),D14&lt;0,NOT(ISNUMBER(E14)),E14&lt;0,NOT(ISNUMBER(K14)),K14&lt;0,AND(M14&lt;&gt;"SIM",M14&lt;&gt;"NÃO")),"",MAX(0,D14-E14))))</x:f>
      </x:c>
      <x:c r="G14" t="str">
        <x:f>IF(A14="","",IF(M14="NÃO",0,IF(OR(OR(COUNTIF($A$5:$A$104,A14)&lt;&gt;1,NOT(ISNUMBER(D14)),D14&lt;0,NOT(ISNUMBER(E14)),E14&lt;0,NOT(ISNUMBER(K14)),K14&lt;0,AND(M14&lt;&gt;"SIM",M14&lt;&gt;"NÃO")),OR(NOT(ISNUMBER(Dashboard!$B$3)),Dashboard!$B$3&lt;=0),COUNTIFS(Alocacoes!$D$5:$D$204,A14,Alocacoes!$J$5:$J$204,"REVISAR DADOS")&gt;0),"",SUMIFS(Alocacoes!$E$5:$E$204,Alocacoes!$D$5:$D$204,A14,Alocacoes!$B$5:$B$204,"&gt;="&amp;Dashboard!$B$3,Alocacoes!$B$5:$B$204,"&lt;"&amp;Dashboard!$D$3+1,Alocacoes!$J$5:$J$204,"VÁLIDA"))))</x:f>
      </x:c>
      <x:c r="H14" s="14">
        <x:f>IF(A14="","",IF(AND(ISNUMBER(F14),ISNUMBER(G14),F14&gt;0),G14/F14,""))</x:f>
      </x:c>
      <x:c r="I14">
        <x:f>IF(A14="","",IF(AND(ISNUMBER(F14),ISNUMBER(G14)),F14-G14,""))</x:f>
      </x:c>
      <x:c r="J14" t="str">
        <x:f>IF(A14="","",IF(M14="NÃO","INATIVO",IF(OR(OR(COUNTIF($A$5:$A$104,A14)&lt;&gt;1,NOT(ISNUMBER(D14)),D14&lt;0,NOT(ISNUMBER(E14)),E14&lt;0,NOT(ISNUMBER(K14)),K14&lt;0,AND(M14&lt;&gt;"SIM",M14&lt;&gt;"NÃO")),NOT(ISNUMBER(G14))),"REVISAR DADOS",IF(F14=0,IF(G14&gt;0,"SOBRECARREGADO","SEM CAPACIDADE"),IF(H14&gt;1,"SOBRECARREGADO",IF(H14&gt;=0.85,"ATENÇÃO",IF(H14&gt;=0.6,"EQUILIBRADO","CAPACIDADE LIVRE")))))))</x:f>
      </x:c>
      <x:c r="K14" s="15"/>
      <x:c r="L14" s="16">
        <x:f>IF(A14="","",IF(AND(ISNUMBER(G14),ISNUMBER(K14),K14&gt;=0),G14*K14,""))</x:f>
      </x:c>
      <x:c r="M14" s="13"/>
    </x:row>
    <x:row r="15">
      <x:c r="A15" s="13"/>
      <x:c r="B15" s="13"/>
      <x:c r="C15" s="13"/>
      <x:c r="D15" s="13"/>
      <x:c r="E15" s="13"/>
      <x:c r="F15" t="str">
        <x:f>IF(A15="","",IF(M15="NÃO",0,IF(OR(COUNTIF($A$5:$A$104,A15)&lt;&gt;1,NOT(ISNUMBER(D15)),D15&lt;0,NOT(ISNUMBER(E15)),E15&lt;0,NOT(ISNUMBER(K15)),K15&lt;0,AND(M15&lt;&gt;"SIM",M15&lt;&gt;"NÃO")),"",MAX(0,D15-E15))))</x:f>
      </x:c>
      <x:c r="G15" t="str">
        <x:f>IF(A15="","",IF(M15="NÃO",0,IF(OR(OR(COUNTIF($A$5:$A$104,A15)&lt;&gt;1,NOT(ISNUMBER(D15)),D15&lt;0,NOT(ISNUMBER(E15)),E15&lt;0,NOT(ISNUMBER(K15)),K15&lt;0,AND(M15&lt;&gt;"SIM",M15&lt;&gt;"NÃO")),OR(NOT(ISNUMBER(Dashboard!$B$3)),Dashboard!$B$3&lt;=0),COUNTIFS(Alocacoes!$D$5:$D$204,A15,Alocacoes!$J$5:$J$204,"REVISAR DADOS")&gt;0),"",SUMIFS(Alocacoes!$E$5:$E$204,Alocacoes!$D$5:$D$204,A15,Alocacoes!$B$5:$B$204,"&gt;="&amp;Dashboard!$B$3,Alocacoes!$B$5:$B$204,"&lt;"&amp;Dashboard!$D$3+1,Alocacoes!$J$5:$J$204,"VÁLIDA"))))</x:f>
      </x:c>
      <x:c r="H15" s="14">
        <x:f>IF(A15="","",IF(AND(ISNUMBER(F15),ISNUMBER(G15),F15&gt;0),G15/F15,""))</x:f>
      </x:c>
      <x:c r="I15">
        <x:f>IF(A15="","",IF(AND(ISNUMBER(F15),ISNUMBER(G15)),F15-G15,""))</x:f>
      </x:c>
      <x:c r="J15" t="str">
        <x:f>IF(A15="","",IF(M15="NÃO","INATIVO",IF(OR(OR(COUNTIF($A$5:$A$104,A15)&lt;&gt;1,NOT(ISNUMBER(D15)),D15&lt;0,NOT(ISNUMBER(E15)),E15&lt;0,NOT(ISNUMBER(K15)),K15&lt;0,AND(M15&lt;&gt;"SIM",M15&lt;&gt;"NÃO")),NOT(ISNUMBER(G15))),"REVISAR DADOS",IF(F15=0,IF(G15&gt;0,"SOBRECARREGADO","SEM CAPACIDADE"),IF(H15&gt;1,"SOBRECARREGADO",IF(H15&gt;=0.85,"ATENÇÃO",IF(H15&gt;=0.6,"EQUILIBRADO","CAPACIDADE LIVRE")))))))</x:f>
      </x:c>
      <x:c r="K15" s="15"/>
      <x:c r="L15" s="16">
        <x:f>IF(A15="","",IF(AND(ISNUMBER(G15),ISNUMBER(K15),K15&gt;=0),G15*K15,""))</x:f>
      </x:c>
      <x:c r="M15" s="13"/>
    </x:row>
    <x:row r="16">
      <x:c r="A16" s="13"/>
      <x:c r="B16" s="13"/>
      <x:c r="C16" s="13"/>
      <x:c r="D16" s="13"/>
      <x:c r="E16" s="13"/>
      <x:c r="F16" t="str">
        <x:f>IF(A16="","",IF(M16="NÃO",0,IF(OR(COUNTIF($A$5:$A$104,A16)&lt;&gt;1,NOT(ISNUMBER(D16)),D16&lt;0,NOT(ISNUMBER(E16)),E16&lt;0,NOT(ISNUMBER(K16)),K16&lt;0,AND(M16&lt;&gt;"SIM",M16&lt;&gt;"NÃO")),"",MAX(0,D16-E16))))</x:f>
      </x:c>
      <x:c r="G16" t="str">
        <x:f>IF(A16="","",IF(M16="NÃO",0,IF(OR(OR(COUNTIF($A$5:$A$104,A16)&lt;&gt;1,NOT(ISNUMBER(D16)),D16&lt;0,NOT(ISNUMBER(E16)),E16&lt;0,NOT(ISNUMBER(K16)),K16&lt;0,AND(M16&lt;&gt;"SIM",M16&lt;&gt;"NÃO")),OR(NOT(ISNUMBER(Dashboard!$B$3)),Dashboard!$B$3&lt;=0),COUNTIFS(Alocacoes!$D$5:$D$204,A16,Alocacoes!$J$5:$J$204,"REVISAR DADOS")&gt;0),"",SUMIFS(Alocacoes!$E$5:$E$204,Alocacoes!$D$5:$D$204,A16,Alocacoes!$B$5:$B$204,"&gt;="&amp;Dashboard!$B$3,Alocacoes!$B$5:$B$204,"&lt;"&amp;Dashboard!$D$3+1,Alocacoes!$J$5:$J$204,"VÁLIDA"))))</x:f>
      </x:c>
      <x:c r="H16" s="14">
        <x:f>IF(A16="","",IF(AND(ISNUMBER(F16),ISNUMBER(G16),F16&gt;0),G16/F16,""))</x:f>
      </x:c>
      <x:c r="I16">
        <x:f>IF(A16="","",IF(AND(ISNUMBER(F16),ISNUMBER(G16)),F16-G16,""))</x:f>
      </x:c>
      <x:c r="J16" t="str">
        <x:f>IF(A16="","",IF(M16="NÃO","INATIVO",IF(OR(OR(COUNTIF($A$5:$A$104,A16)&lt;&gt;1,NOT(ISNUMBER(D16)),D16&lt;0,NOT(ISNUMBER(E16)),E16&lt;0,NOT(ISNUMBER(K16)),K16&lt;0,AND(M16&lt;&gt;"SIM",M16&lt;&gt;"NÃO")),NOT(ISNUMBER(G16))),"REVISAR DADOS",IF(F16=0,IF(G16&gt;0,"SOBRECARREGADO","SEM CAPACIDADE"),IF(H16&gt;1,"SOBRECARREGADO",IF(H16&gt;=0.85,"ATENÇÃO",IF(H16&gt;=0.6,"EQUILIBRADO","CAPACIDADE LIVRE")))))))</x:f>
      </x:c>
      <x:c r="K16" s="15"/>
      <x:c r="L16" s="16">
        <x:f>IF(A16="","",IF(AND(ISNUMBER(G16),ISNUMBER(K16),K16&gt;=0),G16*K16,""))</x:f>
      </x:c>
      <x:c r="M16" s="13"/>
    </x:row>
    <x:row r="17">
      <x:c r="A17" s="13"/>
      <x:c r="B17" s="13"/>
      <x:c r="C17" s="13"/>
      <x:c r="D17" s="13"/>
      <x:c r="E17" s="13"/>
      <x:c r="F17" t="str">
        <x:f>IF(A17="","",IF(M17="NÃO",0,IF(OR(COUNTIF($A$5:$A$104,A17)&lt;&gt;1,NOT(ISNUMBER(D17)),D17&lt;0,NOT(ISNUMBER(E17)),E17&lt;0,NOT(ISNUMBER(K17)),K17&lt;0,AND(M17&lt;&gt;"SIM",M17&lt;&gt;"NÃO")),"",MAX(0,D17-E17))))</x:f>
      </x:c>
      <x:c r="G17" t="str">
        <x:f>IF(A17="","",IF(M17="NÃO",0,IF(OR(OR(COUNTIF($A$5:$A$104,A17)&lt;&gt;1,NOT(ISNUMBER(D17)),D17&lt;0,NOT(ISNUMBER(E17)),E17&lt;0,NOT(ISNUMBER(K17)),K17&lt;0,AND(M17&lt;&gt;"SIM",M17&lt;&gt;"NÃO")),OR(NOT(ISNUMBER(Dashboard!$B$3)),Dashboard!$B$3&lt;=0),COUNTIFS(Alocacoes!$D$5:$D$204,A17,Alocacoes!$J$5:$J$204,"REVISAR DADOS")&gt;0),"",SUMIFS(Alocacoes!$E$5:$E$204,Alocacoes!$D$5:$D$204,A17,Alocacoes!$B$5:$B$204,"&gt;="&amp;Dashboard!$B$3,Alocacoes!$B$5:$B$204,"&lt;"&amp;Dashboard!$D$3+1,Alocacoes!$J$5:$J$204,"VÁLIDA"))))</x:f>
      </x:c>
      <x:c r="H17" s="14">
        <x:f>IF(A17="","",IF(AND(ISNUMBER(F17),ISNUMBER(G17),F17&gt;0),G17/F17,""))</x:f>
      </x:c>
      <x:c r="I17">
        <x:f>IF(A17="","",IF(AND(ISNUMBER(F17),ISNUMBER(G17)),F17-G17,""))</x:f>
      </x:c>
      <x:c r="J17" t="str">
        <x:f>IF(A17="","",IF(M17="NÃO","INATIVO",IF(OR(OR(COUNTIF($A$5:$A$104,A17)&lt;&gt;1,NOT(ISNUMBER(D17)),D17&lt;0,NOT(ISNUMBER(E17)),E17&lt;0,NOT(ISNUMBER(K17)),K17&lt;0,AND(M17&lt;&gt;"SIM",M17&lt;&gt;"NÃO")),NOT(ISNUMBER(G17))),"REVISAR DADOS",IF(F17=0,IF(G17&gt;0,"SOBRECARREGADO","SEM CAPACIDADE"),IF(H17&gt;1,"SOBRECARREGADO",IF(H17&gt;=0.85,"ATENÇÃO",IF(H17&gt;=0.6,"EQUILIBRADO","CAPACIDADE LIVRE")))))))</x:f>
      </x:c>
      <x:c r="K17" s="15"/>
      <x:c r="L17" s="16">
        <x:f>IF(A17="","",IF(AND(ISNUMBER(G17),ISNUMBER(K17),K17&gt;=0),G17*K17,""))</x:f>
      </x:c>
      <x:c r="M17" s="13"/>
    </x:row>
    <x:row r="18">
      <x:c r="A18" s="13"/>
      <x:c r="B18" s="13"/>
      <x:c r="C18" s="13"/>
      <x:c r="D18" s="13"/>
      <x:c r="E18" s="13"/>
      <x:c r="F18" t="str">
        <x:f>IF(A18="","",IF(M18="NÃO",0,IF(OR(COUNTIF($A$5:$A$104,A18)&lt;&gt;1,NOT(ISNUMBER(D18)),D18&lt;0,NOT(ISNUMBER(E18)),E18&lt;0,NOT(ISNUMBER(K18)),K18&lt;0,AND(M18&lt;&gt;"SIM",M18&lt;&gt;"NÃO")),"",MAX(0,D18-E18))))</x:f>
      </x:c>
      <x:c r="G18" t="str">
        <x:f>IF(A18="","",IF(M18="NÃO",0,IF(OR(OR(COUNTIF($A$5:$A$104,A18)&lt;&gt;1,NOT(ISNUMBER(D18)),D18&lt;0,NOT(ISNUMBER(E18)),E18&lt;0,NOT(ISNUMBER(K18)),K18&lt;0,AND(M18&lt;&gt;"SIM",M18&lt;&gt;"NÃO")),OR(NOT(ISNUMBER(Dashboard!$B$3)),Dashboard!$B$3&lt;=0),COUNTIFS(Alocacoes!$D$5:$D$204,A18,Alocacoes!$J$5:$J$204,"REVISAR DADOS")&gt;0),"",SUMIFS(Alocacoes!$E$5:$E$204,Alocacoes!$D$5:$D$204,A18,Alocacoes!$B$5:$B$204,"&gt;="&amp;Dashboard!$B$3,Alocacoes!$B$5:$B$204,"&lt;"&amp;Dashboard!$D$3+1,Alocacoes!$J$5:$J$204,"VÁLIDA"))))</x:f>
      </x:c>
      <x:c r="H18" s="14">
        <x:f>IF(A18="","",IF(AND(ISNUMBER(F18),ISNUMBER(G18),F18&gt;0),G18/F18,""))</x:f>
      </x:c>
      <x:c r="I18">
        <x:f>IF(A18="","",IF(AND(ISNUMBER(F18),ISNUMBER(G18)),F18-G18,""))</x:f>
      </x:c>
      <x:c r="J18" t="str">
        <x:f>IF(A18="","",IF(M18="NÃO","INATIVO",IF(OR(OR(COUNTIF($A$5:$A$104,A18)&lt;&gt;1,NOT(ISNUMBER(D18)),D18&lt;0,NOT(ISNUMBER(E18)),E18&lt;0,NOT(ISNUMBER(K18)),K18&lt;0,AND(M18&lt;&gt;"SIM",M18&lt;&gt;"NÃO")),NOT(ISNUMBER(G18))),"REVISAR DADOS",IF(F18=0,IF(G18&gt;0,"SOBRECARREGADO","SEM CAPACIDADE"),IF(H18&gt;1,"SOBRECARREGADO",IF(H18&gt;=0.85,"ATENÇÃO",IF(H18&gt;=0.6,"EQUILIBRADO","CAPACIDADE LIVRE")))))))</x:f>
      </x:c>
      <x:c r="K18" s="15"/>
      <x:c r="L18" s="16">
        <x:f>IF(A18="","",IF(AND(ISNUMBER(G18),ISNUMBER(K18),K18&gt;=0),G18*K18,""))</x:f>
      </x:c>
      <x:c r="M18" s="13"/>
    </x:row>
    <x:row r="19">
      <x:c r="A19" s="13"/>
      <x:c r="B19" s="13"/>
      <x:c r="C19" s="13"/>
      <x:c r="D19" s="13"/>
      <x:c r="E19" s="13"/>
      <x:c r="F19" t="str">
        <x:f>IF(A19="","",IF(M19="NÃO",0,IF(OR(COUNTIF($A$5:$A$104,A19)&lt;&gt;1,NOT(ISNUMBER(D19)),D19&lt;0,NOT(ISNUMBER(E19)),E19&lt;0,NOT(ISNUMBER(K19)),K19&lt;0,AND(M19&lt;&gt;"SIM",M19&lt;&gt;"NÃO")),"",MAX(0,D19-E19))))</x:f>
      </x:c>
      <x:c r="G19" t="str">
        <x:f>IF(A19="","",IF(M19="NÃO",0,IF(OR(OR(COUNTIF($A$5:$A$104,A19)&lt;&gt;1,NOT(ISNUMBER(D19)),D19&lt;0,NOT(ISNUMBER(E19)),E19&lt;0,NOT(ISNUMBER(K19)),K19&lt;0,AND(M19&lt;&gt;"SIM",M19&lt;&gt;"NÃO")),OR(NOT(ISNUMBER(Dashboard!$B$3)),Dashboard!$B$3&lt;=0),COUNTIFS(Alocacoes!$D$5:$D$204,A19,Alocacoes!$J$5:$J$204,"REVISAR DADOS")&gt;0),"",SUMIFS(Alocacoes!$E$5:$E$204,Alocacoes!$D$5:$D$204,A19,Alocacoes!$B$5:$B$204,"&gt;="&amp;Dashboard!$B$3,Alocacoes!$B$5:$B$204,"&lt;"&amp;Dashboard!$D$3+1,Alocacoes!$J$5:$J$204,"VÁLIDA"))))</x:f>
      </x:c>
      <x:c r="H19" s="14">
        <x:f>IF(A19="","",IF(AND(ISNUMBER(F19),ISNUMBER(G19),F19&gt;0),G19/F19,""))</x:f>
      </x:c>
      <x:c r="I19">
        <x:f>IF(A19="","",IF(AND(ISNUMBER(F19),ISNUMBER(G19)),F19-G19,""))</x:f>
      </x:c>
      <x:c r="J19" t="str">
        <x:f>IF(A19="","",IF(M19="NÃO","INATIVO",IF(OR(OR(COUNTIF($A$5:$A$104,A19)&lt;&gt;1,NOT(ISNUMBER(D19)),D19&lt;0,NOT(ISNUMBER(E19)),E19&lt;0,NOT(ISNUMBER(K19)),K19&lt;0,AND(M19&lt;&gt;"SIM",M19&lt;&gt;"NÃO")),NOT(ISNUMBER(G19))),"REVISAR DADOS",IF(F19=0,IF(G19&gt;0,"SOBRECARREGADO","SEM CAPACIDADE"),IF(H19&gt;1,"SOBRECARREGADO",IF(H19&gt;=0.85,"ATENÇÃO",IF(H19&gt;=0.6,"EQUILIBRADO","CAPACIDADE LIVRE")))))))</x:f>
      </x:c>
      <x:c r="K19" s="15"/>
      <x:c r="L19" s="16">
        <x:f>IF(A19="","",IF(AND(ISNUMBER(G19),ISNUMBER(K19),K19&gt;=0),G19*K19,""))</x:f>
      </x:c>
      <x:c r="M19" s="13"/>
    </x:row>
    <x:row r="20">
      <x:c r="A20" s="13"/>
      <x:c r="B20" s="13"/>
      <x:c r="C20" s="13"/>
      <x:c r="D20" s="13"/>
      <x:c r="E20" s="13"/>
      <x:c r="F20" t="str">
        <x:f>IF(A20="","",IF(M20="NÃO",0,IF(OR(COUNTIF($A$5:$A$104,A20)&lt;&gt;1,NOT(ISNUMBER(D20)),D20&lt;0,NOT(ISNUMBER(E20)),E20&lt;0,NOT(ISNUMBER(K20)),K20&lt;0,AND(M20&lt;&gt;"SIM",M20&lt;&gt;"NÃO")),"",MAX(0,D20-E20))))</x:f>
      </x:c>
      <x:c r="G20" t="str">
        <x:f>IF(A20="","",IF(M20="NÃO",0,IF(OR(OR(COUNTIF($A$5:$A$104,A20)&lt;&gt;1,NOT(ISNUMBER(D20)),D20&lt;0,NOT(ISNUMBER(E20)),E20&lt;0,NOT(ISNUMBER(K20)),K20&lt;0,AND(M20&lt;&gt;"SIM",M20&lt;&gt;"NÃO")),OR(NOT(ISNUMBER(Dashboard!$B$3)),Dashboard!$B$3&lt;=0),COUNTIFS(Alocacoes!$D$5:$D$204,A20,Alocacoes!$J$5:$J$204,"REVISAR DADOS")&gt;0),"",SUMIFS(Alocacoes!$E$5:$E$204,Alocacoes!$D$5:$D$204,A20,Alocacoes!$B$5:$B$204,"&gt;="&amp;Dashboard!$B$3,Alocacoes!$B$5:$B$204,"&lt;"&amp;Dashboard!$D$3+1,Alocacoes!$J$5:$J$204,"VÁLIDA"))))</x:f>
      </x:c>
      <x:c r="H20" s="14">
        <x:f>IF(A20="","",IF(AND(ISNUMBER(F20),ISNUMBER(G20),F20&gt;0),G20/F20,""))</x:f>
      </x:c>
      <x:c r="I20">
        <x:f>IF(A20="","",IF(AND(ISNUMBER(F20),ISNUMBER(G20)),F20-G20,""))</x:f>
      </x:c>
      <x:c r="J20" t="str">
        <x:f>IF(A20="","",IF(M20="NÃO","INATIVO",IF(OR(OR(COUNTIF($A$5:$A$104,A20)&lt;&gt;1,NOT(ISNUMBER(D20)),D20&lt;0,NOT(ISNUMBER(E20)),E20&lt;0,NOT(ISNUMBER(K20)),K20&lt;0,AND(M20&lt;&gt;"SIM",M20&lt;&gt;"NÃO")),NOT(ISNUMBER(G20))),"REVISAR DADOS",IF(F20=0,IF(G20&gt;0,"SOBRECARREGADO","SEM CAPACIDADE"),IF(H20&gt;1,"SOBRECARREGADO",IF(H20&gt;=0.85,"ATENÇÃO",IF(H20&gt;=0.6,"EQUILIBRADO","CAPACIDADE LIVRE")))))))</x:f>
      </x:c>
      <x:c r="K20" s="15"/>
      <x:c r="L20" s="16">
        <x:f>IF(A20="","",IF(AND(ISNUMBER(G20),ISNUMBER(K20),K20&gt;=0),G20*K20,""))</x:f>
      </x:c>
      <x:c r="M20" s="13"/>
    </x:row>
    <x:row r="21">
      <x:c r="A21" s="13"/>
      <x:c r="B21" s="13"/>
      <x:c r="C21" s="13"/>
      <x:c r="D21" s="13"/>
      <x:c r="E21" s="13"/>
      <x:c r="F21" t="str">
        <x:f>IF(A21="","",IF(M21="NÃO",0,IF(OR(COUNTIF($A$5:$A$104,A21)&lt;&gt;1,NOT(ISNUMBER(D21)),D21&lt;0,NOT(ISNUMBER(E21)),E21&lt;0,NOT(ISNUMBER(K21)),K21&lt;0,AND(M21&lt;&gt;"SIM",M21&lt;&gt;"NÃO")),"",MAX(0,D21-E21))))</x:f>
      </x:c>
      <x:c r="G21" t="str">
        <x:f>IF(A21="","",IF(M21="NÃO",0,IF(OR(OR(COUNTIF($A$5:$A$104,A21)&lt;&gt;1,NOT(ISNUMBER(D21)),D21&lt;0,NOT(ISNUMBER(E21)),E21&lt;0,NOT(ISNUMBER(K21)),K21&lt;0,AND(M21&lt;&gt;"SIM",M21&lt;&gt;"NÃO")),OR(NOT(ISNUMBER(Dashboard!$B$3)),Dashboard!$B$3&lt;=0),COUNTIFS(Alocacoes!$D$5:$D$204,A21,Alocacoes!$J$5:$J$204,"REVISAR DADOS")&gt;0),"",SUMIFS(Alocacoes!$E$5:$E$204,Alocacoes!$D$5:$D$204,A21,Alocacoes!$B$5:$B$204,"&gt;="&amp;Dashboard!$B$3,Alocacoes!$B$5:$B$204,"&lt;"&amp;Dashboard!$D$3+1,Alocacoes!$J$5:$J$204,"VÁLIDA"))))</x:f>
      </x:c>
      <x:c r="H21" s="14">
        <x:f>IF(A21="","",IF(AND(ISNUMBER(F21),ISNUMBER(G21),F21&gt;0),G21/F21,""))</x:f>
      </x:c>
      <x:c r="I21">
        <x:f>IF(A21="","",IF(AND(ISNUMBER(F21),ISNUMBER(G21)),F21-G21,""))</x:f>
      </x:c>
      <x:c r="J21" t="str">
        <x:f>IF(A21="","",IF(M21="NÃO","INATIVO",IF(OR(OR(COUNTIF($A$5:$A$104,A21)&lt;&gt;1,NOT(ISNUMBER(D21)),D21&lt;0,NOT(ISNUMBER(E21)),E21&lt;0,NOT(ISNUMBER(K21)),K21&lt;0,AND(M21&lt;&gt;"SIM",M21&lt;&gt;"NÃO")),NOT(ISNUMBER(G21))),"REVISAR DADOS",IF(F21=0,IF(G21&gt;0,"SOBRECARREGADO","SEM CAPACIDADE"),IF(H21&gt;1,"SOBRECARREGADO",IF(H21&gt;=0.85,"ATENÇÃO",IF(H21&gt;=0.6,"EQUILIBRADO","CAPACIDADE LIVRE")))))))</x:f>
      </x:c>
      <x:c r="K21" s="15"/>
      <x:c r="L21" s="16">
        <x:f>IF(A21="","",IF(AND(ISNUMBER(G21),ISNUMBER(K21),K21&gt;=0),G21*K21,""))</x:f>
      </x:c>
      <x:c r="M21" s="13"/>
    </x:row>
    <x:row r="22">
      <x:c r="A22" s="13"/>
      <x:c r="B22" s="13"/>
      <x:c r="C22" s="13"/>
      <x:c r="D22" s="13"/>
      <x:c r="E22" s="13"/>
      <x:c r="F22" t="str">
        <x:f>IF(A22="","",IF(M22="NÃO",0,IF(OR(COUNTIF($A$5:$A$104,A22)&lt;&gt;1,NOT(ISNUMBER(D22)),D22&lt;0,NOT(ISNUMBER(E22)),E22&lt;0,NOT(ISNUMBER(K22)),K22&lt;0,AND(M22&lt;&gt;"SIM",M22&lt;&gt;"NÃO")),"",MAX(0,D22-E22))))</x:f>
      </x:c>
      <x:c r="G22" t="str">
        <x:f>IF(A22="","",IF(M22="NÃO",0,IF(OR(OR(COUNTIF($A$5:$A$104,A22)&lt;&gt;1,NOT(ISNUMBER(D22)),D22&lt;0,NOT(ISNUMBER(E22)),E22&lt;0,NOT(ISNUMBER(K22)),K22&lt;0,AND(M22&lt;&gt;"SIM",M22&lt;&gt;"NÃO")),OR(NOT(ISNUMBER(Dashboard!$B$3)),Dashboard!$B$3&lt;=0),COUNTIFS(Alocacoes!$D$5:$D$204,A22,Alocacoes!$J$5:$J$204,"REVISAR DADOS")&gt;0),"",SUMIFS(Alocacoes!$E$5:$E$204,Alocacoes!$D$5:$D$204,A22,Alocacoes!$B$5:$B$204,"&gt;="&amp;Dashboard!$B$3,Alocacoes!$B$5:$B$204,"&lt;"&amp;Dashboard!$D$3+1,Alocacoes!$J$5:$J$204,"VÁLIDA"))))</x:f>
      </x:c>
      <x:c r="H22" s="14">
        <x:f>IF(A22="","",IF(AND(ISNUMBER(F22),ISNUMBER(G22),F22&gt;0),G22/F22,""))</x:f>
      </x:c>
      <x:c r="I22">
        <x:f>IF(A22="","",IF(AND(ISNUMBER(F22),ISNUMBER(G22)),F22-G22,""))</x:f>
      </x:c>
      <x:c r="J22" t="str">
        <x:f>IF(A22="","",IF(M22="NÃO","INATIVO",IF(OR(OR(COUNTIF($A$5:$A$104,A22)&lt;&gt;1,NOT(ISNUMBER(D22)),D22&lt;0,NOT(ISNUMBER(E22)),E22&lt;0,NOT(ISNUMBER(K22)),K22&lt;0,AND(M22&lt;&gt;"SIM",M22&lt;&gt;"NÃO")),NOT(ISNUMBER(G22))),"REVISAR DADOS",IF(F22=0,IF(G22&gt;0,"SOBRECARREGADO","SEM CAPACIDADE"),IF(H22&gt;1,"SOBRECARREGADO",IF(H22&gt;=0.85,"ATENÇÃO",IF(H22&gt;=0.6,"EQUILIBRADO","CAPACIDADE LIVRE")))))))</x:f>
      </x:c>
      <x:c r="K22" s="15"/>
      <x:c r="L22" s="16">
        <x:f>IF(A22="","",IF(AND(ISNUMBER(G22),ISNUMBER(K22),K22&gt;=0),G22*K22,""))</x:f>
      </x:c>
      <x:c r="M22" s="13"/>
    </x:row>
    <x:row r="23">
      <x:c r="A23" s="13"/>
      <x:c r="B23" s="13"/>
      <x:c r="C23" s="13"/>
      <x:c r="D23" s="13"/>
      <x:c r="E23" s="13"/>
      <x:c r="F23" t="str">
        <x:f>IF(A23="","",IF(M23="NÃO",0,IF(OR(COUNTIF($A$5:$A$104,A23)&lt;&gt;1,NOT(ISNUMBER(D23)),D23&lt;0,NOT(ISNUMBER(E23)),E23&lt;0,NOT(ISNUMBER(K23)),K23&lt;0,AND(M23&lt;&gt;"SIM",M23&lt;&gt;"NÃO")),"",MAX(0,D23-E23))))</x:f>
      </x:c>
      <x:c r="G23" t="str">
        <x:f>IF(A23="","",IF(M23="NÃO",0,IF(OR(OR(COUNTIF($A$5:$A$104,A23)&lt;&gt;1,NOT(ISNUMBER(D23)),D23&lt;0,NOT(ISNUMBER(E23)),E23&lt;0,NOT(ISNUMBER(K23)),K23&lt;0,AND(M23&lt;&gt;"SIM",M23&lt;&gt;"NÃO")),OR(NOT(ISNUMBER(Dashboard!$B$3)),Dashboard!$B$3&lt;=0),COUNTIFS(Alocacoes!$D$5:$D$204,A23,Alocacoes!$J$5:$J$204,"REVISAR DADOS")&gt;0),"",SUMIFS(Alocacoes!$E$5:$E$204,Alocacoes!$D$5:$D$204,A23,Alocacoes!$B$5:$B$204,"&gt;="&amp;Dashboard!$B$3,Alocacoes!$B$5:$B$204,"&lt;"&amp;Dashboard!$D$3+1,Alocacoes!$J$5:$J$204,"VÁLIDA"))))</x:f>
      </x:c>
      <x:c r="H23" s="14">
        <x:f>IF(A23="","",IF(AND(ISNUMBER(F23),ISNUMBER(G23),F23&gt;0),G23/F23,""))</x:f>
      </x:c>
      <x:c r="I23">
        <x:f>IF(A23="","",IF(AND(ISNUMBER(F23),ISNUMBER(G23)),F23-G23,""))</x:f>
      </x:c>
      <x:c r="J23" t="str">
        <x:f>IF(A23="","",IF(M23="NÃO","INATIVO",IF(OR(OR(COUNTIF($A$5:$A$104,A23)&lt;&gt;1,NOT(ISNUMBER(D23)),D23&lt;0,NOT(ISNUMBER(E23)),E23&lt;0,NOT(ISNUMBER(K23)),K23&lt;0,AND(M23&lt;&gt;"SIM",M23&lt;&gt;"NÃO")),NOT(ISNUMBER(G23))),"REVISAR DADOS",IF(F23=0,IF(G23&gt;0,"SOBRECARREGADO","SEM CAPACIDADE"),IF(H23&gt;1,"SOBRECARREGADO",IF(H23&gt;=0.85,"ATENÇÃO",IF(H23&gt;=0.6,"EQUILIBRADO","CAPACIDADE LIVRE")))))))</x:f>
      </x:c>
      <x:c r="K23" s="15"/>
      <x:c r="L23" s="16">
        <x:f>IF(A23="","",IF(AND(ISNUMBER(G23),ISNUMBER(K23),K23&gt;=0),G23*K23,""))</x:f>
      </x:c>
      <x:c r="M23" s="13"/>
    </x:row>
    <x:row r="24">
      <x:c r="A24" s="13"/>
      <x:c r="B24" s="13"/>
      <x:c r="C24" s="13"/>
      <x:c r="D24" s="13"/>
      <x:c r="E24" s="13"/>
      <x:c r="F24" t="str">
        <x:f>IF(A24="","",IF(M24="NÃO",0,IF(OR(COUNTIF($A$5:$A$104,A24)&lt;&gt;1,NOT(ISNUMBER(D24)),D24&lt;0,NOT(ISNUMBER(E24)),E24&lt;0,NOT(ISNUMBER(K24)),K24&lt;0,AND(M24&lt;&gt;"SIM",M24&lt;&gt;"NÃO")),"",MAX(0,D24-E24))))</x:f>
      </x:c>
      <x:c r="G24" t="str">
        <x:f>IF(A24="","",IF(M24="NÃO",0,IF(OR(OR(COUNTIF($A$5:$A$104,A24)&lt;&gt;1,NOT(ISNUMBER(D24)),D24&lt;0,NOT(ISNUMBER(E24)),E24&lt;0,NOT(ISNUMBER(K24)),K24&lt;0,AND(M24&lt;&gt;"SIM",M24&lt;&gt;"NÃO")),OR(NOT(ISNUMBER(Dashboard!$B$3)),Dashboard!$B$3&lt;=0),COUNTIFS(Alocacoes!$D$5:$D$204,A24,Alocacoes!$J$5:$J$204,"REVISAR DADOS")&gt;0),"",SUMIFS(Alocacoes!$E$5:$E$204,Alocacoes!$D$5:$D$204,A24,Alocacoes!$B$5:$B$204,"&gt;="&amp;Dashboard!$B$3,Alocacoes!$B$5:$B$204,"&lt;"&amp;Dashboard!$D$3+1,Alocacoes!$J$5:$J$204,"VÁLIDA"))))</x:f>
      </x:c>
      <x:c r="H24" s="14">
        <x:f>IF(A24="","",IF(AND(ISNUMBER(F24),ISNUMBER(G24),F24&gt;0),G24/F24,""))</x:f>
      </x:c>
      <x:c r="I24">
        <x:f>IF(A24="","",IF(AND(ISNUMBER(F24),ISNUMBER(G24)),F24-G24,""))</x:f>
      </x:c>
      <x:c r="J24" t="str">
        <x:f>IF(A24="","",IF(M24="NÃO","INATIVO",IF(OR(OR(COUNTIF($A$5:$A$104,A24)&lt;&gt;1,NOT(ISNUMBER(D24)),D24&lt;0,NOT(ISNUMBER(E24)),E24&lt;0,NOT(ISNUMBER(K24)),K24&lt;0,AND(M24&lt;&gt;"SIM",M24&lt;&gt;"NÃO")),NOT(ISNUMBER(G24))),"REVISAR DADOS",IF(F24=0,IF(G24&gt;0,"SOBRECARREGADO","SEM CAPACIDADE"),IF(H24&gt;1,"SOBRECARREGADO",IF(H24&gt;=0.85,"ATENÇÃO",IF(H24&gt;=0.6,"EQUILIBRADO","CAPACIDADE LIVRE")))))))</x:f>
      </x:c>
      <x:c r="K24" s="15"/>
      <x:c r="L24" s="16">
        <x:f>IF(A24="","",IF(AND(ISNUMBER(G24),ISNUMBER(K24),K24&gt;=0),G24*K24,""))</x:f>
      </x:c>
      <x:c r="M24" s="13"/>
    </x:row>
    <x:row r="25">
      <x:c r="A25" s="13"/>
      <x:c r="B25" s="13"/>
      <x:c r="C25" s="13"/>
      <x:c r="D25" s="13"/>
      <x:c r="E25" s="13"/>
      <x:c r="F25" t="str">
        <x:f>IF(A25="","",IF(M25="NÃO",0,IF(OR(COUNTIF($A$5:$A$104,A25)&lt;&gt;1,NOT(ISNUMBER(D25)),D25&lt;0,NOT(ISNUMBER(E25)),E25&lt;0,NOT(ISNUMBER(K25)),K25&lt;0,AND(M25&lt;&gt;"SIM",M25&lt;&gt;"NÃO")),"",MAX(0,D25-E25))))</x:f>
      </x:c>
      <x:c r="G25" t="str">
        <x:f>IF(A25="","",IF(M25="NÃO",0,IF(OR(OR(COUNTIF($A$5:$A$104,A25)&lt;&gt;1,NOT(ISNUMBER(D25)),D25&lt;0,NOT(ISNUMBER(E25)),E25&lt;0,NOT(ISNUMBER(K25)),K25&lt;0,AND(M25&lt;&gt;"SIM",M25&lt;&gt;"NÃO")),OR(NOT(ISNUMBER(Dashboard!$B$3)),Dashboard!$B$3&lt;=0),COUNTIFS(Alocacoes!$D$5:$D$204,A25,Alocacoes!$J$5:$J$204,"REVISAR DADOS")&gt;0),"",SUMIFS(Alocacoes!$E$5:$E$204,Alocacoes!$D$5:$D$204,A25,Alocacoes!$B$5:$B$204,"&gt;="&amp;Dashboard!$B$3,Alocacoes!$B$5:$B$204,"&lt;"&amp;Dashboard!$D$3+1,Alocacoes!$J$5:$J$204,"VÁLIDA"))))</x:f>
      </x:c>
      <x:c r="H25" s="14">
        <x:f>IF(A25="","",IF(AND(ISNUMBER(F25),ISNUMBER(G25),F25&gt;0),G25/F25,""))</x:f>
      </x:c>
      <x:c r="I25">
        <x:f>IF(A25="","",IF(AND(ISNUMBER(F25),ISNUMBER(G25)),F25-G25,""))</x:f>
      </x:c>
      <x:c r="J25" t="str">
        <x:f>IF(A25="","",IF(M25="NÃO","INATIVO",IF(OR(OR(COUNTIF($A$5:$A$104,A25)&lt;&gt;1,NOT(ISNUMBER(D25)),D25&lt;0,NOT(ISNUMBER(E25)),E25&lt;0,NOT(ISNUMBER(K25)),K25&lt;0,AND(M25&lt;&gt;"SIM",M25&lt;&gt;"NÃO")),NOT(ISNUMBER(G25))),"REVISAR DADOS",IF(F25=0,IF(G25&gt;0,"SOBRECARREGADO","SEM CAPACIDADE"),IF(H25&gt;1,"SOBRECARREGADO",IF(H25&gt;=0.85,"ATENÇÃO",IF(H25&gt;=0.6,"EQUILIBRADO","CAPACIDADE LIVRE")))))))</x:f>
      </x:c>
      <x:c r="K25" s="15"/>
      <x:c r="L25" s="16">
        <x:f>IF(A25="","",IF(AND(ISNUMBER(G25),ISNUMBER(K25),K25&gt;=0),G25*K25,""))</x:f>
      </x:c>
      <x:c r="M25" s="13"/>
    </x:row>
    <x:row r="26">
      <x:c r="A26" s="13"/>
      <x:c r="B26" s="13"/>
      <x:c r="C26" s="13"/>
      <x:c r="D26" s="13"/>
      <x:c r="E26" s="13"/>
      <x:c r="F26" t="str">
        <x:f>IF(A26="","",IF(M26="NÃO",0,IF(OR(COUNTIF($A$5:$A$104,A26)&lt;&gt;1,NOT(ISNUMBER(D26)),D26&lt;0,NOT(ISNUMBER(E26)),E26&lt;0,NOT(ISNUMBER(K26)),K26&lt;0,AND(M26&lt;&gt;"SIM",M26&lt;&gt;"NÃO")),"",MAX(0,D26-E26))))</x:f>
      </x:c>
      <x:c r="G26" t="str">
        <x:f>IF(A26="","",IF(M26="NÃO",0,IF(OR(OR(COUNTIF($A$5:$A$104,A26)&lt;&gt;1,NOT(ISNUMBER(D26)),D26&lt;0,NOT(ISNUMBER(E26)),E26&lt;0,NOT(ISNUMBER(K26)),K26&lt;0,AND(M26&lt;&gt;"SIM",M26&lt;&gt;"NÃO")),OR(NOT(ISNUMBER(Dashboard!$B$3)),Dashboard!$B$3&lt;=0),COUNTIFS(Alocacoes!$D$5:$D$204,A26,Alocacoes!$J$5:$J$204,"REVISAR DADOS")&gt;0),"",SUMIFS(Alocacoes!$E$5:$E$204,Alocacoes!$D$5:$D$204,A26,Alocacoes!$B$5:$B$204,"&gt;="&amp;Dashboard!$B$3,Alocacoes!$B$5:$B$204,"&lt;"&amp;Dashboard!$D$3+1,Alocacoes!$J$5:$J$204,"VÁLIDA"))))</x:f>
      </x:c>
      <x:c r="H26" s="14">
        <x:f>IF(A26="","",IF(AND(ISNUMBER(F26),ISNUMBER(G26),F26&gt;0),G26/F26,""))</x:f>
      </x:c>
      <x:c r="I26">
        <x:f>IF(A26="","",IF(AND(ISNUMBER(F26),ISNUMBER(G26)),F26-G26,""))</x:f>
      </x:c>
      <x:c r="J26" t="str">
        <x:f>IF(A26="","",IF(M26="NÃO","INATIVO",IF(OR(OR(COUNTIF($A$5:$A$104,A26)&lt;&gt;1,NOT(ISNUMBER(D26)),D26&lt;0,NOT(ISNUMBER(E26)),E26&lt;0,NOT(ISNUMBER(K26)),K26&lt;0,AND(M26&lt;&gt;"SIM",M26&lt;&gt;"NÃO")),NOT(ISNUMBER(G26))),"REVISAR DADOS",IF(F26=0,IF(G26&gt;0,"SOBRECARREGADO","SEM CAPACIDADE"),IF(H26&gt;1,"SOBRECARREGADO",IF(H26&gt;=0.85,"ATENÇÃO",IF(H26&gt;=0.6,"EQUILIBRADO","CAPACIDADE LIVRE")))))))</x:f>
      </x:c>
      <x:c r="K26" s="15"/>
      <x:c r="L26" s="16">
        <x:f>IF(A26="","",IF(AND(ISNUMBER(G26),ISNUMBER(K26),K26&gt;=0),G26*K26,""))</x:f>
      </x:c>
      <x:c r="M26" s="13"/>
    </x:row>
    <x:row r="27">
      <x:c r="A27" s="13"/>
      <x:c r="B27" s="13"/>
      <x:c r="C27" s="13"/>
      <x:c r="D27" s="13"/>
      <x:c r="E27" s="13"/>
      <x:c r="F27" t="str">
        <x:f>IF(A27="","",IF(M27="NÃO",0,IF(OR(COUNTIF($A$5:$A$104,A27)&lt;&gt;1,NOT(ISNUMBER(D27)),D27&lt;0,NOT(ISNUMBER(E27)),E27&lt;0,NOT(ISNUMBER(K27)),K27&lt;0,AND(M27&lt;&gt;"SIM",M27&lt;&gt;"NÃO")),"",MAX(0,D27-E27))))</x:f>
      </x:c>
      <x:c r="G27" t="str">
        <x:f>IF(A27="","",IF(M27="NÃO",0,IF(OR(OR(COUNTIF($A$5:$A$104,A27)&lt;&gt;1,NOT(ISNUMBER(D27)),D27&lt;0,NOT(ISNUMBER(E27)),E27&lt;0,NOT(ISNUMBER(K27)),K27&lt;0,AND(M27&lt;&gt;"SIM",M27&lt;&gt;"NÃO")),OR(NOT(ISNUMBER(Dashboard!$B$3)),Dashboard!$B$3&lt;=0),COUNTIFS(Alocacoes!$D$5:$D$204,A27,Alocacoes!$J$5:$J$204,"REVISAR DADOS")&gt;0),"",SUMIFS(Alocacoes!$E$5:$E$204,Alocacoes!$D$5:$D$204,A27,Alocacoes!$B$5:$B$204,"&gt;="&amp;Dashboard!$B$3,Alocacoes!$B$5:$B$204,"&lt;"&amp;Dashboard!$D$3+1,Alocacoes!$J$5:$J$204,"VÁLIDA"))))</x:f>
      </x:c>
      <x:c r="H27" s="14">
        <x:f>IF(A27="","",IF(AND(ISNUMBER(F27),ISNUMBER(G27),F27&gt;0),G27/F27,""))</x:f>
      </x:c>
      <x:c r="I27">
        <x:f>IF(A27="","",IF(AND(ISNUMBER(F27),ISNUMBER(G27)),F27-G27,""))</x:f>
      </x:c>
      <x:c r="J27" t="str">
        <x:f>IF(A27="","",IF(M27="NÃO","INATIVO",IF(OR(OR(COUNTIF($A$5:$A$104,A27)&lt;&gt;1,NOT(ISNUMBER(D27)),D27&lt;0,NOT(ISNUMBER(E27)),E27&lt;0,NOT(ISNUMBER(K27)),K27&lt;0,AND(M27&lt;&gt;"SIM",M27&lt;&gt;"NÃO")),NOT(ISNUMBER(G27))),"REVISAR DADOS",IF(F27=0,IF(G27&gt;0,"SOBRECARREGADO","SEM CAPACIDADE"),IF(H27&gt;1,"SOBRECARREGADO",IF(H27&gt;=0.85,"ATENÇÃO",IF(H27&gt;=0.6,"EQUILIBRADO","CAPACIDADE LIVRE")))))))</x:f>
      </x:c>
      <x:c r="K27" s="15"/>
      <x:c r="L27" s="16">
        <x:f>IF(A27="","",IF(AND(ISNUMBER(G27),ISNUMBER(K27),K27&gt;=0),G27*K27,""))</x:f>
      </x:c>
      <x:c r="M27" s="13"/>
    </x:row>
    <x:row r="28">
      <x:c r="A28" s="13"/>
      <x:c r="B28" s="13"/>
      <x:c r="C28" s="13"/>
      <x:c r="D28" s="13"/>
      <x:c r="E28" s="13"/>
      <x:c r="F28" t="str">
        <x:f>IF(A28="","",IF(M28="NÃO",0,IF(OR(COUNTIF($A$5:$A$104,A28)&lt;&gt;1,NOT(ISNUMBER(D28)),D28&lt;0,NOT(ISNUMBER(E28)),E28&lt;0,NOT(ISNUMBER(K28)),K28&lt;0,AND(M28&lt;&gt;"SIM",M28&lt;&gt;"NÃO")),"",MAX(0,D28-E28))))</x:f>
      </x:c>
      <x:c r="G28" t="str">
        <x:f>IF(A28="","",IF(M28="NÃO",0,IF(OR(OR(COUNTIF($A$5:$A$104,A28)&lt;&gt;1,NOT(ISNUMBER(D28)),D28&lt;0,NOT(ISNUMBER(E28)),E28&lt;0,NOT(ISNUMBER(K28)),K28&lt;0,AND(M28&lt;&gt;"SIM",M28&lt;&gt;"NÃO")),OR(NOT(ISNUMBER(Dashboard!$B$3)),Dashboard!$B$3&lt;=0),COUNTIFS(Alocacoes!$D$5:$D$204,A28,Alocacoes!$J$5:$J$204,"REVISAR DADOS")&gt;0),"",SUMIFS(Alocacoes!$E$5:$E$204,Alocacoes!$D$5:$D$204,A28,Alocacoes!$B$5:$B$204,"&gt;="&amp;Dashboard!$B$3,Alocacoes!$B$5:$B$204,"&lt;"&amp;Dashboard!$D$3+1,Alocacoes!$J$5:$J$204,"VÁLIDA"))))</x:f>
      </x:c>
      <x:c r="H28" s="14">
        <x:f>IF(A28="","",IF(AND(ISNUMBER(F28),ISNUMBER(G28),F28&gt;0),G28/F28,""))</x:f>
      </x:c>
      <x:c r="I28">
        <x:f>IF(A28="","",IF(AND(ISNUMBER(F28),ISNUMBER(G28)),F28-G28,""))</x:f>
      </x:c>
      <x:c r="J28" t="str">
        <x:f>IF(A28="","",IF(M28="NÃO","INATIVO",IF(OR(OR(COUNTIF($A$5:$A$104,A28)&lt;&gt;1,NOT(ISNUMBER(D28)),D28&lt;0,NOT(ISNUMBER(E28)),E28&lt;0,NOT(ISNUMBER(K28)),K28&lt;0,AND(M28&lt;&gt;"SIM",M28&lt;&gt;"NÃO")),NOT(ISNUMBER(G28))),"REVISAR DADOS",IF(F28=0,IF(G28&gt;0,"SOBRECARREGADO","SEM CAPACIDADE"),IF(H28&gt;1,"SOBRECARREGADO",IF(H28&gt;=0.85,"ATENÇÃO",IF(H28&gt;=0.6,"EQUILIBRADO","CAPACIDADE LIVRE")))))))</x:f>
      </x:c>
      <x:c r="K28" s="15"/>
      <x:c r="L28" s="16">
        <x:f>IF(A28="","",IF(AND(ISNUMBER(G28),ISNUMBER(K28),K28&gt;=0),G28*K28,""))</x:f>
      </x:c>
      <x:c r="M28" s="13"/>
    </x:row>
    <x:row r="29">
      <x:c r="A29" s="13"/>
      <x:c r="B29" s="13"/>
      <x:c r="C29" s="13"/>
      <x:c r="D29" s="13"/>
      <x:c r="E29" s="13"/>
      <x:c r="F29" t="str">
        <x:f>IF(A29="","",IF(M29="NÃO",0,IF(OR(COUNTIF($A$5:$A$104,A29)&lt;&gt;1,NOT(ISNUMBER(D29)),D29&lt;0,NOT(ISNUMBER(E29)),E29&lt;0,NOT(ISNUMBER(K29)),K29&lt;0,AND(M29&lt;&gt;"SIM",M29&lt;&gt;"NÃO")),"",MAX(0,D29-E29))))</x:f>
      </x:c>
      <x:c r="G29" t="str">
        <x:f>IF(A29="","",IF(M29="NÃO",0,IF(OR(OR(COUNTIF($A$5:$A$104,A29)&lt;&gt;1,NOT(ISNUMBER(D29)),D29&lt;0,NOT(ISNUMBER(E29)),E29&lt;0,NOT(ISNUMBER(K29)),K29&lt;0,AND(M29&lt;&gt;"SIM",M29&lt;&gt;"NÃO")),OR(NOT(ISNUMBER(Dashboard!$B$3)),Dashboard!$B$3&lt;=0),COUNTIFS(Alocacoes!$D$5:$D$204,A29,Alocacoes!$J$5:$J$204,"REVISAR DADOS")&gt;0),"",SUMIFS(Alocacoes!$E$5:$E$204,Alocacoes!$D$5:$D$204,A29,Alocacoes!$B$5:$B$204,"&gt;="&amp;Dashboard!$B$3,Alocacoes!$B$5:$B$204,"&lt;"&amp;Dashboard!$D$3+1,Alocacoes!$J$5:$J$204,"VÁLIDA"))))</x:f>
      </x:c>
      <x:c r="H29" s="14">
        <x:f>IF(A29="","",IF(AND(ISNUMBER(F29),ISNUMBER(G29),F29&gt;0),G29/F29,""))</x:f>
      </x:c>
      <x:c r="I29">
        <x:f>IF(A29="","",IF(AND(ISNUMBER(F29),ISNUMBER(G29)),F29-G29,""))</x:f>
      </x:c>
      <x:c r="J29" t="str">
        <x:f>IF(A29="","",IF(M29="NÃO","INATIVO",IF(OR(OR(COUNTIF($A$5:$A$104,A29)&lt;&gt;1,NOT(ISNUMBER(D29)),D29&lt;0,NOT(ISNUMBER(E29)),E29&lt;0,NOT(ISNUMBER(K29)),K29&lt;0,AND(M29&lt;&gt;"SIM",M29&lt;&gt;"NÃO")),NOT(ISNUMBER(G29))),"REVISAR DADOS",IF(F29=0,IF(G29&gt;0,"SOBRECARREGADO","SEM CAPACIDADE"),IF(H29&gt;1,"SOBRECARREGADO",IF(H29&gt;=0.85,"ATENÇÃO",IF(H29&gt;=0.6,"EQUILIBRADO","CAPACIDADE LIVRE")))))))</x:f>
      </x:c>
      <x:c r="K29" s="15"/>
      <x:c r="L29" s="16">
        <x:f>IF(A29="","",IF(AND(ISNUMBER(G29),ISNUMBER(K29),K29&gt;=0),G29*K29,""))</x:f>
      </x:c>
      <x:c r="M29" s="13"/>
    </x:row>
    <x:row r="30">
      <x:c r="A30" s="13"/>
      <x:c r="B30" s="13"/>
      <x:c r="C30" s="13"/>
      <x:c r="D30" s="13"/>
      <x:c r="E30" s="13"/>
      <x:c r="F30" t="str">
        <x:f>IF(A30="","",IF(M30="NÃO",0,IF(OR(COUNTIF($A$5:$A$104,A30)&lt;&gt;1,NOT(ISNUMBER(D30)),D30&lt;0,NOT(ISNUMBER(E30)),E30&lt;0,NOT(ISNUMBER(K30)),K30&lt;0,AND(M30&lt;&gt;"SIM",M30&lt;&gt;"NÃO")),"",MAX(0,D30-E30))))</x:f>
      </x:c>
      <x:c r="G30" t="str">
        <x:f>IF(A30="","",IF(M30="NÃO",0,IF(OR(OR(COUNTIF($A$5:$A$104,A30)&lt;&gt;1,NOT(ISNUMBER(D30)),D30&lt;0,NOT(ISNUMBER(E30)),E30&lt;0,NOT(ISNUMBER(K30)),K30&lt;0,AND(M30&lt;&gt;"SIM",M30&lt;&gt;"NÃO")),OR(NOT(ISNUMBER(Dashboard!$B$3)),Dashboard!$B$3&lt;=0),COUNTIFS(Alocacoes!$D$5:$D$204,A30,Alocacoes!$J$5:$J$204,"REVISAR DADOS")&gt;0),"",SUMIFS(Alocacoes!$E$5:$E$204,Alocacoes!$D$5:$D$204,A30,Alocacoes!$B$5:$B$204,"&gt;="&amp;Dashboard!$B$3,Alocacoes!$B$5:$B$204,"&lt;"&amp;Dashboard!$D$3+1,Alocacoes!$J$5:$J$204,"VÁLIDA"))))</x:f>
      </x:c>
      <x:c r="H30" s="14">
        <x:f>IF(A30="","",IF(AND(ISNUMBER(F30),ISNUMBER(G30),F30&gt;0),G30/F30,""))</x:f>
      </x:c>
      <x:c r="I30">
        <x:f>IF(A30="","",IF(AND(ISNUMBER(F30),ISNUMBER(G30)),F30-G30,""))</x:f>
      </x:c>
      <x:c r="J30" t="str">
        <x:f>IF(A30="","",IF(M30="NÃO","INATIVO",IF(OR(OR(COUNTIF($A$5:$A$104,A30)&lt;&gt;1,NOT(ISNUMBER(D30)),D30&lt;0,NOT(ISNUMBER(E30)),E30&lt;0,NOT(ISNUMBER(K30)),K30&lt;0,AND(M30&lt;&gt;"SIM",M30&lt;&gt;"NÃO")),NOT(ISNUMBER(G30))),"REVISAR DADOS",IF(F30=0,IF(G30&gt;0,"SOBRECARREGADO","SEM CAPACIDADE"),IF(H30&gt;1,"SOBRECARREGADO",IF(H30&gt;=0.85,"ATENÇÃO",IF(H30&gt;=0.6,"EQUILIBRADO","CAPACIDADE LIVRE")))))))</x:f>
      </x:c>
      <x:c r="K30" s="15"/>
      <x:c r="L30" s="16">
        <x:f>IF(A30="","",IF(AND(ISNUMBER(G30),ISNUMBER(K30),K30&gt;=0),G30*K30,""))</x:f>
      </x:c>
      <x:c r="M30" s="13"/>
    </x:row>
    <x:row r="31">
      <x:c r="A31" s="13"/>
      <x:c r="B31" s="13"/>
      <x:c r="C31" s="13"/>
      <x:c r="D31" s="13"/>
      <x:c r="E31" s="13"/>
      <x:c r="F31" t="str">
        <x:f>IF(A31="","",IF(M31="NÃO",0,IF(OR(COUNTIF($A$5:$A$104,A31)&lt;&gt;1,NOT(ISNUMBER(D31)),D31&lt;0,NOT(ISNUMBER(E31)),E31&lt;0,NOT(ISNUMBER(K31)),K31&lt;0,AND(M31&lt;&gt;"SIM",M31&lt;&gt;"NÃO")),"",MAX(0,D31-E31))))</x:f>
      </x:c>
      <x:c r="G31" t="str">
        <x:f>IF(A31="","",IF(M31="NÃO",0,IF(OR(OR(COUNTIF($A$5:$A$104,A31)&lt;&gt;1,NOT(ISNUMBER(D31)),D31&lt;0,NOT(ISNUMBER(E31)),E31&lt;0,NOT(ISNUMBER(K31)),K31&lt;0,AND(M31&lt;&gt;"SIM",M31&lt;&gt;"NÃO")),OR(NOT(ISNUMBER(Dashboard!$B$3)),Dashboard!$B$3&lt;=0),COUNTIFS(Alocacoes!$D$5:$D$204,A31,Alocacoes!$J$5:$J$204,"REVISAR DADOS")&gt;0),"",SUMIFS(Alocacoes!$E$5:$E$204,Alocacoes!$D$5:$D$204,A31,Alocacoes!$B$5:$B$204,"&gt;="&amp;Dashboard!$B$3,Alocacoes!$B$5:$B$204,"&lt;"&amp;Dashboard!$D$3+1,Alocacoes!$J$5:$J$204,"VÁLIDA"))))</x:f>
      </x:c>
      <x:c r="H31" s="14">
        <x:f>IF(A31="","",IF(AND(ISNUMBER(F31),ISNUMBER(G31),F31&gt;0),G31/F31,""))</x:f>
      </x:c>
      <x:c r="I31">
        <x:f>IF(A31="","",IF(AND(ISNUMBER(F31),ISNUMBER(G31)),F31-G31,""))</x:f>
      </x:c>
      <x:c r="J31" t="str">
        <x:f>IF(A31="","",IF(M31="NÃO","INATIVO",IF(OR(OR(COUNTIF($A$5:$A$104,A31)&lt;&gt;1,NOT(ISNUMBER(D31)),D31&lt;0,NOT(ISNUMBER(E31)),E31&lt;0,NOT(ISNUMBER(K31)),K31&lt;0,AND(M31&lt;&gt;"SIM",M31&lt;&gt;"NÃO")),NOT(ISNUMBER(G31))),"REVISAR DADOS",IF(F31=0,IF(G31&gt;0,"SOBRECARREGADO","SEM CAPACIDADE"),IF(H31&gt;1,"SOBRECARREGADO",IF(H31&gt;=0.85,"ATENÇÃO",IF(H31&gt;=0.6,"EQUILIBRADO","CAPACIDADE LIVRE")))))))</x:f>
      </x:c>
      <x:c r="K31" s="15"/>
      <x:c r="L31" s="16">
        <x:f>IF(A31="","",IF(AND(ISNUMBER(G31),ISNUMBER(K31),K31&gt;=0),G31*K31,""))</x:f>
      </x:c>
      <x:c r="M31" s="13"/>
    </x:row>
    <x:row r="32">
      <x:c r="A32" s="13"/>
      <x:c r="B32" s="13"/>
      <x:c r="C32" s="13"/>
      <x:c r="D32" s="13"/>
      <x:c r="E32" s="13"/>
      <x:c r="F32" t="str">
        <x:f>IF(A32="","",IF(M32="NÃO",0,IF(OR(COUNTIF($A$5:$A$104,A32)&lt;&gt;1,NOT(ISNUMBER(D32)),D32&lt;0,NOT(ISNUMBER(E32)),E32&lt;0,NOT(ISNUMBER(K32)),K32&lt;0,AND(M32&lt;&gt;"SIM",M32&lt;&gt;"NÃO")),"",MAX(0,D32-E32))))</x:f>
      </x:c>
      <x:c r="G32" t="str">
        <x:f>IF(A32="","",IF(M32="NÃO",0,IF(OR(OR(COUNTIF($A$5:$A$104,A32)&lt;&gt;1,NOT(ISNUMBER(D32)),D32&lt;0,NOT(ISNUMBER(E32)),E32&lt;0,NOT(ISNUMBER(K32)),K32&lt;0,AND(M32&lt;&gt;"SIM",M32&lt;&gt;"NÃO")),OR(NOT(ISNUMBER(Dashboard!$B$3)),Dashboard!$B$3&lt;=0),COUNTIFS(Alocacoes!$D$5:$D$204,A32,Alocacoes!$J$5:$J$204,"REVISAR DADOS")&gt;0),"",SUMIFS(Alocacoes!$E$5:$E$204,Alocacoes!$D$5:$D$204,A32,Alocacoes!$B$5:$B$204,"&gt;="&amp;Dashboard!$B$3,Alocacoes!$B$5:$B$204,"&lt;"&amp;Dashboard!$D$3+1,Alocacoes!$J$5:$J$204,"VÁLIDA"))))</x:f>
      </x:c>
      <x:c r="H32" s="14">
        <x:f>IF(A32="","",IF(AND(ISNUMBER(F32),ISNUMBER(G32),F32&gt;0),G32/F32,""))</x:f>
      </x:c>
      <x:c r="I32">
        <x:f>IF(A32="","",IF(AND(ISNUMBER(F32),ISNUMBER(G32)),F32-G32,""))</x:f>
      </x:c>
      <x:c r="J32" t="str">
        <x:f>IF(A32="","",IF(M32="NÃO","INATIVO",IF(OR(OR(COUNTIF($A$5:$A$104,A32)&lt;&gt;1,NOT(ISNUMBER(D32)),D32&lt;0,NOT(ISNUMBER(E32)),E32&lt;0,NOT(ISNUMBER(K32)),K32&lt;0,AND(M32&lt;&gt;"SIM",M32&lt;&gt;"NÃO")),NOT(ISNUMBER(G32))),"REVISAR DADOS",IF(F32=0,IF(G32&gt;0,"SOBRECARREGADO","SEM CAPACIDADE"),IF(H32&gt;1,"SOBRECARREGADO",IF(H32&gt;=0.85,"ATENÇÃO",IF(H32&gt;=0.6,"EQUILIBRADO","CAPACIDADE LIVRE")))))))</x:f>
      </x:c>
      <x:c r="K32" s="15"/>
      <x:c r="L32" s="16">
        <x:f>IF(A32="","",IF(AND(ISNUMBER(G32),ISNUMBER(K32),K32&gt;=0),G32*K32,""))</x:f>
      </x:c>
      <x:c r="M32" s="13"/>
    </x:row>
    <x:row r="33">
      <x:c r="A33" s="13"/>
      <x:c r="B33" s="13"/>
      <x:c r="C33" s="13"/>
      <x:c r="D33" s="13"/>
      <x:c r="E33" s="13"/>
      <x:c r="F33" t="str">
        <x:f>IF(A33="","",IF(M33="NÃO",0,IF(OR(COUNTIF($A$5:$A$104,A33)&lt;&gt;1,NOT(ISNUMBER(D33)),D33&lt;0,NOT(ISNUMBER(E33)),E33&lt;0,NOT(ISNUMBER(K33)),K33&lt;0,AND(M33&lt;&gt;"SIM",M33&lt;&gt;"NÃO")),"",MAX(0,D33-E33))))</x:f>
      </x:c>
      <x:c r="G33" t="str">
        <x:f>IF(A33="","",IF(M33="NÃO",0,IF(OR(OR(COUNTIF($A$5:$A$104,A33)&lt;&gt;1,NOT(ISNUMBER(D33)),D33&lt;0,NOT(ISNUMBER(E33)),E33&lt;0,NOT(ISNUMBER(K33)),K33&lt;0,AND(M33&lt;&gt;"SIM",M33&lt;&gt;"NÃO")),OR(NOT(ISNUMBER(Dashboard!$B$3)),Dashboard!$B$3&lt;=0),COUNTIFS(Alocacoes!$D$5:$D$204,A33,Alocacoes!$J$5:$J$204,"REVISAR DADOS")&gt;0),"",SUMIFS(Alocacoes!$E$5:$E$204,Alocacoes!$D$5:$D$204,A33,Alocacoes!$B$5:$B$204,"&gt;="&amp;Dashboard!$B$3,Alocacoes!$B$5:$B$204,"&lt;"&amp;Dashboard!$D$3+1,Alocacoes!$J$5:$J$204,"VÁLIDA"))))</x:f>
      </x:c>
      <x:c r="H33" s="14">
        <x:f>IF(A33="","",IF(AND(ISNUMBER(F33),ISNUMBER(G33),F33&gt;0),G33/F33,""))</x:f>
      </x:c>
      <x:c r="I33">
        <x:f>IF(A33="","",IF(AND(ISNUMBER(F33),ISNUMBER(G33)),F33-G33,""))</x:f>
      </x:c>
      <x:c r="J33" t="str">
        <x:f>IF(A33="","",IF(M33="NÃO","INATIVO",IF(OR(OR(COUNTIF($A$5:$A$104,A33)&lt;&gt;1,NOT(ISNUMBER(D33)),D33&lt;0,NOT(ISNUMBER(E33)),E33&lt;0,NOT(ISNUMBER(K33)),K33&lt;0,AND(M33&lt;&gt;"SIM",M33&lt;&gt;"NÃO")),NOT(ISNUMBER(G33))),"REVISAR DADOS",IF(F33=0,IF(G33&gt;0,"SOBRECARREGADO","SEM CAPACIDADE"),IF(H33&gt;1,"SOBRECARREGADO",IF(H33&gt;=0.85,"ATENÇÃO",IF(H33&gt;=0.6,"EQUILIBRADO","CAPACIDADE LIVRE")))))))</x:f>
      </x:c>
      <x:c r="K33" s="15"/>
      <x:c r="L33" s="16">
        <x:f>IF(A33="","",IF(AND(ISNUMBER(G33),ISNUMBER(K33),K33&gt;=0),G33*K33,""))</x:f>
      </x:c>
      <x:c r="M33" s="13"/>
    </x:row>
    <x:row r="34">
      <x:c r="A34" s="13"/>
      <x:c r="B34" s="13"/>
      <x:c r="C34" s="13"/>
      <x:c r="D34" s="13"/>
      <x:c r="E34" s="13"/>
      <x:c r="F34" t="str">
        <x:f>IF(A34="","",IF(M34="NÃO",0,IF(OR(COUNTIF($A$5:$A$104,A34)&lt;&gt;1,NOT(ISNUMBER(D34)),D34&lt;0,NOT(ISNUMBER(E34)),E34&lt;0,NOT(ISNUMBER(K34)),K34&lt;0,AND(M34&lt;&gt;"SIM",M34&lt;&gt;"NÃO")),"",MAX(0,D34-E34))))</x:f>
      </x:c>
      <x:c r="G34" t="str">
        <x:f>IF(A34="","",IF(M34="NÃO",0,IF(OR(OR(COUNTIF($A$5:$A$104,A34)&lt;&gt;1,NOT(ISNUMBER(D34)),D34&lt;0,NOT(ISNUMBER(E34)),E34&lt;0,NOT(ISNUMBER(K34)),K34&lt;0,AND(M34&lt;&gt;"SIM",M34&lt;&gt;"NÃO")),OR(NOT(ISNUMBER(Dashboard!$B$3)),Dashboard!$B$3&lt;=0),COUNTIFS(Alocacoes!$D$5:$D$204,A34,Alocacoes!$J$5:$J$204,"REVISAR DADOS")&gt;0),"",SUMIFS(Alocacoes!$E$5:$E$204,Alocacoes!$D$5:$D$204,A34,Alocacoes!$B$5:$B$204,"&gt;="&amp;Dashboard!$B$3,Alocacoes!$B$5:$B$204,"&lt;"&amp;Dashboard!$D$3+1,Alocacoes!$J$5:$J$204,"VÁLIDA"))))</x:f>
      </x:c>
      <x:c r="H34" s="14">
        <x:f>IF(A34="","",IF(AND(ISNUMBER(F34),ISNUMBER(G34),F34&gt;0),G34/F34,""))</x:f>
      </x:c>
      <x:c r="I34">
        <x:f>IF(A34="","",IF(AND(ISNUMBER(F34),ISNUMBER(G34)),F34-G34,""))</x:f>
      </x:c>
      <x:c r="J34" t="str">
        <x:f>IF(A34="","",IF(M34="NÃO","INATIVO",IF(OR(OR(COUNTIF($A$5:$A$104,A34)&lt;&gt;1,NOT(ISNUMBER(D34)),D34&lt;0,NOT(ISNUMBER(E34)),E34&lt;0,NOT(ISNUMBER(K34)),K34&lt;0,AND(M34&lt;&gt;"SIM",M34&lt;&gt;"NÃO")),NOT(ISNUMBER(G34))),"REVISAR DADOS",IF(F34=0,IF(G34&gt;0,"SOBRECARREGADO","SEM CAPACIDADE"),IF(H34&gt;1,"SOBRECARREGADO",IF(H34&gt;=0.85,"ATENÇÃO",IF(H34&gt;=0.6,"EQUILIBRADO","CAPACIDADE LIVRE")))))))</x:f>
      </x:c>
      <x:c r="K34" s="15"/>
      <x:c r="L34" s="16">
        <x:f>IF(A34="","",IF(AND(ISNUMBER(G34),ISNUMBER(K34),K34&gt;=0),G34*K34,""))</x:f>
      </x:c>
      <x:c r="M34" s="13"/>
    </x:row>
    <x:row r="35">
      <x:c r="A35" s="13"/>
      <x:c r="B35" s="13"/>
      <x:c r="C35" s="13"/>
      <x:c r="D35" s="13"/>
      <x:c r="E35" s="13"/>
      <x:c r="F35" t="str">
        <x:f>IF(A35="","",IF(M35="NÃO",0,IF(OR(COUNTIF($A$5:$A$104,A35)&lt;&gt;1,NOT(ISNUMBER(D35)),D35&lt;0,NOT(ISNUMBER(E35)),E35&lt;0,NOT(ISNUMBER(K35)),K35&lt;0,AND(M35&lt;&gt;"SIM",M35&lt;&gt;"NÃO")),"",MAX(0,D35-E35))))</x:f>
      </x:c>
      <x:c r="G35" t="str">
        <x:f>IF(A35="","",IF(M35="NÃO",0,IF(OR(OR(COUNTIF($A$5:$A$104,A35)&lt;&gt;1,NOT(ISNUMBER(D35)),D35&lt;0,NOT(ISNUMBER(E35)),E35&lt;0,NOT(ISNUMBER(K35)),K35&lt;0,AND(M35&lt;&gt;"SIM",M35&lt;&gt;"NÃO")),OR(NOT(ISNUMBER(Dashboard!$B$3)),Dashboard!$B$3&lt;=0),COUNTIFS(Alocacoes!$D$5:$D$204,A35,Alocacoes!$J$5:$J$204,"REVISAR DADOS")&gt;0),"",SUMIFS(Alocacoes!$E$5:$E$204,Alocacoes!$D$5:$D$204,A35,Alocacoes!$B$5:$B$204,"&gt;="&amp;Dashboard!$B$3,Alocacoes!$B$5:$B$204,"&lt;"&amp;Dashboard!$D$3+1,Alocacoes!$J$5:$J$204,"VÁLIDA"))))</x:f>
      </x:c>
      <x:c r="H35" s="14">
        <x:f>IF(A35="","",IF(AND(ISNUMBER(F35),ISNUMBER(G35),F35&gt;0),G35/F35,""))</x:f>
      </x:c>
      <x:c r="I35">
        <x:f>IF(A35="","",IF(AND(ISNUMBER(F35),ISNUMBER(G35)),F35-G35,""))</x:f>
      </x:c>
      <x:c r="J35" t="str">
        <x:f>IF(A35="","",IF(M35="NÃO","INATIVO",IF(OR(OR(COUNTIF($A$5:$A$104,A35)&lt;&gt;1,NOT(ISNUMBER(D35)),D35&lt;0,NOT(ISNUMBER(E35)),E35&lt;0,NOT(ISNUMBER(K35)),K35&lt;0,AND(M35&lt;&gt;"SIM",M35&lt;&gt;"NÃO")),NOT(ISNUMBER(G35))),"REVISAR DADOS",IF(F35=0,IF(G35&gt;0,"SOBRECARREGADO","SEM CAPACIDADE"),IF(H35&gt;1,"SOBRECARREGADO",IF(H35&gt;=0.85,"ATENÇÃO",IF(H35&gt;=0.6,"EQUILIBRADO","CAPACIDADE LIVRE")))))))</x:f>
      </x:c>
      <x:c r="K35" s="15"/>
      <x:c r="L35" s="16">
        <x:f>IF(A35="","",IF(AND(ISNUMBER(G35),ISNUMBER(K35),K35&gt;=0),G35*K35,""))</x:f>
      </x:c>
      <x:c r="M35" s="13"/>
    </x:row>
    <x:row r="36">
      <x:c r="A36" s="13"/>
      <x:c r="B36" s="13"/>
      <x:c r="C36" s="13"/>
      <x:c r="D36" s="13"/>
      <x:c r="E36" s="13"/>
      <x:c r="F36" t="str">
        <x:f>IF(A36="","",IF(M36="NÃO",0,IF(OR(COUNTIF($A$5:$A$104,A36)&lt;&gt;1,NOT(ISNUMBER(D36)),D36&lt;0,NOT(ISNUMBER(E36)),E36&lt;0,NOT(ISNUMBER(K36)),K36&lt;0,AND(M36&lt;&gt;"SIM",M36&lt;&gt;"NÃO")),"",MAX(0,D36-E36))))</x:f>
      </x:c>
      <x:c r="G36" t="str">
        <x:f>IF(A36="","",IF(M36="NÃO",0,IF(OR(OR(COUNTIF($A$5:$A$104,A36)&lt;&gt;1,NOT(ISNUMBER(D36)),D36&lt;0,NOT(ISNUMBER(E36)),E36&lt;0,NOT(ISNUMBER(K36)),K36&lt;0,AND(M36&lt;&gt;"SIM",M36&lt;&gt;"NÃO")),OR(NOT(ISNUMBER(Dashboard!$B$3)),Dashboard!$B$3&lt;=0),COUNTIFS(Alocacoes!$D$5:$D$204,A36,Alocacoes!$J$5:$J$204,"REVISAR DADOS")&gt;0),"",SUMIFS(Alocacoes!$E$5:$E$204,Alocacoes!$D$5:$D$204,A36,Alocacoes!$B$5:$B$204,"&gt;="&amp;Dashboard!$B$3,Alocacoes!$B$5:$B$204,"&lt;"&amp;Dashboard!$D$3+1,Alocacoes!$J$5:$J$204,"VÁLIDA"))))</x:f>
      </x:c>
      <x:c r="H36" s="14">
        <x:f>IF(A36="","",IF(AND(ISNUMBER(F36),ISNUMBER(G36),F36&gt;0),G36/F36,""))</x:f>
      </x:c>
      <x:c r="I36">
        <x:f>IF(A36="","",IF(AND(ISNUMBER(F36),ISNUMBER(G36)),F36-G36,""))</x:f>
      </x:c>
      <x:c r="J36" t="str">
        <x:f>IF(A36="","",IF(M36="NÃO","INATIVO",IF(OR(OR(COUNTIF($A$5:$A$104,A36)&lt;&gt;1,NOT(ISNUMBER(D36)),D36&lt;0,NOT(ISNUMBER(E36)),E36&lt;0,NOT(ISNUMBER(K36)),K36&lt;0,AND(M36&lt;&gt;"SIM",M36&lt;&gt;"NÃO")),NOT(ISNUMBER(G36))),"REVISAR DADOS",IF(F36=0,IF(G36&gt;0,"SOBRECARREGADO","SEM CAPACIDADE"),IF(H36&gt;1,"SOBRECARREGADO",IF(H36&gt;=0.85,"ATENÇÃO",IF(H36&gt;=0.6,"EQUILIBRADO","CAPACIDADE LIVRE")))))))</x:f>
      </x:c>
      <x:c r="K36" s="15"/>
      <x:c r="L36" s="16">
        <x:f>IF(A36="","",IF(AND(ISNUMBER(G36),ISNUMBER(K36),K36&gt;=0),G36*K36,""))</x:f>
      </x:c>
      <x:c r="M36" s="13"/>
    </x:row>
    <x:row r="37">
      <x:c r="A37" s="13"/>
      <x:c r="B37" s="13"/>
      <x:c r="C37" s="13"/>
      <x:c r="D37" s="13"/>
      <x:c r="E37" s="13"/>
      <x:c r="F37" t="str">
        <x:f>IF(A37="","",IF(M37="NÃO",0,IF(OR(COUNTIF($A$5:$A$104,A37)&lt;&gt;1,NOT(ISNUMBER(D37)),D37&lt;0,NOT(ISNUMBER(E37)),E37&lt;0,NOT(ISNUMBER(K37)),K37&lt;0,AND(M37&lt;&gt;"SIM",M37&lt;&gt;"NÃO")),"",MAX(0,D37-E37))))</x:f>
      </x:c>
      <x:c r="G37" t="str">
        <x:f>IF(A37="","",IF(M37="NÃO",0,IF(OR(OR(COUNTIF($A$5:$A$104,A37)&lt;&gt;1,NOT(ISNUMBER(D37)),D37&lt;0,NOT(ISNUMBER(E37)),E37&lt;0,NOT(ISNUMBER(K37)),K37&lt;0,AND(M37&lt;&gt;"SIM",M37&lt;&gt;"NÃO")),OR(NOT(ISNUMBER(Dashboard!$B$3)),Dashboard!$B$3&lt;=0),COUNTIFS(Alocacoes!$D$5:$D$204,A37,Alocacoes!$J$5:$J$204,"REVISAR DADOS")&gt;0),"",SUMIFS(Alocacoes!$E$5:$E$204,Alocacoes!$D$5:$D$204,A37,Alocacoes!$B$5:$B$204,"&gt;="&amp;Dashboard!$B$3,Alocacoes!$B$5:$B$204,"&lt;"&amp;Dashboard!$D$3+1,Alocacoes!$J$5:$J$204,"VÁLIDA"))))</x:f>
      </x:c>
      <x:c r="H37" s="14">
        <x:f>IF(A37="","",IF(AND(ISNUMBER(F37),ISNUMBER(G37),F37&gt;0),G37/F37,""))</x:f>
      </x:c>
      <x:c r="I37">
        <x:f>IF(A37="","",IF(AND(ISNUMBER(F37),ISNUMBER(G37)),F37-G37,""))</x:f>
      </x:c>
      <x:c r="J37" t="str">
        <x:f>IF(A37="","",IF(M37="NÃO","INATIVO",IF(OR(OR(COUNTIF($A$5:$A$104,A37)&lt;&gt;1,NOT(ISNUMBER(D37)),D37&lt;0,NOT(ISNUMBER(E37)),E37&lt;0,NOT(ISNUMBER(K37)),K37&lt;0,AND(M37&lt;&gt;"SIM",M37&lt;&gt;"NÃO")),NOT(ISNUMBER(G37))),"REVISAR DADOS",IF(F37=0,IF(G37&gt;0,"SOBRECARREGADO","SEM CAPACIDADE"),IF(H37&gt;1,"SOBRECARREGADO",IF(H37&gt;=0.85,"ATENÇÃO",IF(H37&gt;=0.6,"EQUILIBRADO","CAPACIDADE LIVRE")))))))</x:f>
      </x:c>
      <x:c r="K37" s="15"/>
      <x:c r="L37" s="16">
        <x:f>IF(A37="","",IF(AND(ISNUMBER(G37),ISNUMBER(K37),K37&gt;=0),G37*K37,""))</x:f>
      </x:c>
      <x:c r="M37" s="13"/>
    </x:row>
    <x:row r="38">
      <x:c r="A38" s="13"/>
      <x:c r="B38" s="13"/>
      <x:c r="C38" s="13"/>
      <x:c r="D38" s="13"/>
      <x:c r="E38" s="13"/>
      <x:c r="F38" t="str">
        <x:f>IF(A38="","",IF(M38="NÃO",0,IF(OR(COUNTIF($A$5:$A$104,A38)&lt;&gt;1,NOT(ISNUMBER(D38)),D38&lt;0,NOT(ISNUMBER(E38)),E38&lt;0,NOT(ISNUMBER(K38)),K38&lt;0,AND(M38&lt;&gt;"SIM",M38&lt;&gt;"NÃO")),"",MAX(0,D38-E38))))</x:f>
      </x:c>
      <x:c r="G38" t="str">
        <x:f>IF(A38="","",IF(M38="NÃO",0,IF(OR(OR(COUNTIF($A$5:$A$104,A38)&lt;&gt;1,NOT(ISNUMBER(D38)),D38&lt;0,NOT(ISNUMBER(E38)),E38&lt;0,NOT(ISNUMBER(K38)),K38&lt;0,AND(M38&lt;&gt;"SIM",M38&lt;&gt;"NÃO")),OR(NOT(ISNUMBER(Dashboard!$B$3)),Dashboard!$B$3&lt;=0),COUNTIFS(Alocacoes!$D$5:$D$204,A38,Alocacoes!$J$5:$J$204,"REVISAR DADOS")&gt;0),"",SUMIFS(Alocacoes!$E$5:$E$204,Alocacoes!$D$5:$D$204,A38,Alocacoes!$B$5:$B$204,"&gt;="&amp;Dashboard!$B$3,Alocacoes!$B$5:$B$204,"&lt;"&amp;Dashboard!$D$3+1,Alocacoes!$J$5:$J$204,"VÁLIDA"))))</x:f>
      </x:c>
      <x:c r="H38" s="14">
        <x:f>IF(A38="","",IF(AND(ISNUMBER(F38),ISNUMBER(G38),F38&gt;0),G38/F38,""))</x:f>
      </x:c>
      <x:c r="I38">
        <x:f>IF(A38="","",IF(AND(ISNUMBER(F38),ISNUMBER(G38)),F38-G38,""))</x:f>
      </x:c>
      <x:c r="J38" t="str">
        <x:f>IF(A38="","",IF(M38="NÃO","INATIVO",IF(OR(OR(COUNTIF($A$5:$A$104,A38)&lt;&gt;1,NOT(ISNUMBER(D38)),D38&lt;0,NOT(ISNUMBER(E38)),E38&lt;0,NOT(ISNUMBER(K38)),K38&lt;0,AND(M38&lt;&gt;"SIM",M38&lt;&gt;"NÃO")),NOT(ISNUMBER(G38))),"REVISAR DADOS",IF(F38=0,IF(G38&gt;0,"SOBRECARREGADO","SEM CAPACIDADE"),IF(H38&gt;1,"SOBRECARREGADO",IF(H38&gt;=0.85,"ATENÇÃO",IF(H38&gt;=0.6,"EQUILIBRADO","CAPACIDADE LIVRE")))))))</x:f>
      </x:c>
      <x:c r="K38" s="15"/>
      <x:c r="L38" s="16">
        <x:f>IF(A38="","",IF(AND(ISNUMBER(G38),ISNUMBER(K38),K38&gt;=0),G38*K38,""))</x:f>
      </x:c>
      <x:c r="M38" s="13"/>
    </x:row>
    <x:row r="39">
      <x:c r="A39" s="13"/>
      <x:c r="B39" s="13"/>
      <x:c r="C39" s="13"/>
      <x:c r="D39" s="13"/>
      <x:c r="E39" s="13"/>
      <x:c r="F39" t="str">
        <x:f>IF(A39="","",IF(M39="NÃO",0,IF(OR(COUNTIF($A$5:$A$104,A39)&lt;&gt;1,NOT(ISNUMBER(D39)),D39&lt;0,NOT(ISNUMBER(E39)),E39&lt;0,NOT(ISNUMBER(K39)),K39&lt;0,AND(M39&lt;&gt;"SIM",M39&lt;&gt;"NÃO")),"",MAX(0,D39-E39))))</x:f>
      </x:c>
      <x:c r="G39" t="str">
        <x:f>IF(A39="","",IF(M39="NÃO",0,IF(OR(OR(COUNTIF($A$5:$A$104,A39)&lt;&gt;1,NOT(ISNUMBER(D39)),D39&lt;0,NOT(ISNUMBER(E39)),E39&lt;0,NOT(ISNUMBER(K39)),K39&lt;0,AND(M39&lt;&gt;"SIM",M39&lt;&gt;"NÃO")),OR(NOT(ISNUMBER(Dashboard!$B$3)),Dashboard!$B$3&lt;=0),COUNTIFS(Alocacoes!$D$5:$D$204,A39,Alocacoes!$J$5:$J$204,"REVISAR DADOS")&gt;0),"",SUMIFS(Alocacoes!$E$5:$E$204,Alocacoes!$D$5:$D$204,A39,Alocacoes!$B$5:$B$204,"&gt;="&amp;Dashboard!$B$3,Alocacoes!$B$5:$B$204,"&lt;"&amp;Dashboard!$D$3+1,Alocacoes!$J$5:$J$204,"VÁLIDA"))))</x:f>
      </x:c>
      <x:c r="H39" s="14">
        <x:f>IF(A39="","",IF(AND(ISNUMBER(F39),ISNUMBER(G39),F39&gt;0),G39/F39,""))</x:f>
      </x:c>
      <x:c r="I39">
        <x:f>IF(A39="","",IF(AND(ISNUMBER(F39),ISNUMBER(G39)),F39-G39,""))</x:f>
      </x:c>
      <x:c r="J39" t="str">
        <x:f>IF(A39="","",IF(M39="NÃO","INATIVO",IF(OR(OR(COUNTIF($A$5:$A$104,A39)&lt;&gt;1,NOT(ISNUMBER(D39)),D39&lt;0,NOT(ISNUMBER(E39)),E39&lt;0,NOT(ISNUMBER(K39)),K39&lt;0,AND(M39&lt;&gt;"SIM",M39&lt;&gt;"NÃO")),NOT(ISNUMBER(G39))),"REVISAR DADOS",IF(F39=0,IF(G39&gt;0,"SOBRECARREGADO","SEM CAPACIDADE"),IF(H39&gt;1,"SOBRECARREGADO",IF(H39&gt;=0.85,"ATENÇÃO",IF(H39&gt;=0.6,"EQUILIBRADO","CAPACIDADE LIVRE")))))))</x:f>
      </x:c>
      <x:c r="K39" s="15"/>
      <x:c r="L39" s="16">
        <x:f>IF(A39="","",IF(AND(ISNUMBER(G39),ISNUMBER(K39),K39&gt;=0),G39*K39,""))</x:f>
      </x:c>
      <x:c r="M39" s="13"/>
    </x:row>
    <x:row r="40">
      <x:c r="A40" s="13"/>
      <x:c r="B40" s="13"/>
      <x:c r="C40" s="13"/>
      <x:c r="D40" s="13"/>
      <x:c r="E40" s="13"/>
      <x:c r="F40" t="str">
        <x:f>IF(A40="","",IF(M40="NÃO",0,IF(OR(COUNTIF($A$5:$A$104,A40)&lt;&gt;1,NOT(ISNUMBER(D40)),D40&lt;0,NOT(ISNUMBER(E40)),E40&lt;0,NOT(ISNUMBER(K40)),K40&lt;0,AND(M40&lt;&gt;"SIM",M40&lt;&gt;"NÃO")),"",MAX(0,D40-E40))))</x:f>
      </x:c>
      <x:c r="G40" t="str">
        <x:f>IF(A40="","",IF(M40="NÃO",0,IF(OR(OR(COUNTIF($A$5:$A$104,A40)&lt;&gt;1,NOT(ISNUMBER(D40)),D40&lt;0,NOT(ISNUMBER(E40)),E40&lt;0,NOT(ISNUMBER(K40)),K40&lt;0,AND(M40&lt;&gt;"SIM",M40&lt;&gt;"NÃO")),OR(NOT(ISNUMBER(Dashboard!$B$3)),Dashboard!$B$3&lt;=0),COUNTIFS(Alocacoes!$D$5:$D$204,A40,Alocacoes!$J$5:$J$204,"REVISAR DADOS")&gt;0),"",SUMIFS(Alocacoes!$E$5:$E$204,Alocacoes!$D$5:$D$204,A40,Alocacoes!$B$5:$B$204,"&gt;="&amp;Dashboard!$B$3,Alocacoes!$B$5:$B$204,"&lt;"&amp;Dashboard!$D$3+1,Alocacoes!$J$5:$J$204,"VÁLIDA"))))</x:f>
      </x:c>
      <x:c r="H40" s="14">
        <x:f>IF(A40="","",IF(AND(ISNUMBER(F40),ISNUMBER(G40),F40&gt;0),G40/F40,""))</x:f>
      </x:c>
      <x:c r="I40">
        <x:f>IF(A40="","",IF(AND(ISNUMBER(F40),ISNUMBER(G40)),F40-G40,""))</x:f>
      </x:c>
      <x:c r="J40" t="str">
        <x:f>IF(A40="","",IF(M40="NÃO","INATIVO",IF(OR(OR(COUNTIF($A$5:$A$104,A40)&lt;&gt;1,NOT(ISNUMBER(D40)),D40&lt;0,NOT(ISNUMBER(E40)),E40&lt;0,NOT(ISNUMBER(K40)),K40&lt;0,AND(M40&lt;&gt;"SIM",M40&lt;&gt;"NÃO")),NOT(ISNUMBER(G40))),"REVISAR DADOS",IF(F40=0,IF(G40&gt;0,"SOBRECARREGADO","SEM CAPACIDADE"),IF(H40&gt;1,"SOBRECARREGADO",IF(H40&gt;=0.85,"ATENÇÃO",IF(H40&gt;=0.6,"EQUILIBRADO","CAPACIDADE LIVRE")))))))</x:f>
      </x:c>
      <x:c r="K40" s="15"/>
      <x:c r="L40" s="16">
        <x:f>IF(A40="","",IF(AND(ISNUMBER(G40),ISNUMBER(K40),K40&gt;=0),G40*K40,""))</x:f>
      </x:c>
      <x:c r="M40" s="13"/>
    </x:row>
    <x:row r="41">
      <x:c r="A41" s="13"/>
      <x:c r="B41" s="13"/>
      <x:c r="C41" s="13"/>
      <x:c r="D41" s="13"/>
      <x:c r="E41" s="13"/>
      <x:c r="F41" t="str">
        <x:f>IF(A41="","",IF(M41="NÃO",0,IF(OR(COUNTIF($A$5:$A$104,A41)&lt;&gt;1,NOT(ISNUMBER(D41)),D41&lt;0,NOT(ISNUMBER(E41)),E41&lt;0,NOT(ISNUMBER(K41)),K41&lt;0,AND(M41&lt;&gt;"SIM",M41&lt;&gt;"NÃO")),"",MAX(0,D41-E41))))</x:f>
      </x:c>
      <x:c r="G41" t="str">
        <x:f>IF(A41="","",IF(M41="NÃO",0,IF(OR(OR(COUNTIF($A$5:$A$104,A41)&lt;&gt;1,NOT(ISNUMBER(D41)),D41&lt;0,NOT(ISNUMBER(E41)),E41&lt;0,NOT(ISNUMBER(K41)),K41&lt;0,AND(M41&lt;&gt;"SIM",M41&lt;&gt;"NÃO")),OR(NOT(ISNUMBER(Dashboard!$B$3)),Dashboard!$B$3&lt;=0),COUNTIFS(Alocacoes!$D$5:$D$204,A41,Alocacoes!$J$5:$J$204,"REVISAR DADOS")&gt;0),"",SUMIFS(Alocacoes!$E$5:$E$204,Alocacoes!$D$5:$D$204,A41,Alocacoes!$B$5:$B$204,"&gt;="&amp;Dashboard!$B$3,Alocacoes!$B$5:$B$204,"&lt;"&amp;Dashboard!$D$3+1,Alocacoes!$J$5:$J$204,"VÁLIDA"))))</x:f>
      </x:c>
      <x:c r="H41" s="14">
        <x:f>IF(A41="","",IF(AND(ISNUMBER(F41),ISNUMBER(G41),F41&gt;0),G41/F41,""))</x:f>
      </x:c>
      <x:c r="I41">
        <x:f>IF(A41="","",IF(AND(ISNUMBER(F41),ISNUMBER(G41)),F41-G41,""))</x:f>
      </x:c>
      <x:c r="J41" t="str">
        <x:f>IF(A41="","",IF(M41="NÃO","INATIVO",IF(OR(OR(COUNTIF($A$5:$A$104,A41)&lt;&gt;1,NOT(ISNUMBER(D41)),D41&lt;0,NOT(ISNUMBER(E41)),E41&lt;0,NOT(ISNUMBER(K41)),K41&lt;0,AND(M41&lt;&gt;"SIM",M41&lt;&gt;"NÃO")),NOT(ISNUMBER(G41))),"REVISAR DADOS",IF(F41=0,IF(G41&gt;0,"SOBRECARREGADO","SEM CAPACIDADE"),IF(H41&gt;1,"SOBRECARREGADO",IF(H41&gt;=0.85,"ATENÇÃO",IF(H41&gt;=0.6,"EQUILIBRADO","CAPACIDADE LIVRE")))))))</x:f>
      </x:c>
      <x:c r="K41" s="15"/>
      <x:c r="L41" s="16">
        <x:f>IF(A41="","",IF(AND(ISNUMBER(G41),ISNUMBER(K41),K41&gt;=0),G41*K41,""))</x:f>
      </x:c>
      <x:c r="M41" s="13"/>
    </x:row>
    <x:row r="42">
      <x:c r="A42" s="13"/>
      <x:c r="B42" s="13"/>
      <x:c r="C42" s="13"/>
      <x:c r="D42" s="13"/>
      <x:c r="E42" s="13"/>
      <x:c r="F42" t="str">
        <x:f>IF(A42="","",IF(M42="NÃO",0,IF(OR(COUNTIF($A$5:$A$104,A42)&lt;&gt;1,NOT(ISNUMBER(D42)),D42&lt;0,NOT(ISNUMBER(E42)),E42&lt;0,NOT(ISNUMBER(K42)),K42&lt;0,AND(M42&lt;&gt;"SIM",M42&lt;&gt;"NÃO")),"",MAX(0,D42-E42))))</x:f>
      </x:c>
      <x:c r="G42" t="str">
        <x:f>IF(A42="","",IF(M42="NÃO",0,IF(OR(OR(COUNTIF($A$5:$A$104,A42)&lt;&gt;1,NOT(ISNUMBER(D42)),D42&lt;0,NOT(ISNUMBER(E42)),E42&lt;0,NOT(ISNUMBER(K42)),K42&lt;0,AND(M42&lt;&gt;"SIM",M42&lt;&gt;"NÃO")),OR(NOT(ISNUMBER(Dashboard!$B$3)),Dashboard!$B$3&lt;=0),COUNTIFS(Alocacoes!$D$5:$D$204,A42,Alocacoes!$J$5:$J$204,"REVISAR DADOS")&gt;0),"",SUMIFS(Alocacoes!$E$5:$E$204,Alocacoes!$D$5:$D$204,A42,Alocacoes!$B$5:$B$204,"&gt;="&amp;Dashboard!$B$3,Alocacoes!$B$5:$B$204,"&lt;"&amp;Dashboard!$D$3+1,Alocacoes!$J$5:$J$204,"VÁLIDA"))))</x:f>
      </x:c>
      <x:c r="H42" s="14">
        <x:f>IF(A42="","",IF(AND(ISNUMBER(F42),ISNUMBER(G42),F42&gt;0),G42/F42,""))</x:f>
      </x:c>
      <x:c r="I42">
        <x:f>IF(A42="","",IF(AND(ISNUMBER(F42),ISNUMBER(G42)),F42-G42,""))</x:f>
      </x:c>
      <x:c r="J42" t="str">
        <x:f>IF(A42="","",IF(M42="NÃO","INATIVO",IF(OR(OR(COUNTIF($A$5:$A$104,A42)&lt;&gt;1,NOT(ISNUMBER(D42)),D42&lt;0,NOT(ISNUMBER(E42)),E42&lt;0,NOT(ISNUMBER(K42)),K42&lt;0,AND(M42&lt;&gt;"SIM",M42&lt;&gt;"NÃO")),NOT(ISNUMBER(G42))),"REVISAR DADOS",IF(F42=0,IF(G42&gt;0,"SOBRECARREGADO","SEM CAPACIDADE"),IF(H42&gt;1,"SOBRECARREGADO",IF(H42&gt;=0.85,"ATENÇÃO",IF(H42&gt;=0.6,"EQUILIBRADO","CAPACIDADE LIVRE")))))))</x:f>
      </x:c>
      <x:c r="K42" s="15"/>
      <x:c r="L42" s="16">
        <x:f>IF(A42="","",IF(AND(ISNUMBER(G42),ISNUMBER(K42),K42&gt;=0),G42*K42,""))</x:f>
      </x:c>
      <x:c r="M42" s="13"/>
    </x:row>
    <x:row r="43">
      <x:c r="A43" s="13"/>
      <x:c r="B43" s="13"/>
      <x:c r="C43" s="13"/>
      <x:c r="D43" s="13"/>
      <x:c r="E43" s="13"/>
      <x:c r="F43" t="str">
        <x:f>IF(A43="","",IF(M43="NÃO",0,IF(OR(COUNTIF($A$5:$A$104,A43)&lt;&gt;1,NOT(ISNUMBER(D43)),D43&lt;0,NOT(ISNUMBER(E43)),E43&lt;0,NOT(ISNUMBER(K43)),K43&lt;0,AND(M43&lt;&gt;"SIM",M43&lt;&gt;"NÃO")),"",MAX(0,D43-E43))))</x:f>
      </x:c>
      <x:c r="G43" t="str">
        <x:f>IF(A43="","",IF(M43="NÃO",0,IF(OR(OR(COUNTIF($A$5:$A$104,A43)&lt;&gt;1,NOT(ISNUMBER(D43)),D43&lt;0,NOT(ISNUMBER(E43)),E43&lt;0,NOT(ISNUMBER(K43)),K43&lt;0,AND(M43&lt;&gt;"SIM",M43&lt;&gt;"NÃO")),OR(NOT(ISNUMBER(Dashboard!$B$3)),Dashboard!$B$3&lt;=0),COUNTIFS(Alocacoes!$D$5:$D$204,A43,Alocacoes!$J$5:$J$204,"REVISAR DADOS")&gt;0),"",SUMIFS(Alocacoes!$E$5:$E$204,Alocacoes!$D$5:$D$204,A43,Alocacoes!$B$5:$B$204,"&gt;="&amp;Dashboard!$B$3,Alocacoes!$B$5:$B$204,"&lt;"&amp;Dashboard!$D$3+1,Alocacoes!$J$5:$J$204,"VÁLIDA"))))</x:f>
      </x:c>
      <x:c r="H43" s="14">
        <x:f>IF(A43="","",IF(AND(ISNUMBER(F43),ISNUMBER(G43),F43&gt;0),G43/F43,""))</x:f>
      </x:c>
      <x:c r="I43">
        <x:f>IF(A43="","",IF(AND(ISNUMBER(F43),ISNUMBER(G43)),F43-G43,""))</x:f>
      </x:c>
      <x:c r="J43" t="str">
        <x:f>IF(A43="","",IF(M43="NÃO","INATIVO",IF(OR(OR(COUNTIF($A$5:$A$104,A43)&lt;&gt;1,NOT(ISNUMBER(D43)),D43&lt;0,NOT(ISNUMBER(E43)),E43&lt;0,NOT(ISNUMBER(K43)),K43&lt;0,AND(M43&lt;&gt;"SIM",M43&lt;&gt;"NÃO")),NOT(ISNUMBER(G43))),"REVISAR DADOS",IF(F43=0,IF(G43&gt;0,"SOBRECARREGADO","SEM CAPACIDADE"),IF(H43&gt;1,"SOBRECARREGADO",IF(H43&gt;=0.85,"ATENÇÃO",IF(H43&gt;=0.6,"EQUILIBRADO","CAPACIDADE LIVRE")))))))</x:f>
      </x:c>
      <x:c r="K43" s="15"/>
      <x:c r="L43" s="16">
        <x:f>IF(A43="","",IF(AND(ISNUMBER(G43),ISNUMBER(K43),K43&gt;=0),G43*K43,""))</x:f>
      </x:c>
      <x:c r="M43" s="13"/>
    </x:row>
    <x:row r="44">
      <x:c r="A44" s="13"/>
      <x:c r="B44" s="13"/>
      <x:c r="C44" s="13"/>
      <x:c r="D44" s="13"/>
      <x:c r="E44" s="13"/>
      <x:c r="F44" t="str">
        <x:f>IF(A44="","",IF(M44="NÃO",0,IF(OR(COUNTIF($A$5:$A$104,A44)&lt;&gt;1,NOT(ISNUMBER(D44)),D44&lt;0,NOT(ISNUMBER(E44)),E44&lt;0,NOT(ISNUMBER(K44)),K44&lt;0,AND(M44&lt;&gt;"SIM",M44&lt;&gt;"NÃO")),"",MAX(0,D44-E44))))</x:f>
      </x:c>
      <x:c r="G44" t="str">
        <x:f>IF(A44="","",IF(M44="NÃO",0,IF(OR(OR(COUNTIF($A$5:$A$104,A44)&lt;&gt;1,NOT(ISNUMBER(D44)),D44&lt;0,NOT(ISNUMBER(E44)),E44&lt;0,NOT(ISNUMBER(K44)),K44&lt;0,AND(M44&lt;&gt;"SIM",M44&lt;&gt;"NÃO")),OR(NOT(ISNUMBER(Dashboard!$B$3)),Dashboard!$B$3&lt;=0),COUNTIFS(Alocacoes!$D$5:$D$204,A44,Alocacoes!$J$5:$J$204,"REVISAR DADOS")&gt;0),"",SUMIFS(Alocacoes!$E$5:$E$204,Alocacoes!$D$5:$D$204,A44,Alocacoes!$B$5:$B$204,"&gt;="&amp;Dashboard!$B$3,Alocacoes!$B$5:$B$204,"&lt;"&amp;Dashboard!$D$3+1,Alocacoes!$J$5:$J$204,"VÁLIDA"))))</x:f>
      </x:c>
      <x:c r="H44" s="14">
        <x:f>IF(A44="","",IF(AND(ISNUMBER(F44),ISNUMBER(G44),F44&gt;0),G44/F44,""))</x:f>
      </x:c>
      <x:c r="I44">
        <x:f>IF(A44="","",IF(AND(ISNUMBER(F44),ISNUMBER(G44)),F44-G44,""))</x:f>
      </x:c>
      <x:c r="J44" t="str">
        <x:f>IF(A44="","",IF(M44="NÃO","INATIVO",IF(OR(OR(COUNTIF($A$5:$A$104,A44)&lt;&gt;1,NOT(ISNUMBER(D44)),D44&lt;0,NOT(ISNUMBER(E44)),E44&lt;0,NOT(ISNUMBER(K44)),K44&lt;0,AND(M44&lt;&gt;"SIM",M44&lt;&gt;"NÃO")),NOT(ISNUMBER(G44))),"REVISAR DADOS",IF(F44=0,IF(G44&gt;0,"SOBRECARREGADO","SEM CAPACIDADE"),IF(H44&gt;1,"SOBRECARREGADO",IF(H44&gt;=0.85,"ATENÇÃO",IF(H44&gt;=0.6,"EQUILIBRADO","CAPACIDADE LIVRE")))))))</x:f>
      </x:c>
      <x:c r="K44" s="15"/>
      <x:c r="L44" s="16">
        <x:f>IF(A44="","",IF(AND(ISNUMBER(G44),ISNUMBER(K44),K44&gt;=0),G44*K44,""))</x:f>
      </x:c>
      <x:c r="M44" s="13"/>
    </x:row>
    <x:row r="45">
      <x:c r="A45" s="13"/>
      <x:c r="B45" s="13"/>
      <x:c r="C45" s="13"/>
      <x:c r="D45" s="13"/>
      <x:c r="E45" s="13"/>
      <x:c r="F45" t="str">
        <x:f>IF(A45="","",IF(M45="NÃO",0,IF(OR(COUNTIF($A$5:$A$104,A45)&lt;&gt;1,NOT(ISNUMBER(D45)),D45&lt;0,NOT(ISNUMBER(E45)),E45&lt;0,NOT(ISNUMBER(K45)),K45&lt;0,AND(M45&lt;&gt;"SIM",M45&lt;&gt;"NÃO")),"",MAX(0,D45-E45))))</x:f>
      </x:c>
      <x:c r="G45" t="str">
        <x:f>IF(A45="","",IF(M45="NÃO",0,IF(OR(OR(COUNTIF($A$5:$A$104,A45)&lt;&gt;1,NOT(ISNUMBER(D45)),D45&lt;0,NOT(ISNUMBER(E45)),E45&lt;0,NOT(ISNUMBER(K45)),K45&lt;0,AND(M45&lt;&gt;"SIM",M45&lt;&gt;"NÃO")),OR(NOT(ISNUMBER(Dashboard!$B$3)),Dashboard!$B$3&lt;=0),COUNTIFS(Alocacoes!$D$5:$D$204,A45,Alocacoes!$J$5:$J$204,"REVISAR DADOS")&gt;0),"",SUMIFS(Alocacoes!$E$5:$E$204,Alocacoes!$D$5:$D$204,A45,Alocacoes!$B$5:$B$204,"&gt;="&amp;Dashboard!$B$3,Alocacoes!$B$5:$B$204,"&lt;"&amp;Dashboard!$D$3+1,Alocacoes!$J$5:$J$204,"VÁLIDA"))))</x:f>
      </x:c>
      <x:c r="H45" s="14">
        <x:f>IF(A45="","",IF(AND(ISNUMBER(F45),ISNUMBER(G45),F45&gt;0),G45/F45,""))</x:f>
      </x:c>
      <x:c r="I45">
        <x:f>IF(A45="","",IF(AND(ISNUMBER(F45),ISNUMBER(G45)),F45-G45,""))</x:f>
      </x:c>
      <x:c r="J45" t="str">
        <x:f>IF(A45="","",IF(M45="NÃO","INATIVO",IF(OR(OR(COUNTIF($A$5:$A$104,A45)&lt;&gt;1,NOT(ISNUMBER(D45)),D45&lt;0,NOT(ISNUMBER(E45)),E45&lt;0,NOT(ISNUMBER(K45)),K45&lt;0,AND(M45&lt;&gt;"SIM",M45&lt;&gt;"NÃO")),NOT(ISNUMBER(G45))),"REVISAR DADOS",IF(F45=0,IF(G45&gt;0,"SOBRECARREGADO","SEM CAPACIDADE"),IF(H45&gt;1,"SOBRECARREGADO",IF(H45&gt;=0.85,"ATENÇÃO",IF(H45&gt;=0.6,"EQUILIBRADO","CAPACIDADE LIVRE")))))))</x:f>
      </x:c>
      <x:c r="K45" s="15"/>
      <x:c r="L45" s="16">
        <x:f>IF(A45="","",IF(AND(ISNUMBER(G45),ISNUMBER(K45),K45&gt;=0),G45*K45,""))</x:f>
      </x:c>
      <x:c r="M45" s="13"/>
    </x:row>
    <x:row r="46">
      <x:c r="A46" s="13"/>
      <x:c r="B46" s="13"/>
      <x:c r="C46" s="13"/>
      <x:c r="D46" s="13"/>
      <x:c r="E46" s="13"/>
      <x:c r="F46" t="str">
        <x:f>IF(A46="","",IF(M46="NÃO",0,IF(OR(COUNTIF($A$5:$A$104,A46)&lt;&gt;1,NOT(ISNUMBER(D46)),D46&lt;0,NOT(ISNUMBER(E46)),E46&lt;0,NOT(ISNUMBER(K46)),K46&lt;0,AND(M46&lt;&gt;"SIM",M46&lt;&gt;"NÃO")),"",MAX(0,D46-E46))))</x:f>
      </x:c>
      <x:c r="G46" t="str">
        <x:f>IF(A46="","",IF(M46="NÃO",0,IF(OR(OR(COUNTIF($A$5:$A$104,A46)&lt;&gt;1,NOT(ISNUMBER(D46)),D46&lt;0,NOT(ISNUMBER(E46)),E46&lt;0,NOT(ISNUMBER(K46)),K46&lt;0,AND(M46&lt;&gt;"SIM",M46&lt;&gt;"NÃO")),OR(NOT(ISNUMBER(Dashboard!$B$3)),Dashboard!$B$3&lt;=0),COUNTIFS(Alocacoes!$D$5:$D$204,A46,Alocacoes!$J$5:$J$204,"REVISAR DADOS")&gt;0),"",SUMIFS(Alocacoes!$E$5:$E$204,Alocacoes!$D$5:$D$204,A46,Alocacoes!$B$5:$B$204,"&gt;="&amp;Dashboard!$B$3,Alocacoes!$B$5:$B$204,"&lt;"&amp;Dashboard!$D$3+1,Alocacoes!$J$5:$J$204,"VÁLIDA"))))</x:f>
      </x:c>
      <x:c r="H46" s="14">
        <x:f>IF(A46="","",IF(AND(ISNUMBER(F46),ISNUMBER(G46),F46&gt;0),G46/F46,""))</x:f>
      </x:c>
      <x:c r="I46">
        <x:f>IF(A46="","",IF(AND(ISNUMBER(F46),ISNUMBER(G46)),F46-G46,""))</x:f>
      </x:c>
      <x:c r="J46" t="str">
        <x:f>IF(A46="","",IF(M46="NÃO","INATIVO",IF(OR(OR(COUNTIF($A$5:$A$104,A46)&lt;&gt;1,NOT(ISNUMBER(D46)),D46&lt;0,NOT(ISNUMBER(E46)),E46&lt;0,NOT(ISNUMBER(K46)),K46&lt;0,AND(M46&lt;&gt;"SIM",M46&lt;&gt;"NÃO")),NOT(ISNUMBER(G46))),"REVISAR DADOS",IF(F46=0,IF(G46&gt;0,"SOBRECARREGADO","SEM CAPACIDADE"),IF(H46&gt;1,"SOBRECARREGADO",IF(H46&gt;=0.85,"ATENÇÃO",IF(H46&gt;=0.6,"EQUILIBRADO","CAPACIDADE LIVRE")))))))</x:f>
      </x:c>
      <x:c r="K46" s="15"/>
      <x:c r="L46" s="16">
        <x:f>IF(A46="","",IF(AND(ISNUMBER(G46),ISNUMBER(K46),K46&gt;=0),G46*K46,""))</x:f>
      </x:c>
      <x:c r="M46" s="13"/>
    </x:row>
    <x:row r="47">
      <x:c r="A47" s="13"/>
      <x:c r="B47" s="13"/>
      <x:c r="C47" s="13"/>
      <x:c r="D47" s="13"/>
      <x:c r="E47" s="13"/>
      <x:c r="F47" t="str">
        <x:f>IF(A47="","",IF(M47="NÃO",0,IF(OR(COUNTIF($A$5:$A$104,A47)&lt;&gt;1,NOT(ISNUMBER(D47)),D47&lt;0,NOT(ISNUMBER(E47)),E47&lt;0,NOT(ISNUMBER(K47)),K47&lt;0,AND(M47&lt;&gt;"SIM",M47&lt;&gt;"NÃO")),"",MAX(0,D47-E47))))</x:f>
      </x:c>
      <x:c r="G47" t="str">
        <x:f>IF(A47="","",IF(M47="NÃO",0,IF(OR(OR(COUNTIF($A$5:$A$104,A47)&lt;&gt;1,NOT(ISNUMBER(D47)),D47&lt;0,NOT(ISNUMBER(E47)),E47&lt;0,NOT(ISNUMBER(K47)),K47&lt;0,AND(M47&lt;&gt;"SIM",M47&lt;&gt;"NÃO")),OR(NOT(ISNUMBER(Dashboard!$B$3)),Dashboard!$B$3&lt;=0),COUNTIFS(Alocacoes!$D$5:$D$204,A47,Alocacoes!$J$5:$J$204,"REVISAR DADOS")&gt;0),"",SUMIFS(Alocacoes!$E$5:$E$204,Alocacoes!$D$5:$D$204,A47,Alocacoes!$B$5:$B$204,"&gt;="&amp;Dashboard!$B$3,Alocacoes!$B$5:$B$204,"&lt;"&amp;Dashboard!$D$3+1,Alocacoes!$J$5:$J$204,"VÁLIDA"))))</x:f>
      </x:c>
      <x:c r="H47" s="14">
        <x:f>IF(A47="","",IF(AND(ISNUMBER(F47),ISNUMBER(G47),F47&gt;0),G47/F47,""))</x:f>
      </x:c>
      <x:c r="I47">
        <x:f>IF(A47="","",IF(AND(ISNUMBER(F47),ISNUMBER(G47)),F47-G47,""))</x:f>
      </x:c>
      <x:c r="J47" t="str">
        <x:f>IF(A47="","",IF(M47="NÃO","INATIVO",IF(OR(OR(COUNTIF($A$5:$A$104,A47)&lt;&gt;1,NOT(ISNUMBER(D47)),D47&lt;0,NOT(ISNUMBER(E47)),E47&lt;0,NOT(ISNUMBER(K47)),K47&lt;0,AND(M47&lt;&gt;"SIM",M47&lt;&gt;"NÃO")),NOT(ISNUMBER(G47))),"REVISAR DADOS",IF(F47=0,IF(G47&gt;0,"SOBRECARREGADO","SEM CAPACIDADE"),IF(H47&gt;1,"SOBRECARREGADO",IF(H47&gt;=0.85,"ATENÇÃO",IF(H47&gt;=0.6,"EQUILIBRADO","CAPACIDADE LIVRE")))))))</x:f>
      </x:c>
      <x:c r="K47" s="15"/>
      <x:c r="L47" s="16">
        <x:f>IF(A47="","",IF(AND(ISNUMBER(G47),ISNUMBER(K47),K47&gt;=0),G47*K47,""))</x:f>
      </x:c>
      <x:c r="M47" s="13"/>
    </x:row>
    <x:row r="48">
      <x:c r="A48" s="13"/>
      <x:c r="B48" s="13"/>
      <x:c r="C48" s="13"/>
      <x:c r="D48" s="13"/>
      <x:c r="E48" s="13"/>
      <x:c r="F48" t="str">
        <x:f>IF(A48="","",IF(M48="NÃO",0,IF(OR(COUNTIF($A$5:$A$104,A48)&lt;&gt;1,NOT(ISNUMBER(D48)),D48&lt;0,NOT(ISNUMBER(E48)),E48&lt;0,NOT(ISNUMBER(K48)),K48&lt;0,AND(M48&lt;&gt;"SIM",M48&lt;&gt;"NÃO")),"",MAX(0,D48-E48))))</x:f>
      </x:c>
      <x:c r="G48" t="str">
        <x:f>IF(A48="","",IF(M48="NÃO",0,IF(OR(OR(COUNTIF($A$5:$A$104,A48)&lt;&gt;1,NOT(ISNUMBER(D48)),D48&lt;0,NOT(ISNUMBER(E48)),E48&lt;0,NOT(ISNUMBER(K48)),K48&lt;0,AND(M48&lt;&gt;"SIM",M48&lt;&gt;"NÃO")),OR(NOT(ISNUMBER(Dashboard!$B$3)),Dashboard!$B$3&lt;=0),COUNTIFS(Alocacoes!$D$5:$D$204,A48,Alocacoes!$J$5:$J$204,"REVISAR DADOS")&gt;0),"",SUMIFS(Alocacoes!$E$5:$E$204,Alocacoes!$D$5:$D$204,A48,Alocacoes!$B$5:$B$204,"&gt;="&amp;Dashboard!$B$3,Alocacoes!$B$5:$B$204,"&lt;"&amp;Dashboard!$D$3+1,Alocacoes!$J$5:$J$204,"VÁLIDA"))))</x:f>
      </x:c>
      <x:c r="H48" s="14">
        <x:f>IF(A48="","",IF(AND(ISNUMBER(F48),ISNUMBER(G48),F48&gt;0),G48/F48,""))</x:f>
      </x:c>
      <x:c r="I48">
        <x:f>IF(A48="","",IF(AND(ISNUMBER(F48),ISNUMBER(G48)),F48-G48,""))</x:f>
      </x:c>
      <x:c r="J48" t="str">
        <x:f>IF(A48="","",IF(M48="NÃO","INATIVO",IF(OR(OR(COUNTIF($A$5:$A$104,A48)&lt;&gt;1,NOT(ISNUMBER(D48)),D48&lt;0,NOT(ISNUMBER(E48)),E48&lt;0,NOT(ISNUMBER(K48)),K48&lt;0,AND(M48&lt;&gt;"SIM",M48&lt;&gt;"NÃO")),NOT(ISNUMBER(G48))),"REVISAR DADOS",IF(F48=0,IF(G48&gt;0,"SOBRECARREGADO","SEM CAPACIDADE"),IF(H48&gt;1,"SOBRECARREGADO",IF(H48&gt;=0.85,"ATENÇÃO",IF(H48&gt;=0.6,"EQUILIBRADO","CAPACIDADE LIVRE")))))))</x:f>
      </x:c>
      <x:c r="K48" s="15"/>
      <x:c r="L48" s="16">
        <x:f>IF(A48="","",IF(AND(ISNUMBER(G48),ISNUMBER(K48),K48&gt;=0),G48*K48,""))</x:f>
      </x:c>
      <x:c r="M48" s="13"/>
    </x:row>
    <x:row r="49">
      <x:c r="A49" s="13"/>
      <x:c r="B49" s="13"/>
      <x:c r="C49" s="13"/>
      <x:c r="D49" s="13"/>
      <x:c r="E49" s="13"/>
      <x:c r="F49" t="str">
        <x:f>IF(A49="","",IF(M49="NÃO",0,IF(OR(COUNTIF($A$5:$A$104,A49)&lt;&gt;1,NOT(ISNUMBER(D49)),D49&lt;0,NOT(ISNUMBER(E49)),E49&lt;0,NOT(ISNUMBER(K49)),K49&lt;0,AND(M49&lt;&gt;"SIM",M49&lt;&gt;"NÃO")),"",MAX(0,D49-E49))))</x:f>
      </x:c>
      <x:c r="G49" t="str">
        <x:f>IF(A49="","",IF(M49="NÃO",0,IF(OR(OR(COUNTIF($A$5:$A$104,A49)&lt;&gt;1,NOT(ISNUMBER(D49)),D49&lt;0,NOT(ISNUMBER(E49)),E49&lt;0,NOT(ISNUMBER(K49)),K49&lt;0,AND(M49&lt;&gt;"SIM",M49&lt;&gt;"NÃO")),OR(NOT(ISNUMBER(Dashboard!$B$3)),Dashboard!$B$3&lt;=0),COUNTIFS(Alocacoes!$D$5:$D$204,A49,Alocacoes!$J$5:$J$204,"REVISAR DADOS")&gt;0),"",SUMIFS(Alocacoes!$E$5:$E$204,Alocacoes!$D$5:$D$204,A49,Alocacoes!$B$5:$B$204,"&gt;="&amp;Dashboard!$B$3,Alocacoes!$B$5:$B$204,"&lt;"&amp;Dashboard!$D$3+1,Alocacoes!$J$5:$J$204,"VÁLIDA"))))</x:f>
      </x:c>
      <x:c r="H49" s="14">
        <x:f>IF(A49="","",IF(AND(ISNUMBER(F49),ISNUMBER(G49),F49&gt;0),G49/F49,""))</x:f>
      </x:c>
      <x:c r="I49">
        <x:f>IF(A49="","",IF(AND(ISNUMBER(F49),ISNUMBER(G49)),F49-G49,""))</x:f>
      </x:c>
      <x:c r="J49" t="str">
        <x:f>IF(A49="","",IF(M49="NÃO","INATIVO",IF(OR(OR(COUNTIF($A$5:$A$104,A49)&lt;&gt;1,NOT(ISNUMBER(D49)),D49&lt;0,NOT(ISNUMBER(E49)),E49&lt;0,NOT(ISNUMBER(K49)),K49&lt;0,AND(M49&lt;&gt;"SIM",M49&lt;&gt;"NÃO")),NOT(ISNUMBER(G49))),"REVISAR DADOS",IF(F49=0,IF(G49&gt;0,"SOBRECARREGADO","SEM CAPACIDADE"),IF(H49&gt;1,"SOBRECARREGADO",IF(H49&gt;=0.85,"ATENÇÃO",IF(H49&gt;=0.6,"EQUILIBRADO","CAPACIDADE LIVRE")))))))</x:f>
      </x:c>
      <x:c r="K49" s="15"/>
      <x:c r="L49" s="16">
        <x:f>IF(A49="","",IF(AND(ISNUMBER(G49),ISNUMBER(K49),K49&gt;=0),G49*K49,""))</x:f>
      </x:c>
      <x:c r="M49" s="13"/>
    </x:row>
    <x:row r="50">
      <x:c r="A50" s="13"/>
      <x:c r="B50" s="13"/>
      <x:c r="C50" s="13"/>
      <x:c r="D50" s="13"/>
      <x:c r="E50" s="13"/>
      <x:c r="F50" t="str">
        <x:f>IF(A50="","",IF(M50="NÃO",0,IF(OR(COUNTIF($A$5:$A$104,A50)&lt;&gt;1,NOT(ISNUMBER(D50)),D50&lt;0,NOT(ISNUMBER(E50)),E50&lt;0,NOT(ISNUMBER(K50)),K50&lt;0,AND(M50&lt;&gt;"SIM",M50&lt;&gt;"NÃO")),"",MAX(0,D50-E50))))</x:f>
      </x:c>
      <x:c r="G50" t="str">
        <x:f>IF(A50="","",IF(M50="NÃO",0,IF(OR(OR(COUNTIF($A$5:$A$104,A50)&lt;&gt;1,NOT(ISNUMBER(D50)),D50&lt;0,NOT(ISNUMBER(E50)),E50&lt;0,NOT(ISNUMBER(K50)),K50&lt;0,AND(M50&lt;&gt;"SIM",M50&lt;&gt;"NÃO")),OR(NOT(ISNUMBER(Dashboard!$B$3)),Dashboard!$B$3&lt;=0),COUNTIFS(Alocacoes!$D$5:$D$204,A50,Alocacoes!$J$5:$J$204,"REVISAR DADOS")&gt;0),"",SUMIFS(Alocacoes!$E$5:$E$204,Alocacoes!$D$5:$D$204,A50,Alocacoes!$B$5:$B$204,"&gt;="&amp;Dashboard!$B$3,Alocacoes!$B$5:$B$204,"&lt;"&amp;Dashboard!$D$3+1,Alocacoes!$J$5:$J$204,"VÁLIDA"))))</x:f>
      </x:c>
      <x:c r="H50" s="14">
        <x:f>IF(A50="","",IF(AND(ISNUMBER(F50),ISNUMBER(G50),F50&gt;0),G50/F50,""))</x:f>
      </x:c>
      <x:c r="I50">
        <x:f>IF(A50="","",IF(AND(ISNUMBER(F50),ISNUMBER(G50)),F50-G50,""))</x:f>
      </x:c>
      <x:c r="J50" t="str">
        <x:f>IF(A50="","",IF(M50="NÃO","INATIVO",IF(OR(OR(COUNTIF($A$5:$A$104,A50)&lt;&gt;1,NOT(ISNUMBER(D50)),D50&lt;0,NOT(ISNUMBER(E50)),E50&lt;0,NOT(ISNUMBER(K50)),K50&lt;0,AND(M50&lt;&gt;"SIM",M50&lt;&gt;"NÃO")),NOT(ISNUMBER(G50))),"REVISAR DADOS",IF(F50=0,IF(G50&gt;0,"SOBRECARREGADO","SEM CAPACIDADE"),IF(H50&gt;1,"SOBRECARREGADO",IF(H50&gt;=0.85,"ATENÇÃO",IF(H50&gt;=0.6,"EQUILIBRADO","CAPACIDADE LIVRE")))))))</x:f>
      </x:c>
      <x:c r="K50" s="15"/>
      <x:c r="L50" s="16">
        <x:f>IF(A50="","",IF(AND(ISNUMBER(G50),ISNUMBER(K50),K50&gt;=0),G50*K50,""))</x:f>
      </x:c>
      <x:c r="M50" s="13"/>
    </x:row>
    <x:row r="51">
      <x:c r="A51" s="13"/>
      <x:c r="B51" s="13"/>
      <x:c r="C51" s="13"/>
      <x:c r="D51" s="13"/>
      <x:c r="E51" s="13"/>
      <x:c r="F51" t="str">
        <x:f>IF(A51="","",IF(M51="NÃO",0,IF(OR(COUNTIF($A$5:$A$104,A51)&lt;&gt;1,NOT(ISNUMBER(D51)),D51&lt;0,NOT(ISNUMBER(E51)),E51&lt;0,NOT(ISNUMBER(K51)),K51&lt;0,AND(M51&lt;&gt;"SIM",M51&lt;&gt;"NÃO")),"",MAX(0,D51-E51))))</x:f>
      </x:c>
      <x:c r="G51" t="str">
        <x:f>IF(A51="","",IF(M51="NÃO",0,IF(OR(OR(COUNTIF($A$5:$A$104,A51)&lt;&gt;1,NOT(ISNUMBER(D51)),D51&lt;0,NOT(ISNUMBER(E51)),E51&lt;0,NOT(ISNUMBER(K51)),K51&lt;0,AND(M51&lt;&gt;"SIM",M51&lt;&gt;"NÃO")),OR(NOT(ISNUMBER(Dashboard!$B$3)),Dashboard!$B$3&lt;=0),COUNTIFS(Alocacoes!$D$5:$D$204,A51,Alocacoes!$J$5:$J$204,"REVISAR DADOS")&gt;0),"",SUMIFS(Alocacoes!$E$5:$E$204,Alocacoes!$D$5:$D$204,A51,Alocacoes!$B$5:$B$204,"&gt;="&amp;Dashboard!$B$3,Alocacoes!$B$5:$B$204,"&lt;"&amp;Dashboard!$D$3+1,Alocacoes!$J$5:$J$204,"VÁLIDA"))))</x:f>
      </x:c>
      <x:c r="H51" s="14">
        <x:f>IF(A51="","",IF(AND(ISNUMBER(F51),ISNUMBER(G51),F51&gt;0),G51/F51,""))</x:f>
      </x:c>
      <x:c r="I51">
        <x:f>IF(A51="","",IF(AND(ISNUMBER(F51),ISNUMBER(G51)),F51-G51,""))</x:f>
      </x:c>
      <x:c r="J51" t="str">
        <x:f>IF(A51="","",IF(M51="NÃO","INATIVO",IF(OR(OR(COUNTIF($A$5:$A$104,A51)&lt;&gt;1,NOT(ISNUMBER(D51)),D51&lt;0,NOT(ISNUMBER(E51)),E51&lt;0,NOT(ISNUMBER(K51)),K51&lt;0,AND(M51&lt;&gt;"SIM",M51&lt;&gt;"NÃO")),NOT(ISNUMBER(G51))),"REVISAR DADOS",IF(F51=0,IF(G51&gt;0,"SOBRECARREGADO","SEM CAPACIDADE"),IF(H51&gt;1,"SOBRECARREGADO",IF(H51&gt;=0.85,"ATENÇÃO",IF(H51&gt;=0.6,"EQUILIBRADO","CAPACIDADE LIVRE")))))))</x:f>
      </x:c>
      <x:c r="K51" s="15"/>
      <x:c r="L51" s="16">
        <x:f>IF(A51="","",IF(AND(ISNUMBER(G51),ISNUMBER(K51),K51&gt;=0),G51*K51,""))</x:f>
      </x:c>
      <x:c r="M51" s="13"/>
    </x:row>
    <x:row r="52">
      <x:c r="A52" s="13"/>
      <x:c r="B52" s="13"/>
      <x:c r="C52" s="13"/>
      <x:c r="D52" s="13"/>
      <x:c r="E52" s="13"/>
      <x:c r="F52" t="str">
        <x:f>IF(A52="","",IF(M52="NÃO",0,IF(OR(COUNTIF($A$5:$A$104,A52)&lt;&gt;1,NOT(ISNUMBER(D52)),D52&lt;0,NOT(ISNUMBER(E52)),E52&lt;0,NOT(ISNUMBER(K52)),K52&lt;0,AND(M52&lt;&gt;"SIM",M52&lt;&gt;"NÃO")),"",MAX(0,D52-E52))))</x:f>
      </x:c>
      <x:c r="G52" t="str">
        <x:f>IF(A52="","",IF(M52="NÃO",0,IF(OR(OR(COUNTIF($A$5:$A$104,A52)&lt;&gt;1,NOT(ISNUMBER(D52)),D52&lt;0,NOT(ISNUMBER(E52)),E52&lt;0,NOT(ISNUMBER(K52)),K52&lt;0,AND(M52&lt;&gt;"SIM",M52&lt;&gt;"NÃO")),OR(NOT(ISNUMBER(Dashboard!$B$3)),Dashboard!$B$3&lt;=0),COUNTIFS(Alocacoes!$D$5:$D$204,A52,Alocacoes!$J$5:$J$204,"REVISAR DADOS")&gt;0),"",SUMIFS(Alocacoes!$E$5:$E$204,Alocacoes!$D$5:$D$204,A52,Alocacoes!$B$5:$B$204,"&gt;="&amp;Dashboard!$B$3,Alocacoes!$B$5:$B$204,"&lt;"&amp;Dashboard!$D$3+1,Alocacoes!$J$5:$J$204,"VÁLIDA"))))</x:f>
      </x:c>
      <x:c r="H52" s="14">
        <x:f>IF(A52="","",IF(AND(ISNUMBER(F52),ISNUMBER(G52),F52&gt;0),G52/F52,""))</x:f>
      </x:c>
      <x:c r="I52">
        <x:f>IF(A52="","",IF(AND(ISNUMBER(F52),ISNUMBER(G52)),F52-G52,""))</x:f>
      </x:c>
      <x:c r="J52" t="str">
        <x:f>IF(A52="","",IF(M52="NÃO","INATIVO",IF(OR(OR(COUNTIF($A$5:$A$104,A52)&lt;&gt;1,NOT(ISNUMBER(D52)),D52&lt;0,NOT(ISNUMBER(E52)),E52&lt;0,NOT(ISNUMBER(K52)),K52&lt;0,AND(M52&lt;&gt;"SIM",M52&lt;&gt;"NÃO")),NOT(ISNUMBER(G52))),"REVISAR DADOS",IF(F52=0,IF(G52&gt;0,"SOBRECARREGADO","SEM CAPACIDADE"),IF(H52&gt;1,"SOBRECARREGADO",IF(H52&gt;=0.85,"ATENÇÃO",IF(H52&gt;=0.6,"EQUILIBRADO","CAPACIDADE LIVRE")))))))</x:f>
      </x:c>
      <x:c r="K52" s="15"/>
      <x:c r="L52" s="16">
        <x:f>IF(A52="","",IF(AND(ISNUMBER(G52),ISNUMBER(K52),K52&gt;=0),G52*K52,""))</x:f>
      </x:c>
      <x:c r="M52" s="13"/>
    </x:row>
    <x:row r="53">
      <x:c r="A53" s="13"/>
      <x:c r="B53" s="13"/>
      <x:c r="C53" s="13"/>
      <x:c r="D53" s="13"/>
      <x:c r="E53" s="13"/>
      <x:c r="F53" t="str">
        <x:f>IF(A53="","",IF(M53="NÃO",0,IF(OR(COUNTIF($A$5:$A$104,A53)&lt;&gt;1,NOT(ISNUMBER(D53)),D53&lt;0,NOT(ISNUMBER(E53)),E53&lt;0,NOT(ISNUMBER(K53)),K53&lt;0,AND(M53&lt;&gt;"SIM",M53&lt;&gt;"NÃO")),"",MAX(0,D53-E53))))</x:f>
      </x:c>
      <x:c r="G53" t="str">
        <x:f>IF(A53="","",IF(M53="NÃO",0,IF(OR(OR(COUNTIF($A$5:$A$104,A53)&lt;&gt;1,NOT(ISNUMBER(D53)),D53&lt;0,NOT(ISNUMBER(E53)),E53&lt;0,NOT(ISNUMBER(K53)),K53&lt;0,AND(M53&lt;&gt;"SIM",M53&lt;&gt;"NÃO")),OR(NOT(ISNUMBER(Dashboard!$B$3)),Dashboard!$B$3&lt;=0),COUNTIFS(Alocacoes!$D$5:$D$204,A53,Alocacoes!$J$5:$J$204,"REVISAR DADOS")&gt;0),"",SUMIFS(Alocacoes!$E$5:$E$204,Alocacoes!$D$5:$D$204,A53,Alocacoes!$B$5:$B$204,"&gt;="&amp;Dashboard!$B$3,Alocacoes!$B$5:$B$204,"&lt;"&amp;Dashboard!$D$3+1,Alocacoes!$J$5:$J$204,"VÁLIDA"))))</x:f>
      </x:c>
      <x:c r="H53" s="14">
        <x:f>IF(A53="","",IF(AND(ISNUMBER(F53),ISNUMBER(G53),F53&gt;0),G53/F53,""))</x:f>
      </x:c>
      <x:c r="I53">
        <x:f>IF(A53="","",IF(AND(ISNUMBER(F53),ISNUMBER(G53)),F53-G53,""))</x:f>
      </x:c>
      <x:c r="J53" t="str">
        <x:f>IF(A53="","",IF(M53="NÃO","INATIVO",IF(OR(OR(COUNTIF($A$5:$A$104,A53)&lt;&gt;1,NOT(ISNUMBER(D53)),D53&lt;0,NOT(ISNUMBER(E53)),E53&lt;0,NOT(ISNUMBER(K53)),K53&lt;0,AND(M53&lt;&gt;"SIM",M53&lt;&gt;"NÃO")),NOT(ISNUMBER(G53))),"REVISAR DADOS",IF(F53=0,IF(G53&gt;0,"SOBRECARREGADO","SEM CAPACIDADE"),IF(H53&gt;1,"SOBRECARREGADO",IF(H53&gt;=0.85,"ATENÇÃO",IF(H53&gt;=0.6,"EQUILIBRADO","CAPACIDADE LIVRE")))))))</x:f>
      </x:c>
      <x:c r="K53" s="15"/>
      <x:c r="L53" s="16">
        <x:f>IF(A53="","",IF(AND(ISNUMBER(G53),ISNUMBER(K53),K53&gt;=0),G53*K53,""))</x:f>
      </x:c>
      <x:c r="M53" s="13"/>
    </x:row>
    <x:row r="54">
      <x:c r="A54" s="13"/>
      <x:c r="B54" s="13"/>
      <x:c r="C54" s="13"/>
      <x:c r="D54" s="13"/>
      <x:c r="E54" s="13"/>
      <x:c r="F54" t="str">
        <x:f>IF(A54="","",IF(M54="NÃO",0,IF(OR(COUNTIF($A$5:$A$104,A54)&lt;&gt;1,NOT(ISNUMBER(D54)),D54&lt;0,NOT(ISNUMBER(E54)),E54&lt;0,NOT(ISNUMBER(K54)),K54&lt;0,AND(M54&lt;&gt;"SIM",M54&lt;&gt;"NÃO")),"",MAX(0,D54-E54))))</x:f>
      </x:c>
      <x:c r="G54" t="str">
        <x:f>IF(A54="","",IF(M54="NÃO",0,IF(OR(OR(COUNTIF($A$5:$A$104,A54)&lt;&gt;1,NOT(ISNUMBER(D54)),D54&lt;0,NOT(ISNUMBER(E54)),E54&lt;0,NOT(ISNUMBER(K54)),K54&lt;0,AND(M54&lt;&gt;"SIM",M54&lt;&gt;"NÃO")),OR(NOT(ISNUMBER(Dashboard!$B$3)),Dashboard!$B$3&lt;=0),COUNTIFS(Alocacoes!$D$5:$D$204,A54,Alocacoes!$J$5:$J$204,"REVISAR DADOS")&gt;0),"",SUMIFS(Alocacoes!$E$5:$E$204,Alocacoes!$D$5:$D$204,A54,Alocacoes!$B$5:$B$204,"&gt;="&amp;Dashboard!$B$3,Alocacoes!$B$5:$B$204,"&lt;"&amp;Dashboard!$D$3+1,Alocacoes!$J$5:$J$204,"VÁLIDA"))))</x:f>
      </x:c>
      <x:c r="H54" s="14">
        <x:f>IF(A54="","",IF(AND(ISNUMBER(F54),ISNUMBER(G54),F54&gt;0),G54/F54,""))</x:f>
      </x:c>
      <x:c r="I54">
        <x:f>IF(A54="","",IF(AND(ISNUMBER(F54),ISNUMBER(G54)),F54-G54,""))</x:f>
      </x:c>
      <x:c r="J54" t="str">
        <x:f>IF(A54="","",IF(M54="NÃO","INATIVO",IF(OR(OR(COUNTIF($A$5:$A$104,A54)&lt;&gt;1,NOT(ISNUMBER(D54)),D54&lt;0,NOT(ISNUMBER(E54)),E54&lt;0,NOT(ISNUMBER(K54)),K54&lt;0,AND(M54&lt;&gt;"SIM",M54&lt;&gt;"NÃO")),NOT(ISNUMBER(G54))),"REVISAR DADOS",IF(F54=0,IF(G54&gt;0,"SOBRECARREGADO","SEM CAPACIDADE"),IF(H54&gt;1,"SOBRECARREGADO",IF(H54&gt;=0.85,"ATENÇÃO",IF(H54&gt;=0.6,"EQUILIBRADO","CAPACIDADE LIVRE")))))))</x:f>
      </x:c>
      <x:c r="K54" s="15"/>
      <x:c r="L54" s="16">
        <x:f>IF(A54="","",IF(AND(ISNUMBER(G54),ISNUMBER(K54),K54&gt;=0),G54*K54,""))</x:f>
      </x:c>
      <x:c r="M54" s="13"/>
    </x:row>
    <x:row r="55">
      <x:c r="A55" s="13"/>
      <x:c r="B55" s="13"/>
      <x:c r="C55" s="13"/>
      <x:c r="D55" s="13"/>
      <x:c r="E55" s="13"/>
      <x:c r="F55" t="str">
        <x:f>IF(A55="","",IF(M55="NÃO",0,IF(OR(COUNTIF($A$5:$A$104,A55)&lt;&gt;1,NOT(ISNUMBER(D55)),D55&lt;0,NOT(ISNUMBER(E55)),E55&lt;0,NOT(ISNUMBER(K55)),K55&lt;0,AND(M55&lt;&gt;"SIM",M55&lt;&gt;"NÃO")),"",MAX(0,D55-E55))))</x:f>
      </x:c>
      <x:c r="G55" t="str">
        <x:f>IF(A55="","",IF(M55="NÃO",0,IF(OR(OR(COUNTIF($A$5:$A$104,A55)&lt;&gt;1,NOT(ISNUMBER(D55)),D55&lt;0,NOT(ISNUMBER(E55)),E55&lt;0,NOT(ISNUMBER(K55)),K55&lt;0,AND(M55&lt;&gt;"SIM",M55&lt;&gt;"NÃO")),OR(NOT(ISNUMBER(Dashboard!$B$3)),Dashboard!$B$3&lt;=0),COUNTIFS(Alocacoes!$D$5:$D$204,A55,Alocacoes!$J$5:$J$204,"REVISAR DADOS")&gt;0),"",SUMIFS(Alocacoes!$E$5:$E$204,Alocacoes!$D$5:$D$204,A55,Alocacoes!$B$5:$B$204,"&gt;="&amp;Dashboard!$B$3,Alocacoes!$B$5:$B$204,"&lt;"&amp;Dashboard!$D$3+1,Alocacoes!$J$5:$J$204,"VÁLIDA"))))</x:f>
      </x:c>
      <x:c r="H55" s="14">
        <x:f>IF(A55="","",IF(AND(ISNUMBER(F55),ISNUMBER(G55),F55&gt;0),G55/F55,""))</x:f>
      </x:c>
      <x:c r="I55">
        <x:f>IF(A55="","",IF(AND(ISNUMBER(F55),ISNUMBER(G55)),F55-G55,""))</x:f>
      </x:c>
      <x:c r="J55" t="str">
        <x:f>IF(A55="","",IF(M55="NÃO","INATIVO",IF(OR(OR(COUNTIF($A$5:$A$104,A55)&lt;&gt;1,NOT(ISNUMBER(D55)),D55&lt;0,NOT(ISNUMBER(E55)),E55&lt;0,NOT(ISNUMBER(K55)),K55&lt;0,AND(M55&lt;&gt;"SIM",M55&lt;&gt;"NÃO")),NOT(ISNUMBER(G55))),"REVISAR DADOS",IF(F55=0,IF(G55&gt;0,"SOBRECARREGADO","SEM CAPACIDADE"),IF(H55&gt;1,"SOBRECARREGADO",IF(H55&gt;=0.85,"ATENÇÃO",IF(H55&gt;=0.6,"EQUILIBRADO","CAPACIDADE LIVRE")))))))</x:f>
      </x:c>
      <x:c r="K55" s="15"/>
      <x:c r="L55" s="16">
        <x:f>IF(A55="","",IF(AND(ISNUMBER(G55),ISNUMBER(K55),K55&gt;=0),G55*K55,""))</x:f>
      </x:c>
      <x:c r="M55" s="13"/>
    </x:row>
    <x:row r="56">
      <x:c r="A56" s="13"/>
      <x:c r="B56" s="13"/>
      <x:c r="C56" s="13"/>
      <x:c r="D56" s="13"/>
      <x:c r="E56" s="13"/>
      <x:c r="F56" t="str">
        <x:f>IF(A56="","",IF(M56="NÃO",0,IF(OR(COUNTIF($A$5:$A$104,A56)&lt;&gt;1,NOT(ISNUMBER(D56)),D56&lt;0,NOT(ISNUMBER(E56)),E56&lt;0,NOT(ISNUMBER(K56)),K56&lt;0,AND(M56&lt;&gt;"SIM",M56&lt;&gt;"NÃO")),"",MAX(0,D56-E56))))</x:f>
      </x:c>
      <x:c r="G56" t="str">
        <x:f>IF(A56="","",IF(M56="NÃO",0,IF(OR(OR(COUNTIF($A$5:$A$104,A56)&lt;&gt;1,NOT(ISNUMBER(D56)),D56&lt;0,NOT(ISNUMBER(E56)),E56&lt;0,NOT(ISNUMBER(K56)),K56&lt;0,AND(M56&lt;&gt;"SIM",M56&lt;&gt;"NÃO")),OR(NOT(ISNUMBER(Dashboard!$B$3)),Dashboard!$B$3&lt;=0),COUNTIFS(Alocacoes!$D$5:$D$204,A56,Alocacoes!$J$5:$J$204,"REVISAR DADOS")&gt;0),"",SUMIFS(Alocacoes!$E$5:$E$204,Alocacoes!$D$5:$D$204,A56,Alocacoes!$B$5:$B$204,"&gt;="&amp;Dashboard!$B$3,Alocacoes!$B$5:$B$204,"&lt;"&amp;Dashboard!$D$3+1,Alocacoes!$J$5:$J$204,"VÁLIDA"))))</x:f>
      </x:c>
      <x:c r="H56" s="14">
        <x:f>IF(A56="","",IF(AND(ISNUMBER(F56),ISNUMBER(G56),F56&gt;0),G56/F56,""))</x:f>
      </x:c>
      <x:c r="I56">
        <x:f>IF(A56="","",IF(AND(ISNUMBER(F56),ISNUMBER(G56)),F56-G56,""))</x:f>
      </x:c>
      <x:c r="J56" t="str">
        <x:f>IF(A56="","",IF(M56="NÃO","INATIVO",IF(OR(OR(COUNTIF($A$5:$A$104,A56)&lt;&gt;1,NOT(ISNUMBER(D56)),D56&lt;0,NOT(ISNUMBER(E56)),E56&lt;0,NOT(ISNUMBER(K56)),K56&lt;0,AND(M56&lt;&gt;"SIM",M56&lt;&gt;"NÃO")),NOT(ISNUMBER(G56))),"REVISAR DADOS",IF(F56=0,IF(G56&gt;0,"SOBRECARREGADO","SEM CAPACIDADE"),IF(H56&gt;1,"SOBRECARREGADO",IF(H56&gt;=0.85,"ATENÇÃO",IF(H56&gt;=0.6,"EQUILIBRADO","CAPACIDADE LIVRE")))))))</x:f>
      </x:c>
      <x:c r="K56" s="15"/>
      <x:c r="L56" s="16">
        <x:f>IF(A56="","",IF(AND(ISNUMBER(G56),ISNUMBER(K56),K56&gt;=0),G56*K56,""))</x:f>
      </x:c>
      <x:c r="M56" s="13"/>
    </x:row>
    <x:row r="57">
      <x:c r="A57" s="13"/>
      <x:c r="B57" s="13"/>
      <x:c r="C57" s="13"/>
      <x:c r="D57" s="13"/>
      <x:c r="E57" s="13"/>
      <x:c r="F57" t="str">
        <x:f>IF(A57="","",IF(M57="NÃO",0,IF(OR(COUNTIF($A$5:$A$104,A57)&lt;&gt;1,NOT(ISNUMBER(D57)),D57&lt;0,NOT(ISNUMBER(E57)),E57&lt;0,NOT(ISNUMBER(K57)),K57&lt;0,AND(M57&lt;&gt;"SIM",M57&lt;&gt;"NÃO")),"",MAX(0,D57-E57))))</x:f>
      </x:c>
      <x:c r="G57" t="str">
        <x:f>IF(A57="","",IF(M57="NÃO",0,IF(OR(OR(COUNTIF($A$5:$A$104,A57)&lt;&gt;1,NOT(ISNUMBER(D57)),D57&lt;0,NOT(ISNUMBER(E57)),E57&lt;0,NOT(ISNUMBER(K57)),K57&lt;0,AND(M57&lt;&gt;"SIM",M57&lt;&gt;"NÃO")),OR(NOT(ISNUMBER(Dashboard!$B$3)),Dashboard!$B$3&lt;=0),COUNTIFS(Alocacoes!$D$5:$D$204,A57,Alocacoes!$J$5:$J$204,"REVISAR DADOS")&gt;0),"",SUMIFS(Alocacoes!$E$5:$E$204,Alocacoes!$D$5:$D$204,A57,Alocacoes!$B$5:$B$204,"&gt;="&amp;Dashboard!$B$3,Alocacoes!$B$5:$B$204,"&lt;"&amp;Dashboard!$D$3+1,Alocacoes!$J$5:$J$204,"VÁLIDA"))))</x:f>
      </x:c>
      <x:c r="H57" s="14">
        <x:f>IF(A57="","",IF(AND(ISNUMBER(F57),ISNUMBER(G57),F57&gt;0),G57/F57,""))</x:f>
      </x:c>
      <x:c r="I57">
        <x:f>IF(A57="","",IF(AND(ISNUMBER(F57),ISNUMBER(G57)),F57-G57,""))</x:f>
      </x:c>
      <x:c r="J57" t="str">
        <x:f>IF(A57="","",IF(M57="NÃO","INATIVO",IF(OR(OR(COUNTIF($A$5:$A$104,A57)&lt;&gt;1,NOT(ISNUMBER(D57)),D57&lt;0,NOT(ISNUMBER(E57)),E57&lt;0,NOT(ISNUMBER(K57)),K57&lt;0,AND(M57&lt;&gt;"SIM",M57&lt;&gt;"NÃO")),NOT(ISNUMBER(G57))),"REVISAR DADOS",IF(F57=0,IF(G57&gt;0,"SOBRECARREGADO","SEM CAPACIDADE"),IF(H57&gt;1,"SOBRECARREGADO",IF(H57&gt;=0.85,"ATENÇÃO",IF(H57&gt;=0.6,"EQUILIBRADO","CAPACIDADE LIVRE")))))))</x:f>
      </x:c>
      <x:c r="K57" s="15"/>
      <x:c r="L57" s="16">
        <x:f>IF(A57="","",IF(AND(ISNUMBER(G57),ISNUMBER(K57),K57&gt;=0),G57*K57,""))</x:f>
      </x:c>
      <x:c r="M57" s="13"/>
    </x:row>
    <x:row r="58">
      <x:c r="A58" s="13"/>
      <x:c r="B58" s="13"/>
      <x:c r="C58" s="13"/>
      <x:c r="D58" s="13"/>
      <x:c r="E58" s="13"/>
      <x:c r="F58" t="str">
        <x:f>IF(A58="","",IF(M58="NÃO",0,IF(OR(COUNTIF($A$5:$A$104,A58)&lt;&gt;1,NOT(ISNUMBER(D58)),D58&lt;0,NOT(ISNUMBER(E58)),E58&lt;0,NOT(ISNUMBER(K58)),K58&lt;0,AND(M58&lt;&gt;"SIM",M58&lt;&gt;"NÃO")),"",MAX(0,D58-E58))))</x:f>
      </x:c>
      <x:c r="G58" t="str">
        <x:f>IF(A58="","",IF(M58="NÃO",0,IF(OR(OR(COUNTIF($A$5:$A$104,A58)&lt;&gt;1,NOT(ISNUMBER(D58)),D58&lt;0,NOT(ISNUMBER(E58)),E58&lt;0,NOT(ISNUMBER(K58)),K58&lt;0,AND(M58&lt;&gt;"SIM",M58&lt;&gt;"NÃO")),OR(NOT(ISNUMBER(Dashboard!$B$3)),Dashboard!$B$3&lt;=0),COUNTIFS(Alocacoes!$D$5:$D$204,A58,Alocacoes!$J$5:$J$204,"REVISAR DADOS")&gt;0),"",SUMIFS(Alocacoes!$E$5:$E$204,Alocacoes!$D$5:$D$204,A58,Alocacoes!$B$5:$B$204,"&gt;="&amp;Dashboard!$B$3,Alocacoes!$B$5:$B$204,"&lt;"&amp;Dashboard!$D$3+1,Alocacoes!$J$5:$J$204,"VÁLIDA"))))</x:f>
      </x:c>
      <x:c r="H58" s="14">
        <x:f>IF(A58="","",IF(AND(ISNUMBER(F58),ISNUMBER(G58),F58&gt;0),G58/F58,""))</x:f>
      </x:c>
      <x:c r="I58">
        <x:f>IF(A58="","",IF(AND(ISNUMBER(F58),ISNUMBER(G58)),F58-G58,""))</x:f>
      </x:c>
      <x:c r="J58" t="str">
        <x:f>IF(A58="","",IF(M58="NÃO","INATIVO",IF(OR(OR(COUNTIF($A$5:$A$104,A58)&lt;&gt;1,NOT(ISNUMBER(D58)),D58&lt;0,NOT(ISNUMBER(E58)),E58&lt;0,NOT(ISNUMBER(K58)),K58&lt;0,AND(M58&lt;&gt;"SIM",M58&lt;&gt;"NÃO")),NOT(ISNUMBER(G58))),"REVISAR DADOS",IF(F58=0,IF(G58&gt;0,"SOBRECARREGADO","SEM CAPACIDADE"),IF(H58&gt;1,"SOBRECARREGADO",IF(H58&gt;=0.85,"ATENÇÃO",IF(H58&gt;=0.6,"EQUILIBRADO","CAPACIDADE LIVRE")))))))</x:f>
      </x:c>
      <x:c r="K58" s="15"/>
      <x:c r="L58" s="16">
        <x:f>IF(A58="","",IF(AND(ISNUMBER(G58),ISNUMBER(K58),K58&gt;=0),G58*K58,""))</x:f>
      </x:c>
      <x:c r="M58" s="13"/>
    </x:row>
    <x:row r="59">
      <x:c r="A59" s="13"/>
      <x:c r="B59" s="13"/>
      <x:c r="C59" s="13"/>
      <x:c r="D59" s="13"/>
      <x:c r="E59" s="13"/>
      <x:c r="F59" t="str">
        <x:f>IF(A59="","",IF(M59="NÃO",0,IF(OR(COUNTIF($A$5:$A$104,A59)&lt;&gt;1,NOT(ISNUMBER(D59)),D59&lt;0,NOT(ISNUMBER(E59)),E59&lt;0,NOT(ISNUMBER(K59)),K59&lt;0,AND(M59&lt;&gt;"SIM",M59&lt;&gt;"NÃO")),"",MAX(0,D59-E59))))</x:f>
      </x:c>
      <x:c r="G59" t="str">
        <x:f>IF(A59="","",IF(M59="NÃO",0,IF(OR(OR(COUNTIF($A$5:$A$104,A59)&lt;&gt;1,NOT(ISNUMBER(D59)),D59&lt;0,NOT(ISNUMBER(E59)),E59&lt;0,NOT(ISNUMBER(K59)),K59&lt;0,AND(M59&lt;&gt;"SIM",M59&lt;&gt;"NÃO")),OR(NOT(ISNUMBER(Dashboard!$B$3)),Dashboard!$B$3&lt;=0),COUNTIFS(Alocacoes!$D$5:$D$204,A59,Alocacoes!$J$5:$J$204,"REVISAR DADOS")&gt;0),"",SUMIFS(Alocacoes!$E$5:$E$204,Alocacoes!$D$5:$D$204,A59,Alocacoes!$B$5:$B$204,"&gt;="&amp;Dashboard!$B$3,Alocacoes!$B$5:$B$204,"&lt;"&amp;Dashboard!$D$3+1,Alocacoes!$J$5:$J$204,"VÁLIDA"))))</x:f>
      </x:c>
      <x:c r="H59" s="14">
        <x:f>IF(A59="","",IF(AND(ISNUMBER(F59),ISNUMBER(G59),F59&gt;0),G59/F59,""))</x:f>
      </x:c>
      <x:c r="I59">
        <x:f>IF(A59="","",IF(AND(ISNUMBER(F59),ISNUMBER(G59)),F59-G59,""))</x:f>
      </x:c>
      <x:c r="J59" t="str">
        <x:f>IF(A59="","",IF(M59="NÃO","INATIVO",IF(OR(OR(COUNTIF($A$5:$A$104,A59)&lt;&gt;1,NOT(ISNUMBER(D59)),D59&lt;0,NOT(ISNUMBER(E59)),E59&lt;0,NOT(ISNUMBER(K59)),K59&lt;0,AND(M59&lt;&gt;"SIM",M59&lt;&gt;"NÃO")),NOT(ISNUMBER(G59))),"REVISAR DADOS",IF(F59=0,IF(G59&gt;0,"SOBRECARREGADO","SEM CAPACIDADE"),IF(H59&gt;1,"SOBRECARREGADO",IF(H59&gt;=0.85,"ATENÇÃO",IF(H59&gt;=0.6,"EQUILIBRADO","CAPACIDADE LIVRE")))))))</x:f>
      </x:c>
      <x:c r="K59" s="15"/>
      <x:c r="L59" s="16">
        <x:f>IF(A59="","",IF(AND(ISNUMBER(G59),ISNUMBER(K59),K59&gt;=0),G59*K59,""))</x:f>
      </x:c>
      <x:c r="M59" s="13"/>
    </x:row>
    <x:row r="60">
      <x:c r="A60" s="13"/>
      <x:c r="B60" s="13"/>
      <x:c r="C60" s="13"/>
      <x:c r="D60" s="13"/>
      <x:c r="E60" s="13"/>
      <x:c r="F60" t="str">
        <x:f>IF(A60="","",IF(M60="NÃO",0,IF(OR(COUNTIF($A$5:$A$104,A60)&lt;&gt;1,NOT(ISNUMBER(D60)),D60&lt;0,NOT(ISNUMBER(E60)),E60&lt;0,NOT(ISNUMBER(K60)),K60&lt;0,AND(M60&lt;&gt;"SIM",M60&lt;&gt;"NÃO")),"",MAX(0,D60-E60))))</x:f>
      </x:c>
      <x:c r="G60" t="str">
        <x:f>IF(A60="","",IF(M60="NÃO",0,IF(OR(OR(COUNTIF($A$5:$A$104,A60)&lt;&gt;1,NOT(ISNUMBER(D60)),D60&lt;0,NOT(ISNUMBER(E60)),E60&lt;0,NOT(ISNUMBER(K60)),K60&lt;0,AND(M60&lt;&gt;"SIM",M60&lt;&gt;"NÃO")),OR(NOT(ISNUMBER(Dashboard!$B$3)),Dashboard!$B$3&lt;=0),COUNTIFS(Alocacoes!$D$5:$D$204,A60,Alocacoes!$J$5:$J$204,"REVISAR DADOS")&gt;0),"",SUMIFS(Alocacoes!$E$5:$E$204,Alocacoes!$D$5:$D$204,A60,Alocacoes!$B$5:$B$204,"&gt;="&amp;Dashboard!$B$3,Alocacoes!$B$5:$B$204,"&lt;"&amp;Dashboard!$D$3+1,Alocacoes!$J$5:$J$204,"VÁLIDA"))))</x:f>
      </x:c>
      <x:c r="H60" s="14">
        <x:f>IF(A60="","",IF(AND(ISNUMBER(F60),ISNUMBER(G60),F60&gt;0),G60/F60,""))</x:f>
      </x:c>
      <x:c r="I60">
        <x:f>IF(A60="","",IF(AND(ISNUMBER(F60),ISNUMBER(G60)),F60-G60,""))</x:f>
      </x:c>
      <x:c r="J60" t="str">
        <x:f>IF(A60="","",IF(M60="NÃO","INATIVO",IF(OR(OR(COUNTIF($A$5:$A$104,A60)&lt;&gt;1,NOT(ISNUMBER(D60)),D60&lt;0,NOT(ISNUMBER(E60)),E60&lt;0,NOT(ISNUMBER(K60)),K60&lt;0,AND(M60&lt;&gt;"SIM",M60&lt;&gt;"NÃO")),NOT(ISNUMBER(G60))),"REVISAR DADOS",IF(F60=0,IF(G60&gt;0,"SOBRECARREGADO","SEM CAPACIDADE"),IF(H60&gt;1,"SOBRECARREGADO",IF(H60&gt;=0.85,"ATENÇÃO",IF(H60&gt;=0.6,"EQUILIBRADO","CAPACIDADE LIVRE")))))))</x:f>
      </x:c>
      <x:c r="K60" s="15"/>
      <x:c r="L60" s="16">
        <x:f>IF(A60="","",IF(AND(ISNUMBER(G60),ISNUMBER(K60),K60&gt;=0),G60*K60,""))</x:f>
      </x:c>
      <x:c r="M60" s="13"/>
    </x:row>
    <x:row r="61">
      <x:c r="A61" s="13"/>
      <x:c r="B61" s="13"/>
      <x:c r="C61" s="13"/>
      <x:c r="D61" s="13"/>
      <x:c r="E61" s="13"/>
      <x:c r="F61" t="str">
        <x:f>IF(A61="","",IF(M61="NÃO",0,IF(OR(COUNTIF($A$5:$A$104,A61)&lt;&gt;1,NOT(ISNUMBER(D61)),D61&lt;0,NOT(ISNUMBER(E61)),E61&lt;0,NOT(ISNUMBER(K61)),K61&lt;0,AND(M61&lt;&gt;"SIM",M61&lt;&gt;"NÃO")),"",MAX(0,D61-E61))))</x:f>
      </x:c>
      <x:c r="G61" t="str">
        <x:f>IF(A61="","",IF(M61="NÃO",0,IF(OR(OR(COUNTIF($A$5:$A$104,A61)&lt;&gt;1,NOT(ISNUMBER(D61)),D61&lt;0,NOT(ISNUMBER(E61)),E61&lt;0,NOT(ISNUMBER(K61)),K61&lt;0,AND(M61&lt;&gt;"SIM",M61&lt;&gt;"NÃO")),OR(NOT(ISNUMBER(Dashboard!$B$3)),Dashboard!$B$3&lt;=0),COUNTIFS(Alocacoes!$D$5:$D$204,A61,Alocacoes!$J$5:$J$204,"REVISAR DADOS")&gt;0),"",SUMIFS(Alocacoes!$E$5:$E$204,Alocacoes!$D$5:$D$204,A61,Alocacoes!$B$5:$B$204,"&gt;="&amp;Dashboard!$B$3,Alocacoes!$B$5:$B$204,"&lt;"&amp;Dashboard!$D$3+1,Alocacoes!$J$5:$J$204,"VÁLIDA"))))</x:f>
      </x:c>
      <x:c r="H61" s="14">
        <x:f>IF(A61="","",IF(AND(ISNUMBER(F61),ISNUMBER(G61),F61&gt;0),G61/F61,""))</x:f>
      </x:c>
      <x:c r="I61">
        <x:f>IF(A61="","",IF(AND(ISNUMBER(F61),ISNUMBER(G61)),F61-G61,""))</x:f>
      </x:c>
      <x:c r="J61" t="str">
        <x:f>IF(A61="","",IF(M61="NÃO","INATIVO",IF(OR(OR(COUNTIF($A$5:$A$104,A61)&lt;&gt;1,NOT(ISNUMBER(D61)),D61&lt;0,NOT(ISNUMBER(E61)),E61&lt;0,NOT(ISNUMBER(K61)),K61&lt;0,AND(M61&lt;&gt;"SIM",M61&lt;&gt;"NÃO")),NOT(ISNUMBER(G61))),"REVISAR DADOS",IF(F61=0,IF(G61&gt;0,"SOBRECARREGADO","SEM CAPACIDADE"),IF(H61&gt;1,"SOBRECARREGADO",IF(H61&gt;=0.85,"ATENÇÃO",IF(H61&gt;=0.6,"EQUILIBRADO","CAPACIDADE LIVRE")))))))</x:f>
      </x:c>
      <x:c r="K61" s="15"/>
      <x:c r="L61" s="16">
        <x:f>IF(A61="","",IF(AND(ISNUMBER(G61),ISNUMBER(K61),K61&gt;=0),G61*K61,""))</x:f>
      </x:c>
      <x:c r="M61" s="13"/>
    </x:row>
    <x:row r="62">
      <x:c r="A62" s="13"/>
      <x:c r="B62" s="13"/>
      <x:c r="C62" s="13"/>
      <x:c r="D62" s="13"/>
      <x:c r="E62" s="13"/>
      <x:c r="F62" t="str">
        <x:f>IF(A62="","",IF(M62="NÃO",0,IF(OR(COUNTIF($A$5:$A$104,A62)&lt;&gt;1,NOT(ISNUMBER(D62)),D62&lt;0,NOT(ISNUMBER(E62)),E62&lt;0,NOT(ISNUMBER(K62)),K62&lt;0,AND(M62&lt;&gt;"SIM",M62&lt;&gt;"NÃO")),"",MAX(0,D62-E62))))</x:f>
      </x:c>
      <x:c r="G62" t="str">
        <x:f>IF(A62="","",IF(M62="NÃO",0,IF(OR(OR(COUNTIF($A$5:$A$104,A62)&lt;&gt;1,NOT(ISNUMBER(D62)),D62&lt;0,NOT(ISNUMBER(E62)),E62&lt;0,NOT(ISNUMBER(K62)),K62&lt;0,AND(M62&lt;&gt;"SIM",M62&lt;&gt;"NÃO")),OR(NOT(ISNUMBER(Dashboard!$B$3)),Dashboard!$B$3&lt;=0),COUNTIFS(Alocacoes!$D$5:$D$204,A62,Alocacoes!$J$5:$J$204,"REVISAR DADOS")&gt;0),"",SUMIFS(Alocacoes!$E$5:$E$204,Alocacoes!$D$5:$D$204,A62,Alocacoes!$B$5:$B$204,"&gt;="&amp;Dashboard!$B$3,Alocacoes!$B$5:$B$204,"&lt;"&amp;Dashboard!$D$3+1,Alocacoes!$J$5:$J$204,"VÁLIDA"))))</x:f>
      </x:c>
      <x:c r="H62" s="14">
        <x:f>IF(A62="","",IF(AND(ISNUMBER(F62),ISNUMBER(G62),F62&gt;0),G62/F62,""))</x:f>
      </x:c>
      <x:c r="I62">
        <x:f>IF(A62="","",IF(AND(ISNUMBER(F62),ISNUMBER(G62)),F62-G62,""))</x:f>
      </x:c>
      <x:c r="J62" t="str">
        <x:f>IF(A62="","",IF(M62="NÃO","INATIVO",IF(OR(OR(COUNTIF($A$5:$A$104,A62)&lt;&gt;1,NOT(ISNUMBER(D62)),D62&lt;0,NOT(ISNUMBER(E62)),E62&lt;0,NOT(ISNUMBER(K62)),K62&lt;0,AND(M62&lt;&gt;"SIM",M62&lt;&gt;"NÃO")),NOT(ISNUMBER(G62))),"REVISAR DADOS",IF(F62=0,IF(G62&gt;0,"SOBRECARREGADO","SEM CAPACIDADE"),IF(H62&gt;1,"SOBRECARREGADO",IF(H62&gt;=0.85,"ATENÇÃO",IF(H62&gt;=0.6,"EQUILIBRADO","CAPACIDADE LIVRE")))))))</x:f>
      </x:c>
      <x:c r="K62" s="15"/>
      <x:c r="L62" s="16">
        <x:f>IF(A62="","",IF(AND(ISNUMBER(G62),ISNUMBER(K62),K62&gt;=0),G62*K62,""))</x:f>
      </x:c>
      <x:c r="M62" s="13"/>
    </x:row>
    <x:row r="63">
      <x:c r="A63" s="13"/>
      <x:c r="B63" s="13"/>
      <x:c r="C63" s="13"/>
      <x:c r="D63" s="13"/>
      <x:c r="E63" s="13"/>
      <x:c r="F63" t="str">
        <x:f>IF(A63="","",IF(M63="NÃO",0,IF(OR(COUNTIF($A$5:$A$104,A63)&lt;&gt;1,NOT(ISNUMBER(D63)),D63&lt;0,NOT(ISNUMBER(E63)),E63&lt;0,NOT(ISNUMBER(K63)),K63&lt;0,AND(M63&lt;&gt;"SIM",M63&lt;&gt;"NÃO")),"",MAX(0,D63-E63))))</x:f>
      </x:c>
      <x:c r="G63" t="str">
        <x:f>IF(A63="","",IF(M63="NÃO",0,IF(OR(OR(COUNTIF($A$5:$A$104,A63)&lt;&gt;1,NOT(ISNUMBER(D63)),D63&lt;0,NOT(ISNUMBER(E63)),E63&lt;0,NOT(ISNUMBER(K63)),K63&lt;0,AND(M63&lt;&gt;"SIM",M63&lt;&gt;"NÃO")),OR(NOT(ISNUMBER(Dashboard!$B$3)),Dashboard!$B$3&lt;=0),COUNTIFS(Alocacoes!$D$5:$D$204,A63,Alocacoes!$J$5:$J$204,"REVISAR DADOS")&gt;0),"",SUMIFS(Alocacoes!$E$5:$E$204,Alocacoes!$D$5:$D$204,A63,Alocacoes!$B$5:$B$204,"&gt;="&amp;Dashboard!$B$3,Alocacoes!$B$5:$B$204,"&lt;"&amp;Dashboard!$D$3+1,Alocacoes!$J$5:$J$204,"VÁLIDA"))))</x:f>
      </x:c>
      <x:c r="H63" s="14">
        <x:f>IF(A63="","",IF(AND(ISNUMBER(F63),ISNUMBER(G63),F63&gt;0),G63/F63,""))</x:f>
      </x:c>
      <x:c r="I63">
        <x:f>IF(A63="","",IF(AND(ISNUMBER(F63),ISNUMBER(G63)),F63-G63,""))</x:f>
      </x:c>
      <x:c r="J63" t="str">
        <x:f>IF(A63="","",IF(M63="NÃO","INATIVO",IF(OR(OR(COUNTIF($A$5:$A$104,A63)&lt;&gt;1,NOT(ISNUMBER(D63)),D63&lt;0,NOT(ISNUMBER(E63)),E63&lt;0,NOT(ISNUMBER(K63)),K63&lt;0,AND(M63&lt;&gt;"SIM",M63&lt;&gt;"NÃO")),NOT(ISNUMBER(G63))),"REVISAR DADOS",IF(F63=0,IF(G63&gt;0,"SOBRECARREGADO","SEM CAPACIDADE"),IF(H63&gt;1,"SOBRECARREGADO",IF(H63&gt;=0.85,"ATENÇÃO",IF(H63&gt;=0.6,"EQUILIBRADO","CAPACIDADE LIVRE")))))))</x:f>
      </x:c>
      <x:c r="K63" s="15"/>
      <x:c r="L63" s="16">
        <x:f>IF(A63="","",IF(AND(ISNUMBER(G63),ISNUMBER(K63),K63&gt;=0),G63*K63,""))</x:f>
      </x:c>
      <x:c r="M63" s="13"/>
    </x:row>
    <x:row r="64">
      <x:c r="A64" s="13"/>
      <x:c r="B64" s="13"/>
      <x:c r="C64" s="13"/>
      <x:c r="D64" s="13"/>
      <x:c r="E64" s="13"/>
      <x:c r="F64" t="str">
        <x:f>IF(A64="","",IF(M64="NÃO",0,IF(OR(COUNTIF($A$5:$A$104,A64)&lt;&gt;1,NOT(ISNUMBER(D64)),D64&lt;0,NOT(ISNUMBER(E64)),E64&lt;0,NOT(ISNUMBER(K64)),K64&lt;0,AND(M64&lt;&gt;"SIM",M64&lt;&gt;"NÃO")),"",MAX(0,D64-E64))))</x:f>
      </x:c>
      <x:c r="G64" t="str">
        <x:f>IF(A64="","",IF(M64="NÃO",0,IF(OR(OR(COUNTIF($A$5:$A$104,A64)&lt;&gt;1,NOT(ISNUMBER(D64)),D64&lt;0,NOT(ISNUMBER(E64)),E64&lt;0,NOT(ISNUMBER(K64)),K64&lt;0,AND(M64&lt;&gt;"SIM",M64&lt;&gt;"NÃO")),OR(NOT(ISNUMBER(Dashboard!$B$3)),Dashboard!$B$3&lt;=0),COUNTIFS(Alocacoes!$D$5:$D$204,A64,Alocacoes!$J$5:$J$204,"REVISAR DADOS")&gt;0),"",SUMIFS(Alocacoes!$E$5:$E$204,Alocacoes!$D$5:$D$204,A64,Alocacoes!$B$5:$B$204,"&gt;="&amp;Dashboard!$B$3,Alocacoes!$B$5:$B$204,"&lt;"&amp;Dashboard!$D$3+1,Alocacoes!$J$5:$J$204,"VÁLIDA"))))</x:f>
      </x:c>
      <x:c r="H64" s="14">
        <x:f>IF(A64="","",IF(AND(ISNUMBER(F64),ISNUMBER(G64),F64&gt;0),G64/F64,""))</x:f>
      </x:c>
      <x:c r="I64">
        <x:f>IF(A64="","",IF(AND(ISNUMBER(F64),ISNUMBER(G64)),F64-G64,""))</x:f>
      </x:c>
      <x:c r="J64" t="str">
        <x:f>IF(A64="","",IF(M64="NÃO","INATIVO",IF(OR(OR(COUNTIF($A$5:$A$104,A64)&lt;&gt;1,NOT(ISNUMBER(D64)),D64&lt;0,NOT(ISNUMBER(E64)),E64&lt;0,NOT(ISNUMBER(K64)),K64&lt;0,AND(M64&lt;&gt;"SIM",M64&lt;&gt;"NÃO")),NOT(ISNUMBER(G64))),"REVISAR DADOS",IF(F64=0,IF(G64&gt;0,"SOBRECARREGADO","SEM CAPACIDADE"),IF(H64&gt;1,"SOBRECARREGADO",IF(H64&gt;=0.85,"ATENÇÃO",IF(H64&gt;=0.6,"EQUILIBRADO","CAPACIDADE LIVRE")))))))</x:f>
      </x:c>
      <x:c r="K64" s="15"/>
      <x:c r="L64" s="16">
        <x:f>IF(A64="","",IF(AND(ISNUMBER(G64),ISNUMBER(K64),K64&gt;=0),G64*K64,""))</x:f>
      </x:c>
      <x:c r="M64" s="13"/>
    </x:row>
    <x:row r="65">
      <x:c r="A65" s="13"/>
      <x:c r="B65" s="13"/>
      <x:c r="C65" s="13"/>
      <x:c r="D65" s="13"/>
      <x:c r="E65" s="13"/>
      <x:c r="F65" t="str">
        <x:f>IF(A65="","",IF(M65="NÃO",0,IF(OR(COUNTIF($A$5:$A$104,A65)&lt;&gt;1,NOT(ISNUMBER(D65)),D65&lt;0,NOT(ISNUMBER(E65)),E65&lt;0,NOT(ISNUMBER(K65)),K65&lt;0,AND(M65&lt;&gt;"SIM",M65&lt;&gt;"NÃO")),"",MAX(0,D65-E65))))</x:f>
      </x:c>
      <x:c r="G65" t="str">
        <x:f>IF(A65="","",IF(M65="NÃO",0,IF(OR(OR(COUNTIF($A$5:$A$104,A65)&lt;&gt;1,NOT(ISNUMBER(D65)),D65&lt;0,NOT(ISNUMBER(E65)),E65&lt;0,NOT(ISNUMBER(K65)),K65&lt;0,AND(M65&lt;&gt;"SIM",M65&lt;&gt;"NÃO")),OR(NOT(ISNUMBER(Dashboard!$B$3)),Dashboard!$B$3&lt;=0),COUNTIFS(Alocacoes!$D$5:$D$204,A65,Alocacoes!$J$5:$J$204,"REVISAR DADOS")&gt;0),"",SUMIFS(Alocacoes!$E$5:$E$204,Alocacoes!$D$5:$D$204,A65,Alocacoes!$B$5:$B$204,"&gt;="&amp;Dashboard!$B$3,Alocacoes!$B$5:$B$204,"&lt;"&amp;Dashboard!$D$3+1,Alocacoes!$J$5:$J$204,"VÁLIDA"))))</x:f>
      </x:c>
      <x:c r="H65" s="14">
        <x:f>IF(A65="","",IF(AND(ISNUMBER(F65),ISNUMBER(G65),F65&gt;0),G65/F65,""))</x:f>
      </x:c>
      <x:c r="I65">
        <x:f>IF(A65="","",IF(AND(ISNUMBER(F65),ISNUMBER(G65)),F65-G65,""))</x:f>
      </x:c>
      <x:c r="J65" t="str">
        <x:f>IF(A65="","",IF(M65="NÃO","INATIVO",IF(OR(OR(COUNTIF($A$5:$A$104,A65)&lt;&gt;1,NOT(ISNUMBER(D65)),D65&lt;0,NOT(ISNUMBER(E65)),E65&lt;0,NOT(ISNUMBER(K65)),K65&lt;0,AND(M65&lt;&gt;"SIM",M65&lt;&gt;"NÃO")),NOT(ISNUMBER(G65))),"REVISAR DADOS",IF(F65=0,IF(G65&gt;0,"SOBRECARREGADO","SEM CAPACIDADE"),IF(H65&gt;1,"SOBRECARREGADO",IF(H65&gt;=0.85,"ATENÇÃO",IF(H65&gt;=0.6,"EQUILIBRADO","CAPACIDADE LIVRE")))))))</x:f>
      </x:c>
      <x:c r="K65" s="15"/>
      <x:c r="L65" s="16">
        <x:f>IF(A65="","",IF(AND(ISNUMBER(G65),ISNUMBER(K65),K65&gt;=0),G65*K65,""))</x:f>
      </x:c>
      <x:c r="M65" s="13"/>
    </x:row>
    <x:row r="66">
      <x:c r="A66" s="13"/>
      <x:c r="B66" s="13"/>
      <x:c r="C66" s="13"/>
      <x:c r="D66" s="13"/>
      <x:c r="E66" s="13"/>
      <x:c r="F66" t="str">
        <x:f>IF(A66="","",IF(M66="NÃO",0,IF(OR(COUNTIF($A$5:$A$104,A66)&lt;&gt;1,NOT(ISNUMBER(D66)),D66&lt;0,NOT(ISNUMBER(E66)),E66&lt;0,NOT(ISNUMBER(K66)),K66&lt;0,AND(M66&lt;&gt;"SIM",M66&lt;&gt;"NÃO")),"",MAX(0,D66-E66))))</x:f>
      </x:c>
      <x:c r="G66" t="str">
        <x:f>IF(A66="","",IF(M66="NÃO",0,IF(OR(OR(COUNTIF($A$5:$A$104,A66)&lt;&gt;1,NOT(ISNUMBER(D66)),D66&lt;0,NOT(ISNUMBER(E66)),E66&lt;0,NOT(ISNUMBER(K66)),K66&lt;0,AND(M66&lt;&gt;"SIM",M66&lt;&gt;"NÃO")),OR(NOT(ISNUMBER(Dashboard!$B$3)),Dashboard!$B$3&lt;=0),COUNTIFS(Alocacoes!$D$5:$D$204,A66,Alocacoes!$J$5:$J$204,"REVISAR DADOS")&gt;0),"",SUMIFS(Alocacoes!$E$5:$E$204,Alocacoes!$D$5:$D$204,A66,Alocacoes!$B$5:$B$204,"&gt;="&amp;Dashboard!$B$3,Alocacoes!$B$5:$B$204,"&lt;"&amp;Dashboard!$D$3+1,Alocacoes!$J$5:$J$204,"VÁLIDA"))))</x:f>
      </x:c>
      <x:c r="H66" s="14">
        <x:f>IF(A66="","",IF(AND(ISNUMBER(F66),ISNUMBER(G66),F66&gt;0),G66/F66,""))</x:f>
      </x:c>
      <x:c r="I66">
        <x:f>IF(A66="","",IF(AND(ISNUMBER(F66),ISNUMBER(G66)),F66-G66,""))</x:f>
      </x:c>
      <x:c r="J66" t="str">
        <x:f>IF(A66="","",IF(M66="NÃO","INATIVO",IF(OR(OR(COUNTIF($A$5:$A$104,A66)&lt;&gt;1,NOT(ISNUMBER(D66)),D66&lt;0,NOT(ISNUMBER(E66)),E66&lt;0,NOT(ISNUMBER(K66)),K66&lt;0,AND(M66&lt;&gt;"SIM",M66&lt;&gt;"NÃO")),NOT(ISNUMBER(G66))),"REVISAR DADOS",IF(F66=0,IF(G66&gt;0,"SOBRECARREGADO","SEM CAPACIDADE"),IF(H66&gt;1,"SOBRECARREGADO",IF(H66&gt;=0.85,"ATENÇÃO",IF(H66&gt;=0.6,"EQUILIBRADO","CAPACIDADE LIVRE")))))))</x:f>
      </x:c>
      <x:c r="K66" s="15"/>
      <x:c r="L66" s="16">
        <x:f>IF(A66="","",IF(AND(ISNUMBER(G66),ISNUMBER(K66),K66&gt;=0),G66*K66,""))</x:f>
      </x:c>
      <x:c r="M66" s="13"/>
    </x:row>
    <x:row r="67">
      <x:c r="A67" s="13"/>
      <x:c r="B67" s="13"/>
      <x:c r="C67" s="13"/>
      <x:c r="D67" s="13"/>
      <x:c r="E67" s="13"/>
      <x:c r="F67" t="str">
        <x:f>IF(A67="","",IF(M67="NÃO",0,IF(OR(COUNTIF($A$5:$A$104,A67)&lt;&gt;1,NOT(ISNUMBER(D67)),D67&lt;0,NOT(ISNUMBER(E67)),E67&lt;0,NOT(ISNUMBER(K67)),K67&lt;0,AND(M67&lt;&gt;"SIM",M67&lt;&gt;"NÃO")),"",MAX(0,D67-E67))))</x:f>
      </x:c>
      <x:c r="G67" t="str">
        <x:f>IF(A67="","",IF(M67="NÃO",0,IF(OR(OR(COUNTIF($A$5:$A$104,A67)&lt;&gt;1,NOT(ISNUMBER(D67)),D67&lt;0,NOT(ISNUMBER(E67)),E67&lt;0,NOT(ISNUMBER(K67)),K67&lt;0,AND(M67&lt;&gt;"SIM",M67&lt;&gt;"NÃO")),OR(NOT(ISNUMBER(Dashboard!$B$3)),Dashboard!$B$3&lt;=0),COUNTIFS(Alocacoes!$D$5:$D$204,A67,Alocacoes!$J$5:$J$204,"REVISAR DADOS")&gt;0),"",SUMIFS(Alocacoes!$E$5:$E$204,Alocacoes!$D$5:$D$204,A67,Alocacoes!$B$5:$B$204,"&gt;="&amp;Dashboard!$B$3,Alocacoes!$B$5:$B$204,"&lt;"&amp;Dashboard!$D$3+1,Alocacoes!$J$5:$J$204,"VÁLIDA"))))</x:f>
      </x:c>
      <x:c r="H67" s="14">
        <x:f>IF(A67="","",IF(AND(ISNUMBER(F67),ISNUMBER(G67),F67&gt;0),G67/F67,""))</x:f>
      </x:c>
      <x:c r="I67">
        <x:f>IF(A67="","",IF(AND(ISNUMBER(F67),ISNUMBER(G67)),F67-G67,""))</x:f>
      </x:c>
      <x:c r="J67" t="str">
        <x:f>IF(A67="","",IF(M67="NÃO","INATIVO",IF(OR(OR(COUNTIF($A$5:$A$104,A67)&lt;&gt;1,NOT(ISNUMBER(D67)),D67&lt;0,NOT(ISNUMBER(E67)),E67&lt;0,NOT(ISNUMBER(K67)),K67&lt;0,AND(M67&lt;&gt;"SIM",M67&lt;&gt;"NÃO")),NOT(ISNUMBER(G67))),"REVISAR DADOS",IF(F67=0,IF(G67&gt;0,"SOBRECARREGADO","SEM CAPACIDADE"),IF(H67&gt;1,"SOBRECARREGADO",IF(H67&gt;=0.85,"ATENÇÃO",IF(H67&gt;=0.6,"EQUILIBRADO","CAPACIDADE LIVRE")))))))</x:f>
      </x:c>
      <x:c r="K67" s="15"/>
      <x:c r="L67" s="16">
        <x:f>IF(A67="","",IF(AND(ISNUMBER(G67),ISNUMBER(K67),K67&gt;=0),G67*K67,""))</x:f>
      </x:c>
      <x:c r="M67" s="13"/>
    </x:row>
    <x:row r="68">
      <x:c r="A68" s="13"/>
      <x:c r="B68" s="13"/>
      <x:c r="C68" s="13"/>
      <x:c r="D68" s="13"/>
      <x:c r="E68" s="13"/>
      <x:c r="F68" t="str">
        <x:f>IF(A68="","",IF(M68="NÃO",0,IF(OR(COUNTIF($A$5:$A$104,A68)&lt;&gt;1,NOT(ISNUMBER(D68)),D68&lt;0,NOT(ISNUMBER(E68)),E68&lt;0,NOT(ISNUMBER(K68)),K68&lt;0,AND(M68&lt;&gt;"SIM",M68&lt;&gt;"NÃO")),"",MAX(0,D68-E68))))</x:f>
      </x:c>
      <x:c r="G68" t="str">
        <x:f>IF(A68="","",IF(M68="NÃO",0,IF(OR(OR(COUNTIF($A$5:$A$104,A68)&lt;&gt;1,NOT(ISNUMBER(D68)),D68&lt;0,NOT(ISNUMBER(E68)),E68&lt;0,NOT(ISNUMBER(K68)),K68&lt;0,AND(M68&lt;&gt;"SIM",M68&lt;&gt;"NÃO")),OR(NOT(ISNUMBER(Dashboard!$B$3)),Dashboard!$B$3&lt;=0),COUNTIFS(Alocacoes!$D$5:$D$204,A68,Alocacoes!$J$5:$J$204,"REVISAR DADOS")&gt;0),"",SUMIFS(Alocacoes!$E$5:$E$204,Alocacoes!$D$5:$D$204,A68,Alocacoes!$B$5:$B$204,"&gt;="&amp;Dashboard!$B$3,Alocacoes!$B$5:$B$204,"&lt;"&amp;Dashboard!$D$3+1,Alocacoes!$J$5:$J$204,"VÁLIDA"))))</x:f>
      </x:c>
      <x:c r="H68" s="14">
        <x:f>IF(A68="","",IF(AND(ISNUMBER(F68),ISNUMBER(G68),F68&gt;0),G68/F68,""))</x:f>
      </x:c>
      <x:c r="I68">
        <x:f>IF(A68="","",IF(AND(ISNUMBER(F68),ISNUMBER(G68)),F68-G68,""))</x:f>
      </x:c>
      <x:c r="J68" t="str">
        <x:f>IF(A68="","",IF(M68="NÃO","INATIVO",IF(OR(OR(COUNTIF($A$5:$A$104,A68)&lt;&gt;1,NOT(ISNUMBER(D68)),D68&lt;0,NOT(ISNUMBER(E68)),E68&lt;0,NOT(ISNUMBER(K68)),K68&lt;0,AND(M68&lt;&gt;"SIM",M68&lt;&gt;"NÃO")),NOT(ISNUMBER(G68))),"REVISAR DADOS",IF(F68=0,IF(G68&gt;0,"SOBRECARREGADO","SEM CAPACIDADE"),IF(H68&gt;1,"SOBRECARREGADO",IF(H68&gt;=0.85,"ATENÇÃO",IF(H68&gt;=0.6,"EQUILIBRADO","CAPACIDADE LIVRE")))))))</x:f>
      </x:c>
      <x:c r="K68" s="15"/>
      <x:c r="L68" s="16">
        <x:f>IF(A68="","",IF(AND(ISNUMBER(G68),ISNUMBER(K68),K68&gt;=0),G68*K68,""))</x:f>
      </x:c>
      <x:c r="M68" s="13"/>
    </x:row>
    <x:row r="69">
      <x:c r="A69" s="13"/>
      <x:c r="B69" s="13"/>
      <x:c r="C69" s="13"/>
      <x:c r="D69" s="13"/>
      <x:c r="E69" s="13"/>
      <x:c r="F69" t="str">
        <x:f>IF(A69="","",IF(M69="NÃO",0,IF(OR(COUNTIF($A$5:$A$104,A69)&lt;&gt;1,NOT(ISNUMBER(D69)),D69&lt;0,NOT(ISNUMBER(E69)),E69&lt;0,NOT(ISNUMBER(K69)),K69&lt;0,AND(M69&lt;&gt;"SIM",M69&lt;&gt;"NÃO")),"",MAX(0,D69-E69))))</x:f>
      </x:c>
      <x:c r="G69" t="str">
        <x:f>IF(A69="","",IF(M69="NÃO",0,IF(OR(OR(COUNTIF($A$5:$A$104,A69)&lt;&gt;1,NOT(ISNUMBER(D69)),D69&lt;0,NOT(ISNUMBER(E69)),E69&lt;0,NOT(ISNUMBER(K69)),K69&lt;0,AND(M69&lt;&gt;"SIM",M69&lt;&gt;"NÃO")),OR(NOT(ISNUMBER(Dashboard!$B$3)),Dashboard!$B$3&lt;=0),COUNTIFS(Alocacoes!$D$5:$D$204,A69,Alocacoes!$J$5:$J$204,"REVISAR DADOS")&gt;0),"",SUMIFS(Alocacoes!$E$5:$E$204,Alocacoes!$D$5:$D$204,A69,Alocacoes!$B$5:$B$204,"&gt;="&amp;Dashboard!$B$3,Alocacoes!$B$5:$B$204,"&lt;"&amp;Dashboard!$D$3+1,Alocacoes!$J$5:$J$204,"VÁLIDA"))))</x:f>
      </x:c>
      <x:c r="H69" s="14">
        <x:f>IF(A69="","",IF(AND(ISNUMBER(F69),ISNUMBER(G69),F69&gt;0),G69/F69,""))</x:f>
      </x:c>
      <x:c r="I69">
        <x:f>IF(A69="","",IF(AND(ISNUMBER(F69),ISNUMBER(G69)),F69-G69,""))</x:f>
      </x:c>
      <x:c r="J69" t="str">
        <x:f>IF(A69="","",IF(M69="NÃO","INATIVO",IF(OR(OR(COUNTIF($A$5:$A$104,A69)&lt;&gt;1,NOT(ISNUMBER(D69)),D69&lt;0,NOT(ISNUMBER(E69)),E69&lt;0,NOT(ISNUMBER(K69)),K69&lt;0,AND(M69&lt;&gt;"SIM",M69&lt;&gt;"NÃO")),NOT(ISNUMBER(G69))),"REVISAR DADOS",IF(F69=0,IF(G69&gt;0,"SOBRECARREGADO","SEM CAPACIDADE"),IF(H69&gt;1,"SOBRECARREGADO",IF(H69&gt;=0.85,"ATENÇÃO",IF(H69&gt;=0.6,"EQUILIBRADO","CAPACIDADE LIVRE")))))))</x:f>
      </x:c>
      <x:c r="K69" s="15"/>
      <x:c r="L69" s="16">
        <x:f>IF(A69="","",IF(AND(ISNUMBER(G69),ISNUMBER(K69),K69&gt;=0),G69*K69,""))</x:f>
      </x:c>
      <x:c r="M69" s="13"/>
    </x:row>
    <x:row r="70">
      <x:c r="A70" s="13"/>
      <x:c r="B70" s="13"/>
      <x:c r="C70" s="13"/>
      <x:c r="D70" s="13"/>
      <x:c r="E70" s="13"/>
      <x:c r="F70" t="str">
        <x:f>IF(A70="","",IF(M70="NÃO",0,IF(OR(COUNTIF($A$5:$A$104,A70)&lt;&gt;1,NOT(ISNUMBER(D70)),D70&lt;0,NOT(ISNUMBER(E70)),E70&lt;0,NOT(ISNUMBER(K70)),K70&lt;0,AND(M70&lt;&gt;"SIM",M70&lt;&gt;"NÃO")),"",MAX(0,D70-E70))))</x:f>
      </x:c>
      <x:c r="G70" t="str">
        <x:f>IF(A70="","",IF(M70="NÃO",0,IF(OR(OR(COUNTIF($A$5:$A$104,A70)&lt;&gt;1,NOT(ISNUMBER(D70)),D70&lt;0,NOT(ISNUMBER(E70)),E70&lt;0,NOT(ISNUMBER(K70)),K70&lt;0,AND(M70&lt;&gt;"SIM",M70&lt;&gt;"NÃO")),OR(NOT(ISNUMBER(Dashboard!$B$3)),Dashboard!$B$3&lt;=0),COUNTIFS(Alocacoes!$D$5:$D$204,A70,Alocacoes!$J$5:$J$204,"REVISAR DADOS")&gt;0),"",SUMIFS(Alocacoes!$E$5:$E$204,Alocacoes!$D$5:$D$204,A70,Alocacoes!$B$5:$B$204,"&gt;="&amp;Dashboard!$B$3,Alocacoes!$B$5:$B$204,"&lt;"&amp;Dashboard!$D$3+1,Alocacoes!$J$5:$J$204,"VÁLIDA"))))</x:f>
      </x:c>
      <x:c r="H70" s="14">
        <x:f>IF(A70="","",IF(AND(ISNUMBER(F70),ISNUMBER(G70),F70&gt;0),G70/F70,""))</x:f>
      </x:c>
      <x:c r="I70">
        <x:f>IF(A70="","",IF(AND(ISNUMBER(F70),ISNUMBER(G70)),F70-G70,""))</x:f>
      </x:c>
      <x:c r="J70" t="str">
        <x:f>IF(A70="","",IF(M70="NÃO","INATIVO",IF(OR(OR(COUNTIF($A$5:$A$104,A70)&lt;&gt;1,NOT(ISNUMBER(D70)),D70&lt;0,NOT(ISNUMBER(E70)),E70&lt;0,NOT(ISNUMBER(K70)),K70&lt;0,AND(M70&lt;&gt;"SIM",M70&lt;&gt;"NÃO")),NOT(ISNUMBER(G70))),"REVISAR DADOS",IF(F70=0,IF(G70&gt;0,"SOBRECARREGADO","SEM CAPACIDADE"),IF(H70&gt;1,"SOBRECARREGADO",IF(H70&gt;=0.85,"ATENÇÃO",IF(H70&gt;=0.6,"EQUILIBRADO","CAPACIDADE LIVRE")))))))</x:f>
      </x:c>
      <x:c r="K70" s="15"/>
      <x:c r="L70" s="16">
        <x:f>IF(A70="","",IF(AND(ISNUMBER(G70),ISNUMBER(K70),K70&gt;=0),G70*K70,""))</x:f>
      </x:c>
      <x:c r="M70" s="13"/>
    </x:row>
    <x:row r="71">
      <x:c r="A71" s="13"/>
      <x:c r="B71" s="13"/>
      <x:c r="C71" s="13"/>
      <x:c r="D71" s="13"/>
      <x:c r="E71" s="13"/>
      <x:c r="F71" t="str">
        <x:f>IF(A71="","",IF(M71="NÃO",0,IF(OR(COUNTIF($A$5:$A$104,A71)&lt;&gt;1,NOT(ISNUMBER(D71)),D71&lt;0,NOT(ISNUMBER(E71)),E71&lt;0,NOT(ISNUMBER(K71)),K71&lt;0,AND(M71&lt;&gt;"SIM",M71&lt;&gt;"NÃO")),"",MAX(0,D71-E71))))</x:f>
      </x:c>
      <x:c r="G71" t="str">
        <x:f>IF(A71="","",IF(M71="NÃO",0,IF(OR(OR(COUNTIF($A$5:$A$104,A71)&lt;&gt;1,NOT(ISNUMBER(D71)),D71&lt;0,NOT(ISNUMBER(E71)),E71&lt;0,NOT(ISNUMBER(K71)),K71&lt;0,AND(M71&lt;&gt;"SIM",M71&lt;&gt;"NÃO")),OR(NOT(ISNUMBER(Dashboard!$B$3)),Dashboard!$B$3&lt;=0),COUNTIFS(Alocacoes!$D$5:$D$204,A71,Alocacoes!$J$5:$J$204,"REVISAR DADOS")&gt;0),"",SUMIFS(Alocacoes!$E$5:$E$204,Alocacoes!$D$5:$D$204,A71,Alocacoes!$B$5:$B$204,"&gt;="&amp;Dashboard!$B$3,Alocacoes!$B$5:$B$204,"&lt;"&amp;Dashboard!$D$3+1,Alocacoes!$J$5:$J$204,"VÁLIDA"))))</x:f>
      </x:c>
      <x:c r="H71" s="14">
        <x:f>IF(A71="","",IF(AND(ISNUMBER(F71),ISNUMBER(G71),F71&gt;0),G71/F71,""))</x:f>
      </x:c>
      <x:c r="I71">
        <x:f>IF(A71="","",IF(AND(ISNUMBER(F71),ISNUMBER(G71)),F71-G71,""))</x:f>
      </x:c>
      <x:c r="J71" t="str">
        <x:f>IF(A71="","",IF(M71="NÃO","INATIVO",IF(OR(OR(COUNTIF($A$5:$A$104,A71)&lt;&gt;1,NOT(ISNUMBER(D71)),D71&lt;0,NOT(ISNUMBER(E71)),E71&lt;0,NOT(ISNUMBER(K71)),K71&lt;0,AND(M71&lt;&gt;"SIM",M71&lt;&gt;"NÃO")),NOT(ISNUMBER(G71))),"REVISAR DADOS",IF(F71=0,IF(G71&gt;0,"SOBRECARREGADO","SEM CAPACIDADE"),IF(H71&gt;1,"SOBRECARREGADO",IF(H71&gt;=0.85,"ATENÇÃO",IF(H71&gt;=0.6,"EQUILIBRADO","CAPACIDADE LIVRE")))))))</x:f>
      </x:c>
      <x:c r="K71" s="15"/>
      <x:c r="L71" s="16">
        <x:f>IF(A71="","",IF(AND(ISNUMBER(G71),ISNUMBER(K71),K71&gt;=0),G71*K71,""))</x:f>
      </x:c>
      <x:c r="M71" s="13"/>
    </x:row>
    <x:row r="72">
      <x:c r="A72" s="13"/>
      <x:c r="B72" s="13"/>
      <x:c r="C72" s="13"/>
      <x:c r="D72" s="13"/>
      <x:c r="E72" s="13"/>
      <x:c r="F72" t="str">
        <x:f>IF(A72="","",IF(M72="NÃO",0,IF(OR(COUNTIF($A$5:$A$104,A72)&lt;&gt;1,NOT(ISNUMBER(D72)),D72&lt;0,NOT(ISNUMBER(E72)),E72&lt;0,NOT(ISNUMBER(K72)),K72&lt;0,AND(M72&lt;&gt;"SIM",M72&lt;&gt;"NÃO")),"",MAX(0,D72-E72))))</x:f>
      </x:c>
      <x:c r="G72" t="str">
        <x:f>IF(A72="","",IF(M72="NÃO",0,IF(OR(OR(COUNTIF($A$5:$A$104,A72)&lt;&gt;1,NOT(ISNUMBER(D72)),D72&lt;0,NOT(ISNUMBER(E72)),E72&lt;0,NOT(ISNUMBER(K72)),K72&lt;0,AND(M72&lt;&gt;"SIM",M72&lt;&gt;"NÃO")),OR(NOT(ISNUMBER(Dashboard!$B$3)),Dashboard!$B$3&lt;=0),COUNTIFS(Alocacoes!$D$5:$D$204,A72,Alocacoes!$J$5:$J$204,"REVISAR DADOS")&gt;0),"",SUMIFS(Alocacoes!$E$5:$E$204,Alocacoes!$D$5:$D$204,A72,Alocacoes!$B$5:$B$204,"&gt;="&amp;Dashboard!$B$3,Alocacoes!$B$5:$B$204,"&lt;"&amp;Dashboard!$D$3+1,Alocacoes!$J$5:$J$204,"VÁLIDA"))))</x:f>
      </x:c>
      <x:c r="H72" s="14">
        <x:f>IF(A72="","",IF(AND(ISNUMBER(F72),ISNUMBER(G72),F72&gt;0),G72/F72,""))</x:f>
      </x:c>
      <x:c r="I72">
        <x:f>IF(A72="","",IF(AND(ISNUMBER(F72),ISNUMBER(G72)),F72-G72,""))</x:f>
      </x:c>
      <x:c r="J72" t="str">
        <x:f>IF(A72="","",IF(M72="NÃO","INATIVO",IF(OR(OR(COUNTIF($A$5:$A$104,A72)&lt;&gt;1,NOT(ISNUMBER(D72)),D72&lt;0,NOT(ISNUMBER(E72)),E72&lt;0,NOT(ISNUMBER(K72)),K72&lt;0,AND(M72&lt;&gt;"SIM",M72&lt;&gt;"NÃO")),NOT(ISNUMBER(G72))),"REVISAR DADOS",IF(F72=0,IF(G72&gt;0,"SOBRECARREGADO","SEM CAPACIDADE"),IF(H72&gt;1,"SOBRECARREGADO",IF(H72&gt;=0.85,"ATENÇÃO",IF(H72&gt;=0.6,"EQUILIBRADO","CAPACIDADE LIVRE")))))))</x:f>
      </x:c>
      <x:c r="K72" s="15"/>
      <x:c r="L72" s="16">
        <x:f>IF(A72="","",IF(AND(ISNUMBER(G72),ISNUMBER(K72),K72&gt;=0),G72*K72,""))</x:f>
      </x:c>
      <x:c r="M72" s="13"/>
    </x:row>
    <x:row r="73">
      <x:c r="A73" s="13"/>
      <x:c r="B73" s="13"/>
      <x:c r="C73" s="13"/>
      <x:c r="D73" s="13"/>
      <x:c r="E73" s="13"/>
      <x:c r="F73" t="str">
        <x:f>IF(A73="","",IF(M73="NÃO",0,IF(OR(COUNTIF($A$5:$A$104,A73)&lt;&gt;1,NOT(ISNUMBER(D73)),D73&lt;0,NOT(ISNUMBER(E73)),E73&lt;0,NOT(ISNUMBER(K73)),K73&lt;0,AND(M73&lt;&gt;"SIM",M73&lt;&gt;"NÃO")),"",MAX(0,D73-E73))))</x:f>
      </x:c>
      <x:c r="G73" t="str">
        <x:f>IF(A73="","",IF(M73="NÃO",0,IF(OR(OR(COUNTIF($A$5:$A$104,A73)&lt;&gt;1,NOT(ISNUMBER(D73)),D73&lt;0,NOT(ISNUMBER(E73)),E73&lt;0,NOT(ISNUMBER(K73)),K73&lt;0,AND(M73&lt;&gt;"SIM",M73&lt;&gt;"NÃO")),OR(NOT(ISNUMBER(Dashboard!$B$3)),Dashboard!$B$3&lt;=0),COUNTIFS(Alocacoes!$D$5:$D$204,A73,Alocacoes!$J$5:$J$204,"REVISAR DADOS")&gt;0),"",SUMIFS(Alocacoes!$E$5:$E$204,Alocacoes!$D$5:$D$204,A73,Alocacoes!$B$5:$B$204,"&gt;="&amp;Dashboard!$B$3,Alocacoes!$B$5:$B$204,"&lt;"&amp;Dashboard!$D$3+1,Alocacoes!$J$5:$J$204,"VÁLIDA"))))</x:f>
      </x:c>
      <x:c r="H73" s="14">
        <x:f>IF(A73="","",IF(AND(ISNUMBER(F73),ISNUMBER(G73),F73&gt;0),G73/F73,""))</x:f>
      </x:c>
      <x:c r="I73">
        <x:f>IF(A73="","",IF(AND(ISNUMBER(F73),ISNUMBER(G73)),F73-G73,""))</x:f>
      </x:c>
      <x:c r="J73" t="str">
        <x:f>IF(A73="","",IF(M73="NÃO","INATIVO",IF(OR(OR(COUNTIF($A$5:$A$104,A73)&lt;&gt;1,NOT(ISNUMBER(D73)),D73&lt;0,NOT(ISNUMBER(E73)),E73&lt;0,NOT(ISNUMBER(K73)),K73&lt;0,AND(M73&lt;&gt;"SIM",M73&lt;&gt;"NÃO")),NOT(ISNUMBER(G73))),"REVISAR DADOS",IF(F73=0,IF(G73&gt;0,"SOBRECARREGADO","SEM CAPACIDADE"),IF(H73&gt;1,"SOBRECARREGADO",IF(H73&gt;=0.85,"ATENÇÃO",IF(H73&gt;=0.6,"EQUILIBRADO","CAPACIDADE LIVRE")))))))</x:f>
      </x:c>
      <x:c r="K73" s="15"/>
      <x:c r="L73" s="16">
        <x:f>IF(A73="","",IF(AND(ISNUMBER(G73),ISNUMBER(K73),K73&gt;=0),G73*K73,""))</x:f>
      </x:c>
      <x:c r="M73" s="13"/>
    </x:row>
    <x:row r="74">
      <x:c r="A74" s="13"/>
      <x:c r="B74" s="13"/>
      <x:c r="C74" s="13"/>
      <x:c r="D74" s="13"/>
      <x:c r="E74" s="13"/>
      <x:c r="F74" t="str">
        <x:f>IF(A74="","",IF(M74="NÃO",0,IF(OR(COUNTIF($A$5:$A$104,A74)&lt;&gt;1,NOT(ISNUMBER(D74)),D74&lt;0,NOT(ISNUMBER(E74)),E74&lt;0,NOT(ISNUMBER(K74)),K74&lt;0,AND(M74&lt;&gt;"SIM",M74&lt;&gt;"NÃO")),"",MAX(0,D74-E74))))</x:f>
      </x:c>
      <x:c r="G74" t="str">
        <x:f>IF(A74="","",IF(M74="NÃO",0,IF(OR(OR(COUNTIF($A$5:$A$104,A74)&lt;&gt;1,NOT(ISNUMBER(D74)),D74&lt;0,NOT(ISNUMBER(E74)),E74&lt;0,NOT(ISNUMBER(K74)),K74&lt;0,AND(M74&lt;&gt;"SIM",M74&lt;&gt;"NÃO")),OR(NOT(ISNUMBER(Dashboard!$B$3)),Dashboard!$B$3&lt;=0),COUNTIFS(Alocacoes!$D$5:$D$204,A74,Alocacoes!$J$5:$J$204,"REVISAR DADOS")&gt;0),"",SUMIFS(Alocacoes!$E$5:$E$204,Alocacoes!$D$5:$D$204,A74,Alocacoes!$B$5:$B$204,"&gt;="&amp;Dashboard!$B$3,Alocacoes!$B$5:$B$204,"&lt;"&amp;Dashboard!$D$3+1,Alocacoes!$J$5:$J$204,"VÁLIDA"))))</x:f>
      </x:c>
      <x:c r="H74" s="14">
        <x:f>IF(A74="","",IF(AND(ISNUMBER(F74),ISNUMBER(G74),F74&gt;0),G74/F74,""))</x:f>
      </x:c>
      <x:c r="I74">
        <x:f>IF(A74="","",IF(AND(ISNUMBER(F74),ISNUMBER(G74)),F74-G74,""))</x:f>
      </x:c>
      <x:c r="J74" t="str">
        <x:f>IF(A74="","",IF(M74="NÃO","INATIVO",IF(OR(OR(COUNTIF($A$5:$A$104,A74)&lt;&gt;1,NOT(ISNUMBER(D74)),D74&lt;0,NOT(ISNUMBER(E74)),E74&lt;0,NOT(ISNUMBER(K74)),K74&lt;0,AND(M74&lt;&gt;"SIM",M74&lt;&gt;"NÃO")),NOT(ISNUMBER(G74))),"REVISAR DADOS",IF(F74=0,IF(G74&gt;0,"SOBRECARREGADO","SEM CAPACIDADE"),IF(H74&gt;1,"SOBRECARREGADO",IF(H74&gt;=0.85,"ATENÇÃO",IF(H74&gt;=0.6,"EQUILIBRADO","CAPACIDADE LIVRE")))))))</x:f>
      </x:c>
      <x:c r="K74" s="15"/>
      <x:c r="L74" s="16">
        <x:f>IF(A74="","",IF(AND(ISNUMBER(G74),ISNUMBER(K74),K74&gt;=0),G74*K74,""))</x:f>
      </x:c>
      <x:c r="M74" s="13"/>
    </x:row>
    <x:row r="75">
      <x:c r="A75" s="13"/>
      <x:c r="B75" s="13"/>
      <x:c r="C75" s="13"/>
      <x:c r="D75" s="13"/>
      <x:c r="E75" s="13"/>
      <x:c r="F75" t="str">
        <x:f>IF(A75="","",IF(M75="NÃO",0,IF(OR(COUNTIF($A$5:$A$104,A75)&lt;&gt;1,NOT(ISNUMBER(D75)),D75&lt;0,NOT(ISNUMBER(E75)),E75&lt;0,NOT(ISNUMBER(K75)),K75&lt;0,AND(M75&lt;&gt;"SIM",M75&lt;&gt;"NÃO")),"",MAX(0,D75-E75))))</x:f>
      </x:c>
      <x:c r="G75" t="str">
        <x:f>IF(A75="","",IF(M75="NÃO",0,IF(OR(OR(COUNTIF($A$5:$A$104,A75)&lt;&gt;1,NOT(ISNUMBER(D75)),D75&lt;0,NOT(ISNUMBER(E75)),E75&lt;0,NOT(ISNUMBER(K75)),K75&lt;0,AND(M75&lt;&gt;"SIM",M75&lt;&gt;"NÃO")),OR(NOT(ISNUMBER(Dashboard!$B$3)),Dashboard!$B$3&lt;=0),COUNTIFS(Alocacoes!$D$5:$D$204,A75,Alocacoes!$J$5:$J$204,"REVISAR DADOS")&gt;0),"",SUMIFS(Alocacoes!$E$5:$E$204,Alocacoes!$D$5:$D$204,A75,Alocacoes!$B$5:$B$204,"&gt;="&amp;Dashboard!$B$3,Alocacoes!$B$5:$B$204,"&lt;"&amp;Dashboard!$D$3+1,Alocacoes!$J$5:$J$204,"VÁLIDA"))))</x:f>
      </x:c>
      <x:c r="H75" s="14">
        <x:f>IF(A75="","",IF(AND(ISNUMBER(F75),ISNUMBER(G75),F75&gt;0),G75/F75,""))</x:f>
      </x:c>
      <x:c r="I75">
        <x:f>IF(A75="","",IF(AND(ISNUMBER(F75),ISNUMBER(G75)),F75-G75,""))</x:f>
      </x:c>
      <x:c r="J75" t="str">
        <x:f>IF(A75="","",IF(M75="NÃO","INATIVO",IF(OR(OR(COUNTIF($A$5:$A$104,A75)&lt;&gt;1,NOT(ISNUMBER(D75)),D75&lt;0,NOT(ISNUMBER(E75)),E75&lt;0,NOT(ISNUMBER(K75)),K75&lt;0,AND(M75&lt;&gt;"SIM",M75&lt;&gt;"NÃO")),NOT(ISNUMBER(G75))),"REVISAR DADOS",IF(F75=0,IF(G75&gt;0,"SOBRECARREGADO","SEM CAPACIDADE"),IF(H75&gt;1,"SOBRECARREGADO",IF(H75&gt;=0.85,"ATENÇÃO",IF(H75&gt;=0.6,"EQUILIBRADO","CAPACIDADE LIVRE")))))))</x:f>
      </x:c>
      <x:c r="K75" s="15"/>
      <x:c r="L75" s="16">
        <x:f>IF(A75="","",IF(AND(ISNUMBER(G75),ISNUMBER(K75),K75&gt;=0),G75*K75,""))</x:f>
      </x:c>
      <x:c r="M75" s="13"/>
    </x:row>
    <x:row r="76">
      <x:c r="A76" s="13"/>
      <x:c r="B76" s="13"/>
      <x:c r="C76" s="13"/>
      <x:c r="D76" s="13"/>
      <x:c r="E76" s="13"/>
      <x:c r="F76" t="str">
        <x:f>IF(A76="","",IF(M76="NÃO",0,IF(OR(COUNTIF($A$5:$A$104,A76)&lt;&gt;1,NOT(ISNUMBER(D76)),D76&lt;0,NOT(ISNUMBER(E76)),E76&lt;0,NOT(ISNUMBER(K76)),K76&lt;0,AND(M76&lt;&gt;"SIM",M76&lt;&gt;"NÃO")),"",MAX(0,D76-E76))))</x:f>
      </x:c>
      <x:c r="G76" t="str">
        <x:f>IF(A76="","",IF(M76="NÃO",0,IF(OR(OR(COUNTIF($A$5:$A$104,A76)&lt;&gt;1,NOT(ISNUMBER(D76)),D76&lt;0,NOT(ISNUMBER(E76)),E76&lt;0,NOT(ISNUMBER(K76)),K76&lt;0,AND(M76&lt;&gt;"SIM",M76&lt;&gt;"NÃO")),OR(NOT(ISNUMBER(Dashboard!$B$3)),Dashboard!$B$3&lt;=0),COUNTIFS(Alocacoes!$D$5:$D$204,A76,Alocacoes!$J$5:$J$204,"REVISAR DADOS")&gt;0),"",SUMIFS(Alocacoes!$E$5:$E$204,Alocacoes!$D$5:$D$204,A76,Alocacoes!$B$5:$B$204,"&gt;="&amp;Dashboard!$B$3,Alocacoes!$B$5:$B$204,"&lt;"&amp;Dashboard!$D$3+1,Alocacoes!$J$5:$J$204,"VÁLIDA"))))</x:f>
      </x:c>
      <x:c r="H76" s="14">
        <x:f>IF(A76="","",IF(AND(ISNUMBER(F76),ISNUMBER(G76),F76&gt;0),G76/F76,""))</x:f>
      </x:c>
      <x:c r="I76">
        <x:f>IF(A76="","",IF(AND(ISNUMBER(F76),ISNUMBER(G76)),F76-G76,""))</x:f>
      </x:c>
      <x:c r="J76" t="str">
        <x:f>IF(A76="","",IF(M76="NÃO","INATIVO",IF(OR(OR(COUNTIF($A$5:$A$104,A76)&lt;&gt;1,NOT(ISNUMBER(D76)),D76&lt;0,NOT(ISNUMBER(E76)),E76&lt;0,NOT(ISNUMBER(K76)),K76&lt;0,AND(M76&lt;&gt;"SIM",M76&lt;&gt;"NÃO")),NOT(ISNUMBER(G76))),"REVISAR DADOS",IF(F76=0,IF(G76&gt;0,"SOBRECARREGADO","SEM CAPACIDADE"),IF(H76&gt;1,"SOBRECARREGADO",IF(H76&gt;=0.85,"ATENÇÃO",IF(H76&gt;=0.6,"EQUILIBRADO","CAPACIDADE LIVRE")))))))</x:f>
      </x:c>
      <x:c r="K76" s="15"/>
      <x:c r="L76" s="16">
        <x:f>IF(A76="","",IF(AND(ISNUMBER(G76),ISNUMBER(K76),K76&gt;=0),G76*K76,""))</x:f>
      </x:c>
      <x:c r="M76" s="13"/>
    </x:row>
    <x:row r="77">
      <x:c r="A77" s="13"/>
      <x:c r="B77" s="13"/>
      <x:c r="C77" s="13"/>
      <x:c r="D77" s="13"/>
      <x:c r="E77" s="13"/>
      <x:c r="F77" t="str">
        <x:f>IF(A77="","",IF(M77="NÃO",0,IF(OR(COUNTIF($A$5:$A$104,A77)&lt;&gt;1,NOT(ISNUMBER(D77)),D77&lt;0,NOT(ISNUMBER(E77)),E77&lt;0,NOT(ISNUMBER(K77)),K77&lt;0,AND(M77&lt;&gt;"SIM",M77&lt;&gt;"NÃO")),"",MAX(0,D77-E77))))</x:f>
      </x:c>
      <x:c r="G77" t="str">
        <x:f>IF(A77="","",IF(M77="NÃO",0,IF(OR(OR(COUNTIF($A$5:$A$104,A77)&lt;&gt;1,NOT(ISNUMBER(D77)),D77&lt;0,NOT(ISNUMBER(E77)),E77&lt;0,NOT(ISNUMBER(K77)),K77&lt;0,AND(M77&lt;&gt;"SIM",M77&lt;&gt;"NÃO")),OR(NOT(ISNUMBER(Dashboard!$B$3)),Dashboard!$B$3&lt;=0),COUNTIFS(Alocacoes!$D$5:$D$204,A77,Alocacoes!$J$5:$J$204,"REVISAR DADOS")&gt;0),"",SUMIFS(Alocacoes!$E$5:$E$204,Alocacoes!$D$5:$D$204,A77,Alocacoes!$B$5:$B$204,"&gt;="&amp;Dashboard!$B$3,Alocacoes!$B$5:$B$204,"&lt;"&amp;Dashboard!$D$3+1,Alocacoes!$J$5:$J$204,"VÁLIDA"))))</x:f>
      </x:c>
      <x:c r="H77" s="14">
        <x:f>IF(A77="","",IF(AND(ISNUMBER(F77),ISNUMBER(G77),F77&gt;0),G77/F77,""))</x:f>
      </x:c>
      <x:c r="I77">
        <x:f>IF(A77="","",IF(AND(ISNUMBER(F77),ISNUMBER(G77)),F77-G77,""))</x:f>
      </x:c>
      <x:c r="J77" t="str">
        <x:f>IF(A77="","",IF(M77="NÃO","INATIVO",IF(OR(OR(COUNTIF($A$5:$A$104,A77)&lt;&gt;1,NOT(ISNUMBER(D77)),D77&lt;0,NOT(ISNUMBER(E77)),E77&lt;0,NOT(ISNUMBER(K77)),K77&lt;0,AND(M77&lt;&gt;"SIM",M77&lt;&gt;"NÃO")),NOT(ISNUMBER(G77))),"REVISAR DADOS",IF(F77=0,IF(G77&gt;0,"SOBRECARREGADO","SEM CAPACIDADE"),IF(H77&gt;1,"SOBRECARREGADO",IF(H77&gt;=0.85,"ATENÇÃO",IF(H77&gt;=0.6,"EQUILIBRADO","CAPACIDADE LIVRE")))))))</x:f>
      </x:c>
      <x:c r="K77" s="15"/>
      <x:c r="L77" s="16">
        <x:f>IF(A77="","",IF(AND(ISNUMBER(G77),ISNUMBER(K77),K77&gt;=0),G77*K77,""))</x:f>
      </x:c>
      <x:c r="M77" s="13"/>
    </x:row>
    <x:row r="78">
      <x:c r="A78" s="13"/>
      <x:c r="B78" s="13"/>
      <x:c r="C78" s="13"/>
      <x:c r="D78" s="13"/>
      <x:c r="E78" s="13"/>
      <x:c r="F78" t="str">
        <x:f>IF(A78="","",IF(M78="NÃO",0,IF(OR(COUNTIF($A$5:$A$104,A78)&lt;&gt;1,NOT(ISNUMBER(D78)),D78&lt;0,NOT(ISNUMBER(E78)),E78&lt;0,NOT(ISNUMBER(K78)),K78&lt;0,AND(M78&lt;&gt;"SIM",M78&lt;&gt;"NÃO")),"",MAX(0,D78-E78))))</x:f>
      </x:c>
      <x:c r="G78" t="str">
        <x:f>IF(A78="","",IF(M78="NÃO",0,IF(OR(OR(COUNTIF($A$5:$A$104,A78)&lt;&gt;1,NOT(ISNUMBER(D78)),D78&lt;0,NOT(ISNUMBER(E78)),E78&lt;0,NOT(ISNUMBER(K78)),K78&lt;0,AND(M78&lt;&gt;"SIM",M78&lt;&gt;"NÃO")),OR(NOT(ISNUMBER(Dashboard!$B$3)),Dashboard!$B$3&lt;=0),COUNTIFS(Alocacoes!$D$5:$D$204,A78,Alocacoes!$J$5:$J$204,"REVISAR DADOS")&gt;0),"",SUMIFS(Alocacoes!$E$5:$E$204,Alocacoes!$D$5:$D$204,A78,Alocacoes!$B$5:$B$204,"&gt;="&amp;Dashboard!$B$3,Alocacoes!$B$5:$B$204,"&lt;"&amp;Dashboard!$D$3+1,Alocacoes!$J$5:$J$204,"VÁLIDA"))))</x:f>
      </x:c>
      <x:c r="H78" s="14">
        <x:f>IF(A78="","",IF(AND(ISNUMBER(F78),ISNUMBER(G78),F78&gt;0),G78/F78,""))</x:f>
      </x:c>
      <x:c r="I78">
        <x:f>IF(A78="","",IF(AND(ISNUMBER(F78),ISNUMBER(G78)),F78-G78,""))</x:f>
      </x:c>
      <x:c r="J78" t="str">
        <x:f>IF(A78="","",IF(M78="NÃO","INATIVO",IF(OR(OR(COUNTIF($A$5:$A$104,A78)&lt;&gt;1,NOT(ISNUMBER(D78)),D78&lt;0,NOT(ISNUMBER(E78)),E78&lt;0,NOT(ISNUMBER(K78)),K78&lt;0,AND(M78&lt;&gt;"SIM",M78&lt;&gt;"NÃO")),NOT(ISNUMBER(G78))),"REVISAR DADOS",IF(F78=0,IF(G78&gt;0,"SOBRECARREGADO","SEM CAPACIDADE"),IF(H78&gt;1,"SOBRECARREGADO",IF(H78&gt;=0.85,"ATENÇÃO",IF(H78&gt;=0.6,"EQUILIBRADO","CAPACIDADE LIVRE")))))))</x:f>
      </x:c>
      <x:c r="K78" s="15"/>
      <x:c r="L78" s="16">
        <x:f>IF(A78="","",IF(AND(ISNUMBER(G78),ISNUMBER(K78),K78&gt;=0),G78*K78,""))</x:f>
      </x:c>
      <x:c r="M78" s="13"/>
    </x:row>
    <x:row r="79">
      <x:c r="A79" s="13"/>
      <x:c r="B79" s="13"/>
      <x:c r="C79" s="13"/>
      <x:c r="D79" s="13"/>
      <x:c r="E79" s="13"/>
      <x:c r="F79" t="str">
        <x:f>IF(A79="","",IF(M79="NÃO",0,IF(OR(COUNTIF($A$5:$A$104,A79)&lt;&gt;1,NOT(ISNUMBER(D79)),D79&lt;0,NOT(ISNUMBER(E79)),E79&lt;0,NOT(ISNUMBER(K79)),K79&lt;0,AND(M79&lt;&gt;"SIM",M79&lt;&gt;"NÃO")),"",MAX(0,D79-E79))))</x:f>
      </x:c>
      <x:c r="G79" t="str">
        <x:f>IF(A79="","",IF(M79="NÃO",0,IF(OR(OR(COUNTIF($A$5:$A$104,A79)&lt;&gt;1,NOT(ISNUMBER(D79)),D79&lt;0,NOT(ISNUMBER(E79)),E79&lt;0,NOT(ISNUMBER(K79)),K79&lt;0,AND(M79&lt;&gt;"SIM",M79&lt;&gt;"NÃO")),OR(NOT(ISNUMBER(Dashboard!$B$3)),Dashboard!$B$3&lt;=0),COUNTIFS(Alocacoes!$D$5:$D$204,A79,Alocacoes!$J$5:$J$204,"REVISAR DADOS")&gt;0),"",SUMIFS(Alocacoes!$E$5:$E$204,Alocacoes!$D$5:$D$204,A79,Alocacoes!$B$5:$B$204,"&gt;="&amp;Dashboard!$B$3,Alocacoes!$B$5:$B$204,"&lt;"&amp;Dashboard!$D$3+1,Alocacoes!$J$5:$J$204,"VÁLIDA"))))</x:f>
      </x:c>
      <x:c r="H79" s="14">
        <x:f>IF(A79="","",IF(AND(ISNUMBER(F79),ISNUMBER(G79),F79&gt;0),G79/F79,""))</x:f>
      </x:c>
      <x:c r="I79">
        <x:f>IF(A79="","",IF(AND(ISNUMBER(F79),ISNUMBER(G79)),F79-G79,""))</x:f>
      </x:c>
      <x:c r="J79" t="str">
        <x:f>IF(A79="","",IF(M79="NÃO","INATIVO",IF(OR(OR(COUNTIF($A$5:$A$104,A79)&lt;&gt;1,NOT(ISNUMBER(D79)),D79&lt;0,NOT(ISNUMBER(E79)),E79&lt;0,NOT(ISNUMBER(K79)),K79&lt;0,AND(M79&lt;&gt;"SIM",M79&lt;&gt;"NÃO")),NOT(ISNUMBER(G79))),"REVISAR DADOS",IF(F79=0,IF(G79&gt;0,"SOBRECARREGADO","SEM CAPACIDADE"),IF(H79&gt;1,"SOBRECARREGADO",IF(H79&gt;=0.85,"ATENÇÃO",IF(H79&gt;=0.6,"EQUILIBRADO","CAPACIDADE LIVRE")))))))</x:f>
      </x:c>
      <x:c r="K79" s="15"/>
      <x:c r="L79" s="16">
        <x:f>IF(A79="","",IF(AND(ISNUMBER(G79),ISNUMBER(K79),K79&gt;=0),G79*K79,""))</x:f>
      </x:c>
      <x:c r="M79" s="13"/>
    </x:row>
    <x:row r="80">
      <x:c r="A80" s="13"/>
      <x:c r="B80" s="13"/>
      <x:c r="C80" s="13"/>
      <x:c r="D80" s="13"/>
      <x:c r="E80" s="13"/>
      <x:c r="F80" t="str">
        <x:f>IF(A80="","",IF(M80="NÃO",0,IF(OR(COUNTIF($A$5:$A$104,A80)&lt;&gt;1,NOT(ISNUMBER(D80)),D80&lt;0,NOT(ISNUMBER(E80)),E80&lt;0,NOT(ISNUMBER(K80)),K80&lt;0,AND(M80&lt;&gt;"SIM",M80&lt;&gt;"NÃO")),"",MAX(0,D80-E80))))</x:f>
      </x:c>
      <x:c r="G80" t="str">
        <x:f>IF(A80="","",IF(M80="NÃO",0,IF(OR(OR(COUNTIF($A$5:$A$104,A80)&lt;&gt;1,NOT(ISNUMBER(D80)),D80&lt;0,NOT(ISNUMBER(E80)),E80&lt;0,NOT(ISNUMBER(K80)),K80&lt;0,AND(M80&lt;&gt;"SIM",M80&lt;&gt;"NÃO")),OR(NOT(ISNUMBER(Dashboard!$B$3)),Dashboard!$B$3&lt;=0),COUNTIFS(Alocacoes!$D$5:$D$204,A80,Alocacoes!$J$5:$J$204,"REVISAR DADOS")&gt;0),"",SUMIFS(Alocacoes!$E$5:$E$204,Alocacoes!$D$5:$D$204,A80,Alocacoes!$B$5:$B$204,"&gt;="&amp;Dashboard!$B$3,Alocacoes!$B$5:$B$204,"&lt;"&amp;Dashboard!$D$3+1,Alocacoes!$J$5:$J$204,"VÁLIDA"))))</x:f>
      </x:c>
      <x:c r="H80" s="14">
        <x:f>IF(A80="","",IF(AND(ISNUMBER(F80),ISNUMBER(G80),F80&gt;0),G80/F80,""))</x:f>
      </x:c>
      <x:c r="I80">
        <x:f>IF(A80="","",IF(AND(ISNUMBER(F80),ISNUMBER(G80)),F80-G80,""))</x:f>
      </x:c>
      <x:c r="J80" t="str">
        <x:f>IF(A80="","",IF(M80="NÃO","INATIVO",IF(OR(OR(COUNTIF($A$5:$A$104,A80)&lt;&gt;1,NOT(ISNUMBER(D80)),D80&lt;0,NOT(ISNUMBER(E80)),E80&lt;0,NOT(ISNUMBER(K80)),K80&lt;0,AND(M80&lt;&gt;"SIM",M80&lt;&gt;"NÃO")),NOT(ISNUMBER(G80))),"REVISAR DADOS",IF(F80=0,IF(G80&gt;0,"SOBRECARREGADO","SEM CAPACIDADE"),IF(H80&gt;1,"SOBRECARREGADO",IF(H80&gt;=0.85,"ATENÇÃO",IF(H80&gt;=0.6,"EQUILIBRADO","CAPACIDADE LIVRE")))))))</x:f>
      </x:c>
      <x:c r="K80" s="15"/>
      <x:c r="L80" s="16">
        <x:f>IF(A80="","",IF(AND(ISNUMBER(G80),ISNUMBER(K80),K80&gt;=0),G80*K80,""))</x:f>
      </x:c>
      <x:c r="M80" s="13"/>
    </x:row>
    <x:row r="81">
      <x:c r="A81" s="13"/>
      <x:c r="B81" s="13"/>
      <x:c r="C81" s="13"/>
      <x:c r="D81" s="13"/>
      <x:c r="E81" s="13"/>
      <x:c r="F81" t="str">
        <x:f>IF(A81="","",IF(M81="NÃO",0,IF(OR(COUNTIF($A$5:$A$104,A81)&lt;&gt;1,NOT(ISNUMBER(D81)),D81&lt;0,NOT(ISNUMBER(E81)),E81&lt;0,NOT(ISNUMBER(K81)),K81&lt;0,AND(M81&lt;&gt;"SIM",M81&lt;&gt;"NÃO")),"",MAX(0,D81-E81))))</x:f>
      </x:c>
      <x:c r="G81" t="str">
        <x:f>IF(A81="","",IF(M81="NÃO",0,IF(OR(OR(COUNTIF($A$5:$A$104,A81)&lt;&gt;1,NOT(ISNUMBER(D81)),D81&lt;0,NOT(ISNUMBER(E81)),E81&lt;0,NOT(ISNUMBER(K81)),K81&lt;0,AND(M81&lt;&gt;"SIM",M81&lt;&gt;"NÃO")),OR(NOT(ISNUMBER(Dashboard!$B$3)),Dashboard!$B$3&lt;=0),COUNTIFS(Alocacoes!$D$5:$D$204,A81,Alocacoes!$J$5:$J$204,"REVISAR DADOS")&gt;0),"",SUMIFS(Alocacoes!$E$5:$E$204,Alocacoes!$D$5:$D$204,A81,Alocacoes!$B$5:$B$204,"&gt;="&amp;Dashboard!$B$3,Alocacoes!$B$5:$B$204,"&lt;"&amp;Dashboard!$D$3+1,Alocacoes!$J$5:$J$204,"VÁLIDA"))))</x:f>
      </x:c>
      <x:c r="H81" s="14">
        <x:f>IF(A81="","",IF(AND(ISNUMBER(F81),ISNUMBER(G81),F81&gt;0),G81/F81,""))</x:f>
      </x:c>
      <x:c r="I81">
        <x:f>IF(A81="","",IF(AND(ISNUMBER(F81),ISNUMBER(G81)),F81-G81,""))</x:f>
      </x:c>
      <x:c r="J81" t="str">
        <x:f>IF(A81="","",IF(M81="NÃO","INATIVO",IF(OR(OR(COUNTIF($A$5:$A$104,A81)&lt;&gt;1,NOT(ISNUMBER(D81)),D81&lt;0,NOT(ISNUMBER(E81)),E81&lt;0,NOT(ISNUMBER(K81)),K81&lt;0,AND(M81&lt;&gt;"SIM",M81&lt;&gt;"NÃO")),NOT(ISNUMBER(G81))),"REVISAR DADOS",IF(F81=0,IF(G81&gt;0,"SOBRECARREGADO","SEM CAPACIDADE"),IF(H81&gt;1,"SOBRECARREGADO",IF(H81&gt;=0.85,"ATENÇÃO",IF(H81&gt;=0.6,"EQUILIBRADO","CAPACIDADE LIVRE")))))))</x:f>
      </x:c>
      <x:c r="K81" s="15"/>
      <x:c r="L81" s="16">
        <x:f>IF(A81="","",IF(AND(ISNUMBER(G81),ISNUMBER(K81),K81&gt;=0),G81*K81,""))</x:f>
      </x:c>
      <x:c r="M81" s="13"/>
    </x:row>
    <x:row r="82">
      <x:c r="A82" s="13"/>
      <x:c r="B82" s="13"/>
      <x:c r="C82" s="13"/>
      <x:c r="D82" s="13"/>
      <x:c r="E82" s="13"/>
      <x:c r="F82" t="str">
        <x:f>IF(A82="","",IF(M82="NÃO",0,IF(OR(COUNTIF($A$5:$A$104,A82)&lt;&gt;1,NOT(ISNUMBER(D82)),D82&lt;0,NOT(ISNUMBER(E82)),E82&lt;0,NOT(ISNUMBER(K82)),K82&lt;0,AND(M82&lt;&gt;"SIM",M82&lt;&gt;"NÃO")),"",MAX(0,D82-E82))))</x:f>
      </x:c>
      <x:c r="G82" t="str">
        <x:f>IF(A82="","",IF(M82="NÃO",0,IF(OR(OR(COUNTIF($A$5:$A$104,A82)&lt;&gt;1,NOT(ISNUMBER(D82)),D82&lt;0,NOT(ISNUMBER(E82)),E82&lt;0,NOT(ISNUMBER(K82)),K82&lt;0,AND(M82&lt;&gt;"SIM",M82&lt;&gt;"NÃO")),OR(NOT(ISNUMBER(Dashboard!$B$3)),Dashboard!$B$3&lt;=0),COUNTIFS(Alocacoes!$D$5:$D$204,A82,Alocacoes!$J$5:$J$204,"REVISAR DADOS")&gt;0),"",SUMIFS(Alocacoes!$E$5:$E$204,Alocacoes!$D$5:$D$204,A82,Alocacoes!$B$5:$B$204,"&gt;="&amp;Dashboard!$B$3,Alocacoes!$B$5:$B$204,"&lt;"&amp;Dashboard!$D$3+1,Alocacoes!$J$5:$J$204,"VÁLIDA"))))</x:f>
      </x:c>
      <x:c r="H82" s="14">
        <x:f>IF(A82="","",IF(AND(ISNUMBER(F82),ISNUMBER(G82),F82&gt;0),G82/F82,""))</x:f>
      </x:c>
      <x:c r="I82">
        <x:f>IF(A82="","",IF(AND(ISNUMBER(F82),ISNUMBER(G82)),F82-G82,""))</x:f>
      </x:c>
      <x:c r="J82" t="str">
        <x:f>IF(A82="","",IF(M82="NÃO","INATIVO",IF(OR(OR(COUNTIF($A$5:$A$104,A82)&lt;&gt;1,NOT(ISNUMBER(D82)),D82&lt;0,NOT(ISNUMBER(E82)),E82&lt;0,NOT(ISNUMBER(K82)),K82&lt;0,AND(M82&lt;&gt;"SIM",M82&lt;&gt;"NÃO")),NOT(ISNUMBER(G82))),"REVISAR DADOS",IF(F82=0,IF(G82&gt;0,"SOBRECARREGADO","SEM CAPACIDADE"),IF(H82&gt;1,"SOBRECARREGADO",IF(H82&gt;=0.85,"ATENÇÃO",IF(H82&gt;=0.6,"EQUILIBRADO","CAPACIDADE LIVRE")))))))</x:f>
      </x:c>
      <x:c r="K82" s="15"/>
      <x:c r="L82" s="16">
        <x:f>IF(A82="","",IF(AND(ISNUMBER(G82),ISNUMBER(K82),K82&gt;=0),G82*K82,""))</x:f>
      </x:c>
      <x:c r="M82" s="13"/>
    </x:row>
    <x:row r="83">
      <x:c r="A83" s="13"/>
      <x:c r="B83" s="13"/>
      <x:c r="C83" s="13"/>
      <x:c r="D83" s="13"/>
      <x:c r="E83" s="13"/>
      <x:c r="F83" t="str">
        <x:f>IF(A83="","",IF(M83="NÃO",0,IF(OR(COUNTIF($A$5:$A$104,A83)&lt;&gt;1,NOT(ISNUMBER(D83)),D83&lt;0,NOT(ISNUMBER(E83)),E83&lt;0,NOT(ISNUMBER(K83)),K83&lt;0,AND(M83&lt;&gt;"SIM",M83&lt;&gt;"NÃO")),"",MAX(0,D83-E83))))</x:f>
      </x:c>
      <x:c r="G83" t="str">
        <x:f>IF(A83="","",IF(M83="NÃO",0,IF(OR(OR(COUNTIF($A$5:$A$104,A83)&lt;&gt;1,NOT(ISNUMBER(D83)),D83&lt;0,NOT(ISNUMBER(E83)),E83&lt;0,NOT(ISNUMBER(K83)),K83&lt;0,AND(M83&lt;&gt;"SIM",M83&lt;&gt;"NÃO")),OR(NOT(ISNUMBER(Dashboard!$B$3)),Dashboard!$B$3&lt;=0),COUNTIFS(Alocacoes!$D$5:$D$204,A83,Alocacoes!$J$5:$J$204,"REVISAR DADOS")&gt;0),"",SUMIFS(Alocacoes!$E$5:$E$204,Alocacoes!$D$5:$D$204,A83,Alocacoes!$B$5:$B$204,"&gt;="&amp;Dashboard!$B$3,Alocacoes!$B$5:$B$204,"&lt;"&amp;Dashboard!$D$3+1,Alocacoes!$J$5:$J$204,"VÁLIDA"))))</x:f>
      </x:c>
      <x:c r="H83" s="14">
        <x:f>IF(A83="","",IF(AND(ISNUMBER(F83),ISNUMBER(G83),F83&gt;0),G83/F83,""))</x:f>
      </x:c>
      <x:c r="I83">
        <x:f>IF(A83="","",IF(AND(ISNUMBER(F83),ISNUMBER(G83)),F83-G83,""))</x:f>
      </x:c>
      <x:c r="J83" t="str">
        <x:f>IF(A83="","",IF(M83="NÃO","INATIVO",IF(OR(OR(COUNTIF($A$5:$A$104,A83)&lt;&gt;1,NOT(ISNUMBER(D83)),D83&lt;0,NOT(ISNUMBER(E83)),E83&lt;0,NOT(ISNUMBER(K83)),K83&lt;0,AND(M83&lt;&gt;"SIM",M83&lt;&gt;"NÃO")),NOT(ISNUMBER(G83))),"REVISAR DADOS",IF(F83=0,IF(G83&gt;0,"SOBRECARREGADO","SEM CAPACIDADE"),IF(H83&gt;1,"SOBRECARREGADO",IF(H83&gt;=0.85,"ATENÇÃO",IF(H83&gt;=0.6,"EQUILIBRADO","CAPACIDADE LIVRE")))))))</x:f>
      </x:c>
      <x:c r="K83" s="15"/>
      <x:c r="L83" s="16">
        <x:f>IF(A83="","",IF(AND(ISNUMBER(G83),ISNUMBER(K83),K83&gt;=0),G83*K83,""))</x:f>
      </x:c>
      <x:c r="M83" s="13"/>
    </x:row>
    <x:row r="84">
      <x:c r="A84" s="13"/>
      <x:c r="B84" s="13"/>
      <x:c r="C84" s="13"/>
      <x:c r="D84" s="13"/>
      <x:c r="E84" s="13"/>
      <x:c r="F84" t="str">
        <x:f>IF(A84="","",IF(M84="NÃO",0,IF(OR(COUNTIF($A$5:$A$104,A84)&lt;&gt;1,NOT(ISNUMBER(D84)),D84&lt;0,NOT(ISNUMBER(E84)),E84&lt;0,NOT(ISNUMBER(K84)),K84&lt;0,AND(M84&lt;&gt;"SIM",M84&lt;&gt;"NÃO")),"",MAX(0,D84-E84))))</x:f>
      </x:c>
      <x:c r="G84" t="str">
        <x:f>IF(A84="","",IF(M84="NÃO",0,IF(OR(OR(COUNTIF($A$5:$A$104,A84)&lt;&gt;1,NOT(ISNUMBER(D84)),D84&lt;0,NOT(ISNUMBER(E84)),E84&lt;0,NOT(ISNUMBER(K84)),K84&lt;0,AND(M84&lt;&gt;"SIM",M84&lt;&gt;"NÃO")),OR(NOT(ISNUMBER(Dashboard!$B$3)),Dashboard!$B$3&lt;=0),COUNTIFS(Alocacoes!$D$5:$D$204,A84,Alocacoes!$J$5:$J$204,"REVISAR DADOS")&gt;0),"",SUMIFS(Alocacoes!$E$5:$E$204,Alocacoes!$D$5:$D$204,A84,Alocacoes!$B$5:$B$204,"&gt;="&amp;Dashboard!$B$3,Alocacoes!$B$5:$B$204,"&lt;"&amp;Dashboard!$D$3+1,Alocacoes!$J$5:$J$204,"VÁLIDA"))))</x:f>
      </x:c>
      <x:c r="H84" s="14">
        <x:f>IF(A84="","",IF(AND(ISNUMBER(F84),ISNUMBER(G84),F84&gt;0),G84/F84,""))</x:f>
      </x:c>
      <x:c r="I84">
        <x:f>IF(A84="","",IF(AND(ISNUMBER(F84),ISNUMBER(G84)),F84-G84,""))</x:f>
      </x:c>
      <x:c r="J84" t="str">
        <x:f>IF(A84="","",IF(M84="NÃO","INATIVO",IF(OR(OR(COUNTIF($A$5:$A$104,A84)&lt;&gt;1,NOT(ISNUMBER(D84)),D84&lt;0,NOT(ISNUMBER(E84)),E84&lt;0,NOT(ISNUMBER(K84)),K84&lt;0,AND(M84&lt;&gt;"SIM",M84&lt;&gt;"NÃO")),NOT(ISNUMBER(G84))),"REVISAR DADOS",IF(F84=0,IF(G84&gt;0,"SOBRECARREGADO","SEM CAPACIDADE"),IF(H84&gt;1,"SOBRECARREGADO",IF(H84&gt;=0.85,"ATENÇÃO",IF(H84&gt;=0.6,"EQUILIBRADO","CAPACIDADE LIVRE")))))))</x:f>
      </x:c>
      <x:c r="K84" s="15"/>
      <x:c r="L84" s="16">
        <x:f>IF(A84="","",IF(AND(ISNUMBER(G84),ISNUMBER(K84),K84&gt;=0),G84*K84,""))</x:f>
      </x:c>
      <x:c r="M84" s="13"/>
    </x:row>
    <x:row r="85">
      <x:c r="A85" s="13"/>
      <x:c r="B85" s="13"/>
      <x:c r="C85" s="13"/>
      <x:c r="D85" s="13"/>
      <x:c r="E85" s="13"/>
      <x:c r="F85" t="str">
        <x:f>IF(A85="","",IF(M85="NÃO",0,IF(OR(COUNTIF($A$5:$A$104,A85)&lt;&gt;1,NOT(ISNUMBER(D85)),D85&lt;0,NOT(ISNUMBER(E85)),E85&lt;0,NOT(ISNUMBER(K85)),K85&lt;0,AND(M85&lt;&gt;"SIM",M85&lt;&gt;"NÃO")),"",MAX(0,D85-E85))))</x:f>
      </x:c>
      <x:c r="G85" t="str">
        <x:f>IF(A85="","",IF(M85="NÃO",0,IF(OR(OR(COUNTIF($A$5:$A$104,A85)&lt;&gt;1,NOT(ISNUMBER(D85)),D85&lt;0,NOT(ISNUMBER(E85)),E85&lt;0,NOT(ISNUMBER(K85)),K85&lt;0,AND(M85&lt;&gt;"SIM",M85&lt;&gt;"NÃO")),OR(NOT(ISNUMBER(Dashboard!$B$3)),Dashboard!$B$3&lt;=0),COUNTIFS(Alocacoes!$D$5:$D$204,A85,Alocacoes!$J$5:$J$204,"REVISAR DADOS")&gt;0),"",SUMIFS(Alocacoes!$E$5:$E$204,Alocacoes!$D$5:$D$204,A85,Alocacoes!$B$5:$B$204,"&gt;="&amp;Dashboard!$B$3,Alocacoes!$B$5:$B$204,"&lt;"&amp;Dashboard!$D$3+1,Alocacoes!$J$5:$J$204,"VÁLIDA"))))</x:f>
      </x:c>
      <x:c r="H85" s="14">
        <x:f>IF(A85="","",IF(AND(ISNUMBER(F85),ISNUMBER(G85),F85&gt;0),G85/F85,""))</x:f>
      </x:c>
      <x:c r="I85">
        <x:f>IF(A85="","",IF(AND(ISNUMBER(F85),ISNUMBER(G85)),F85-G85,""))</x:f>
      </x:c>
      <x:c r="J85" t="str">
        <x:f>IF(A85="","",IF(M85="NÃO","INATIVO",IF(OR(OR(COUNTIF($A$5:$A$104,A85)&lt;&gt;1,NOT(ISNUMBER(D85)),D85&lt;0,NOT(ISNUMBER(E85)),E85&lt;0,NOT(ISNUMBER(K85)),K85&lt;0,AND(M85&lt;&gt;"SIM",M85&lt;&gt;"NÃO")),NOT(ISNUMBER(G85))),"REVISAR DADOS",IF(F85=0,IF(G85&gt;0,"SOBRECARREGADO","SEM CAPACIDADE"),IF(H85&gt;1,"SOBRECARREGADO",IF(H85&gt;=0.85,"ATENÇÃO",IF(H85&gt;=0.6,"EQUILIBRADO","CAPACIDADE LIVRE")))))))</x:f>
      </x:c>
      <x:c r="K85" s="15"/>
      <x:c r="L85" s="16">
        <x:f>IF(A85="","",IF(AND(ISNUMBER(G85),ISNUMBER(K85),K85&gt;=0),G85*K85,""))</x:f>
      </x:c>
      <x:c r="M85" s="13"/>
    </x:row>
    <x:row r="86">
      <x:c r="A86" s="13"/>
      <x:c r="B86" s="13"/>
      <x:c r="C86" s="13"/>
      <x:c r="D86" s="13"/>
      <x:c r="E86" s="13"/>
      <x:c r="F86" t="str">
        <x:f>IF(A86="","",IF(M86="NÃO",0,IF(OR(COUNTIF($A$5:$A$104,A86)&lt;&gt;1,NOT(ISNUMBER(D86)),D86&lt;0,NOT(ISNUMBER(E86)),E86&lt;0,NOT(ISNUMBER(K86)),K86&lt;0,AND(M86&lt;&gt;"SIM",M86&lt;&gt;"NÃO")),"",MAX(0,D86-E86))))</x:f>
      </x:c>
      <x:c r="G86" t="str">
        <x:f>IF(A86="","",IF(M86="NÃO",0,IF(OR(OR(COUNTIF($A$5:$A$104,A86)&lt;&gt;1,NOT(ISNUMBER(D86)),D86&lt;0,NOT(ISNUMBER(E86)),E86&lt;0,NOT(ISNUMBER(K86)),K86&lt;0,AND(M86&lt;&gt;"SIM",M86&lt;&gt;"NÃO")),OR(NOT(ISNUMBER(Dashboard!$B$3)),Dashboard!$B$3&lt;=0),COUNTIFS(Alocacoes!$D$5:$D$204,A86,Alocacoes!$J$5:$J$204,"REVISAR DADOS")&gt;0),"",SUMIFS(Alocacoes!$E$5:$E$204,Alocacoes!$D$5:$D$204,A86,Alocacoes!$B$5:$B$204,"&gt;="&amp;Dashboard!$B$3,Alocacoes!$B$5:$B$204,"&lt;"&amp;Dashboard!$D$3+1,Alocacoes!$J$5:$J$204,"VÁLIDA"))))</x:f>
      </x:c>
      <x:c r="H86" s="14">
        <x:f>IF(A86="","",IF(AND(ISNUMBER(F86),ISNUMBER(G86),F86&gt;0),G86/F86,""))</x:f>
      </x:c>
      <x:c r="I86">
        <x:f>IF(A86="","",IF(AND(ISNUMBER(F86),ISNUMBER(G86)),F86-G86,""))</x:f>
      </x:c>
      <x:c r="J86" t="str">
        <x:f>IF(A86="","",IF(M86="NÃO","INATIVO",IF(OR(OR(COUNTIF($A$5:$A$104,A86)&lt;&gt;1,NOT(ISNUMBER(D86)),D86&lt;0,NOT(ISNUMBER(E86)),E86&lt;0,NOT(ISNUMBER(K86)),K86&lt;0,AND(M86&lt;&gt;"SIM",M86&lt;&gt;"NÃO")),NOT(ISNUMBER(G86))),"REVISAR DADOS",IF(F86=0,IF(G86&gt;0,"SOBRECARREGADO","SEM CAPACIDADE"),IF(H86&gt;1,"SOBRECARREGADO",IF(H86&gt;=0.85,"ATENÇÃO",IF(H86&gt;=0.6,"EQUILIBRADO","CAPACIDADE LIVRE")))))))</x:f>
      </x:c>
      <x:c r="K86" s="15"/>
      <x:c r="L86" s="16">
        <x:f>IF(A86="","",IF(AND(ISNUMBER(G86),ISNUMBER(K86),K86&gt;=0),G86*K86,""))</x:f>
      </x:c>
      <x:c r="M86" s="13"/>
    </x:row>
    <x:row r="87">
      <x:c r="A87" s="13"/>
      <x:c r="B87" s="13"/>
      <x:c r="C87" s="13"/>
      <x:c r="D87" s="13"/>
      <x:c r="E87" s="13"/>
      <x:c r="F87" t="str">
        <x:f>IF(A87="","",IF(M87="NÃO",0,IF(OR(COUNTIF($A$5:$A$104,A87)&lt;&gt;1,NOT(ISNUMBER(D87)),D87&lt;0,NOT(ISNUMBER(E87)),E87&lt;0,NOT(ISNUMBER(K87)),K87&lt;0,AND(M87&lt;&gt;"SIM",M87&lt;&gt;"NÃO")),"",MAX(0,D87-E87))))</x:f>
      </x:c>
      <x:c r="G87" t="str">
        <x:f>IF(A87="","",IF(M87="NÃO",0,IF(OR(OR(COUNTIF($A$5:$A$104,A87)&lt;&gt;1,NOT(ISNUMBER(D87)),D87&lt;0,NOT(ISNUMBER(E87)),E87&lt;0,NOT(ISNUMBER(K87)),K87&lt;0,AND(M87&lt;&gt;"SIM",M87&lt;&gt;"NÃO")),OR(NOT(ISNUMBER(Dashboard!$B$3)),Dashboard!$B$3&lt;=0),COUNTIFS(Alocacoes!$D$5:$D$204,A87,Alocacoes!$J$5:$J$204,"REVISAR DADOS")&gt;0),"",SUMIFS(Alocacoes!$E$5:$E$204,Alocacoes!$D$5:$D$204,A87,Alocacoes!$B$5:$B$204,"&gt;="&amp;Dashboard!$B$3,Alocacoes!$B$5:$B$204,"&lt;"&amp;Dashboard!$D$3+1,Alocacoes!$J$5:$J$204,"VÁLIDA"))))</x:f>
      </x:c>
      <x:c r="H87" s="14">
        <x:f>IF(A87="","",IF(AND(ISNUMBER(F87),ISNUMBER(G87),F87&gt;0),G87/F87,""))</x:f>
      </x:c>
      <x:c r="I87">
        <x:f>IF(A87="","",IF(AND(ISNUMBER(F87),ISNUMBER(G87)),F87-G87,""))</x:f>
      </x:c>
      <x:c r="J87" t="str">
        <x:f>IF(A87="","",IF(M87="NÃO","INATIVO",IF(OR(OR(COUNTIF($A$5:$A$104,A87)&lt;&gt;1,NOT(ISNUMBER(D87)),D87&lt;0,NOT(ISNUMBER(E87)),E87&lt;0,NOT(ISNUMBER(K87)),K87&lt;0,AND(M87&lt;&gt;"SIM",M87&lt;&gt;"NÃO")),NOT(ISNUMBER(G87))),"REVISAR DADOS",IF(F87=0,IF(G87&gt;0,"SOBRECARREGADO","SEM CAPACIDADE"),IF(H87&gt;1,"SOBRECARREGADO",IF(H87&gt;=0.85,"ATENÇÃO",IF(H87&gt;=0.6,"EQUILIBRADO","CAPACIDADE LIVRE")))))))</x:f>
      </x:c>
      <x:c r="K87" s="15"/>
      <x:c r="L87" s="16">
        <x:f>IF(A87="","",IF(AND(ISNUMBER(G87),ISNUMBER(K87),K87&gt;=0),G87*K87,""))</x:f>
      </x:c>
      <x:c r="M87" s="13"/>
    </x:row>
    <x:row r="88">
      <x:c r="A88" s="13"/>
      <x:c r="B88" s="13"/>
      <x:c r="C88" s="13"/>
      <x:c r="D88" s="13"/>
      <x:c r="E88" s="13"/>
      <x:c r="F88" t="str">
        <x:f>IF(A88="","",IF(M88="NÃO",0,IF(OR(COUNTIF($A$5:$A$104,A88)&lt;&gt;1,NOT(ISNUMBER(D88)),D88&lt;0,NOT(ISNUMBER(E88)),E88&lt;0,NOT(ISNUMBER(K88)),K88&lt;0,AND(M88&lt;&gt;"SIM",M88&lt;&gt;"NÃO")),"",MAX(0,D88-E88))))</x:f>
      </x:c>
      <x:c r="G88" t="str">
        <x:f>IF(A88="","",IF(M88="NÃO",0,IF(OR(OR(COUNTIF($A$5:$A$104,A88)&lt;&gt;1,NOT(ISNUMBER(D88)),D88&lt;0,NOT(ISNUMBER(E88)),E88&lt;0,NOT(ISNUMBER(K88)),K88&lt;0,AND(M88&lt;&gt;"SIM",M88&lt;&gt;"NÃO")),OR(NOT(ISNUMBER(Dashboard!$B$3)),Dashboard!$B$3&lt;=0),COUNTIFS(Alocacoes!$D$5:$D$204,A88,Alocacoes!$J$5:$J$204,"REVISAR DADOS")&gt;0),"",SUMIFS(Alocacoes!$E$5:$E$204,Alocacoes!$D$5:$D$204,A88,Alocacoes!$B$5:$B$204,"&gt;="&amp;Dashboard!$B$3,Alocacoes!$B$5:$B$204,"&lt;"&amp;Dashboard!$D$3+1,Alocacoes!$J$5:$J$204,"VÁLIDA"))))</x:f>
      </x:c>
      <x:c r="H88" s="14">
        <x:f>IF(A88="","",IF(AND(ISNUMBER(F88),ISNUMBER(G88),F88&gt;0),G88/F88,""))</x:f>
      </x:c>
      <x:c r="I88">
        <x:f>IF(A88="","",IF(AND(ISNUMBER(F88),ISNUMBER(G88)),F88-G88,""))</x:f>
      </x:c>
      <x:c r="J88" t="str">
        <x:f>IF(A88="","",IF(M88="NÃO","INATIVO",IF(OR(OR(COUNTIF($A$5:$A$104,A88)&lt;&gt;1,NOT(ISNUMBER(D88)),D88&lt;0,NOT(ISNUMBER(E88)),E88&lt;0,NOT(ISNUMBER(K88)),K88&lt;0,AND(M88&lt;&gt;"SIM",M88&lt;&gt;"NÃO")),NOT(ISNUMBER(G88))),"REVISAR DADOS",IF(F88=0,IF(G88&gt;0,"SOBRECARREGADO","SEM CAPACIDADE"),IF(H88&gt;1,"SOBRECARREGADO",IF(H88&gt;=0.85,"ATENÇÃO",IF(H88&gt;=0.6,"EQUILIBRADO","CAPACIDADE LIVRE")))))))</x:f>
      </x:c>
      <x:c r="K88" s="15"/>
      <x:c r="L88" s="16">
        <x:f>IF(A88="","",IF(AND(ISNUMBER(G88),ISNUMBER(K88),K88&gt;=0),G88*K88,""))</x:f>
      </x:c>
      <x:c r="M88" s="13"/>
    </x:row>
    <x:row r="89">
      <x:c r="A89" s="13"/>
      <x:c r="B89" s="13"/>
      <x:c r="C89" s="13"/>
      <x:c r="D89" s="13"/>
      <x:c r="E89" s="13"/>
      <x:c r="F89" t="str">
        <x:f>IF(A89="","",IF(M89="NÃO",0,IF(OR(COUNTIF($A$5:$A$104,A89)&lt;&gt;1,NOT(ISNUMBER(D89)),D89&lt;0,NOT(ISNUMBER(E89)),E89&lt;0,NOT(ISNUMBER(K89)),K89&lt;0,AND(M89&lt;&gt;"SIM",M89&lt;&gt;"NÃO")),"",MAX(0,D89-E89))))</x:f>
      </x:c>
      <x:c r="G89" t="str">
        <x:f>IF(A89="","",IF(M89="NÃO",0,IF(OR(OR(COUNTIF($A$5:$A$104,A89)&lt;&gt;1,NOT(ISNUMBER(D89)),D89&lt;0,NOT(ISNUMBER(E89)),E89&lt;0,NOT(ISNUMBER(K89)),K89&lt;0,AND(M89&lt;&gt;"SIM",M89&lt;&gt;"NÃO")),OR(NOT(ISNUMBER(Dashboard!$B$3)),Dashboard!$B$3&lt;=0),COUNTIFS(Alocacoes!$D$5:$D$204,A89,Alocacoes!$J$5:$J$204,"REVISAR DADOS")&gt;0),"",SUMIFS(Alocacoes!$E$5:$E$204,Alocacoes!$D$5:$D$204,A89,Alocacoes!$B$5:$B$204,"&gt;="&amp;Dashboard!$B$3,Alocacoes!$B$5:$B$204,"&lt;"&amp;Dashboard!$D$3+1,Alocacoes!$J$5:$J$204,"VÁLIDA"))))</x:f>
      </x:c>
      <x:c r="H89" s="14">
        <x:f>IF(A89="","",IF(AND(ISNUMBER(F89),ISNUMBER(G89),F89&gt;0),G89/F89,""))</x:f>
      </x:c>
      <x:c r="I89">
        <x:f>IF(A89="","",IF(AND(ISNUMBER(F89),ISNUMBER(G89)),F89-G89,""))</x:f>
      </x:c>
      <x:c r="J89" t="str">
        <x:f>IF(A89="","",IF(M89="NÃO","INATIVO",IF(OR(OR(COUNTIF($A$5:$A$104,A89)&lt;&gt;1,NOT(ISNUMBER(D89)),D89&lt;0,NOT(ISNUMBER(E89)),E89&lt;0,NOT(ISNUMBER(K89)),K89&lt;0,AND(M89&lt;&gt;"SIM",M89&lt;&gt;"NÃO")),NOT(ISNUMBER(G89))),"REVISAR DADOS",IF(F89=0,IF(G89&gt;0,"SOBRECARREGADO","SEM CAPACIDADE"),IF(H89&gt;1,"SOBRECARREGADO",IF(H89&gt;=0.85,"ATENÇÃO",IF(H89&gt;=0.6,"EQUILIBRADO","CAPACIDADE LIVRE")))))))</x:f>
      </x:c>
      <x:c r="K89" s="15"/>
      <x:c r="L89" s="16">
        <x:f>IF(A89="","",IF(AND(ISNUMBER(G89),ISNUMBER(K89),K89&gt;=0),G89*K89,""))</x:f>
      </x:c>
      <x:c r="M89" s="13"/>
    </x:row>
    <x:row r="90">
      <x:c r="A90" s="13"/>
      <x:c r="B90" s="13"/>
      <x:c r="C90" s="13"/>
      <x:c r="D90" s="13"/>
      <x:c r="E90" s="13"/>
      <x:c r="F90" t="str">
        <x:f>IF(A90="","",IF(M90="NÃO",0,IF(OR(COUNTIF($A$5:$A$104,A90)&lt;&gt;1,NOT(ISNUMBER(D90)),D90&lt;0,NOT(ISNUMBER(E90)),E90&lt;0,NOT(ISNUMBER(K90)),K90&lt;0,AND(M90&lt;&gt;"SIM",M90&lt;&gt;"NÃO")),"",MAX(0,D90-E90))))</x:f>
      </x:c>
      <x:c r="G90" t="str">
        <x:f>IF(A90="","",IF(M90="NÃO",0,IF(OR(OR(COUNTIF($A$5:$A$104,A90)&lt;&gt;1,NOT(ISNUMBER(D90)),D90&lt;0,NOT(ISNUMBER(E90)),E90&lt;0,NOT(ISNUMBER(K90)),K90&lt;0,AND(M90&lt;&gt;"SIM",M90&lt;&gt;"NÃO")),OR(NOT(ISNUMBER(Dashboard!$B$3)),Dashboard!$B$3&lt;=0),COUNTIFS(Alocacoes!$D$5:$D$204,A90,Alocacoes!$J$5:$J$204,"REVISAR DADOS")&gt;0),"",SUMIFS(Alocacoes!$E$5:$E$204,Alocacoes!$D$5:$D$204,A90,Alocacoes!$B$5:$B$204,"&gt;="&amp;Dashboard!$B$3,Alocacoes!$B$5:$B$204,"&lt;"&amp;Dashboard!$D$3+1,Alocacoes!$J$5:$J$204,"VÁLIDA"))))</x:f>
      </x:c>
      <x:c r="H90" s="14">
        <x:f>IF(A90="","",IF(AND(ISNUMBER(F90),ISNUMBER(G90),F90&gt;0),G90/F90,""))</x:f>
      </x:c>
      <x:c r="I90">
        <x:f>IF(A90="","",IF(AND(ISNUMBER(F90),ISNUMBER(G90)),F90-G90,""))</x:f>
      </x:c>
      <x:c r="J90" t="str">
        <x:f>IF(A90="","",IF(M90="NÃO","INATIVO",IF(OR(OR(COUNTIF($A$5:$A$104,A90)&lt;&gt;1,NOT(ISNUMBER(D90)),D90&lt;0,NOT(ISNUMBER(E90)),E90&lt;0,NOT(ISNUMBER(K90)),K90&lt;0,AND(M90&lt;&gt;"SIM",M90&lt;&gt;"NÃO")),NOT(ISNUMBER(G90))),"REVISAR DADOS",IF(F90=0,IF(G90&gt;0,"SOBRECARREGADO","SEM CAPACIDADE"),IF(H90&gt;1,"SOBRECARREGADO",IF(H90&gt;=0.85,"ATENÇÃO",IF(H90&gt;=0.6,"EQUILIBRADO","CAPACIDADE LIVRE")))))))</x:f>
      </x:c>
      <x:c r="K90" s="15"/>
      <x:c r="L90" s="16">
        <x:f>IF(A90="","",IF(AND(ISNUMBER(G90),ISNUMBER(K90),K90&gt;=0),G90*K90,""))</x:f>
      </x:c>
      <x:c r="M90" s="13"/>
    </x:row>
    <x:row r="91">
      <x:c r="A91" s="13"/>
      <x:c r="B91" s="13"/>
      <x:c r="C91" s="13"/>
      <x:c r="D91" s="13"/>
      <x:c r="E91" s="13"/>
      <x:c r="F91" t="str">
        <x:f>IF(A91="","",IF(M91="NÃO",0,IF(OR(COUNTIF($A$5:$A$104,A91)&lt;&gt;1,NOT(ISNUMBER(D91)),D91&lt;0,NOT(ISNUMBER(E91)),E91&lt;0,NOT(ISNUMBER(K91)),K91&lt;0,AND(M91&lt;&gt;"SIM",M91&lt;&gt;"NÃO")),"",MAX(0,D91-E91))))</x:f>
      </x:c>
      <x:c r="G91" t="str">
        <x:f>IF(A91="","",IF(M91="NÃO",0,IF(OR(OR(COUNTIF($A$5:$A$104,A91)&lt;&gt;1,NOT(ISNUMBER(D91)),D91&lt;0,NOT(ISNUMBER(E91)),E91&lt;0,NOT(ISNUMBER(K91)),K91&lt;0,AND(M91&lt;&gt;"SIM",M91&lt;&gt;"NÃO")),OR(NOT(ISNUMBER(Dashboard!$B$3)),Dashboard!$B$3&lt;=0),COUNTIFS(Alocacoes!$D$5:$D$204,A91,Alocacoes!$J$5:$J$204,"REVISAR DADOS")&gt;0),"",SUMIFS(Alocacoes!$E$5:$E$204,Alocacoes!$D$5:$D$204,A91,Alocacoes!$B$5:$B$204,"&gt;="&amp;Dashboard!$B$3,Alocacoes!$B$5:$B$204,"&lt;"&amp;Dashboard!$D$3+1,Alocacoes!$J$5:$J$204,"VÁLIDA"))))</x:f>
      </x:c>
      <x:c r="H91" s="14">
        <x:f>IF(A91="","",IF(AND(ISNUMBER(F91),ISNUMBER(G91),F91&gt;0),G91/F91,""))</x:f>
      </x:c>
      <x:c r="I91">
        <x:f>IF(A91="","",IF(AND(ISNUMBER(F91),ISNUMBER(G91)),F91-G91,""))</x:f>
      </x:c>
      <x:c r="J91" t="str">
        <x:f>IF(A91="","",IF(M91="NÃO","INATIVO",IF(OR(OR(COUNTIF($A$5:$A$104,A91)&lt;&gt;1,NOT(ISNUMBER(D91)),D91&lt;0,NOT(ISNUMBER(E91)),E91&lt;0,NOT(ISNUMBER(K91)),K91&lt;0,AND(M91&lt;&gt;"SIM",M91&lt;&gt;"NÃO")),NOT(ISNUMBER(G91))),"REVISAR DADOS",IF(F91=0,IF(G91&gt;0,"SOBRECARREGADO","SEM CAPACIDADE"),IF(H91&gt;1,"SOBRECARREGADO",IF(H91&gt;=0.85,"ATENÇÃO",IF(H91&gt;=0.6,"EQUILIBRADO","CAPACIDADE LIVRE")))))))</x:f>
      </x:c>
      <x:c r="K91" s="15"/>
      <x:c r="L91" s="16">
        <x:f>IF(A91="","",IF(AND(ISNUMBER(G91),ISNUMBER(K91),K91&gt;=0),G91*K91,""))</x:f>
      </x:c>
      <x:c r="M91" s="13"/>
    </x:row>
    <x:row r="92">
      <x:c r="A92" s="13"/>
      <x:c r="B92" s="13"/>
      <x:c r="C92" s="13"/>
      <x:c r="D92" s="13"/>
      <x:c r="E92" s="13"/>
      <x:c r="F92" t="str">
        <x:f>IF(A92="","",IF(M92="NÃO",0,IF(OR(COUNTIF($A$5:$A$104,A92)&lt;&gt;1,NOT(ISNUMBER(D92)),D92&lt;0,NOT(ISNUMBER(E92)),E92&lt;0,NOT(ISNUMBER(K92)),K92&lt;0,AND(M92&lt;&gt;"SIM",M92&lt;&gt;"NÃO")),"",MAX(0,D92-E92))))</x:f>
      </x:c>
      <x:c r="G92" t="str">
        <x:f>IF(A92="","",IF(M92="NÃO",0,IF(OR(OR(COUNTIF($A$5:$A$104,A92)&lt;&gt;1,NOT(ISNUMBER(D92)),D92&lt;0,NOT(ISNUMBER(E92)),E92&lt;0,NOT(ISNUMBER(K92)),K92&lt;0,AND(M92&lt;&gt;"SIM",M92&lt;&gt;"NÃO")),OR(NOT(ISNUMBER(Dashboard!$B$3)),Dashboard!$B$3&lt;=0),COUNTIFS(Alocacoes!$D$5:$D$204,A92,Alocacoes!$J$5:$J$204,"REVISAR DADOS")&gt;0),"",SUMIFS(Alocacoes!$E$5:$E$204,Alocacoes!$D$5:$D$204,A92,Alocacoes!$B$5:$B$204,"&gt;="&amp;Dashboard!$B$3,Alocacoes!$B$5:$B$204,"&lt;"&amp;Dashboard!$D$3+1,Alocacoes!$J$5:$J$204,"VÁLIDA"))))</x:f>
      </x:c>
      <x:c r="H92" s="14">
        <x:f>IF(A92="","",IF(AND(ISNUMBER(F92),ISNUMBER(G92),F92&gt;0),G92/F92,""))</x:f>
      </x:c>
      <x:c r="I92">
        <x:f>IF(A92="","",IF(AND(ISNUMBER(F92),ISNUMBER(G92)),F92-G92,""))</x:f>
      </x:c>
      <x:c r="J92" t="str">
        <x:f>IF(A92="","",IF(M92="NÃO","INATIVO",IF(OR(OR(COUNTIF($A$5:$A$104,A92)&lt;&gt;1,NOT(ISNUMBER(D92)),D92&lt;0,NOT(ISNUMBER(E92)),E92&lt;0,NOT(ISNUMBER(K92)),K92&lt;0,AND(M92&lt;&gt;"SIM",M92&lt;&gt;"NÃO")),NOT(ISNUMBER(G92))),"REVISAR DADOS",IF(F92=0,IF(G92&gt;0,"SOBRECARREGADO","SEM CAPACIDADE"),IF(H92&gt;1,"SOBRECARREGADO",IF(H92&gt;=0.85,"ATENÇÃO",IF(H92&gt;=0.6,"EQUILIBRADO","CAPACIDADE LIVRE")))))))</x:f>
      </x:c>
      <x:c r="K92" s="15"/>
      <x:c r="L92" s="16">
        <x:f>IF(A92="","",IF(AND(ISNUMBER(G92),ISNUMBER(K92),K92&gt;=0),G92*K92,""))</x:f>
      </x:c>
      <x:c r="M92" s="13"/>
    </x:row>
    <x:row r="93">
      <x:c r="A93" s="13"/>
      <x:c r="B93" s="13"/>
      <x:c r="C93" s="13"/>
      <x:c r="D93" s="13"/>
      <x:c r="E93" s="13"/>
      <x:c r="F93" t="str">
        <x:f>IF(A93="","",IF(M93="NÃO",0,IF(OR(COUNTIF($A$5:$A$104,A93)&lt;&gt;1,NOT(ISNUMBER(D93)),D93&lt;0,NOT(ISNUMBER(E93)),E93&lt;0,NOT(ISNUMBER(K93)),K93&lt;0,AND(M93&lt;&gt;"SIM",M93&lt;&gt;"NÃO")),"",MAX(0,D93-E93))))</x:f>
      </x:c>
      <x:c r="G93" t="str">
        <x:f>IF(A93="","",IF(M93="NÃO",0,IF(OR(OR(COUNTIF($A$5:$A$104,A93)&lt;&gt;1,NOT(ISNUMBER(D93)),D93&lt;0,NOT(ISNUMBER(E93)),E93&lt;0,NOT(ISNUMBER(K93)),K93&lt;0,AND(M93&lt;&gt;"SIM",M93&lt;&gt;"NÃO")),OR(NOT(ISNUMBER(Dashboard!$B$3)),Dashboard!$B$3&lt;=0),COUNTIFS(Alocacoes!$D$5:$D$204,A93,Alocacoes!$J$5:$J$204,"REVISAR DADOS")&gt;0),"",SUMIFS(Alocacoes!$E$5:$E$204,Alocacoes!$D$5:$D$204,A93,Alocacoes!$B$5:$B$204,"&gt;="&amp;Dashboard!$B$3,Alocacoes!$B$5:$B$204,"&lt;"&amp;Dashboard!$D$3+1,Alocacoes!$J$5:$J$204,"VÁLIDA"))))</x:f>
      </x:c>
      <x:c r="H93" s="14">
        <x:f>IF(A93="","",IF(AND(ISNUMBER(F93),ISNUMBER(G93),F93&gt;0),G93/F93,""))</x:f>
      </x:c>
      <x:c r="I93">
        <x:f>IF(A93="","",IF(AND(ISNUMBER(F93),ISNUMBER(G93)),F93-G93,""))</x:f>
      </x:c>
      <x:c r="J93" t="str">
        <x:f>IF(A93="","",IF(M93="NÃO","INATIVO",IF(OR(OR(COUNTIF($A$5:$A$104,A93)&lt;&gt;1,NOT(ISNUMBER(D93)),D93&lt;0,NOT(ISNUMBER(E93)),E93&lt;0,NOT(ISNUMBER(K93)),K93&lt;0,AND(M93&lt;&gt;"SIM",M93&lt;&gt;"NÃO")),NOT(ISNUMBER(G93))),"REVISAR DADOS",IF(F93=0,IF(G93&gt;0,"SOBRECARREGADO","SEM CAPACIDADE"),IF(H93&gt;1,"SOBRECARREGADO",IF(H93&gt;=0.85,"ATENÇÃO",IF(H93&gt;=0.6,"EQUILIBRADO","CAPACIDADE LIVRE")))))))</x:f>
      </x:c>
      <x:c r="K93" s="15"/>
      <x:c r="L93" s="16">
        <x:f>IF(A93="","",IF(AND(ISNUMBER(G93),ISNUMBER(K93),K93&gt;=0),G93*K93,""))</x:f>
      </x:c>
      <x:c r="M93" s="13"/>
    </x:row>
    <x:row r="94">
      <x:c r="A94" s="13"/>
      <x:c r="B94" s="13"/>
      <x:c r="C94" s="13"/>
      <x:c r="D94" s="13"/>
      <x:c r="E94" s="13"/>
      <x:c r="F94" t="str">
        <x:f>IF(A94="","",IF(M94="NÃO",0,IF(OR(COUNTIF($A$5:$A$104,A94)&lt;&gt;1,NOT(ISNUMBER(D94)),D94&lt;0,NOT(ISNUMBER(E94)),E94&lt;0,NOT(ISNUMBER(K94)),K94&lt;0,AND(M94&lt;&gt;"SIM",M94&lt;&gt;"NÃO")),"",MAX(0,D94-E94))))</x:f>
      </x:c>
      <x:c r="G94" t="str">
        <x:f>IF(A94="","",IF(M94="NÃO",0,IF(OR(OR(COUNTIF($A$5:$A$104,A94)&lt;&gt;1,NOT(ISNUMBER(D94)),D94&lt;0,NOT(ISNUMBER(E94)),E94&lt;0,NOT(ISNUMBER(K94)),K94&lt;0,AND(M94&lt;&gt;"SIM",M94&lt;&gt;"NÃO")),OR(NOT(ISNUMBER(Dashboard!$B$3)),Dashboard!$B$3&lt;=0),COUNTIFS(Alocacoes!$D$5:$D$204,A94,Alocacoes!$J$5:$J$204,"REVISAR DADOS")&gt;0),"",SUMIFS(Alocacoes!$E$5:$E$204,Alocacoes!$D$5:$D$204,A94,Alocacoes!$B$5:$B$204,"&gt;="&amp;Dashboard!$B$3,Alocacoes!$B$5:$B$204,"&lt;"&amp;Dashboard!$D$3+1,Alocacoes!$J$5:$J$204,"VÁLIDA"))))</x:f>
      </x:c>
      <x:c r="H94" s="14">
        <x:f>IF(A94="","",IF(AND(ISNUMBER(F94),ISNUMBER(G94),F94&gt;0),G94/F94,""))</x:f>
      </x:c>
      <x:c r="I94">
        <x:f>IF(A94="","",IF(AND(ISNUMBER(F94),ISNUMBER(G94)),F94-G94,""))</x:f>
      </x:c>
      <x:c r="J94" t="str">
        <x:f>IF(A94="","",IF(M94="NÃO","INATIVO",IF(OR(OR(COUNTIF($A$5:$A$104,A94)&lt;&gt;1,NOT(ISNUMBER(D94)),D94&lt;0,NOT(ISNUMBER(E94)),E94&lt;0,NOT(ISNUMBER(K94)),K94&lt;0,AND(M94&lt;&gt;"SIM",M94&lt;&gt;"NÃO")),NOT(ISNUMBER(G94))),"REVISAR DADOS",IF(F94=0,IF(G94&gt;0,"SOBRECARREGADO","SEM CAPACIDADE"),IF(H94&gt;1,"SOBRECARREGADO",IF(H94&gt;=0.85,"ATENÇÃO",IF(H94&gt;=0.6,"EQUILIBRADO","CAPACIDADE LIVRE")))))))</x:f>
      </x:c>
      <x:c r="K94" s="15"/>
      <x:c r="L94" s="16">
        <x:f>IF(A94="","",IF(AND(ISNUMBER(G94),ISNUMBER(K94),K94&gt;=0),G94*K94,""))</x:f>
      </x:c>
      <x:c r="M94" s="13"/>
    </x:row>
    <x:row r="95">
      <x:c r="A95" s="13"/>
      <x:c r="B95" s="13"/>
      <x:c r="C95" s="13"/>
      <x:c r="D95" s="13"/>
      <x:c r="E95" s="13"/>
      <x:c r="F95" t="str">
        <x:f>IF(A95="","",IF(M95="NÃO",0,IF(OR(COUNTIF($A$5:$A$104,A95)&lt;&gt;1,NOT(ISNUMBER(D95)),D95&lt;0,NOT(ISNUMBER(E95)),E95&lt;0,NOT(ISNUMBER(K95)),K95&lt;0,AND(M95&lt;&gt;"SIM",M95&lt;&gt;"NÃO")),"",MAX(0,D95-E95))))</x:f>
      </x:c>
      <x:c r="G95" t="str">
        <x:f>IF(A95="","",IF(M95="NÃO",0,IF(OR(OR(COUNTIF($A$5:$A$104,A95)&lt;&gt;1,NOT(ISNUMBER(D95)),D95&lt;0,NOT(ISNUMBER(E95)),E95&lt;0,NOT(ISNUMBER(K95)),K95&lt;0,AND(M95&lt;&gt;"SIM",M95&lt;&gt;"NÃO")),OR(NOT(ISNUMBER(Dashboard!$B$3)),Dashboard!$B$3&lt;=0),COUNTIFS(Alocacoes!$D$5:$D$204,A95,Alocacoes!$J$5:$J$204,"REVISAR DADOS")&gt;0),"",SUMIFS(Alocacoes!$E$5:$E$204,Alocacoes!$D$5:$D$204,A95,Alocacoes!$B$5:$B$204,"&gt;="&amp;Dashboard!$B$3,Alocacoes!$B$5:$B$204,"&lt;"&amp;Dashboard!$D$3+1,Alocacoes!$J$5:$J$204,"VÁLIDA"))))</x:f>
      </x:c>
      <x:c r="H95" s="14">
        <x:f>IF(A95="","",IF(AND(ISNUMBER(F95),ISNUMBER(G95),F95&gt;0),G95/F95,""))</x:f>
      </x:c>
      <x:c r="I95">
        <x:f>IF(A95="","",IF(AND(ISNUMBER(F95),ISNUMBER(G95)),F95-G95,""))</x:f>
      </x:c>
      <x:c r="J95" t="str">
        <x:f>IF(A95="","",IF(M95="NÃO","INATIVO",IF(OR(OR(COUNTIF($A$5:$A$104,A95)&lt;&gt;1,NOT(ISNUMBER(D95)),D95&lt;0,NOT(ISNUMBER(E95)),E95&lt;0,NOT(ISNUMBER(K95)),K95&lt;0,AND(M95&lt;&gt;"SIM",M95&lt;&gt;"NÃO")),NOT(ISNUMBER(G95))),"REVISAR DADOS",IF(F95=0,IF(G95&gt;0,"SOBRECARREGADO","SEM CAPACIDADE"),IF(H95&gt;1,"SOBRECARREGADO",IF(H95&gt;=0.85,"ATENÇÃO",IF(H95&gt;=0.6,"EQUILIBRADO","CAPACIDADE LIVRE")))))))</x:f>
      </x:c>
      <x:c r="K95" s="15"/>
      <x:c r="L95" s="16">
        <x:f>IF(A95="","",IF(AND(ISNUMBER(G95),ISNUMBER(K95),K95&gt;=0),G95*K95,""))</x:f>
      </x:c>
      <x:c r="M95" s="13"/>
    </x:row>
    <x:row r="96">
      <x:c r="A96" s="13"/>
      <x:c r="B96" s="13"/>
      <x:c r="C96" s="13"/>
      <x:c r="D96" s="13"/>
      <x:c r="E96" s="13"/>
      <x:c r="F96" t="str">
        <x:f>IF(A96="","",IF(M96="NÃO",0,IF(OR(COUNTIF($A$5:$A$104,A96)&lt;&gt;1,NOT(ISNUMBER(D96)),D96&lt;0,NOT(ISNUMBER(E96)),E96&lt;0,NOT(ISNUMBER(K96)),K96&lt;0,AND(M96&lt;&gt;"SIM",M96&lt;&gt;"NÃO")),"",MAX(0,D96-E96))))</x:f>
      </x:c>
      <x:c r="G96" t="str">
        <x:f>IF(A96="","",IF(M96="NÃO",0,IF(OR(OR(COUNTIF($A$5:$A$104,A96)&lt;&gt;1,NOT(ISNUMBER(D96)),D96&lt;0,NOT(ISNUMBER(E96)),E96&lt;0,NOT(ISNUMBER(K96)),K96&lt;0,AND(M96&lt;&gt;"SIM",M96&lt;&gt;"NÃO")),OR(NOT(ISNUMBER(Dashboard!$B$3)),Dashboard!$B$3&lt;=0),COUNTIFS(Alocacoes!$D$5:$D$204,A96,Alocacoes!$J$5:$J$204,"REVISAR DADOS")&gt;0),"",SUMIFS(Alocacoes!$E$5:$E$204,Alocacoes!$D$5:$D$204,A96,Alocacoes!$B$5:$B$204,"&gt;="&amp;Dashboard!$B$3,Alocacoes!$B$5:$B$204,"&lt;"&amp;Dashboard!$D$3+1,Alocacoes!$J$5:$J$204,"VÁLIDA"))))</x:f>
      </x:c>
      <x:c r="H96" s="14">
        <x:f>IF(A96="","",IF(AND(ISNUMBER(F96),ISNUMBER(G96),F96&gt;0),G96/F96,""))</x:f>
      </x:c>
      <x:c r="I96">
        <x:f>IF(A96="","",IF(AND(ISNUMBER(F96),ISNUMBER(G96)),F96-G96,""))</x:f>
      </x:c>
      <x:c r="J96" t="str">
        <x:f>IF(A96="","",IF(M96="NÃO","INATIVO",IF(OR(OR(COUNTIF($A$5:$A$104,A96)&lt;&gt;1,NOT(ISNUMBER(D96)),D96&lt;0,NOT(ISNUMBER(E96)),E96&lt;0,NOT(ISNUMBER(K96)),K96&lt;0,AND(M96&lt;&gt;"SIM",M96&lt;&gt;"NÃO")),NOT(ISNUMBER(G96))),"REVISAR DADOS",IF(F96=0,IF(G96&gt;0,"SOBRECARREGADO","SEM CAPACIDADE"),IF(H96&gt;1,"SOBRECARREGADO",IF(H96&gt;=0.85,"ATENÇÃO",IF(H96&gt;=0.6,"EQUILIBRADO","CAPACIDADE LIVRE")))))))</x:f>
      </x:c>
      <x:c r="K96" s="15"/>
      <x:c r="L96" s="16">
        <x:f>IF(A96="","",IF(AND(ISNUMBER(G96),ISNUMBER(K96),K96&gt;=0),G96*K96,""))</x:f>
      </x:c>
      <x:c r="M96" s="13"/>
    </x:row>
    <x:row r="97">
      <x:c r="A97" s="13"/>
      <x:c r="B97" s="13"/>
      <x:c r="C97" s="13"/>
      <x:c r="D97" s="13"/>
      <x:c r="E97" s="13"/>
      <x:c r="F97" t="str">
        <x:f>IF(A97="","",IF(M97="NÃO",0,IF(OR(COUNTIF($A$5:$A$104,A97)&lt;&gt;1,NOT(ISNUMBER(D97)),D97&lt;0,NOT(ISNUMBER(E97)),E97&lt;0,NOT(ISNUMBER(K97)),K97&lt;0,AND(M97&lt;&gt;"SIM",M97&lt;&gt;"NÃO")),"",MAX(0,D97-E97))))</x:f>
      </x:c>
      <x:c r="G97" t="str">
        <x:f>IF(A97="","",IF(M97="NÃO",0,IF(OR(OR(COUNTIF($A$5:$A$104,A97)&lt;&gt;1,NOT(ISNUMBER(D97)),D97&lt;0,NOT(ISNUMBER(E97)),E97&lt;0,NOT(ISNUMBER(K97)),K97&lt;0,AND(M97&lt;&gt;"SIM",M97&lt;&gt;"NÃO")),OR(NOT(ISNUMBER(Dashboard!$B$3)),Dashboard!$B$3&lt;=0),COUNTIFS(Alocacoes!$D$5:$D$204,A97,Alocacoes!$J$5:$J$204,"REVISAR DADOS")&gt;0),"",SUMIFS(Alocacoes!$E$5:$E$204,Alocacoes!$D$5:$D$204,A97,Alocacoes!$B$5:$B$204,"&gt;="&amp;Dashboard!$B$3,Alocacoes!$B$5:$B$204,"&lt;"&amp;Dashboard!$D$3+1,Alocacoes!$J$5:$J$204,"VÁLIDA"))))</x:f>
      </x:c>
      <x:c r="H97" s="14">
        <x:f>IF(A97="","",IF(AND(ISNUMBER(F97),ISNUMBER(G97),F97&gt;0),G97/F97,""))</x:f>
      </x:c>
      <x:c r="I97">
        <x:f>IF(A97="","",IF(AND(ISNUMBER(F97),ISNUMBER(G97)),F97-G97,""))</x:f>
      </x:c>
      <x:c r="J97" t="str">
        <x:f>IF(A97="","",IF(M97="NÃO","INATIVO",IF(OR(OR(COUNTIF($A$5:$A$104,A97)&lt;&gt;1,NOT(ISNUMBER(D97)),D97&lt;0,NOT(ISNUMBER(E97)),E97&lt;0,NOT(ISNUMBER(K97)),K97&lt;0,AND(M97&lt;&gt;"SIM",M97&lt;&gt;"NÃO")),NOT(ISNUMBER(G97))),"REVISAR DADOS",IF(F97=0,IF(G97&gt;0,"SOBRECARREGADO","SEM CAPACIDADE"),IF(H97&gt;1,"SOBRECARREGADO",IF(H97&gt;=0.85,"ATENÇÃO",IF(H97&gt;=0.6,"EQUILIBRADO","CAPACIDADE LIVRE")))))))</x:f>
      </x:c>
      <x:c r="K97" s="15"/>
      <x:c r="L97" s="16">
        <x:f>IF(A97="","",IF(AND(ISNUMBER(G97),ISNUMBER(K97),K97&gt;=0),G97*K97,""))</x:f>
      </x:c>
      <x:c r="M97" s="13"/>
    </x:row>
    <x:row r="98">
      <x:c r="A98" s="13"/>
      <x:c r="B98" s="13"/>
      <x:c r="C98" s="13"/>
      <x:c r="D98" s="13"/>
      <x:c r="E98" s="13"/>
      <x:c r="F98" t="str">
        <x:f>IF(A98="","",IF(M98="NÃO",0,IF(OR(COUNTIF($A$5:$A$104,A98)&lt;&gt;1,NOT(ISNUMBER(D98)),D98&lt;0,NOT(ISNUMBER(E98)),E98&lt;0,NOT(ISNUMBER(K98)),K98&lt;0,AND(M98&lt;&gt;"SIM",M98&lt;&gt;"NÃO")),"",MAX(0,D98-E98))))</x:f>
      </x:c>
      <x:c r="G98" t="str">
        <x:f>IF(A98="","",IF(M98="NÃO",0,IF(OR(OR(COUNTIF($A$5:$A$104,A98)&lt;&gt;1,NOT(ISNUMBER(D98)),D98&lt;0,NOT(ISNUMBER(E98)),E98&lt;0,NOT(ISNUMBER(K98)),K98&lt;0,AND(M98&lt;&gt;"SIM",M98&lt;&gt;"NÃO")),OR(NOT(ISNUMBER(Dashboard!$B$3)),Dashboard!$B$3&lt;=0),COUNTIFS(Alocacoes!$D$5:$D$204,A98,Alocacoes!$J$5:$J$204,"REVISAR DADOS")&gt;0),"",SUMIFS(Alocacoes!$E$5:$E$204,Alocacoes!$D$5:$D$204,A98,Alocacoes!$B$5:$B$204,"&gt;="&amp;Dashboard!$B$3,Alocacoes!$B$5:$B$204,"&lt;"&amp;Dashboard!$D$3+1,Alocacoes!$J$5:$J$204,"VÁLIDA"))))</x:f>
      </x:c>
      <x:c r="H98" s="14">
        <x:f>IF(A98="","",IF(AND(ISNUMBER(F98),ISNUMBER(G98),F98&gt;0),G98/F98,""))</x:f>
      </x:c>
      <x:c r="I98">
        <x:f>IF(A98="","",IF(AND(ISNUMBER(F98),ISNUMBER(G98)),F98-G98,""))</x:f>
      </x:c>
      <x:c r="J98" t="str">
        <x:f>IF(A98="","",IF(M98="NÃO","INATIVO",IF(OR(OR(COUNTIF($A$5:$A$104,A98)&lt;&gt;1,NOT(ISNUMBER(D98)),D98&lt;0,NOT(ISNUMBER(E98)),E98&lt;0,NOT(ISNUMBER(K98)),K98&lt;0,AND(M98&lt;&gt;"SIM",M98&lt;&gt;"NÃO")),NOT(ISNUMBER(G98))),"REVISAR DADOS",IF(F98=0,IF(G98&gt;0,"SOBRECARREGADO","SEM CAPACIDADE"),IF(H98&gt;1,"SOBRECARREGADO",IF(H98&gt;=0.85,"ATENÇÃO",IF(H98&gt;=0.6,"EQUILIBRADO","CAPACIDADE LIVRE")))))))</x:f>
      </x:c>
      <x:c r="K98" s="15"/>
      <x:c r="L98" s="16">
        <x:f>IF(A98="","",IF(AND(ISNUMBER(G98),ISNUMBER(K98),K98&gt;=0),G98*K98,""))</x:f>
      </x:c>
      <x:c r="M98" s="13"/>
    </x:row>
    <x:row r="99">
      <x:c r="A99" s="13"/>
      <x:c r="B99" s="13"/>
      <x:c r="C99" s="13"/>
      <x:c r="D99" s="13"/>
      <x:c r="E99" s="13"/>
      <x:c r="F99" t="str">
        <x:f>IF(A99="","",IF(M99="NÃO",0,IF(OR(COUNTIF($A$5:$A$104,A99)&lt;&gt;1,NOT(ISNUMBER(D99)),D99&lt;0,NOT(ISNUMBER(E99)),E99&lt;0,NOT(ISNUMBER(K99)),K99&lt;0,AND(M99&lt;&gt;"SIM",M99&lt;&gt;"NÃO")),"",MAX(0,D99-E99))))</x:f>
      </x:c>
      <x:c r="G99" t="str">
        <x:f>IF(A99="","",IF(M99="NÃO",0,IF(OR(OR(COUNTIF($A$5:$A$104,A99)&lt;&gt;1,NOT(ISNUMBER(D99)),D99&lt;0,NOT(ISNUMBER(E99)),E99&lt;0,NOT(ISNUMBER(K99)),K99&lt;0,AND(M99&lt;&gt;"SIM",M99&lt;&gt;"NÃO")),OR(NOT(ISNUMBER(Dashboard!$B$3)),Dashboard!$B$3&lt;=0),COUNTIFS(Alocacoes!$D$5:$D$204,A99,Alocacoes!$J$5:$J$204,"REVISAR DADOS")&gt;0),"",SUMIFS(Alocacoes!$E$5:$E$204,Alocacoes!$D$5:$D$204,A99,Alocacoes!$B$5:$B$204,"&gt;="&amp;Dashboard!$B$3,Alocacoes!$B$5:$B$204,"&lt;"&amp;Dashboard!$D$3+1,Alocacoes!$J$5:$J$204,"VÁLIDA"))))</x:f>
      </x:c>
      <x:c r="H99" s="14">
        <x:f>IF(A99="","",IF(AND(ISNUMBER(F99),ISNUMBER(G99),F99&gt;0),G99/F99,""))</x:f>
      </x:c>
      <x:c r="I99">
        <x:f>IF(A99="","",IF(AND(ISNUMBER(F99),ISNUMBER(G99)),F99-G99,""))</x:f>
      </x:c>
      <x:c r="J99" t="str">
        <x:f>IF(A99="","",IF(M99="NÃO","INATIVO",IF(OR(OR(COUNTIF($A$5:$A$104,A99)&lt;&gt;1,NOT(ISNUMBER(D99)),D99&lt;0,NOT(ISNUMBER(E99)),E99&lt;0,NOT(ISNUMBER(K99)),K99&lt;0,AND(M99&lt;&gt;"SIM",M99&lt;&gt;"NÃO")),NOT(ISNUMBER(G99))),"REVISAR DADOS",IF(F99=0,IF(G99&gt;0,"SOBRECARREGADO","SEM CAPACIDADE"),IF(H99&gt;1,"SOBRECARREGADO",IF(H99&gt;=0.85,"ATENÇÃO",IF(H99&gt;=0.6,"EQUILIBRADO","CAPACIDADE LIVRE")))))))</x:f>
      </x:c>
      <x:c r="K99" s="15"/>
      <x:c r="L99" s="16">
        <x:f>IF(A99="","",IF(AND(ISNUMBER(G99),ISNUMBER(K99),K99&gt;=0),G99*K99,""))</x:f>
      </x:c>
      <x:c r="M99" s="13"/>
    </x:row>
    <x:row r="100">
      <x:c r="A100" s="13"/>
      <x:c r="B100" s="13"/>
      <x:c r="C100" s="13"/>
      <x:c r="D100" s="13"/>
      <x:c r="E100" s="13"/>
      <x:c r="F100" t="str">
        <x:f>IF(A100="","",IF(M100="NÃO",0,IF(OR(COUNTIF($A$5:$A$104,A100)&lt;&gt;1,NOT(ISNUMBER(D100)),D100&lt;0,NOT(ISNUMBER(E100)),E100&lt;0,NOT(ISNUMBER(K100)),K100&lt;0,AND(M100&lt;&gt;"SIM",M100&lt;&gt;"NÃO")),"",MAX(0,D100-E100))))</x:f>
      </x:c>
      <x:c r="G100" t="str">
        <x:f>IF(A100="","",IF(M100="NÃO",0,IF(OR(OR(COUNTIF($A$5:$A$104,A100)&lt;&gt;1,NOT(ISNUMBER(D100)),D100&lt;0,NOT(ISNUMBER(E100)),E100&lt;0,NOT(ISNUMBER(K100)),K100&lt;0,AND(M100&lt;&gt;"SIM",M100&lt;&gt;"NÃO")),OR(NOT(ISNUMBER(Dashboard!$B$3)),Dashboard!$B$3&lt;=0),COUNTIFS(Alocacoes!$D$5:$D$204,A100,Alocacoes!$J$5:$J$204,"REVISAR DADOS")&gt;0),"",SUMIFS(Alocacoes!$E$5:$E$204,Alocacoes!$D$5:$D$204,A100,Alocacoes!$B$5:$B$204,"&gt;="&amp;Dashboard!$B$3,Alocacoes!$B$5:$B$204,"&lt;"&amp;Dashboard!$D$3+1,Alocacoes!$J$5:$J$204,"VÁLIDA"))))</x:f>
      </x:c>
      <x:c r="H100" s="14">
        <x:f>IF(A100="","",IF(AND(ISNUMBER(F100),ISNUMBER(G100),F100&gt;0),G100/F100,""))</x:f>
      </x:c>
      <x:c r="I100">
        <x:f>IF(A100="","",IF(AND(ISNUMBER(F100),ISNUMBER(G100)),F100-G100,""))</x:f>
      </x:c>
      <x:c r="J100" t="str">
        <x:f>IF(A100="","",IF(M100="NÃO","INATIVO",IF(OR(OR(COUNTIF($A$5:$A$104,A100)&lt;&gt;1,NOT(ISNUMBER(D100)),D100&lt;0,NOT(ISNUMBER(E100)),E100&lt;0,NOT(ISNUMBER(K100)),K100&lt;0,AND(M100&lt;&gt;"SIM",M100&lt;&gt;"NÃO")),NOT(ISNUMBER(G100))),"REVISAR DADOS",IF(F100=0,IF(G100&gt;0,"SOBRECARREGADO","SEM CAPACIDADE"),IF(H100&gt;1,"SOBRECARREGADO",IF(H100&gt;=0.85,"ATENÇÃO",IF(H100&gt;=0.6,"EQUILIBRADO","CAPACIDADE LIVRE")))))))</x:f>
      </x:c>
      <x:c r="K100" s="15"/>
      <x:c r="L100" s="16">
        <x:f>IF(A100="","",IF(AND(ISNUMBER(G100),ISNUMBER(K100),K100&gt;=0),G100*K100,""))</x:f>
      </x:c>
      <x:c r="M100" s="13"/>
    </x:row>
    <x:row r="101">
      <x:c r="A101" s="13"/>
      <x:c r="B101" s="13"/>
      <x:c r="C101" s="13"/>
      <x:c r="D101" s="13"/>
      <x:c r="E101" s="13"/>
      <x:c r="F101" t="str">
        <x:f>IF(A101="","",IF(M101="NÃO",0,IF(OR(COUNTIF($A$5:$A$104,A101)&lt;&gt;1,NOT(ISNUMBER(D101)),D101&lt;0,NOT(ISNUMBER(E101)),E101&lt;0,NOT(ISNUMBER(K101)),K101&lt;0,AND(M101&lt;&gt;"SIM",M101&lt;&gt;"NÃO")),"",MAX(0,D101-E101))))</x:f>
      </x:c>
      <x:c r="G101" t="str">
        <x:f>IF(A101="","",IF(M101="NÃO",0,IF(OR(OR(COUNTIF($A$5:$A$104,A101)&lt;&gt;1,NOT(ISNUMBER(D101)),D101&lt;0,NOT(ISNUMBER(E101)),E101&lt;0,NOT(ISNUMBER(K101)),K101&lt;0,AND(M101&lt;&gt;"SIM",M101&lt;&gt;"NÃO")),OR(NOT(ISNUMBER(Dashboard!$B$3)),Dashboard!$B$3&lt;=0),COUNTIFS(Alocacoes!$D$5:$D$204,A101,Alocacoes!$J$5:$J$204,"REVISAR DADOS")&gt;0),"",SUMIFS(Alocacoes!$E$5:$E$204,Alocacoes!$D$5:$D$204,A101,Alocacoes!$B$5:$B$204,"&gt;="&amp;Dashboard!$B$3,Alocacoes!$B$5:$B$204,"&lt;"&amp;Dashboard!$D$3+1,Alocacoes!$J$5:$J$204,"VÁLIDA"))))</x:f>
      </x:c>
      <x:c r="H101" s="14">
        <x:f>IF(A101="","",IF(AND(ISNUMBER(F101),ISNUMBER(G101),F101&gt;0),G101/F101,""))</x:f>
      </x:c>
      <x:c r="I101">
        <x:f>IF(A101="","",IF(AND(ISNUMBER(F101),ISNUMBER(G101)),F101-G101,""))</x:f>
      </x:c>
      <x:c r="J101" t="str">
        <x:f>IF(A101="","",IF(M101="NÃO","INATIVO",IF(OR(OR(COUNTIF($A$5:$A$104,A101)&lt;&gt;1,NOT(ISNUMBER(D101)),D101&lt;0,NOT(ISNUMBER(E101)),E101&lt;0,NOT(ISNUMBER(K101)),K101&lt;0,AND(M101&lt;&gt;"SIM",M101&lt;&gt;"NÃO")),NOT(ISNUMBER(G101))),"REVISAR DADOS",IF(F101=0,IF(G101&gt;0,"SOBRECARREGADO","SEM CAPACIDADE"),IF(H101&gt;1,"SOBRECARREGADO",IF(H101&gt;=0.85,"ATENÇÃO",IF(H101&gt;=0.6,"EQUILIBRADO","CAPACIDADE LIVRE")))))))</x:f>
      </x:c>
      <x:c r="K101" s="15"/>
      <x:c r="L101" s="16">
        <x:f>IF(A101="","",IF(AND(ISNUMBER(G101),ISNUMBER(K101),K101&gt;=0),G101*K101,""))</x:f>
      </x:c>
      <x:c r="M101" s="13"/>
    </x:row>
    <x:row r="102">
      <x:c r="A102" s="13"/>
      <x:c r="B102" s="13"/>
      <x:c r="C102" s="13"/>
      <x:c r="D102" s="13"/>
      <x:c r="E102" s="13"/>
      <x:c r="F102" t="str">
        <x:f>IF(A102="","",IF(M102="NÃO",0,IF(OR(COUNTIF($A$5:$A$104,A102)&lt;&gt;1,NOT(ISNUMBER(D102)),D102&lt;0,NOT(ISNUMBER(E102)),E102&lt;0,NOT(ISNUMBER(K102)),K102&lt;0,AND(M102&lt;&gt;"SIM",M102&lt;&gt;"NÃO")),"",MAX(0,D102-E102))))</x:f>
      </x:c>
      <x:c r="G102" t="str">
        <x:f>IF(A102="","",IF(M102="NÃO",0,IF(OR(OR(COUNTIF($A$5:$A$104,A102)&lt;&gt;1,NOT(ISNUMBER(D102)),D102&lt;0,NOT(ISNUMBER(E102)),E102&lt;0,NOT(ISNUMBER(K102)),K102&lt;0,AND(M102&lt;&gt;"SIM",M102&lt;&gt;"NÃO")),OR(NOT(ISNUMBER(Dashboard!$B$3)),Dashboard!$B$3&lt;=0),COUNTIFS(Alocacoes!$D$5:$D$204,A102,Alocacoes!$J$5:$J$204,"REVISAR DADOS")&gt;0),"",SUMIFS(Alocacoes!$E$5:$E$204,Alocacoes!$D$5:$D$204,A102,Alocacoes!$B$5:$B$204,"&gt;="&amp;Dashboard!$B$3,Alocacoes!$B$5:$B$204,"&lt;"&amp;Dashboard!$D$3+1,Alocacoes!$J$5:$J$204,"VÁLIDA"))))</x:f>
      </x:c>
      <x:c r="H102" s="14">
        <x:f>IF(A102="","",IF(AND(ISNUMBER(F102),ISNUMBER(G102),F102&gt;0),G102/F102,""))</x:f>
      </x:c>
      <x:c r="I102">
        <x:f>IF(A102="","",IF(AND(ISNUMBER(F102),ISNUMBER(G102)),F102-G102,""))</x:f>
      </x:c>
      <x:c r="J102" t="str">
        <x:f>IF(A102="","",IF(M102="NÃO","INATIVO",IF(OR(OR(COUNTIF($A$5:$A$104,A102)&lt;&gt;1,NOT(ISNUMBER(D102)),D102&lt;0,NOT(ISNUMBER(E102)),E102&lt;0,NOT(ISNUMBER(K102)),K102&lt;0,AND(M102&lt;&gt;"SIM",M102&lt;&gt;"NÃO")),NOT(ISNUMBER(G102))),"REVISAR DADOS",IF(F102=0,IF(G102&gt;0,"SOBRECARREGADO","SEM CAPACIDADE"),IF(H102&gt;1,"SOBRECARREGADO",IF(H102&gt;=0.85,"ATENÇÃO",IF(H102&gt;=0.6,"EQUILIBRADO","CAPACIDADE LIVRE")))))))</x:f>
      </x:c>
      <x:c r="K102" s="15"/>
      <x:c r="L102" s="16">
        <x:f>IF(A102="","",IF(AND(ISNUMBER(G102),ISNUMBER(K102),K102&gt;=0),G102*K102,""))</x:f>
      </x:c>
      <x:c r="M102" s="13"/>
    </x:row>
    <x:row r="103">
      <x:c r="A103" s="13"/>
      <x:c r="B103" s="13"/>
      <x:c r="C103" s="13"/>
      <x:c r="D103" s="13"/>
      <x:c r="E103" s="13"/>
      <x:c r="F103" t="str">
        <x:f>IF(A103="","",IF(M103="NÃO",0,IF(OR(COUNTIF($A$5:$A$104,A103)&lt;&gt;1,NOT(ISNUMBER(D103)),D103&lt;0,NOT(ISNUMBER(E103)),E103&lt;0,NOT(ISNUMBER(K103)),K103&lt;0,AND(M103&lt;&gt;"SIM",M103&lt;&gt;"NÃO")),"",MAX(0,D103-E103))))</x:f>
      </x:c>
      <x:c r="G103" t="str">
        <x:f>IF(A103="","",IF(M103="NÃO",0,IF(OR(OR(COUNTIF($A$5:$A$104,A103)&lt;&gt;1,NOT(ISNUMBER(D103)),D103&lt;0,NOT(ISNUMBER(E103)),E103&lt;0,NOT(ISNUMBER(K103)),K103&lt;0,AND(M103&lt;&gt;"SIM",M103&lt;&gt;"NÃO")),OR(NOT(ISNUMBER(Dashboard!$B$3)),Dashboard!$B$3&lt;=0),COUNTIFS(Alocacoes!$D$5:$D$204,A103,Alocacoes!$J$5:$J$204,"REVISAR DADOS")&gt;0),"",SUMIFS(Alocacoes!$E$5:$E$204,Alocacoes!$D$5:$D$204,A103,Alocacoes!$B$5:$B$204,"&gt;="&amp;Dashboard!$B$3,Alocacoes!$B$5:$B$204,"&lt;"&amp;Dashboard!$D$3+1,Alocacoes!$J$5:$J$204,"VÁLIDA"))))</x:f>
      </x:c>
      <x:c r="H103" s="14">
        <x:f>IF(A103="","",IF(AND(ISNUMBER(F103),ISNUMBER(G103),F103&gt;0),G103/F103,""))</x:f>
      </x:c>
      <x:c r="I103">
        <x:f>IF(A103="","",IF(AND(ISNUMBER(F103),ISNUMBER(G103)),F103-G103,""))</x:f>
      </x:c>
      <x:c r="J103" t="str">
        <x:f>IF(A103="","",IF(M103="NÃO","INATIVO",IF(OR(OR(COUNTIF($A$5:$A$104,A103)&lt;&gt;1,NOT(ISNUMBER(D103)),D103&lt;0,NOT(ISNUMBER(E103)),E103&lt;0,NOT(ISNUMBER(K103)),K103&lt;0,AND(M103&lt;&gt;"SIM",M103&lt;&gt;"NÃO")),NOT(ISNUMBER(G103))),"REVISAR DADOS",IF(F103=0,IF(G103&gt;0,"SOBRECARREGADO","SEM CAPACIDADE"),IF(H103&gt;1,"SOBRECARREGADO",IF(H103&gt;=0.85,"ATENÇÃO",IF(H103&gt;=0.6,"EQUILIBRADO","CAPACIDADE LIVRE")))))))</x:f>
      </x:c>
      <x:c r="K103" s="15"/>
      <x:c r="L103" s="16">
        <x:f>IF(A103="","",IF(AND(ISNUMBER(G103),ISNUMBER(K103),K103&gt;=0),G103*K103,""))</x:f>
      </x:c>
      <x:c r="M103" s="13"/>
    </x:row>
    <x:row r="104">
      <x:c r="A104" s="13"/>
      <x:c r="B104" s="13"/>
      <x:c r="C104" s="13"/>
      <x:c r="D104" s="13"/>
      <x:c r="E104" s="13"/>
      <x:c r="F104" t="str">
        <x:f>IF(A104="","",IF(M104="NÃO",0,IF(OR(COUNTIF($A$5:$A$104,A104)&lt;&gt;1,NOT(ISNUMBER(D104)),D104&lt;0,NOT(ISNUMBER(E104)),E104&lt;0,NOT(ISNUMBER(K104)),K104&lt;0,AND(M104&lt;&gt;"SIM",M104&lt;&gt;"NÃO")),"",MAX(0,D104-E104))))</x:f>
      </x:c>
      <x:c r="G104" t="str">
        <x:f>IF(A104="","",IF(M104="NÃO",0,IF(OR(OR(COUNTIF($A$5:$A$104,A104)&lt;&gt;1,NOT(ISNUMBER(D104)),D104&lt;0,NOT(ISNUMBER(E104)),E104&lt;0,NOT(ISNUMBER(K104)),K104&lt;0,AND(M104&lt;&gt;"SIM",M104&lt;&gt;"NÃO")),OR(NOT(ISNUMBER(Dashboard!$B$3)),Dashboard!$B$3&lt;=0),COUNTIFS(Alocacoes!$D$5:$D$204,A104,Alocacoes!$J$5:$J$204,"REVISAR DADOS")&gt;0),"",SUMIFS(Alocacoes!$E$5:$E$204,Alocacoes!$D$5:$D$204,A104,Alocacoes!$B$5:$B$204,"&gt;="&amp;Dashboard!$B$3,Alocacoes!$B$5:$B$204,"&lt;"&amp;Dashboard!$D$3+1,Alocacoes!$J$5:$J$204,"VÁLIDA"))))</x:f>
      </x:c>
      <x:c r="H104" s="14">
        <x:f>IF(A104="","",IF(AND(ISNUMBER(F104),ISNUMBER(G104),F104&gt;0),G104/F104,""))</x:f>
      </x:c>
      <x:c r="I104">
        <x:f>IF(A104="","",IF(AND(ISNUMBER(F104),ISNUMBER(G104)),F104-G104,""))</x:f>
      </x:c>
      <x:c r="J104" t="str">
        <x:f>IF(A104="","",IF(M104="NÃO","INATIVO",IF(OR(OR(COUNTIF($A$5:$A$104,A104)&lt;&gt;1,NOT(ISNUMBER(D104)),D104&lt;0,NOT(ISNUMBER(E104)),E104&lt;0,NOT(ISNUMBER(K104)),K104&lt;0,AND(M104&lt;&gt;"SIM",M104&lt;&gt;"NÃO")),NOT(ISNUMBER(G104))),"REVISAR DADOS",IF(F104=0,IF(G104&gt;0,"SOBRECARREGADO","SEM CAPACIDADE"),IF(H104&gt;1,"SOBRECARREGADO",IF(H104&gt;=0.85,"ATENÇÃO",IF(H104&gt;=0.6,"EQUILIBRADO","CAPACIDADE LIVRE")))))))</x:f>
      </x:c>
      <x:c r="K104" s="15"/>
      <x:c r="L104" s="16">
        <x:f>IF(A104="","",IF(AND(ISNUMBER(G104),ISNUMBER(K104),K104&gt;=0),G104*K104,""))</x:f>
      </x:c>
      <x:c r="M104" s="13"/>
    </x:row>
  </x:sheetData>
  <x:mergeCells>
    <x:mergeCell ref="A1:M1"/>
    <x:mergeCell ref="A2:M2"/>
  </x:mergeCells>
  <x:conditionalFormatting sqref="J5:J104">
    <x:cfRule type="containsText" dxfId="0" priority="1" operator="containsText" text="SOBRECARREGADO"/>
    <x:cfRule type="containsText" dxfId="1" priority="2" operator="containsText" text="ATENÇÃO"/>
    <x:cfRule type="containsText" dxfId="2" priority="3" operator="containsText" text="EQUILIBRADO"/>
    <x:cfRule type="containsText" dxfId="3" priority="4" operator="containsText" text="CAPACIDADE LIVRE"/>
  </x:conditionalFormatting>
  <x:dataValidations count="1">
    <x:dataValidation type="list" sqref="M5:M104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624d0e0b504ed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32" hidden="0" customWidth="1"/>
    <x:col min="4" max="4" width="17" hidden="0" customWidth="1"/>
    <x:col min="5" max="5" width="13" hidden="0" customWidth="1"/>
    <x:col min="6" max="6" width="21" hidden="0" customWidth="1"/>
    <x:col min="7" max="7" width="14" hidden="0" customWidth="1"/>
    <x:col min="8" max="8" width="14" hidden="0" customWidth="1"/>
    <x:col min="9" max="9" width="17" hidden="0" customWidth="1"/>
    <x:col min="10" max="10" width="17" hidden="0" customWidth="1"/>
    <x:col min="11" max="11" width="14" hidden="0" customWidth="1"/>
    <x:col min="12" max="12" width="17" hidden="0" customWidth="1"/>
    <x:col min="13" max="13" width="21" hidden="0" customWidth="1"/>
    <x:col min="14" max="14" width="19" hidden="0" customWidth="1"/>
    <x:col min="15" max="15" width="19" hidden="0" customWidth="1"/>
    <x:col min="16" max="16" width="25" hidden="0" customWidth="1"/>
    <x:col min="17" max="17" width="30" hidden="0" customWidth="1"/>
  </x:cols>
  <x:sheetData>
    <x:row r="1" ht="34" customHeight="1">
      <x:c r="A1" s="3" t="str">
        <x:v>CARTEIRA DE DEMANDAS</x:v>
      </x:c>
      <x:c r="B1" s="3" t="str">
        <x:v>CARTEIRA DE DEMANDAS</x:v>
      </x:c>
      <x:c r="C1" s="3" t="str">
        <x:v>CARTEIRA DE DEMANDAS</x:v>
      </x:c>
      <x:c r="D1" s="3" t="str">
        <x:v>CARTEIRA DE DEMANDAS</x:v>
      </x:c>
      <x:c r="E1" s="3" t="str">
        <x:v>CARTEIRA DE DEMANDAS</x:v>
      </x:c>
      <x:c r="F1" s="3" t="str">
        <x:v>CARTEIRA DE DEMANDAS</x:v>
      </x:c>
      <x:c r="G1" s="3" t="str">
        <x:v>CARTEIRA DE DEMANDAS</x:v>
      </x:c>
      <x:c r="H1" s="3" t="str">
        <x:v>CARTEIRA DE DEMANDAS</x:v>
      </x:c>
      <x:c r="I1" s="3" t="str">
        <x:v>CARTEIRA DE DEMANDAS</x:v>
      </x:c>
      <x:c r="J1" s="3" t="str">
        <x:v>CARTEIRA DE DEMANDAS</x:v>
      </x:c>
      <x:c r="K1" s="3" t="str">
        <x:v>CARTEIRA DE DEMANDAS</x:v>
      </x:c>
      <x:c r="L1" s="3" t="str">
        <x:v>CARTEIRA DE DEMANDAS</x:v>
      </x:c>
      <x:c r="M1" s="3" t="str">
        <x:v>CARTEIRA DE DEMANDAS</x:v>
      </x:c>
      <x:c r="N1" s="3" t="str">
        <x:v>CARTEIRA DE DEMANDAS</x:v>
      </x:c>
      <x:c r="O1" s="3" t="str">
        <x:v>CARTEIRA DE DEMANDAS</x:v>
      </x:c>
      <x:c r="P1" s="3" t="str">
        <x:v>CARTEIRA DE DEMANDAS</x:v>
      </x:c>
      <x:c r="Q1" s="3" t="str">
        <x:v>CARTEIRA DE DEMANDAS</x:v>
      </x:c>
    </x:row>
    <x:row r="2">
      <x:c r="A2" s="6" t="str">
        <x:v>Cadastre projetos e entregas. Horas restantes, horas alocadas, saldo de cobertura e alertas de prazo são automáticos.</x:v>
      </x:c>
      <x:c r="B2" s="6" t="str">
        <x:v>Cadastre projetos e entregas. Horas restantes, horas alocadas, lacuna de capacidade e alertas de prazo são automáticos.</x:v>
      </x:c>
      <x:c r="C2" s="6" t="str">
        <x:v>Cadastre projetos e entregas. Horas restantes, horas alocadas, lacuna de capacidade e alertas de prazo são automáticos.</x:v>
      </x:c>
      <x:c r="D2" s="6" t="str">
        <x:v>Cadastre projetos e entregas. Horas restantes, horas alocadas, lacuna de capacidade e alertas de prazo são automáticos.</x:v>
      </x:c>
      <x:c r="E2" s="6" t="str">
        <x:v>Cadastre projetos e entregas. Horas restantes, horas alocadas, lacuna de capacidade e alertas de prazo são automáticos.</x:v>
      </x:c>
      <x:c r="F2" s="6" t="str">
        <x:v>Cadastre projetos e entregas. Horas restantes, horas alocadas, lacuna de capacidade e alertas de prazo são automáticos.</x:v>
      </x:c>
      <x:c r="G2" s="6" t="str">
        <x:v>Cadastre projetos e entregas. Horas restantes, horas alocadas, lacuna de capacidade e alertas de prazo são automáticos.</x:v>
      </x:c>
      <x:c r="H2" s="6" t="str">
        <x:v>Cadastre projetos e entregas. Horas restantes, horas alocadas, lacuna de capacidade e alertas de prazo são automáticos.</x:v>
      </x:c>
      <x:c r="I2" s="6" t="str">
        <x:v>Cadastre projetos e entregas. Horas restantes, horas alocadas, lacuna de capacidade e alertas de prazo são automáticos.</x:v>
      </x:c>
      <x:c r="J2" s="6" t="str">
        <x:v>Cadastre projetos e entregas. Horas restantes, horas alocadas, lacuna de capacidade e alertas de prazo são automáticos.</x:v>
      </x:c>
      <x:c r="K2" s="6" t="str">
        <x:v>Cadastre projetos e entregas. Horas restantes, horas alocadas, lacuna de capacidade e alertas de prazo são automáticos.</x:v>
      </x:c>
      <x:c r="L2" s="6" t="str">
        <x:v>Cadastre projetos e entregas. Horas restantes, horas alocadas, lacuna de capacidade e alertas de prazo são automáticos.</x:v>
      </x:c>
      <x:c r="M2" s="6" t="str">
        <x:v>Cadastre projetos e entregas. Horas restantes, horas alocadas, lacuna de capacidade e alertas de prazo são automáticos.</x:v>
      </x:c>
      <x:c r="N2" s="6" t="str">
        <x:v>Cadastre projetos e entregas. Horas restantes, horas alocadas, lacuna de capacidade e alertas de prazo são automáticos.</x:v>
      </x:c>
      <x:c r="O2" s="6" t="str">
        <x:v>Cadastre projetos e entregas. Horas restantes, horas alocadas, lacuna de capacidade e alertas de prazo são automáticos.</x:v>
      </x:c>
      <x:c r="P2" s="6" t="str">
        <x:v>Cadastre projetos e entregas. Horas restantes, horas alocadas, lacuna de capacidade e alertas de prazo são automáticos.</x:v>
      </x:c>
      <x:c r="Q2" s="6" t="str">
        <x:v>Cadastre projetos e entregas. Horas restantes, horas alocadas, lacuna de capacidade e alertas de prazo são automáticos.</x:v>
      </x:c>
    </x:row>
    <x:row r="4" ht="38" customHeight="1">
      <x:c r="A4" s="12" t="str">
        <x:v>ID demanda</x:v>
      </x:c>
      <x:c r="B4" s="12" t="str">
        <x:v>Projeto/Cliente</x:v>
      </x:c>
      <x:c r="C4" s="12" t="str">
        <x:v>Entrega</x:v>
      </x:c>
      <x:c r="D4" s="12" t="str">
        <x:v>Área</x:v>
      </x:c>
      <x:c r="E4" s="12" t="str">
        <x:v>Prioridade</x:v>
      </x:c>
      <x:c r="F4" s="12" t="str">
        <x:v>Responsável principal</x:v>
      </x:c>
      <x:c r="G4" s="12" t="str">
        <x:v>Data início</x:v>
      </x:c>
      <x:c r="H4" s="12" t="str">
        <x:v>Prazo</x:v>
      </x:c>
      <x:c r="I4" s="12" t="str">
        <x:v>Status</x:v>
      </x:c>
      <x:c r="J4" s="12" t="str">
        <x:v>Horas estimadas</x:v>
      </x:c>
      <x:c r="K4" s="12" t="str">
        <x:v>% concluído</x:v>
      </x:c>
      <x:c r="L4" s="12" t="str">
        <x:v>Horas restantes</x:v>
      </x:c>
      <x:c r="M4" s="12" t="str">
        <x:v>Horas alocadas no período</x:v>
      </x:c>
      <x:c r="N4" s="12" t="str">
        <x:v>Saldo de cobertura (h)</x:v>
      </x:c>
      <x:c r="O4" s="12" t="str">
        <x:v>Situação do prazo</x:v>
      </x:c>
      <x:c r="P4" s="12" t="str">
        <x:v>Dependência</x:v>
      </x:c>
      <x:c r="Q4" s="12" t="str">
        <x:v>Observações</x:v>
      </x:c>
    </x:row>
    <x:row r="5">
      <x:c r="A5" s="13" t="str">
        <x:v>DEM-001</x:v>
      </x:c>
      <x:c r="B5" s="13" t="str">
        <x:v>Fechamento Setembro</x:v>
      </x:c>
      <x:c r="C5" s="13" t="str">
        <x:v>Consolidar resultado gerencial</x:v>
      </x:c>
      <x:c r="D5" s="13" t="str">
        <x:v>Financeiro</x:v>
      </x:c>
      <x:c r="E5" s="13" t="str">
        <x:v>Alta</x:v>
      </x:c>
      <x:c r="F5" s="13" t="str">
        <x:v>Ana Lima</x:v>
      </x:c>
      <x:c r="G5" s="17" t="n">
        <x:v>46286</x:v>
      </x:c>
      <x:c r="H5" s="17" t="n">
        <x:v>46290</x:v>
      </x:c>
      <x:c r="I5" s="13" t="str">
        <x:v>Em andamento</x:v>
      </x:c>
      <x:c r="J5" s="13" t="n">
        <x:v>40</x:v>
      </x:c>
      <x:c r="K5" s="18" t="n">
        <x:v>0.55</x:v>
      </x:c>
      <x:c r="L5" s="19" t="n">
        <x:f>IF(A5="","",IF(OR(I5="Concluída",I5="Cancelada"),0,IF(OR(NOT(ISNUMBER(J5)),J5&lt;0,NOT(ISNUMBER(K5)),K5&lt;0,K5&gt;1),"",J5*(1-K5))))</x:f>
        <x:v>18</x:v>
      </x:c>
      <x:c r="M5" s="19" t="n">
        <x:f>IF(A5="","",IF(I5="Cancelada",0,IF(OR(OR(NOT(ISNUMBER(Dashboard!$B$3)),Dashboard!$B$3&lt;=0),COUNTIFS(Alocacoes!$C$5:$C$204,A5,Alocacoes!$J$5:$J$204,"REVISAR DADOS")&gt;0),"",SUMIFS(Alocacoes!$E$5:$E$204,Alocacoes!$C$5:$C$204,A5,Alocacoes!$B$5:$B$204,"&gt;="&amp;Dashboard!$B$3,Alocacoes!$B$5:$B$204,"&lt;"&amp;Dashboard!$D$3+1,Alocacoes!$J$5:$J$204,"VÁLIDA"))))</x:f>
        <x:v>37</x:v>
      </x:c>
      <x:c r="N5" s="19" t="n">
        <x:f>IF(A5="","",IF(AND(ISNUMBER(L5),ISNUMBER(M5)),L5-M5,""))</x:f>
        <x:v>-19</x:v>
      </x:c>
      <x:c r="O5" t="str">
        <x:f>IF(A5="","",IF(I5="Cancelada","CANCELADA",IF(I5="Concluída","CONCLUÍDA",IF(OR(COUNTIF($A$5:$A$204,A5)&lt;&gt;1,NOT(ISNUMBER(L5)),NOT(ISNUMBER(M5)),NOT(ISNUMBER(G5)),NOT(ISNUMBER(H5)),H5&lt;G5,OR(NOT(ISNUMBER(Dashboard!$B$3)),Dashboard!$B$3&lt;=0)),"REVISAR DADOS",IF(H5&lt;Dashboard!$B$3,"ATRASADA",IF(H5-Dashboard!$B$3&lt;=3,"VENCE EM 3 DIAS","NO PRAZO"))))))</x:f>
        <x:v>VENCE EM 3 DIAS</x:v>
      </x:c>
      <x:c r="P5" s="13" t="str">
        <x:v>Receber extratos</x:v>
      </x:c>
      <x:c r="Q5" s="13" t="str">
        <x:v>Revisão com diretoria</x:v>
      </x:c>
    </x:row>
    <x:row r="6">
      <x:c r="A6" s="13" t="str">
        <x:v>DEM-002</x:v>
      </x:c>
      <x:c r="B6" s="13" t="str">
        <x:v>Projeto Logística</x:v>
      </x:c>
      <x:c r="C6" s="13" t="str">
        <x:v>Redesenhar fluxo de expedição</x:v>
      </x:c>
      <x:c r="D6" s="13" t="str">
        <x:v>Operações</x:v>
      </x:c>
      <x:c r="E6" s="13" t="str">
        <x:v>Crítica</x:v>
      </x:c>
      <x:c r="F6" s="13" t="str">
        <x:v>Bruno Reis</x:v>
      </x:c>
      <x:c r="G6" s="17" t="n">
        <x:v>46280</x:v>
      </x:c>
      <x:c r="H6" s="17" t="n">
        <x:v>46291</x:v>
      </x:c>
      <x:c r="I6" s="13" t="str">
        <x:v>Em andamento</x:v>
      </x:c>
      <x:c r="J6" s="13" t="n">
        <x:v>60</x:v>
      </x:c>
      <x:c r="K6" s="18" t="n">
        <x:v>0.45</x:v>
      </x:c>
      <x:c r="L6" s="19" t="n">
        <x:f>IF(A6="","",IF(OR(I6="Concluída",I6="Cancelada"),0,IF(OR(NOT(ISNUMBER(J6)),J6&lt;0,NOT(ISNUMBER(K6)),K6&lt;0,K6&gt;1),"",J6*(1-K6))))</x:f>
        <x:v>33</x:v>
      </x:c>
      <x:c r="M6" s="19" t="n">
        <x:f>IF(A6="","",IF(I6="Cancelada",0,IF(OR(OR(NOT(ISNUMBER(Dashboard!$B$3)),Dashboard!$B$3&lt;=0),COUNTIFS(Alocacoes!$C$5:$C$204,A6,Alocacoes!$J$5:$J$204,"REVISAR DADOS")&gt;0),"",SUMIFS(Alocacoes!$E$5:$E$204,Alocacoes!$C$5:$C$204,A6,Alocacoes!$B$5:$B$204,"&gt;="&amp;Dashboard!$B$3,Alocacoes!$B$5:$B$204,"&lt;"&amp;Dashboard!$D$3+1,Alocacoes!$J$5:$J$204,"VÁLIDA"))))</x:f>
        <x:v>20</x:v>
      </x:c>
      <x:c r="N6" s="19" t="n">
        <x:f>IF(A6="","",IF(AND(ISNUMBER(L6),ISNUMBER(M6)),L6-M6,""))</x:f>
        <x:v>13</x:v>
      </x:c>
      <x:c r="O6" t="str">
        <x:f>IF(A6="","",IF(I6="Cancelada","CANCELADA",IF(I6="Concluída","CONCLUÍDA",IF(OR(COUNTIF($A$5:$A$204,A6)&lt;&gt;1,NOT(ISNUMBER(L6)),NOT(ISNUMBER(M6)),NOT(ISNUMBER(G6)),NOT(ISNUMBER(H6)),H6&lt;G6,OR(NOT(ISNUMBER(Dashboard!$B$3)),Dashboard!$B$3&lt;=0)),"REVISAR DADOS",IF(H6&lt;Dashboard!$B$3,"ATRASADA",IF(H6-Dashboard!$B$3&lt;=3,"VENCE EM 3 DIAS","NO PRAZO"))))))</x:f>
        <x:v>NO PRAZO</x:v>
      </x:c>
      <x:c r="P6" s="13" t="str">
        <x:v>Validação de layout</x:v>
      </x:c>
      <x:c r="Q6" s="13" t="str">
        <x:v>Impacta produtividade</x:v>
      </x:c>
    </x:row>
    <x:row r="7">
      <x:c r="A7" s="13" t="str">
        <x:v>DEM-003</x:v>
      </x:c>
      <x:c r="B7" s="13" t="str">
        <x:v>Recrutamento</x:v>
      </x:c>
      <x:c r="C7" s="13" t="str">
        <x:v>Fechar vaga administrativa</x:v>
      </x:c>
      <x:c r="D7" s="13" t="str">
        <x:v>RH</x:v>
      </x:c>
      <x:c r="E7" s="13" t="str">
        <x:v>Alta</x:v>
      </x:c>
      <x:c r="F7" s="13" t="str">
        <x:v>Carla Souza</x:v>
      </x:c>
      <x:c r="G7" s="17" t="n">
        <x:v>46283</x:v>
      </x:c>
      <x:c r="H7" s="17" t="n">
        <x:v>46293</x:v>
      </x:c>
      <x:c r="I7" s="13" t="str">
        <x:v>Em andamento</x:v>
      </x:c>
      <x:c r="J7" s="13" t="n">
        <x:v>28</x:v>
      </x:c>
      <x:c r="K7" s="18" t="n">
        <x:v>0.5</x:v>
      </x:c>
      <x:c r="L7" s="19" t="n">
        <x:f>IF(A7="","",IF(OR(I7="Concluída",I7="Cancelada"),0,IF(OR(NOT(ISNUMBER(J7)),J7&lt;0,NOT(ISNUMBER(K7)),K7&lt;0,K7&gt;1),"",J7*(1-K7))))</x:f>
        <x:v>14</x:v>
      </x:c>
      <x:c r="M7" s="19" t="n">
        <x:f>IF(A7="","",IF(I7="Cancelada",0,IF(OR(OR(NOT(ISNUMBER(Dashboard!$B$3)),Dashboard!$B$3&lt;=0),COUNTIFS(Alocacoes!$C$5:$C$204,A7,Alocacoes!$J$5:$J$204,"REVISAR DADOS")&gt;0),"",SUMIFS(Alocacoes!$E$5:$E$204,Alocacoes!$C$5:$C$204,A7,Alocacoes!$B$5:$B$204,"&gt;="&amp;Dashboard!$B$3,Alocacoes!$B$5:$B$204,"&lt;"&amp;Dashboard!$D$3+1,Alocacoes!$J$5:$J$204,"VÁLIDA"))))</x:f>
        <x:v>15</x:v>
      </x:c>
      <x:c r="N7" s="19" t="n">
        <x:f>IF(A7="","",IF(AND(ISNUMBER(L7),ISNUMBER(M7)),L7-M7,""))</x:f>
        <x:v>-1</x:v>
      </x:c>
      <x:c r="O7" t="str">
        <x:f>IF(A7="","",IF(I7="Cancelada","CANCELADA",IF(I7="Concluída","CONCLUÍDA",IF(OR(COUNTIF($A$5:$A$204,A7)&lt;&gt;1,NOT(ISNUMBER(L7)),NOT(ISNUMBER(M7)),NOT(ISNUMBER(G7)),NOT(ISNUMBER(H7)),H7&lt;G7,OR(NOT(ISNUMBER(Dashboard!$B$3)),Dashboard!$B$3&lt;=0)),"REVISAR DADOS",IF(H7&lt;Dashboard!$B$3,"ATRASADA",IF(H7-Dashboard!$B$3&lt;=3,"VENCE EM 3 DIAS","NO PRAZO"))))))</x:f>
        <x:v>NO PRAZO</x:v>
      </x:c>
      <x:c r="P7" s="13" t="str">
        <x:v>Agenda do gestor</x:v>
      </x:c>
      <x:c r="Q7" s="13" t="str">
        <x:v>Duas finalistas</x:v>
      </x:c>
    </x:row>
    <x:row r="8">
      <x:c r="A8" s="13" t="str">
        <x:v>DEM-004</x:v>
      </x:c>
      <x:c r="B8" s="13" t="str">
        <x:v>Portal Interno</x:v>
      </x:c>
      <x:c r="C8" s="13" t="str">
        <x:v>Entregar módulo de solicitações</x:v>
      </x:c>
      <x:c r="D8" s="13" t="str">
        <x:v>Tecnologia</x:v>
      </x:c>
      <x:c r="E8" s="13" t="str">
        <x:v>Crítica</x:v>
      </x:c>
      <x:c r="F8" s="13" t="str">
        <x:v>Diego Alves</x:v>
      </x:c>
      <x:c r="G8" s="17" t="n">
        <x:v>46275</x:v>
      </x:c>
      <x:c r="H8" s="17" t="n">
        <x:v>46289</x:v>
      </x:c>
      <x:c r="I8" s="13" t="str">
        <x:v>Em andamento</x:v>
      </x:c>
      <x:c r="J8" s="13" t="n">
        <x:v>80</x:v>
      </x:c>
      <x:c r="K8" s="18" t="n">
        <x:v>0.7</x:v>
      </x:c>
      <x:c r="L8" s="19" t="n">
        <x:f>IF(A8="","",IF(OR(I8="Concluída",I8="Cancelada"),0,IF(OR(NOT(ISNUMBER(J8)),J8&lt;0,NOT(ISNUMBER(K8)),K8&lt;0,K8&gt;1),"",J8*(1-K8))))</x:f>
        <x:v>24.000000000000004</x:v>
      </x:c>
      <x:c r="M8" s="19" t="n">
        <x:f>IF(A8="","",IF(I8="Cancelada",0,IF(OR(OR(NOT(ISNUMBER(Dashboard!$B$3)),Dashboard!$B$3&lt;=0),COUNTIFS(Alocacoes!$C$5:$C$204,A8,Alocacoes!$J$5:$J$204,"REVISAR DADOS")&gt;0),"",SUMIFS(Alocacoes!$E$5:$E$204,Alocacoes!$C$5:$C$204,A8,Alocacoes!$B$5:$B$204,"&gt;="&amp;Dashboard!$B$3,Alocacoes!$B$5:$B$204,"&lt;"&amp;Dashboard!$D$3+1,Alocacoes!$J$5:$J$204,"VÁLIDA"))))</x:f>
        <x:v>16</x:v>
      </x:c>
      <x:c r="N8" s="19" t="n">
        <x:f>IF(A8="","",IF(AND(ISNUMBER(L8),ISNUMBER(M8)),L8-M8,""))</x:f>
        <x:v>8.000000000000004</x:v>
      </x:c>
      <x:c r="O8" t="str">
        <x:f>IF(A8="","",IF(I8="Cancelada","CANCELADA",IF(I8="Concluída","CONCLUÍDA",IF(OR(COUNTIF($A$5:$A$204,A8)&lt;&gt;1,NOT(ISNUMBER(L8)),NOT(ISNUMBER(M8)),NOT(ISNUMBER(G8)),NOT(ISNUMBER(H8)),H8&lt;G8,OR(NOT(ISNUMBER(Dashboard!$B$3)),Dashboard!$B$3&lt;=0)),"REVISAR DADOS",IF(H8&lt;Dashboard!$B$3,"ATRASADA",IF(H8-Dashboard!$B$3&lt;=3,"VENCE EM 3 DIAS","NO PRAZO"))))))</x:f>
        <x:v>VENCE EM 3 DIAS</x:v>
      </x:c>
      <x:c r="P8" s="13" t="str">
        <x:v>Teste de integração</x:v>
      </x:c>
      <x:c r="Q8" s="13" t="str">
        <x:v>Prazo contratual</x:v>
      </x:c>
    </x:row>
    <x:row r="9">
      <x:c r="A9" s="13" t="str">
        <x:v>DEM-005</x:v>
      </x:c>
      <x:c r="B9" s="13" t="str">
        <x:v>Campanha Outubro</x:v>
      </x:c>
      <x:c r="C9" s="13" t="str">
        <x:v>Criar materiais e calendário</x:v>
      </x:c>
      <x:c r="D9" s="13" t="str">
        <x:v>Marketing</x:v>
      </x:c>
      <x:c r="E9" s="13" t="str">
        <x:v>Média</x:v>
      </x:c>
      <x:c r="F9" s="13" t="str">
        <x:v>Elisa Moraes</x:v>
      </x:c>
      <x:c r="G9" s="17" t="n">
        <x:v>46285</x:v>
      </x:c>
      <x:c r="H9" s="17" t="n">
        <x:v>46295</x:v>
      </x:c>
      <x:c r="I9" s="13" t="str">
        <x:v>Em andamento</x:v>
      </x:c>
      <x:c r="J9" s="13" t="n">
        <x:v>36</x:v>
      </x:c>
      <x:c r="K9" s="18" t="n">
        <x:v>0.4</x:v>
      </x:c>
      <x:c r="L9" s="19" t="n">
        <x:f>IF(A9="","",IF(OR(I9="Concluída",I9="Cancelada"),0,IF(OR(NOT(ISNUMBER(J9)),J9&lt;0,NOT(ISNUMBER(K9)),K9&lt;0,K9&gt;1),"",J9*(1-K9))))</x:f>
        <x:v>21.599999999999998</x:v>
      </x:c>
      <x:c r="M9" s="19" t="n">
        <x:f>IF(A9="","",IF(I9="Cancelada",0,IF(OR(OR(NOT(ISNUMBER(Dashboard!$B$3)),Dashboard!$B$3&lt;=0),COUNTIFS(Alocacoes!$C$5:$C$204,A9,Alocacoes!$J$5:$J$204,"REVISAR DADOS")&gt;0),"",SUMIFS(Alocacoes!$E$5:$E$204,Alocacoes!$C$5:$C$204,A9,Alocacoes!$B$5:$B$204,"&gt;="&amp;Dashboard!$B$3,Alocacoes!$B$5:$B$204,"&lt;"&amp;Dashboard!$D$3+1,Alocacoes!$J$5:$J$204,"VÁLIDA"))))</x:f>
        <x:v>20</x:v>
      </x:c>
      <x:c r="N9" s="19" t="n">
        <x:f>IF(A9="","",IF(AND(ISNUMBER(L9),ISNUMBER(M9)),L9-M9,""))</x:f>
        <x:v>1.5999999999999979</x:v>
      </x:c>
      <x:c r="O9" t="str">
        <x:f>IF(A9="","",IF(I9="Cancelada","CANCELADA",IF(I9="Concluída","CONCLUÍDA",IF(OR(COUNTIF($A$5:$A$204,A9)&lt;&gt;1,NOT(ISNUMBER(L9)),NOT(ISNUMBER(M9)),NOT(ISNUMBER(G9)),NOT(ISNUMBER(H9)),H9&lt;G9,OR(NOT(ISNUMBER(Dashboard!$B$3)),Dashboard!$B$3&lt;=0)),"REVISAR DADOS",IF(H9&lt;Dashboard!$B$3,"ATRASADA",IF(H9-Dashboard!$B$3&lt;=3,"VENCE EM 3 DIAS","NO PRAZO"))))))</x:f>
        <x:v>NO PRAZO</x:v>
      </x:c>
      <x:c r="P9" s="13" t="str">
        <x:v>Aprovação comercial</x:v>
      </x:c>
      <x:c r="Q9" s="13" t="str">
        <x:v>Cinco peças</x:v>
      </x:c>
    </x:row>
    <x:row r="10">
      <x:c r="A10" s="13" t="str">
        <x:v>DEM-006</x:v>
      </x:c>
      <x:c r="B10" s="13" t="str">
        <x:v>Prospecção Q4</x:v>
      </x:c>
      <x:c r="C10" s="13" t="str">
        <x:v>Preparar carteira prioritária</x:v>
      </x:c>
      <x:c r="D10" s="13" t="str">
        <x:v>Comercial</x:v>
      </x:c>
      <x:c r="E10" s="13" t="str">
        <x:v>Alta</x:v>
      </x:c>
      <x:c r="F10" s="13" t="str">
        <x:v>Fábio Nunes</x:v>
      </x:c>
      <x:c r="G10" s="17" t="n">
        <x:v>46284</x:v>
      </x:c>
      <x:c r="H10" s="17" t="n">
        <x:v>46292</x:v>
      </x:c>
      <x:c r="I10" s="13" t="str">
        <x:v>Em andamento</x:v>
      </x:c>
      <x:c r="J10" s="13" t="n">
        <x:v>42</x:v>
      </x:c>
      <x:c r="K10" s="18" t="n">
        <x:v>0.35</x:v>
      </x:c>
      <x:c r="L10" s="19" t="n">
        <x:f>IF(A10="","",IF(OR(I10="Concluída",I10="Cancelada"),0,IF(OR(NOT(ISNUMBER(J10)),J10&lt;0,NOT(ISNUMBER(K10)),K10&lt;0,K10&gt;1),"",J10*(1-K10))))</x:f>
        <x:v>27.3</x:v>
      </x:c>
      <x:c r="M10" s="19" t="n">
        <x:f>IF(A10="","",IF(I10="Cancelada",0,IF(OR(OR(NOT(ISNUMBER(Dashboard!$B$3)),Dashboard!$B$3&lt;=0),COUNTIFS(Alocacoes!$C$5:$C$204,A10,Alocacoes!$J$5:$J$204,"REVISAR DADOS")&gt;0),"",SUMIFS(Alocacoes!$E$5:$E$204,Alocacoes!$C$5:$C$204,A10,Alocacoes!$B$5:$B$204,"&gt;="&amp;Dashboard!$B$3,Alocacoes!$B$5:$B$204,"&lt;"&amp;Dashboard!$D$3+1,Alocacoes!$J$5:$J$204,"VÁLIDA"))))</x:f>
        <x:v>18</x:v>
      </x:c>
      <x:c r="N10" s="19" t="n">
        <x:f>IF(A10="","",IF(AND(ISNUMBER(L10),ISNUMBER(M10)),L10-M10,""))</x:f>
        <x:v>9.3</x:v>
      </x:c>
      <x:c r="O10" t="str">
        <x:f>IF(A10="","",IF(I10="Cancelada","CANCELADA",IF(I10="Concluída","CONCLUÍDA",IF(OR(COUNTIF($A$5:$A$204,A10)&lt;&gt;1,NOT(ISNUMBER(L10)),NOT(ISNUMBER(M10)),NOT(ISNUMBER(G10)),NOT(ISNUMBER(H10)),H10&lt;G10,OR(NOT(ISNUMBER(Dashboard!$B$3)),Dashboard!$B$3&lt;=0)),"REVISAR DADOS",IF(H10&lt;Dashboard!$B$3,"ATRASADA",IF(H10-Dashboard!$B$3&lt;=3,"VENCE EM 3 DIAS","NO PRAZO"))))))</x:f>
        <x:v>NO PRAZO</x:v>
      </x:c>
      <x:c r="P10" s="13" t="str">
        <x:v>Atualizar CRM</x:v>
      </x:c>
      <x:c r="Q10" s="13" t="str">
        <x:v>Segmentar clientes</x:v>
      </x:c>
    </x:row>
    <x:row r="11">
      <x:c r="A11" s="13" t="str">
        <x:v>DEM-007</x:v>
      </x:c>
      <x:c r="B11" s="13" t="str">
        <x:v>Auditoria Interna</x:v>
      </x:c>
      <x:c r="C11" s="13" t="str">
        <x:v>Organizar evidências</x:v>
      </x:c>
      <x:c r="D11" s="13" t="str">
        <x:v>Operações</x:v>
      </x:c>
      <x:c r="E11" s="13" t="str">
        <x:v>Alta</x:v>
      </x:c>
      <x:c r="F11" s="13" t="str">
        <x:v>Bruno Reis</x:v>
      </x:c>
      <x:c r="G11" s="17" t="n">
        <x:v>46287</x:v>
      </x:c>
      <x:c r="H11" s="17" t="n">
        <x:v>46294</x:v>
      </x:c>
      <x:c r="I11" s="13" t="str">
        <x:v>Não iniciada</x:v>
      </x:c>
      <x:c r="J11" s="13" t="n">
        <x:v>24</x:v>
      </x:c>
      <x:c r="K11" s="18" t="n">
        <x:v>0</x:v>
      </x:c>
      <x:c r="L11" s="19" t="n">
        <x:f>IF(A11="","",IF(OR(I11="Concluída",I11="Cancelada"),0,IF(OR(NOT(ISNUMBER(J11)),J11&lt;0,NOT(ISNUMBER(K11)),K11&lt;0,K11&gt;1),"",J11*(1-K11))))</x:f>
        <x:v>24</x:v>
      </x:c>
      <x:c r="M11" s="19" t="n">
        <x:f>IF(A11="","",IF(I11="Cancelada",0,IF(OR(OR(NOT(ISNUMBER(Dashboard!$B$3)),Dashboard!$B$3&lt;=0),COUNTIFS(Alocacoes!$C$5:$C$204,A11,Alocacoes!$J$5:$J$204,"REVISAR DADOS")&gt;0),"",SUMIFS(Alocacoes!$E$5:$E$204,Alocacoes!$C$5:$C$204,A11,Alocacoes!$B$5:$B$204,"&gt;="&amp;Dashboard!$B$3,Alocacoes!$B$5:$B$204,"&lt;"&amp;Dashboard!$D$3+1,Alocacoes!$J$5:$J$204,"VÁLIDA"))))</x:f>
        <x:v>18</x:v>
      </x:c>
      <x:c r="N11" s="19" t="n">
        <x:f>IF(A11="","",IF(AND(ISNUMBER(L11),ISNUMBER(M11)),L11-M11,""))</x:f>
        <x:v>6</x:v>
      </x:c>
      <x:c r="O11" t="str">
        <x:f>IF(A11="","",IF(I11="Cancelada","CANCELADA",IF(I11="Concluída","CONCLUÍDA",IF(OR(COUNTIF($A$5:$A$204,A11)&lt;&gt;1,NOT(ISNUMBER(L11)),NOT(ISNUMBER(M11)),NOT(ISNUMBER(G11)),NOT(ISNUMBER(H11)),H11&lt;G11,OR(NOT(ISNUMBER(Dashboard!$B$3)),Dashboard!$B$3&lt;=0)),"REVISAR DADOS",IF(H11&lt;Dashboard!$B$3,"ATRASADA",IF(H11-Dashboard!$B$3&lt;=3,"VENCE EM 3 DIAS","NO PRAZO"))))))</x:f>
        <x:v>NO PRAZO</x:v>
      </x:c>
      <x:c r="P11" s="13" t="str">
        <x:v>Documentos das áreas</x:v>
      </x:c>
      <x:c r="Q11" s="13" t="str">
        <x:v>Checklist definido</x:v>
      </x:c>
    </x:row>
    <x:row r="12">
      <x:c r="A12" s="13" t="str">
        <x:v>DEM-008</x:v>
      </x:c>
      <x:c r="B12" s="13" t="str">
        <x:v>Pesquisa de Clima</x:v>
      </x:c>
      <x:c r="C12" s="13" t="str">
        <x:v>Consolidar respostas</x:v>
      </x:c>
      <x:c r="D12" s="13" t="str">
        <x:v>RH</x:v>
      </x:c>
      <x:c r="E12" s="13" t="str">
        <x:v>Média</x:v>
      </x:c>
      <x:c r="F12" s="13" t="str">
        <x:v>Carla Souza</x:v>
      </x:c>
      <x:c r="G12" s="17" t="n">
        <x:v>46288</x:v>
      </x:c>
      <x:c r="H12" s="17" t="n">
        <x:v>46297</x:v>
      </x:c>
      <x:c r="I12" s="13" t="str">
        <x:v>Não iniciada</x:v>
      </x:c>
      <x:c r="J12" s="13" t="n">
        <x:v>18</x:v>
      </x:c>
      <x:c r="K12" s="18" t="n">
        <x:v>0</x:v>
      </x:c>
      <x:c r="L12" s="19" t="n">
        <x:f>IF(A12="","",IF(OR(I12="Concluída",I12="Cancelada"),0,IF(OR(NOT(ISNUMBER(J12)),J12&lt;0,NOT(ISNUMBER(K12)),K12&lt;0,K12&gt;1),"",J12*(1-K12))))</x:f>
        <x:v>18</x:v>
      </x:c>
      <x:c r="M12" s="19" t="n">
        <x:f>IF(A12="","",IF(I12="Cancelada",0,IF(OR(OR(NOT(ISNUMBER(Dashboard!$B$3)),Dashboard!$B$3&lt;=0),COUNTIFS(Alocacoes!$C$5:$C$204,A12,Alocacoes!$J$5:$J$204,"REVISAR DADOS")&gt;0),"",SUMIFS(Alocacoes!$E$5:$E$204,Alocacoes!$C$5:$C$204,A12,Alocacoes!$B$5:$B$204,"&gt;="&amp;Dashboard!$B$3,Alocacoes!$B$5:$B$204,"&lt;"&amp;Dashboard!$D$3+1,Alocacoes!$J$5:$J$204,"VÁLIDA"))))</x:f>
        <x:v>10</x:v>
      </x:c>
      <x:c r="N12" s="19" t="n">
        <x:f>IF(A12="","",IF(AND(ISNUMBER(L12),ISNUMBER(M12)),L12-M12,""))</x:f>
        <x:v>8</x:v>
      </x:c>
      <x:c r="O12" t="str">
        <x:f>IF(A12="","",IF(I12="Cancelada","CANCELADA",IF(I12="Concluída","CONCLUÍDA",IF(OR(COUNTIF($A$5:$A$204,A12)&lt;&gt;1,NOT(ISNUMBER(L12)),NOT(ISNUMBER(M12)),NOT(ISNUMBER(G12)),NOT(ISNUMBER(H12)),H12&lt;G12,OR(NOT(ISNUMBER(Dashboard!$B$3)),Dashboard!$B$3&lt;=0)),"REVISAR DADOS",IF(H12&lt;Dashboard!$B$3,"ATRASADA",IF(H12-Dashboard!$B$3&lt;=3,"VENCE EM 3 DIAS","NO PRAZO"))))))</x:f>
        <x:v>NO PRAZO</x:v>
      </x:c>
      <x:c r="P12" s="13" t="str">
        <x:v>Encerrar coleta</x:v>
      </x:c>
      <x:c r="Q12" s="13" t="str">
        <x:v>Anonimizar dados</x:v>
      </x:c>
    </x:row>
    <x:row r="13">
      <x:c r="A13" s="13" t="str">
        <x:v>DEM-009</x:v>
      </x:c>
      <x:c r="B13" s="13" t="str">
        <x:v>Automação Relatórios</x:v>
      </x:c>
      <x:c r="C13" s="13" t="str">
        <x:v>Criar rotina de atualização</x:v>
      </x:c>
      <x:c r="D13" s="13" t="str">
        <x:v>Tecnologia</x:v>
      </x:c>
      <x:c r="E13" s="13" t="str">
        <x:v>Alta</x:v>
      </x:c>
      <x:c r="F13" s="13" t="str">
        <x:v>Diego Alves</x:v>
      </x:c>
      <x:c r="G13" s="17" t="n">
        <x:v>46287</x:v>
      </x:c>
      <x:c r="H13" s="17" t="n">
        <x:v>46300</x:v>
      </x:c>
      <x:c r="I13" s="13" t="str">
        <x:v>Não iniciada</x:v>
      </x:c>
      <x:c r="J13" s="13" t="n">
        <x:v>50</x:v>
      </x:c>
      <x:c r="K13" s="18" t="n">
        <x:v>0.1</x:v>
      </x:c>
      <x:c r="L13" s="19" t="n">
        <x:f>IF(A13="","",IF(OR(I13="Concluída",I13="Cancelada"),0,IF(OR(NOT(ISNUMBER(J13)),J13&lt;0,NOT(ISNUMBER(K13)),K13&lt;0,K13&gt;1),"",J13*(1-K13))))</x:f>
        <x:v>45</x:v>
      </x:c>
      <x:c r="M13" s="19" t="n">
        <x:f>IF(A13="","",IF(I13="Cancelada",0,IF(OR(OR(NOT(ISNUMBER(Dashboard!$B$3)),Dashboard!$B$3&lt;=0),COUNTIFS(Alocacoes!$C$5:$C$204,A13,Alocacoes!$J$5:$J$204,"REVISAR DADOS")&gt;0),"",SUMIFS(Alocacoes!$E$5:$E$204,Alocacoes!$C$5:$C$204,A13,Alocacoes!$B$5:$B$204,"&gt;="&amp;Dashboard!$B$3,Alocacoes!$B$5:$B$204,"&lt;"&amp;Dashboard!$D$3+1,Alocacoes!$J$5:$J$204,"VÁLIDA"))))</x:f>
        <x:v>17</x:v>
      </x:c>
      <x:c r="N13" s="19" t="n">
        <x:f>IF(A13="","",IF(AND(ISNUMBER(L13),ISNUMBER(M13)),L13-M13,""))</x:f>
        <x:v>28</x:v>
      </x:c>
      <x:c r="O13" t="str">
        <x:f>IF(A13="","",IF(I13="Cancelada","CANCELADA",IF(I13="Concluída","CONCLUÍDA",IF(OR(COUNTIF($A$5:$A$204,A13)&lt;&gt;1,NOT(ISNUMBER(L13)),NOT(ISNUMBER(M13)),NOT(ISNUMBER(G13)),NOT(ISNUMBER(H13)),H13&lt;G13,OR(NOT(ISNUMBER(Dashboard!$B$3)),Dashboard!$B$3&lt;=0)),"REVISAR DADOS",IF(H13&lt;Dashboard!$B$3,"ATRASADA",IF(H13-Dashboard!$B$3&lt;=3,"VENCE EM 3 DIAS","NO PRAZO"))))))</x:f>
        <x:v>NO PRAZO</x:v>
      </x:c>
      <x:c r="P13" s="13" t="str">
        <x:v>Acesso à base</x:v>
      </x:c>
      <x:c r="Q13" s="13" t="str">
        <x:v>Protótipo pronto</x:v>
      </x:c>
    </x:row>
    <x:row r="14">
      <x:c r="A14" s="13" t="str">
        <x:v>DEM-010</x:v>
      </x:c>
      <x:c r="B14" s="13" t="str">
        <x:v>Renovação Contratos</x:v>
      </x:c>
      <x:c r="C14" s="13" t="str">
        <x:v>Revisar propostas comerciais</x:v>
      </x:c>
      <x:c r="D14" s="13" t="str">
        <x:v>Comercial</x:v>
      </x:c>
      <x:c r="E14" s="13" t="str">
        <x:v>Média</x:v>
      </x:c>
      <x:c r="F14" s="13" t="str">
        <x:v>Fábio Nunes</x:v>
      </x:c>
      <x:c r="G14" s="17" t="n">
        <x:v>46286</x:v>
      </x:c>
      <x:c r="H14" s="17" t="n">
        <x:v>46296</x:v>
      </x:c>
      <x:c r="I14" s="13" t="str">
        <x:v>Em andamento</x:v>
      </x:c>
      <x:c r="J14" s="13" t="n">
        <x:v>30</x:v>
      </x:c>
      <x:c r="K14" s="18" t="n">
        <x:v>0.25</x:v>
      </x:c>
      <x:c r="L14" s="19" t="n">
        <x:f>IF(A14="","",IF(OR(I14="Concluída",I14="Cancelada"),0,IF(OR(NOT(ISNUMBER(J14)),J14&lt;0,NOT(ISNUMBER(K14)),K14&lt;0,K14&gt;1),"",J14*(1-K14))))</x:f>
        <x:v>22.5</x:v>
      </x:c>
      <x:c r="M14" s="19" t="n">
        <x:f>IF(A14="","",IF(I14="Cancelada",0,IF(OR(OR(NOT(ISNUMBER(Dashboard!$B$3)),Dashboard!$B$3&lt;=0),COUNTIFS(Alocacoes!$C$5:$C$204,A14,Alocacoes!$J$5:$J$204,"REVISAR DADOS")&gt;0),"",SUMIFS(Alocacoes!$E$5:$E$204,Alocacoes!$C$5:$C$204,A14,Alocacoes!$B$5:$B$204,"&gt;="&amp;Dashboard!$B$3,Alocacoes!$B$5:$B$204,"&lt;"&amp;Dashboard!$D$3+1,Alocacoes!$J$5:$J$204,"VÁLIDA"))))</x:f>
        <x:v>17</x:v>
      </x:c>
      <x:c r="N14" s="19" t="n">
        <x:f>IF(A14="","",IF(AND(ISNUMBER(L14),ISNUMBER(M14)),L14-M14,""))</x:f>
        <x:v>5.5</x:v>
      </x:c>
      <x:c r="O14" t="str">
        <x:f>IF(A14="","",IF(I14="Cancelada","CANCELADA",IF(I14="Concluída","CONCLUÍDA",IF(OR(COUNTIF($A$5:$A$204,A14)&lt;&gt;1,NOT(ISNUMBER(L14)),NOT(ISNUMBER(M14)),NOT(ISNUMBER(G14)),NOT(ISNUMBER(H14)),H14&lt;G14,OR(NOT(ISNUMBER(Dashboard!$B$3)),Dashboard!$B$3&lt;=0)),"REVISAR DADOS",IF(H14&lt;Dashboard!$B$3,"ATRASADA",IF(H14-Dashboard!$B$3&lt;=3,"VENCE EM 3 DIAS","NO PRAZO"))))))</x:f>
        <x:v>NO PRAZO</x:v>
      </x:c>
      <x:c r="P14" s="13" t="str">
        <x:v>Retorno jurídico</x:v>
      </x:c>
      <x:c r="Q14" s="13" t="str">
        <x:v>Três clientes</x:v>
      </x:c>
    </x:row>
    <x:row r="15">
      <x:c r="A15" s="13"/>
      <x:c r="B15" s="13"/>
      <x:c r="C15" s="13"/>
      <x:c r="D15" s="13"/>
      <x:c r="E15" s="13"/>
      <x:c r="F15" s="13"/>
      <x:c r="G15" s="17"/>
      <x:c r="H15" s="17"/>
      <x:c r="I15" s="13"/>
      <x:c r="J15" s="13"/>
      <x:c r="K15" s="18"/>
      <x:c r="L15" s="19" t="str">
        <x:f>IF(A15="","",IF(OR(I15="Concluída",I15="Cancelada"),0,IF(OR(NOT(ISNUMBER(J15)),J15&lt;0,NOT(ISNUMBER(K15)),K15&lt;0,K15&gt;1),"",J15*(1-K15))))</x:f>
      </x:c>
      <x:c r="M15" s="19" t="str">
        <x:f>IF(A15="","",IF(I15="Cancelada",0,IF(OR(OR(NOT(ISNUMBER(Dashboard!$B$3)),Dashboard!$B$3&lt;=0),COUNTIFS(Alocacoes!$C$5:$C$204,A15,Alocacoes!$J$5:$J$204,"REVISAR DADOS")&gt;0),"",SUMIFS(Alocacoes!$E$5:$E$204,Alocacoes!$C$5:$C$204,A15,Alocacoes!$B$5:$B$204,"&gt;="&amp;Dashboard!$B$3,Alocacoes!$B$5:$B$204,"&lt;"&amp;Dashboard!$D$3+1,Alocacoes!$J$5:$J$204,"VÁLIDA"))))</x:f>
      </x:c>
      <x:c r="N15" s="19" t="str">
        <x:f>IF(A15="","",IF(AND(ISNUMBER(L15),ISNUMBER(M15)),L15-M15,""))</x:f>
      </x:c>
      <x:c r="O15" t="str">
        <x:f>IF(A15="","",IF(I15="Cancelada","CANCELADA",IF(I15="Concluída","CONCLUÍDA",IF(OR(COUNTIF($A$5:$A$204,A15)&lt;&gt;1,NOT(ISNUMBER(L15)),NOT(ISNUMBER(M15)),NOT(ISNUMBER(G15)),NOT(ISNUMBER(H15)),H15&lt;G15,OR(NOT(ISNUMBER(Dashboard!$B$3)),Dashboard!$B$3&lt;=0)),"REVISAR DADOS",IF(H15&lt;Dashboard!$B$3,"ATRASADA",IF(H15-Dashboard!$B$3&lt;=3,"VENCE EM 3 DIAS","NO PRAZO"))))))</x:f>
      </x:c>
      <x:c r="P15" s="13"/>
      <x:c r="Q15" s="13"/>
    </x:row>
    <x:row r="16">
      <x:c r="A16" s="13"/>
      <x:c r="B16" s="13"/>
      <x:c r="C16" s="13"/>
      <x:c r="D16" s="13"/>
      <x:c r="E16" s="13"/>
      <x:c r="F16" s="13"/>
      <x:c r="G16" s="17"/>
      <x:c r="H16" s="17"/>
      <x:c r="I16" s="13"/>
      <x:c r="J16" s="13"/>
      <x:c r="K16" s="18"/>
      <x:c r="L16" s="19" t="str">
        <x:f>IF(A16="","",IF(OR(I16="Concluída",I16="Cancelada"),0,IF(OR(NOT(ISNUMBER(J16)),J16&lt;0,NOT(ISNUMBER(K16)),K16&lt;0,K16&gt;1),"",J16*(1-K16))))</x:f>
      </x:c>
      <x:c r="M16" s="19" t="str">
        <x:f>IF(A16="","",IF(I16="Cancelada",0,IF(OR(OR(NOT(ISNUMBER(Dashboard!$B$3)),Dashboard!$B$3&lt;=0),COUNTIFS(Alocacoes!$C$5:$C$204,A16,Alocacoes!$J$5:$J$204,"REVISAR DADOS")&gt;0),"",SUMIFS(Alocacoes!$E$5:$E$204,Alocacoes!$C$5:$C$204,A16,Alocacoes!$B$5:$B$204,"&gt;="&amp;Dashboard!$B$3,Alocacoes!$B$5:$B$204,"&lt;"&amp;Dashboard!$D$3+1,Alocacoes!$J$5:$J$204,"VÁLIDA"))))</x:f>
      </x:c>
      <x:c r="N16" s="19" t="str">
        <x:f>IF(A16="","",IF(AND(ISNUMBER(L16),ISNUMBER(M16)),L16-M16,""))</x:f>
      </x:c>
      <x:c r="O16" t="str">
        <x:f>IF(A16="","",IF(I16="Cancelada","CANCELADA",IF(I16="Concluída","CONCLUÍDA",IF(OR(COUNTIF($A$5:$A$204,A16)&lt;&gt;1,NOT(ISNUMBER(L16)),NOT(ISNUMBER(M16)),NOT(ISNUMBER(G16)),NOT(ISNUMBER(H16)),H16&lt;G16,OR(NOT(ISNUMBER(Dashboard!$B$3)),Dashboard!$B$3&lt;=0)),"REVISAR DADOS",IF(H16&lt;Dashboard!$B$3,"ATRASADA",IF(H16-Dashboard!$B$3&lt;=3,"VENCE EM 3 DIAS","NO PRAZO"))))))</x:f>
      </x:c>
      <x:c r="P16" s="13"/>
      <x:c r="Q16" s="13"/>
    </x:row>
    <x:row r="17">
      <x:c r="A17" s="13"/>
      <x:c r="B17" s="13"/>
      <x:c r="C17" s="13"/>
      <x:c r="D17" s="13"/>
      <x:c r="E17" s="13"/>
      <x:c r="F17" s="13"/>
      <x:c r="G17" s="17"/>
      <x:c r="H17" s="17"/>
      <x:c r="I17" s="13"/>
      <x:c r="J17" s="13"/>
      <x:c r="K17" s="18"/>
      <x:c r="L17" s="19" t="str">
        <x:f>IF(A17="","",IF(OR(I17="Concluída",I17="Cancelada"),0,IF(OR(NOT(ISNUMBER(J17)),J17&lt;0,NOT(ISNUMBER(K17)),K17&lt;0,K17&gt;1),"",J17*(1-K17))))</x:f>
      </x:c>
      <x:c r="M17" s="19" t="str">
        <x:f>IF(A17="","",IF(I17="Cancelada",0,IF(OR(OR(NOT(ISNUMBER(Dashboard!$B$3)),Dashboard!$B$3&lt;=0),COUNTIFS(Alocacoes!$C$5:$C$204,A17,Alocacoes!$J$5:$J$204,"REVISAR DADOS")&gt;0),"",SUMIFS(Alocacoes!$E$5:$E$204,Alocacoes!$C$5:$C$204,A17,Alocacoes!$B$5:$B$204,"&gt;="&amp;Dashboard!$B$3,Alocacoes!$B$5:$B$204,"&lt;"&amp;Dashboard!$D$3+1,Alocacoes!$J$5:$J$204,"VÁLIDA"))))</x:f>
      </x:c>
      <x:c r="N17" s="19" t="str">
        <x:f>IF(A17="","",IF(AND(ISNUMBER(L17),ISNUMBER(M17)),L17-M17,""))</x:f>
      </x:c>
      <x:c r="O17" t="str">
        <x:f>IF(A17="","",IF(I17="Cancelada","CANCELADA",IF(I17="Concluída","CONCLUÍDA",IF(OR(COUNTIF($A$5:$A$204,A17)&lt;&gt;1,NOT(ISNUMBER(L17)),NOT(ISNUMBER(M17)),NOT(ISNUMBER(G17)),NOT(ISNUMBER(H17)),H17&lt;G17,OR(NOT(ISNUMBER(Dashboard!$B$3)),Dashboard!$B$3&lt;=0)),"REVISAR DADOS",IF(H17&lt;Dashboard!$B$3,"ATRASADA",IF(H17-Dashboard!$B$3&lt;=3,"VENCE EM 3 DIAS","NO PRAZO"))))))</x:f>
      </x:c>
      <x:c r="P17" s="13"/>
      <x:c r="Q17" s="13"/>
    </x:row>
    <x:row r="18">
      <x:c r="A18" s="13"/>
      <x:c r="B18" s="13"/>
      <x:c r="C18" s="13"/>
      <x:c r="D18" s="13"/>
      <x:c r="E18" s="13"/>
      <x:c r="F18" s="13"/>
      <x:c r="G18" s="17"/>
      <x:c r="H18" s="17"/>
      <x:c r="I18" s="13"/>
      <x:c r="J18" s="13"/>
      <x:c r="K18" s="18"/>
      <x:c r="L18" s="19" t="str">
        <x:f>IF(A18="","",IF(OR(I18="Concluída",I18="Cancelada"),0,IF(OR(NOT(ISNUMBER(J18)),J18&lt;0,NOT(ISNUMBER(K18)),K18&lt;0,K18&gt;1),"",J18*(1-K18))))</x:f>
      </x:c>
      <x:c r="M18" s="19" t="str">
        <x:f>IF(A18="","",IF(I18="Cancelada",0,IF(OR(OR(NOT(ISNUMBER(Dashboard!$B$3)),Dashboard!$B$3&lt;=0),COUNTIFS(Alocacoes!$C$5:$C$204,A18,Alocacoes!$J$5:$J$204,"REVISAR DADOS")&gt;0),"",SUMIFS(Alocacoes!$E$5:$E$204,Alocacoes!$C$5:$C$204,A18,Alocacoes!$B$5:$B$204,"&gt;="&amp;Dashboard!$B$3,Alocacoes!$B$5:$B$204,"&lt;"&amp;Dashboard!$D$3+1,Alocacoes!$J$5:$J$204,"VÁLIDA"))))</x:f>
      </x:c>
      <x:c r="N18" s="19" t="str">
        <x:f>IF(A18="","",IF(AND(ISNUMBER(L18),ISNUMBER(M18)),L18-M18,""))</x:f>
      </x:c>
      <x:c r="O18" t="str">
        <x:f>IF(A18="","",IF(I18="Cancelada","CANCELADA",IF(I18="Concluída","CONCLUÍDA",IF(OR(COUNTIF($A$5:$A$204,A18)&lt;&gt;1,NOT(ISNUMBER(L18)),NOT(ISNUMBER(M18)),NOT(ISNUMBER(G18)),NOT(ISNUMBER(H18)),H18&lt;G18,OR(NOT(ISNUMBER(Dashboard!$B$3)),Dashboard!$B$3&lt;=0)),"REVISAR DADOS",IF(H18&lt;Dashboard!$B$3,"ATRASADA",IF(H18-Dashboard!$B$3&lt;=3,"VENCE EM 3 DIAS","NO PRAZO"))))))</x:f>
      </x:c>
      <x:c r="P18" s="13"/>
      <x:c r="Q18" s="13"/>
    </x:row>
    <x:row r="19">
      <x:c r="A19" s="13"/>
      <x:c r="B19" s="13"/>
      <x:c r="C19" s="13"/>
      <x:c r="D19" s="13"/>
      <x:c r="E19" s="13"/>
      <x:c r="F19" s="13"/>
      <x:c r="G19" s="17"/>
      <x:c r="H19" s="17"/>
      <x:c r="I19" s="13"/>
      <x:c r="J19" s="13"/>
      <x:c r="K19" s="18"/>
      <x:c r="L19" s="19" t="str">
        <x:f>IF(A19="","",IF(OR(I19="Concluída",I19="Cancelada"),0,IF(OR(NOT(ISNUMBER(J19)),J19&lt;0,NOT(ISNUMBER(K19)),K19&lt;0,K19&gt;1),"",J19*(1-K19))))</x:f>
      </x:c>
      <x:c r="M19" s="19" t="str">
        <x:f>IF(A19="","",IF(I19="Cancelada",0,IF(OR(OR(NOT(ISNUMBER(Dashboard!$B$3)),Dashboard!$B$3&lt;=0),COUNTIFS(Alocacoes!$C$5:$C$204,A19,Alocacoes!$J$5:$J$204,"REVISAR DADOS")&gt;0),"",SUMIFS(Alocacoes!$E$5:$E$204,Alocacoes!$C$5:$C$204,A19,Alocacoes!$B$5:$B$204,"&gt;="&amp;Dashboard!$B$3,Alocacoes!$B$5:$B$204,"&lt;"&amp;Dashboard!$D$3+1,Alocacoes!$J$5:$J$204,"VÁLIDA"))))</x:f>
      </x:c>
      <x:c r="N19" s="19" t="str">
        <x:f>IF(A19="","",IF(AND(ISNUMBER(L19),ISNUMBER(M19)),L19-M19,""))</x:f>
      </x:c>
      <x:c r="O19" t="str">
        <x:f>IF(A19="","",IF(I19="Cancelada","CANCELADA",IF(I19="Concluída","CONCLUÍDA",IF(OR(COUNTIF($A$5:$A$204,A19)&lt;&gt;1,NOT(ISNUMBER(L19)),NOT(ISNUMBER(M19)),NOT(ISNUMBER(G19)),NOT(ISNUMBER(H19)),H19&lt;G19,OR(NOT(ISNUMBER(Dashboard!$B$3)),Dashboard!$B$3&lt;=0)),"REVISAR DADOS",IF(H19&lt;Dashboard!$B$3,"ATRASADA",IF(H19-Dashboard!$B$3&lt;=3,"VENCE EM 3 DIAS","NO PRAZO"))))))</x:f>
      </x:c>
      <x:c r="P19" s="13"/>
      <x:c r="Q19" s="13"/>
    </x:row>
    <x:row r="20">
      <x:c r="A20" s="13"/>
      <x:c r="B20" s="13"/>
      <x:c r="C20" s="13"/>
      <x:c r="D20" s="13"/>
      <x:c r="E20" s="13"/>
      <x:c r="F20" s="13"/>
      <x:c r="G20" s="17"/>
      <x:c r="H20" s="17"/>
      <x:c r="I20" s="13"/>
      <x:c r="J20" s="13"/>
      <x:c r="K20" s="18"/>
      <x:c r="L20" s="19" t="str">
        <x:f>IF(A20="","",IF(OR(I20="Concluída",I20="Cancelada"),0,IF(OR(NOT(ISNUMBER(J20)),J20&lt;0,NOT(ISNUMBER(K20)),K20&lt;0,K20&gt;1),"",J20*(1-K20))))</x:f>
      </x:c>
      <x:c r="M20" s="19" t="str">
        <x:f>IF(A20="","",IF(I20="Cancelada",0,IF(OR(OR(NOT(ISNUMBER(Dashboard!$B$3)),Dashboard!$B$3&lt;=0),COUNTIFS(Alocacoes!$C$5:$C$204,A20,Alocacoes!$J$5:$J$204,"REVISAR DADOS")&gt;0),"",SUMIFS(Alocacoes!$E$5:$E$204,Alocacoes!$C$5:$C$204,A20,Alocacoes!$B$5:$B$204,"&gt;="&amp;Dashboard!$B$3,Alocacoes!$B$5:$B$204,"&lt;"&amp;Dashboard!$D$3+1,Alocacoes!$J$5:$J$204,"VÁLIDA"))))</x:f>
      </x:c>
      <x:c r="N20" s="19" t="str">
        <x:f>IF(A20="","",IF(AND(ISNUMBER(L20),ISNUMBER(M20)),L20-M20,""))</x:f>
      </x:c>
      <x:c r="O20" t="str">
        <x:f>IF(A20="","",IF(I20="Cancelada","CANCELADA",IF(I20="Concluída","CONCLUÍDA",IF(OR(COUNTIF($A$5:$A$204,A20)&lt;&gt;1,NOT(ISNUMBER(L20)),NOT(ISNUMBER(M20)),NOT(ISNUMBER(G20)),NOT(ISNUMBER(H20)),H20&lt;G20,OR(NOT(ISNUMBER(Dashboard!$B$3)),Dashboard!$B$3&lt;=0)),"REVISAR DADOS",IF(H20&lt;Dashboard!$B$3,"ATRASADA",IF(H20-Dashboard!$B$3&lt;=3,"VENCE EM 3 DIAS","NO PRAZO"))))))</x:f>
      </x:c>
      <x:c r="P20" s="13"/>
      <x:c r="Q20" s="13"/>
    </x:row>
    <x:row r="21">
      <x:c r="A21" s="13"/>
      <x:c r="B21" s="13"/>
      <x:c r="C21" s="13"/>
      <x:c r="D21" s="13"/>
      <x:c r="E21" s="13"/>
      <x:c r="F21" s="13"/>
      <x:c r="G21" s="17"/>
      <x:c r="H21" s="17"/>
      <x:c r="I21" s="13"/>
      <x:c r="J21" s="13"/>
      <x:c r="K21" s="18"/>
      <x:c r="L21" s="19" t="str">
        <x:f>IF(A21="","",IF(OR(I21="Concluída",I21="Cancelada"),0,IF(OR(NOT(ISNUMBER(J21)),J21&lt;0,NOT(ISNUMBER(K21)),K21&lt;0,K21&gt;1),"",J21*(1-K21))))</x:f>
      </x:c>
      <x:c r="M21" s="19" t="str">
        <x:f>IF(A21="","",IF(I21="Cancelada",0,IF(OR(OR(NOT(ISNUMBER(Dashboard!$B$3)),Dashboard!$B$3&lt;=0),COUNTIFS(Alocacoes!$C$5:$C$204,A21,Alocacoes!$J$5:$J$204,"REVISAR DADOS")&gt;0),"",SUMIFS(Alocacoes!$E$5:$E$204,Alocacoes!$C$5:$C$204,A21,Alocacoes!$B$5:$B$204,"&gt;="&amp;Dashboard!$B$3,Alocacoes!$B$5:$B$204,"&lt;"&amp;Dashboard!$D$3+1,Alocacoes!$J$5:$J$204,"VÁLIDA"))))</x:f>
      </x:c>
      <x:c r="N21" s="19" t="str">
        <x:f>IF(A21="","",IF(AND(ISNUMBER(L21),ISNUMBER(M21)),L21-M21,""))</x:f>
      </x:c>
      <x:c r="O21" t="str">
        <x:f>IF(A21="","",IF(I21="Cancelada","CANCELADA",IF(I21="Concluída","CONCLUÍDA",IF(OR(COUNTIF($A$5:$A$204,A21)&lt;&gt;1,NOT(ISNUMBER(L21)),NOT(ISNUMBER(M21)),NOT(ISNUMBER(G21)),NOT(ISNUMBER(H21)),H21&lt;G21,OR(NOT(ISNUMBER(Dashboard!$B$3)),Dashboard!$B$3&lt;=0)),"REVISAR DADOS",IF(H21&lt;Dashboard!$B$3,"ATRASADA",IF(H21-Dashboard!$B$3&lt;=3,"VENCE EM 3 DIAS","NO PRAZO"))))))</x:f>
      </x:c>
      <x:c r="P21" s="13"/>
      <x:c r="Q21" s="13"/>
    </x:row>
    <x:row r="22">
      <x:c r="A22" s="13"/>
      <x:c r="B22" s="13"/>
      <x:c r="C22" s="13"/>
      <x:c r="D22" s="13"/>
      <x:c r="E22" s="13"/>
      <x:c r="F22" s="13"/>
      <x:c r="G22" s="17"/>
      <x:c r="H22" s="17"/>
      <x:c r="I22" s="13"/>
      <x:c r="J22" s="13"/>
      <x:c r="K22" s="18"/>
      <x:c r="L22" s="19" t="str">
        <x:f>IF(A22="","",IF(OR(I22="Concluída",I22="Cancelada"),0,IF(OR(NOT(ISNUMBER(J22)),J22&lt;0,NOT(ISNUMBER(K22)),K22&lt;0,K22&gt;1),"",J22*(1-K22))))</x:f>
      </x:c>
      <x:c r="M22" s="19" t="str">
        <x:f>IF(A22="","",IF(I22="Cancelada",0,IF(OR(OR(NOT(ISNUMBER(Dashboard!$B$3)),Dashboard!$B$3&lt;=0),COUNTIFS(Alocacoes!$C$5:$C$204,A22,Alocacoes!$J$5:$J$204,"REVISAR DADOS")&gt;0),"",SUMIFS(Alocacoes!$E$5:$E$204,Alocacoes!$C$5:$C$204,A22,Alocacoes!$B$5:$B$204,"&gt;="&amp;Dashboard!$B$3,Alocacoes!$B$5:$B$204,"&lt;"&amp;Dashboard!$D$3+1,Alocacoes!$J$5:$J$204,"VÁLIDA"))))</x:f>
      </x:c>
      <x:c r="N22" s="19" t="str">
        <x:f>IF(A22="","",IF(AND(ISNUMBER(L22),ISNUMBER(M22)),L22-M22,""))</x:f>
      </x:c>
      <x:c r="O22" t="str">
        <x:f>IF(A22="","",IF(I22="Cancelada","CANCELADA",IF(I22="Concluída","CONCLUÍDA",IF(OR(COUNTIF($A$5:$A$204,A22)&lt;&gt;1,NOT(ISNUMBER(L22)),NOT(ISNUMBER(M22)),NOT(ISNUMBER(G22)),NOT(ISNUMBER(H22)),H22&lt;G22,OR(NOT(ISNUMBER(Dashboard!$B$3)),Dashboard!$B$3&lt;=0)),"REVISAR DADOS",IF(H22&lt;Dashboard!$B$3,"ATRASADA",IF(H22-Dashboard!$B$3&lt;=3,"VENCE EM 3 DIAS","NO PRAZO"))))))</x:f>
      </x:c>
      <x:c r="P22" s="13"/>
      <x:c r="Q22" s="13"/>
    </x:row>
    <x:row r="23">
      <x:c r="A23" s="13"/>
      <x:c r="B23" s="13"/>
      <x:c r="C23" s="13"/>
      <x:c r="D23" s="13"/>
      <x:c r="E23" s="13"/>
      <x:c r="F23" s="13"/>
      <x:c r="G23" s="17"/>
      <x:c r="H23" s="17"/>
      <x:c r="I23" s="13"/>
      <x:c r="J23" s="13"/>
      <x:c r="K23" s="18"/>
      <x:c r="L23" s="19" t="str">
        <x:f>IF(A23="","",IF(OR(I23="Concluída",I23="Cancelada"),0,IF(OR(NOT(ISNUMBER(J23)),J23&lt;0,NOT(ISNUMBER(K23)),K23&lt;0,K23&gt;1),"",J23*(1-K23))))</x:f>
      </x:c>
      <x:c r="M23" s="19" t="str">
        <x:f>IF(A23="","",IF(I23="Cancelada",0,IF(OR(OR(NOT(ISNUMBER(Dashboard!$B$3)),Dashboard!$B$3&lt;=0),COUNTIFS(Alocacoes!$C$5:$C$204,A23,Alocacoes!$J$5:$J$204,"REVISAR DADOS")&gt;0),"",SUMIFS(Alocacoes!$E$5:$E$204,Alocacoes!$C$5:$C$204,A23,Alocacoes!$B$5:$B$204,"&gt;="&amp;Dashboard!$B$3,Alocacoes!$B$5:$B$204,"&lt;"&amp;Dashboard!$D$3+1,Alocacoes!$J$5:$J$204,"VÁLIDA"))))</x:f>
      </x:c>
      <x:c r="N23" s="19" t="str">
        <x:f>IF(A23="","",IF(AND(ISNUMBER(L23),ISNUMBER(M23)),L23-M23,""))</x:f>
      </x:c>
      <x:c r="O23" t="str">
        <x:f>IF(A23="","",IF(I23="Cancelada","CANCELADA",IF(I23="Concluída","CONCLUÍDA",IF(OR(COUNTIF($A$5:$A$204,A23)&lt;&gt;1,NOT(ISNUMBER(L23)),NOT(ISNUMBER(M23)),NOT(ISNUMBER(G23)),NOT(ISNUMBER(H23)),H23&lt;G23,OR(NOT(ISNUMBER(Dashboard!$B$3)),Dashboard!$B$3&lt;=0)),"REVISAR DADOS",IF(H23&lt;Dashboard!$B$3,"ATRASADA",IF(H23-Dashboard!$B$3&lt;=3,"VENCE EM 3 DIAS","NO PRAZO"))))))</x:f>
      </x:c>
      <x:c r="P23" s="13"/>
      <x:c r="Q23" s="13"/>
    </x:row>
    <x:row r="24">
      <x:c r="A24" s="13"/>
      <x:c r="B24" s="13"/>
      <x:c r="C24" s="13"/>
      <x:c r="D24" s="13"/>
      <x:c r="E24" s="13"/>
      <x:c r="F24" s="13"/>
      <x:c r="G24" s="17"/>
      <x:c r="H24" s="17"/>
      <x:c r="I24" s="13"/>
      <x:c r="J24" s="13"/>
      <x:c r="K24" s="18"/>
      <x:c r="L24" s="19" t="str">
        <x:f>IF(A24="","",IF(OR(I24="Concluída",I24="Cancelada"),0,IF(OR(NOT(ISNUMBER(J24)),J24&lt;0,NOT(ISNUMBER(K24)),K24&lt;0,K24&gt;1),"",J24*(1-K24))))</x:f>
      </x:c>
      <x:c r="M24" s="19" t="str">
        <x:f>IF(A24="","",IF(I24="Cancelada",0,IF(OR(OR(NOT(ISNUMBER(Dashboard!$B$3)),Dashboard!$B$3&lt;=0),COUNTIFS(Alocacoes!$C$5:$C$204,A24,Alocacoes!$J$5:$J$204,"REVISAR DADOS")&gt;0),"",SUMIFS(Alocacoes!$E$5:$E$204,Alocacoes!$C$5:$C$204,A24,Alocacoes!$B$5:$B$204,"&gt;="&amp;Dashboard!$B$3,Alocacoes!$B$5:$B$204,"&lt;"&amp;Dashboard!$D$3+1,Alocacoes!$J$5:$J$204,"VÁLIDA"))))</x:f>
      </x:c>
      <x:c r="N24" s="19" t="str">
        <x:f>IF(A24="","",IF(AND(ISNUMBER(L24),ISNUMBER(M24)),L24-M24,""))</x:f>
      </x:c>
      <x:c r="O24" t="str">
        <x:f>IF(A24="","",IF(I24="Cancelada","CANCELADA",IF(I24="Concluída","CONCLUÍDA",IF(OR(COUNTIF($A$5:$A$204,A24)&lt;&gt;1,NOT(ISNUMBER(L24)),NOT(ISNUMBER(M24)),NOT(ISNUMBER(G24)),NOT(ISNUMBER(H24)),H24&lt;G24,OR(NOT(ISNUMBER(Dashboard!$B$3)),Dashboard!$B$3&lt;=0)),"REVISAR DADOS",IF(H24&lt;Dashboard!$B$3,"ATRASADA",IF(H24-Dashboard!$B$3&lt;=3,"VENCE EM 3 DIAS","NO PRAZO"))))))</x:f>
      </x:c>
      <x:c r="P24" s="13"/>
      <x:c r="Q24" s="13"/>
    </x:row>
    <x:row r="25">
      <x:c r="A25" s="13"/>
      <x:c r="B25" s="13"/>
      <x:c r="C25" s="13"/>
      <x:c r="D25" s="13"/>
      <x:c r="E25" s="13"/>
      <x:c r="F25" s="13"/>
      <x:c r="G25" s="17"/>
      <x:c r="H25" s="17"/>
      <x:c r="I25" s="13"/>
      <x:c r="J25" s="13"/>
      <x:c r="K25" s="18"/>
      <x:c r="L25" s="19" t="str">
        <x:f>IF(A25="","",IF(OR(I25="Concluída",I25="Cancelada"),0,IF(OR(NOT(ISNUMBER(J25)),J25&lt;0,NOT(ISNUMBER(K25)),K25&lt;0,K25&gt;1),"",J25*(1-K25))))</x:f>
      </x:c>
      <x:c r="M25" s="19" t="str">
        <x:f>IF(A25="","",IF(I25="Cancelada",0,IF(OR(OR(NOT(ISNUMBER(Dashboard!$B$3)),Dashboard!$B$3&lt;=0),COUNTIFS(Alocacoes!$C$5:$C$204,A25,Alocacoes!$J$5:$J$204,"REVISAR DADOS")&gt;0),"",SUMIFS(Alocacoes!$E$5:$E$204,Alocacoes!$C$5:$C$204,A25,Alocacoes!$B$5:$B$204,"&gt;="&amp;Dashboard!$B$3,Alocacoes!$B$5:$B$204,"&lt;"&amp;Dashboard!$D$3+1,Alocacoes!$J$5:$J$204,"VÁLIDA"))))</x:f>
      </x:c>
      <x:c r="N25" s="19" t="str">
        <x:f>IF(A25="","",IF(AND(ISNUMBER(L25),ISNUMBER(M25)),L25-M25,""))</x:f>
      </x:c>
      <x:c r="O25" t="str">
        <x:f>IF(A25="","",IF(I25="Cancelada","CANCELADA",IF(I25="Concluída","CONCLUÍDA",IF(OR(COUNTIF($A$5:$A$204,A25)&lt;&gt;1,NOT(ISNUMBER(L25)),NOT(ISNUMBER(M25)),NOT(ISNUMBER(G25)),NOT(ISNUMBER(H25)),H25&lt;G25,OR(NOT(ISNUMBER(Dashboard!$B$3)),Dashboard!$B$3&lt;=0)),"REVISAR DADOS",IF(H25&lt;Dashboard!$B$3,"ATRASADA",IF(H25-Dashboard!$B$3&lt;=3,"VENCE EM 3 DIAS","NO PRAZO"))))))</x:f>
      </x:c>
      <x:c r="P25" s="13"/>
      <x:c r="Q25" s="13"/>
    </x:row>
    <x:row r="26">
      <x:c r="A26" s="13"/>
      <x:c r="B26" s="13"/>
      <x:c r="C26" s="13"/>
      <x:c r="D26" s="13"/>
      <x:c r="E26" s="13"/>
      <x:c r="F26" s="13"/>
      <x:c r="G26" s="17"/>
      <x:c r="H26" s="17"/>
      <x:c r="I26" s="13"/>
      <x:c r="J26" s="13"/>
      <x:c r="K26" s="18"/>
      <x:c r="L26" s="19" t="str">
        <x:f>IF(A26="","",IF(OR(I26="Concluída",I26="Cancelada"),0,IF(OR(NOT(ISNUMBER(J26)),J26&lt;0,NOT(ISNUMBER(K26)),K26&lt;0,K26&gt;1),"",J26*(1-K26))))</x:f>
      </x:c>
      <x:c r="M26" s="19" t="str">
        <x:f>IF(A26="","",IF(I26="Cancelada",0,IF(OR(OR(NOT(ISNUMBER(Dashboard!$B$3)),Dashboard!$B$3&lt;=0),COUNTIFS(Alocacoes!$C$5:$C$204,A26,Alocacoes!$J$5:$J$204,"REVISAR DADOS")&gt;0),"",SUMIFS(Alocacoes!$E$5:$E$204,Alocacoes!$C$5:$C$204,A26,Alocacoes!$B$5:$B$204,"&gt;="&amp;Dashboard!$B$3,Alocacoes!$B$5:$B$204,"&lt;"&amp;Dashboard!$D$3+1,Alocacoes!$J$5:$J$204,"VÁLIDA"))))</x:f>
      </x:c>
      <x:c r="N26" s="19" t="str">
        <x:f>IF(A26="","",IF(AND(ISNUMBER(L26),ISNUMBER(M26)),L26-M26,""))</x:f>
      </x:c>
      <x:c r="O26" t="str">
        <x:f>IF(A26="","",IF(I26="Cancelada","CANCELADA",IF(I26="Concluída","CONCLUÍDA",IF(OR(COUNTIF($A$5:$A$204,A26)&lt;&gt;1,NOT(ISNUMBER(L26)),NOT(ISNUMBER(M26)),NOT(ISNUMBER(G26)),NOT(ISNUMBER(H26)),H26&lt;G26,OR(NOT(ISNUMBER(Dashboard!$B$3)),Dashboard!$B$3&lt;=0)),"REVISAR DADOS",IF(H26&lt;Dashboard!$B$3,"ATRASADA",IF(H26-Dashboard!$B$3&lt;=3,"VENCE EM 3 DIAS","NO PRAZO"))))))</x:f>
      </x:c>
      <x:c r="P26" s="13"/>
      <x:c r="Q26" s="13"/>
    </x:row>
    <x:row r="27">
      <x:c r="A27" s="13"/>
      <x:c r="B27" s="13"/>
      <x:c r="C27" s="13"/>
      <x:c r="D27" s="13"/>
      <x:c r="E27" s="13"/>
      <x:c r="F27" s="13"/>
      <x:c r="G27" s="17"/>
      <x:c r="H27" s="17"/>
      <x:c r="I27" s="13"/>
      <x:c r="J27" s="13"/>
      <x:c r="K27" s="18"/>
      <x:c r="L27" s="19" t="str">
        <x:f>IF(A27="","",IF(OR(I27="Concluída",I27="Cancelada"),0,IF(OR(NOT(ISNUMBER(J27)),J27&lt;0,NOT(ISNUMBER(K27)),K27&lt;0,K27&gt;1),"",J27*(1-K27))))</x:f>
      </x:c>
      <x:c r="M27" s="19" t="str">
        <x:f>IF(A27="","",IF(I27="Cancelada",0,IF(OR(OR(NOT(ISNUMBER(Dashboard!$B$3)),Dashboard!$B$3&lt;=0),COUNTIFS(Alocacoes!$C$5:$C$204,A27,Alocacoes!$J$5:$J$204,"REVISAR DADOS")&gt;0),"",SUMIFS(Alocacoes!$E$5:$E$204,Alocacoes!$C$5:$C$204,A27,Alocacoes!$B$5:$B$204,"&gt;="&amp;Dashboard!$B$3,Alocacoes!$B$5:$B$204,"&lt;"&amp;Dashboard!$D$3+1,Alocacoes!$J$5:$J$204,"VÁLIDA"))))</x:f>
      </x:c>
      <x:c r="N27" s="19" t="str">
        <x:f>IF(A27="","",IF(AND(ISNUMBER(L27),ISNUMBER(M27)),L27-M27,""))</x:f>
      </x:c>
      <x:c r="O27" t="str">
        <x:f>IF(A27="","",IF(I27="Cancelada","CANCELADA",IF(I27="Concluída","CONCLUÍDA",IF(OR(COUNTIF($A$5:$A$204,A27)&lt;&gt;1,NOT(ISNUMBER(L27)),NOT(ISNUMBER(M27)),NOT(ISNUMBER(G27)),NOT(ISNUMBER(H27)),H27&lt;G27,OR(NOT(ISNUMBER(Dashboard!$B$3)),Dashboard!$B$3&lt;=0)),"REVISAR DADOS",IF(H27&lt;Dashboard!$B$3,"ATRASADA",IF(H27-Dashboard!$B$3&lt;=3,"VENCE EM 3 DIAS","NO PRAZO"))))))</x:f>
      </x:c>
      <x:c r="P27" s="13"/>
      <x:c r="Q27" s="13"/>
    </x:row>
    <x:row r="28">
      <x:c r="A28" s="13"/>
      <x:c r="B28" s="13"/>
      <x:c r="C28" s="13"/>
      <x:c r="D28" s="13"/>
      <x:c r="E28" s="13"/>
      <x:c r="F28" s="13"/>
      <x:c r="G28" s="17"/>
      <x:c r="H28" s="17"/>
      <x:c r="I28" s="13"/>
      <x:c r="J28" s="13"/>
      <x:c r="K28" s="18"/>
      <x:c r="L28" s="19" t="str">
        <x:f>IF(A28="","",IF(OR(I28="Concluída",I28="Cancelada"),0,IF(OR(NOT(ISNUMBER(J28)),J28&lt;0,NOT(ISNUMBER(K28)),K28&lt;0,K28&gt;1),"",J28*(1-K28))))</x:f>
      </x:c>
      <x:c r="M28" s="19" t="str">
        <x:f>IF(A28="","",IF(I28="Cancelada",0,IF(OR(OR(NOT(ISNUMBER(Dashboard!$B$3)),Dashboard!$B$3&lt;=0),COUNTIFS(Alocacoes!$C$5:$C$204,A28,Alocacoes!$J$5:$J$204,"REVISAR DADOS")&gt;0),"",SUMIFS(Alocacoes!$E$5:$E$204,Alocacoes!$C$5:$C$204,A28,Alocacoes!$B$5:$B$204,"&gt;="&amp;Dashboard!$B$3,Alocacoes!$B$5:$B$204,"&lt;"&amp;Dashboard!$D$3+1,Alocacoes!$J$5:$J$204,"VÁLIDA"))))</x:f>
      </x:c>
      <x:c r="N28" s="19" t="str">
        <x:f>IF(A28="","",IF(AND(ISNUMBER(L28),ISNUMBER(M28)),L28-M28,""))</x:f>
      </x:c>
      <x:c r="O28" t="str">
        <x:f>IF(A28="","",IF(I28="Cancelada","CANCELADA",IF(I28="Concluída","CONCLUÍDA",IF(OR(COUNTIF($A$5:$A$204,A28)&lt;&gt;1,NOT(ISNUMBER(L28)),NOT(ISNUMBER(M28)),NOT(ISNUMBER(G28)),NOT(ISNUMBER(H28)),H28&lt;G28,OR(NOT(ISNUMBER(Dashboard!$B$3)),Dashboard!$B$3&lt;=0)),"REVISAR DADOS",IF(H28&lt;Dashboard!$B$3,"ATRASADA",IF(H28-Dashboard!$B$3&lt;=3,"VENCE EM 3 DIAS","NO PRAZO"))))))</x:f>
      </x:c>
      <x:c r="P28" s="13"/>
      <x:c r="Q28" s="13"/>
    </x:row>
    <x:row r="29">
      <x:c r="A29" s="13"/>
      <x:c r="B29" s="13"/>
      <x:c r="C29" s="13"/>
      <x:c r="D29" s="13"/>
      <x:c r="E29" s="13"/>
      <x:c r="F29" s="13"/>
      <x:c r="G29" s="17"/>
      <x:c r="H29" s="17"/>
      <x:c r="I29" s="13"/>
      <x:c r="J29" s="13"/>
      <x:c r="K29" s="18"/>
      <x:c r="L29" s="19" t="str">
        <x:f>IF(A29="","",IF(OR(I29="Concluída",I29="Cancelada"),0,IF(OR(NOT(ISNUMBER(J29)),J29&lt;0,NOT(ISNUMBER(K29)),K29&lt;0,K29&gt;1),"",J29*(1-K29))))</x:f>
      </x:c>
      <x:c r="M29" s="19" t="str">
        <x:f>IF(A29="","",IF(I29="Cancelada",0,IF(OR(OR(NOT(ISNUMBER(Dashboard!$B$3)),Dashboard!$B$3&lt;=0),COUNTIFS(Alocacoes!$C$5:$C$204,A29,Alocacoes!$J$5:$J$204,"REVISAR DADOS")&gt;0),"",SUMIFS(Alocacoes!$E$5:$E$204,Alocacoes!$C$5:$C$204,A29,Alocacoes!$B$5:$B$204,"&gt;="&amp;Dashboard!$B$3,Alocacoes!$B$5:$B$204,"&lt;"&amp;Dashboard!$D$3+1,Alocacoes!$J$5:$J$204,"VÁLIDA"))))</x:f>
      </x:c>
      <x:c r="N29" s="19" t="str">
        <x:f>IF(A29="","",IF(AND(ISNUMBER(L29),ISNUMBER(M29)),L29-M29,""))</x:f>
      </x:c>
      <x:c r="O29" t="str">
        <x:f>IF(A29="","",IF(I29="Cancelada","CANCELADA",IF(I29="Concluída","CONCLUÍDA",IF(OR(COUNTIF($A$5:$A$204,A29)&lt;&gt;1,NOT(ISNUMBER(L29)),NOT(ISNUMBER(M29)),NOT(ISNUMBER(G29)),NOT(ISNUMBER(H29)),H29&lt;G29,OR(NOT(ISNUMBER(Dashboard!$B$3)),Dashboard!$B$3&lt;=0)),"REVISAR DADOS",IF(H29&lt;Dashboard!$B$3,"ATRASADA",IF(H29-Dashboard!$B$3&lt;=3,"VENCE EM 3 DIAS","NO PRAZO"))))))</x:f>
      </x:c>
      <x:c r="P29" s="13"/>
      <x:c r="Q29" s="13"/>
    </x:row>
    <x:row r="30">
      <x:c r="A30" s="13"/>
      <x:c r="B30" s="13"/>
      <x:c r="C30" s="13"/>
      <x:c r="D30" s="13"/>
      <x:c r="E30" s="13"/>
      <x:c r="F30" s="13"/>
      <x:c r="G30" s="17"/>
      <x:c r="H30" s="17"/>
      <x:c r="I30" s="13"/>
      <x:c r="J30" s="13"/>
      <x:c r="K30" s="18"/>
      <x:c r="L30" s="19" t="str">
        <x:f>IF(A30="","",IF(OR(I30="Concluída",I30="Cancelada"),0,IF(OR(NOT(ISNUMBER(J30)),J30&lt;0,NOT(ISNUMBER(K30)),K30&lt;0,K30&gt;1),"",J30*(1-K30))))</x:f>
      </x:c>
      <x:c r="M30" s="19" t="str">
        <x:f>IF(A30="","",IF(I30="Cancelada",0,IF(OR(OR(NOT(ISNUMBER(Dashboard!$B$3)),Dashboard!$B$3&lt;=0),COUNTIFS(Alocacoes!$C$5:$C$204,A30,Alocacoes!$J$5:$J$204,"REVISAR DADOS")&gt;0),"",SUMIFS(Alocacoes!$E$5:$E$204,Alocacoes!$C$5:$C$204,A30,Alocacoes!$B$5:$B$204,"&gt;="&amp;Dashboard!$B$3,Alocacoes!$B$5:$B$204,"&lt;"&amp;Dashboard!$D$3+1,Alocacoes!$J$5:$J$204,"VÁLIDA"))))</x:f>
      </x:c>
      <x:c r="N30" s="19" t="str">
        <x:f>IF(A30="","",IF(AND(ISNUMBER(L30),ISNUMBER(M30)),L30-M30,""))</x:f>
      </x:c>
      <x:c r="O30" t="str">
        <x:f>IF(A30="","",IF(I30="Cancelada","CANCELADA",IF(I30="Concluída","CONCLUÍDA",IF(OR(COUNTIF($A$5:$A$204,A30)&lt;&gt;1,NOT(ISNUMBER(L30)),NOT(ISNUMBER(M30)),NOT(ISNUMBER(G30)),NOT(ISNUMBER(H30)),H30&lt;G30,OR(NOT(ISNUMBER(Dashboard!$B$3)),Dashboard!$B$3&lt;=0)),"REVISAR DADOS",IF(H30&lt;Dashboard!$B$3,"ATRASADA",IF(H30-Dashboard!$B$3&lt;=3,"VENCE EM 3 DIAS","NO PRAZO"))))))</x:f>
      </x:c>
      <x:c r="P30" s="13"/>
      <x:c r="Q30" s="13"/>
    </x:row>
    <x:row r="31">
      <x:c r="A31" s="13"/>
      <x:c r="B31" s="13"/>
      <x:c r="C31" s="13"/>
      <x:c r="D31" s="13"/>
      <x:c r="E31" s="13"/>
      <x:c r="F31" s="13"/>
      <x:c r="G31" s="17"/>
      <x:c r="H31" s="17"/>
      <x:c r="I31" s="13"/>
      <x:c r="J31" s="13"/>
      <x:c r="K31" s="18"/>
      <x:c r="L31" s="19" t="str">
        <x:f>IF(A31="","",IF(OR(I31="Concluída",I31="Cancelada"),0,IF(OR(NOT(ISNUMBER(J31)),J31&lt;0,NOT(ISNUMBER(K31)),K31&lt;0,K31&gt;1),"",J31*(1-K31))))</x:f>
      </x:c>
      <x:c r="M31" s="19" t="str">
        <x:f>IF(A31="","",IF(I31="Cancelada",0,IF(OR(OR(NOT(ISNUMBER(Dashboard!$B$3)),Dashboard!$B$3&lt;=0),COUNTIFS(Alocacoes!$C$5:$C$204,A31,Alocacoes!$J$5:$J$204,"REVISAR DADOS")&gt;0),"",SUMIFS(Alocacoes!$E$5:$E$204,Alocacoes!$C$5:$C$204,A31,Alocacoes!$B$5:$B$204,"&gt;="&amp;Dashboard!$B$3,Alocacoes!$B$5:$B$204,"&lt;"&amp;Dashboard!$D$3+1,Alocacoes!$J$5:$J$204,"VÁLIDA"))))</x:f>
      </x:c>
      <x:c r="N31" s="19" t="str">
        <x:f>IF(A31="","",IF(AND(ISNUMBER(L31),ISNUMBER(M31)),L31-M31,""))</x:f>
      </x:c>
      <x:c r="O31" t="str">
        <x:f>IF(A31="","",IF(I31="Cancelada","CANCELADA",IF(I31="Concluída","CONCLUÍDA",IF(OR(COUNTIF($A$5:$A$204,A31)&lt;&gt;1,NOT(ISNUMBER(L31)),NOT(ISNUMBER(M31)),NOT(ISNUMBER(G31)),NOT(ISNUMBER(H31)),H31&lt;G31,OR(NOT(ISNUMBER(Dashboard!$B$3)),Dashboard!$B$3&lt;=0)),"REVISAR DADOS",IF(H31&lt;Dashboard!$B$3,"ATRASADA",IF(H31-Dashboard!$B$3&lt;=3,"VENCE EM 3 DIAS","NO PRAZO"))))))</x:f>
      </x:c>
      <x:c r="P31" s="13"/>
      <x:c r="Q31" s="13"/>
    </x:row>
    <x:row r="32">
      <x:c r="A32" s="13"/>
      <x:c r="B32" s="13"/>
      <x:c r="C32" s="13"/>
      <x:c r="D32" s="13"/>
      <x:c r="E32" s="13"/>
      <x:c r="F32" s="13"/>
      <x:c r="G32" s="17"/>
      <x:c r="H32" s="17"/>
      <x:c r="I32" s="13"/>
      <x:c r="J32" s="13"/>
      <x:c r="K32" s="18"/>
      <x:c r="L32" s="19" t="str">
        <x:f>IF(A32="","",IF(OR(I32="Concluída",I32="Cancelada"),0,IF(OR(NOT(ISNUMBER(J32)),J32&lt;0,NOT(ISNUMBER(K32)),K32&lt;0,K32&gt;1),"",J32*(1-K32))))</x:f>
      </x:c>
      <x:c r="M32" s="19" t="str">
        <x:f>IF(A32="","",IF(I32="Cancelada",0,IF(OR(OR(NOT(ISNUMBER(Dashboard!$B$3)),Dashboard!$B$3&lt;=0),COUNTIFS(Alocacoes!$C$5:$C$204,A32,Alocacoes!$J$5:$J$204,"REVISAR DADOS")&gt;0),"",SUMIFS(Alocacoes!$E$5:$E$204,Alocacoes!$C$5:$C$204,A32,Alocacoes!$B$5:$B$204,"&gt;="&amp;Dashboard!$B$3,Alocacoes!$B$5:$B$204,"&lt;"&amp;Dashboard!$D$3+1,Alocacoes!$J$5:$J$204,"VÁLIDA"))))</x:f>
      </x:c>
      <x:c r="N32" s="19" t="str">
        <x:f>IF(A32="","",IF(AND(ISNUMBER(L32),ISNUMBER(M32)),L32-M32,""))</x:f>
      </x:c>
      <x:c r="O32" t="str">
        <x:f>IF(A32="","",IF(I32="Cancelada","CANCELADA",IF(I32="Concluída","CONCLUÍDA",IF(OR(COUNTIF($A$5:$A$204,A32)&lt;&gt;1,NOT(ISNUMBER(L32)),NOT(ISNUMBER(M32)),NOT(ISNUMBER(G32)),NOT(ISNUMBER(H32)),H32&lt;G32,OR(NOT(ISNUMBER(Dashboard!$B$3)),Dashboard!$B$3&lt;=0)),"REVISAR DADOS",IF(H32&lt;Dashboard!$B$3,"ATRASADA",IF(H32-Dashboard!$B$3&lt;=3,"VENCE EM 3 DIAS","NO PRAZO"))))))</x:f>
      </x:c>
      <x:c r="P32" s="13"/>
      <x:c r="Q32" s="13"/>
    </x:row>
    <x:row r="33">
      <x:c r="A33" s="13"/>
      <x:c r="B33" s="13"/>
      <x:c r="C33" s="13"/>
      <x:c r="D33" s="13"/>
      <x:c r="E33" s="13"/>
      <x:c r="F33" s="13"/>
      <x:c r="G33" s="17"/>
      <x:c r="H33" s="17"/>
      <x:c r="I33" s="13"/>
      <x:c r="J33" s="13"/>
      <x:c r="K33" s="18"/>
      <x:c r="L33" s="19" t="str">
        <x:f>IF(A33="","",IF(OR(I33="Concluída",I33="Cancelada"),0,IF(OR(NOT(ISNUMBER(J33)),J33&lt;0,NOT(ISNUMBER(K33)),K33&lt;0,K33&gt;1),"",J33*(1-K33))))</x:f>
      </x:c>
      <x:c r="M33" s="19" t="str">
        <x:f>IF(A33="","",IF(I33="Cancelada",0,IF(OR(OR(NOT(ISNUMBER(Dashboard!$B$3)),Dashboard!$B$3&lt;=0),COUNTIFS(Alocacoes!$C$5:$C$204,A33,Alocacoes!$J$5:$J$204,"REVISAR DADOS")&gt;0),"",SUMIFS(Alocacoes!$E$5:$E$204,Alocacoes!$C$5:$C$204,A33,Alocacoes!$B$5:$B$204,"&gt;="&amp;Dashboard!$B$3,Alocacoes!$B$5:$B$204,"&lt;"&amp;Dashboard!$D$3+1,Alocacoes!$J$5:$J$204,"VÁLIDA"))))</x:f>
      </x:c>
      <x:c r="N33" s="19" t="str">
        <x:f>IF(A33="","",IF(AND(ISNUMBER(L33),ISNUMBER(M33)),L33-M33,""))</x:f>
      </x:c>
      <x:c r="O33" t="str">
        <x:f>IF(A33="","",IF(I33="Cancelada","CANCELADA",IF(I33="Concluída","CONCLUÍDA",IF(OR(COUNTIF($A$5:$A$204,A33)&lt;&gt;1,NOT(ISNUMBER(L33)),NOT(ISNUMBER(M33)),NOT(ISNUMBER(G33)),NOT(ISNUMBER(H33)),H33&lt;G33,OR(NOT(ISNUMBER(Dashboard!$B$3)),Dashboard!$B$3&lt;=0)),"REVISAR DADOS",IF(H33&lt;Dashboard!$B$3,"ATRASADA",IF(H33-Dashboard!$B$3&lt;=3,"VENCE EM 3 DIAS","NO PRAZO"))))))</x:f>
      </x:c>
      <x:c r="P33" s="13"/>
      <x:c r="Q33" s="13"/>
    </x:row>
    <x:row r="34">
      <x:c r="A34" s="13"/>
      <x:c r="B34" s="13"/>
      <x:c r="C34" s="13"/>
      <x:c r="D34" s="13"/>
      <x:c r="E34" s="13"/>
      <x:c r="F34" s="13"/>
      <x:c r="G34" s="17"/>
      <x:c r="H34" s="17"/>
      <x:c r="I34" s="13"/>
      <x:c r="J34" s="13"/>
      <x:c r="K34" s="18"/>
      <x:c r="L34" s="19" t="str">
        <x:f>IF(A34="","",IF(OR(I34="Concluída",I34="Cancelada"),0,IF(OR(NOT(ISNUMBER(J34)),J34&lt;0,NOT(ISNUMBER(K34)),K34&lt;0,K34&gt;1),"",J34*(1-K34))))</x:f>
      </x:c>
      <x:c r="M34" s="19" t="str">
        <x:f>IF(A34="","",IF(I34="Cancelada",0,IF(OR(OR(NOT(ISNUMBER(Dashboard!$B$3)),Dashboard!$B$3&lt;=0),COUNTIFS(Alocacoes!$C$5:$C$204,A34,Alocacoes!$J$5:$J$204,"REVISAR DADOS")&gt;0),"",SUMIFS(Alocacoes!$E$5:$E$204,Alocacoes!$C$5:$C$204,A34,Alocacoes!$B$5:$B$204,"&gt;="&amp;Dashboard!$B$3,Alocacoes!$B$5:$B$204,"&lt;"&amp;Dashboard!$D$3+1,Alocacoes!$J$5:$J$204,"VÁLIDA"))))</x:f>
      </x:c>
      <x:c r="N34" s="19" t="str">
        <x:f>IF(A34="","",IF(AND(ISNUMBER(L34),ISNUMBER(M34)),L34-M34,""))</x:f>
      </x:c>
      <x:c r="O34" t="str">
        <x:f>IF(A34="","",IF(I34="Cancelada","CANCELADA",IF(I34="Concluída","CONCLUÍDA",IF(OR(COUNTIF($A$5:$A$204,A34)&lt;&gt;1,NOT(ISNUMBER(L34)),NOT(ISNUMBER(M34)),NOT(ISNUMBER(G34)),NOT(ISNUMBER(H34)),H34&lt;G34,OR(NOT(ISNUMBER(Dashboard!$B$3)),Dashboard!$B$3&lt;=0)),"REVISAR DADOS",IF(H34&lt;Dashboard!$B$3,"ATRASADA",IF(H34-Dashboard!$B$3&lt;=3,"VENCE EM 3 DIAS","NO PRAZO"))))))</x:f>
      </x:c>
      <x:c r="P34" s="13"/>
      <x:c r="Q34" s="13"/>
    </x:row>
    <x:row r="35">
      <x:c r="A35" s="13"/>
      <x:c r="B35" s="13"/>
      <x:c r="C35" s="13"/>
      <x:c r="D35" s="13"/>
      <x:c r="E35" s="13"/>
      <x:c r="F35" s="13"/>
      <x:c r="G35" s="17"/>
      <x:c r="H35" s="17"/>
      <x:c r="I35" s="13"/>
      <x:c r="J35" s="13"/>
      <x:c r="K35" s="18"/>
      <x:c r="L35" s="19" t="str">
        <x:f>IF(A35="","",IF(OR(I35="Concluída",I35="Cancelada"),0,IF(OR(NOT(ISNUMBER(J35)),J35&lt;0,NOT(ISNUMBER(K35)),K35&lt;0,K35&gt;1),"",J35*(1-K35))))</x:f>
      </x:c>
      <x:c r="M35" s="19" t="str">
        <x:f>IF(A35="","",IF(I35="Cancelada",0,IF(OR(OR(NOT(ISNUMBER(Dashboard!$B$3)),Dashboard!$B$3&lt;=0),COUNTIFS(Alocacoes!$C$5:$C$204,A35,Alocacoes!$J$5:$J$204,"REVISAR DADOS")&gt;0),"",SUMIFS(Alocacoes!$E$5:$E$204,Alocacoes!$C$5:$C$204,A35,Alocacoes!$B$5:$B$204,"&gt;="&amp;Dashboard!$B$3,Alocacoes!$B$5:$B$204,"&lt;"&amp;Dashboard!$D$3+1,Alocacoes!$J$5:$J$204,"VÁLIDA"))))</x:f>
      </x:c>
      <x:c r="N35" s="19" t="str">
        <x:f>IF(A35="","",IF(AND(ISNUMBER(L35),ISNUMBER(M35)),L35-M35,""))</x:f>
      </x:c>
      <x:c r="O35" t="str">
        <x:f>IF(A35="","",IF(I35="Cancelada","CANCELADA",IF(I35="Concluída","CONCLUÍDA",IF(OR(COUNTIF($A$5:$A$204,A35)&lt;&gt;1,NOT(ISNUMBER(L35)),NOT(ISNUMBER(M35)),NOT(ISNUMBER(G35)),NOT(ISNUMBER(H35)),H35&lt;G35,OR(NOT(ISNUMBER(Dashboard!$B$3)),Dashboard!$B$3&lt;=0)),"REVISAR DADOS",IF(H35&lt;Dashboard!$B$3,"ATRASADA",IF(H35-Dashboard!$B$3&lt;=3,"VENCE EM 3 DIAS","NO PRAZO"))))))</x:f>
      </x:c>
      <x:c r="P35" s="13"/>
      <x:c r="Q35" s="13"/>
    </x:row>
    <x:row r="36">
      <x:c r="A36" s="13"/>
      <x:c r="B36" s="13"/>
      <x:c r="C36" s="13"/>
      <x:c r="D36" s="13"/>
      <x:c r="E36" s="13"/>
      <x:c r="F36" s="13"/>
      <x:c r="G36" s="17"/>
      <x:c r="H36" s="17"/>
      <x:c r="I36" s="13"/>
      <x:c r="J36" s="13"/>
      <x:c r="K36" s="18"/>
      <x:c r="L36" s="19" t="str">
        <x:f>IF(A36="","",IF(OR(I36="Concluída",I36="Cancelada"),0,IF(OR(NOT(ISNUMBER(J36)),J36&lt;0,NOT(ISNUMBER(K36)),K36&lt;0,K36&gt;1),"",J36*(1-K36))))</x:f>
      </x:c>
      <x:c r="M36" s="19" t="str">
        <x:f>IF(A36="","",IF(I36="Cancelada",0,IF(OR(OR(NOT(ISNUMBER(Dashboard!$B$3)),Dashboard!$B$3&lt;=0),COUNTIFS(Alocacoes!$C$5:$C$204,A36,Alocacoes!$J$5:$J$204,"REVISAR DADOS")&gt;0),"",SUMIFS(Alocacoes!$E$5:$E$204,Alocacoes!$C$5:$C$204,A36,Alocacoes!$B$5:$B$204,"&gt;="&amp;Dashboard!$B$3,Alocacoes!$B$5:$B$204,"&lt;"&amp;Dashboard!$D$3+1,Alocacoes!$J$5:$J$204,"VÁLIDA"))))</x:f>
      </x:c>
      <x:c r="N36" s="19" t="str">
        <x:f>IF(A36="","",IF(AND(ISNUMBER(L36),ISNUMBER(M36)),L36-M36,""))</x:f>
      </x:c>
      <x:c r="O36" t="str">
        <x:f>IF(A36="","",IF(I36="Cancelada","CANCELADA",IF(I36="Concluída","CONCLUÍDA",IF(OR(COUNTIF($A$5:$A$204,A36)&lt;&gt;1,NOT(ISNUMBER(L36)),NOT(ISNUMBER(M36)),NOT(ISNUMBER(G36)),NOT(ISNUMBER(H36)),H36&lt;G36,OR(NOT(ISNUMBER(Dashboard!$B$3)),Dashboard!$B$3&lt;=0)),"REVISAR DADOS",IF(H36&lt;Dashboard!$B$3,"ATRASADA",IF(H36-Dashboard!$B$3&lt;=3,"VENCE EM 3 DIAS","NO PRAZO"))))))</x:f>
      </x:c>
      <x:c r="P36" s="13"/>
      <x:c r="Q36" s="13"/>
    </x:row>
    <x:row r="37">
      <x:c r="A37" s="13"/>
      <x:c r="B37" s="13"/>
      <x:c r="C37" s="13"/>
      <x:c r="D37" s="13"/>
      <x:c r="E37" s="13"/>
      <x:c r="F37" s="13"/>
      <x:c r="G37" s="17"/>
      <x:c r="H37" s="17"/>
      <x:c r="I37" s="13"/>
      <x:c r="J37" s="13"/>
      <x:c r="K37" s="18"/>
      <x:c r="L37" s="19" t="str">
        <x:f>IF(A37="","",IF(OR(I37="Concluída",I37="Cancelada"),0,IF(OR(NOT(ISNUMBER(J37)),J37&lt;0,NOT(ISNUMBER(K37)),K37&lt;0,K37&gt;1),"",J37*(1-K37))))</x:f>
      </x:c>
      <x:c r="M37" s="19" t="str">
        <x:f>IF(A37="","",IF(I37="Cancelada",0,IF(OR(OR(NOT(ISNUMBER(Dashboard!$B$3)),Dashboard!$B$3&lt;=0),COUNTIFS(Alocacoes!$C$5:$C$204,A37,Alocacoes!$J$5:$J$204,"REVISAR DADOS")&gt;0),"",SUMIFS(Alocacoes!$E$5:$E$204,Alocacoes!$C$5:$C$204,A37,Alocacoes!$B$5:$B$204,"&gt;="&amp;Dashboard!$B$3,Alocacoes!$B$5:$B$204,"&lt;"&amp;Dashboard!$D$3+1,Alocacoes!$J$5:$J$204,"VÁLIDA"))))</x:f>
      </x:c>
      <x:c r="N37" s="19" t="str">
        <x:f>IF(A37="","",IF(AND(ISNUMBER(L37),ISNUMBER(M37)),L37-M37,""))</x:f>
      </x:c>
      <x:c r="O37" t="str">
        <x:f>IF(A37="","",IF(I37="Cancelada","CANCELADA",IF(I37="Concluída","CONCLUÍDA",IF(OR(COUNTIF($A$5:$A$204,A37)&lt;&gt;1,NOT(ISNUMBER(L37)),NOT(ISNUMBER(M37)),NOT(ISNUMBER(G37)),NOT(ISNUMBER(H37)),H37&lt;G37,OR(NOT(ISNUMBER(Dashboard!$B$3)),Dashboard!$B$3&lt;=0)),"REVISAR DADOS",IF(H37&lt;Dashboard!$B$3,"ATRASADA",IF(H37-Dashboard!$B$3&lt;=3,"VENCE EM 3 DIAS","NO PRAZO"))))))</x:f>
      </x:c>
      <x:c r="P37" s="13"/>
      <x:c r="Q37" s="13"/>
    </x:row>
    <x:row r="38">
      <x:c r="A38" s="13"/>
      <x:c r="B38" s="13"/>
      <x:c r="C38" s="13"/>
      <x:c r="D38" s="13"/>
      <x:c r="E38" s="13"/>
      <x:c r="F38" s="13"/>
      <x:c r="G38" s="17"/>
      <x:c r="H38" s="17"/>
      <x:c r="I38" s="13"/>
      <x:c r="J38" s="13"/>
      <x:c r="K38" s="18"/>
      <x:c r="L38" s="19" t="str">
        <x:f>IF(A38="","",IF(OR(I38="Concluída",I38="Cancelada"),0,IF(OR(NOT(ISNUMBER(J38)),J38&lt;0,NOT(ISNUMBER(K38)),K38&lt;0,K38&gt;1),"",J38*(1-K38))))</x:f>
      </x:c>
      <x:c r="M38" s="19" t="str">
        <x:f>IF(A38="","",IF(I38="Cancelada",0,IF(OR(OR(NOT(ISNUMBER(Dashboard!$B$3)),Dashboard!$B$3&lt;=0),COUNTIFS(Alocacoes!$C$5:$C$204,A38,Alocacoes!$J$5:$J$204,"REVISAR DADOS")&gt;0),"",SUMIFS(Alocacoes!$E$5:$E$204,Alocacoes!$C$5:$C$204,A38,Alocacoes!$B$5:$B$204,"&gt;="&amp;Dashboard!$B$3,Alocacoes!$B$5:$B$204,"&lt;"&amp;Dashboard!$D$3+1,Alocacoes!$J$5:$J$204,"VÁLIDA"))))</x:f>
      </x:c>
      <x:c r="N38" s="19" t="str">
        <x:f>IF(A38="","",IF(AND(ISNUMBER(L38),ISNUMBER(M38)),L38-M38,""))</x:f>
      </x:c>
      <x:c r="O38" t="str">
        <x:f>IF(A38="","",IF(I38="Cancelada","CANCELADA",IF(I38="Concluída","CONCLUÍDA",IF(OR(COUNTIF($A$5:$A$204,A38)&lt;&gt;1,NOT(ISNUMBER(L38)),NOT(ISNUMBER(M38)),NOT(ISNUMBER(G38)),NOT(ISNUMBER(H38)),H38&lt;G38,OR(NOT(ISNUMBER(Dashboard!$B$3)),Dashboard!$B$3&lt;=0)),"REVISAR DADOS",IF(H38&lt;Dashboard!$B$3,"ATRASADA",IF(H38-Dashboard!$B$3&lt;=3,"VENCE EM 3 DIAS","NO PRAZO"))))))</x:f>
      </x:c>
      <x:c r="P38" s="13"/>
      <x:c r="Q38" s="13"/>
    </x:row>
    <x:row r="39">
      <x:c r="A39" s="13"/>
      <x:c r="B39" s="13"/>
      <x:c r="C39" s="13"/>
      <x:c r="D39" s="13"/>
      <x:c r="E39" s="13"/>
      <x:c r="F39" s="13"/>
      <x:c r="G39" s="17"/>
      <x:c r="H39" s="17"/>
      <x:c r="I39" s="13"/>
      <x:c r="J39" s="13"/>
      <x:c r="K39" s="18"/>
      <x:c r="L39" s="19" t="str">
        <x:f>IF(A39="","",IF(OR(I39="Concluída",I39="Cancelada"),0,IF(OR(NOT(ISNUMBER(J39)),J39&lt;0,NOT(ISNUMBER(K39)),K39&lt;0,K39&gt;1),"",J39*(1-K39))))</x:f>
      </x:c>
      <x:c r="M39" s="19" t="str">
        <x:f>IF(A39="","",IF(I39="Cancelada",0,IF(OR(OR(NOT(ISNUMBER(Dashboard!$B$3)),Dashboard!$B$3&lt;=0),COUNTIFS(Alocacoes!$C$5:$C$204,A39,Alocacoes!$J$5:$J$204,"REVISAR DADOS")&gt;0),"",SUMIFS(Alocacoes!$E$5:$E$204,Alocacoes!$C$5:$C$204,A39,Alocacoes!$B$5:$B$204,"&gt;="&amp;Dashboard!$B$3,Alocacoes!$B$5:$B$204,"&lt;"&amp;Dashboard!$D$3+1,Alocacoes!$J$5:$J$204,"VÁLIDA"))))</x:f>
      </x:c>
      <x:c r="N39" s="19" t="str">
        <x:f>IF(A39="","",IF(AND(ISNUMBER(L39),ISNUMBER(M39)),L39-M39,""))</x:f>
      </x:c>
      <x:c r="O39" t="str">
        <x:f>IF(A39="","",IF(I39="Cancelada","CANCELADA",IF(I39="Concluída","CONCLUÍDA",IF(OR(COUNTIF($A$5:$A$204,A39)&lt;&gt;1,NOT(ISNUMBER(L39)),NOT(ISNUMBER(M39)),NOT(ISNUMBER(G39)),NOT(ISNUMBER(H39)),H39&lt;G39,OR(NOT(ISNUMBER(Dashboard!$B$3)),Dashboard!$B$3&lt;=0)),"REVISAR DADOS",IF(H39&lt;Dashboard!$B$3,"ATRASADA",IF(H39-Dashboard!$B$3&lt;=3,"VENCE EM 3 DIAS","NO PRAZO"))))))</x:f>
      </x:c>
      <x:c r="P39" s="13"/>
      <x:c r="Q39" s="13"/>
    </x:row>
    <x:row r="40">
      <x:c r="A40" s="13"/>
      <x:c r="B40" s="13"/>
      <x:c r="C40" s="13"/>
      <x:c r="D40" s="13"/>
      <x:c r="E40" s="13"/>
      <x:c r="F40" s="13"/>
      <x:c r="G40" s="17"/>
      <x:c r="H40" s="17"/>
      <x:c r="I40" s="13"/>
      <x:c r="J40" s="13"/>
      <x:c r="K40" s="18"/>
      <x:c r="L40" s="19" t="str">
        <x:f>IF(A40="","",IF(OR(I40="Concluída",I40="Cancelada"),0,IF(OR(NOT(ISNUMBER(J40)),J40&lt;0,NOT(ISNUMBER(K40)),K40&lt;0,K40&gt;1),"",J40*(1-K40))))</x:f>
      </x:c>
      <x:c r="M40" s="19" t="str">
        <x:f>IF(A40="","",IF(I40="Cancelada",0,IF(OR(OR(NOT(ISNUMBER(Dashboard!$B$3)),Dashboard!$B$3&lt;=0),COUNTIFS(Alocacoes!$C$5:$C$204,A40,Alocacoes!$J$5:$J$204,"REVISAR DADOS")&gt;0),"",SUMIFS(Alocacoes!$E$5:$E$204,Alocacoes!$C$5:$C$204,A40,Alocacoes!$B$5:$B$204,"&gt;="&amp;Dashboard!$B$3,Alocacoes!$B$5:$B$204,"&lt;"&amp;Dashboard!$D$3+1,Alocacoes!$J$5:$J$204,"VÁLIDA"))))</x:f>
      </x:c>
      <x:c r="N40" s="19" t="str">
        <x:f>IF(A40="","",IF(AND(ISNUMBER(L40),ISNUMBER(M40)),L40-M40,""))</x:f>
      </x:c>
      <x:c r="O40" t="str">
        <x:f>IF(A40="","",IF(I40="Cancelada","CANCELADA",IF(I40="Concluída","CONCLUÍDA",IF(OR(COUNTIF($A$5:$A$204,A40)&lt;&gt;1,NOT(ISNUMBER(L40)),NOT(ISNUMBER(M40)),NOT(ISNUMBER(G40)),NOT(ISNUMBER(H40)),H40&lt;G40,OR(NOT(ISNUMBER(Dashboard!$B$3)),Dashboard!$B$3&lt;=0)),"REVISAR DADOS",IF(H40&lt;Dashboard!$B$3,"ATRASADA",IF(H40-Dashboard!$B$3&lt;=3,"VENCE EM 3 DIAS","NO PRAZO"))))))</x:f>
      </x:c>
      <x:c r="P40" s="13"/>
      <x:c r="Q40" s="13"/>
    </x:row>
    <x:row r="41">
      <x:c r="A41" s="13"/>
      <x:c r="B41" s="13"/>
      <x:c r="C41" s="13"/>
      <x:c r="D41" s="13"/>
      <x:c r="E41" s="13"/>
      <x:c r="F41" s="13"/>
      <x:c r="G41" s="17"/>
      <x:c r="H41" s="17"/>
      <x:c r="I41" s="13"/>
      <x:c r="J41" s="13"/>
      <x:c r="K41" s="18"/>
      <x:c r="L41" s="19" t="str">
        <x:f>IF(A41="","",IF(OR(I41="Concluída",I41="Cancelada"),0,IF(OR(NOT(ISNUMBER(J41)),J41&lt;0,NOT(ISNUMBER(K41)),K41&lt;0,K41&gt;1),"",J41*(1-K41))))</x:f>
      </x:c>
      <x:c r="M41" s="19" t="str">
        <x:f>IF(A41="","",IF(I41="Cancelada",0,IF(OR(OR(NOT(ISNUMBER(Dashboard!$B$3)),Dashboard!$B$3&lt;=0),COUNTIFS(Alocacoes!$C$5:$C$204,A41,Alocacoes!$J$5:$J$204,"REVISAR DADOS")&gt;0),"",SUMIFS(Alocacoes!$E$5:$E$204,Alocacoes!$C$5:$C$204,A41,Alocacoes!$B$5:$B$204,"&gt;="&amp;Dashboard!$B$3,Alocacoes!$B$5:$B$204,"&lt;"&amp;Dashboard!$D$3+1,Alocacoes!$J$5:$J$204,"VÁLIDA"))))</x:f>
      </x:c>
      <x:c r="N41" s="19" t="str">
        <x:f>IF(A41="","",IF(AND(ISNUMBER(L41),ISNUMBER(M41)),L41-M41,""))</x:f>
      </x:c>
      <x:c r="O41" t="str">
        <x:f>IF(A41="","",IF(I41="Cancelada","CANCELADA",IF(I41="Concluída","CONCLUÍDA",IF(OR(COUNTIF($A$5:$A$204,A41)&lt;&gt;1,NOT(ISNUMBER(L41)),NOT(ISNUMBER(M41)),NOT(ISNUMBER(G41)),NOT(ISNUMBER(H41)),H41&lt;G41,OR(NOT(ISNUMBER(Dashboard!$B$3)),Dashboard!$B$3&lt;=0)),"REVISAR DADOS",IF(H41&lt;Dashboard!$B$3,"ATRASADA",IF(H41-Dashboard!$B$3&lt;=3,"VENCE EM 3 DIAS","NO PRAZO"))))))</x:f>
      </x:c>
      <x:c r="P41" s="13"/>
      <x:c r="Q41" s="13"/>
    </x:row>
    <x:row r="42">
      <x:c r="A42" s="13"/>
      <x:c r="B42" s="13"/>
      <x:c r="C42" s="13"/>
      <x:c r="D42" s="13"/>
      <x:c r="E42" s="13"/>
      <x:c r="F42" s="13"/>
      <x:c r="G42" s="17"/>
      <x:c r="H42" s="17"/>
      <x:c r="I42" s="13"/>
      <x:c r="J42" s="13"/>
      <x:c r="K42" s="18"/>
      <x:c r="L42" s="19" t="str">
        <x:f>IF(A42="","",IF(OR(I42="Concluída",I42="Cancelada"),0,IF(OR(NOT(ISNUMBER(J42)),J42&lt;0,NOT(ISNUMBER(K42)),K42&lt;0,K42&gt;1),"",J42*(1-K42))))</x:f>
      </x:c>
      <x:c r="M42" s="19" t="str">
        <x:f>IF(A42="","",IF(I42="Cancelada",0,IF(OR(OR(NOT(ISNUMBER(Dashboard!$B$3)),Dashboard!$B$3&lt;=0),COUNTIFS(Alocacoes!$C$5:$C$204,A42,Alocacoes!$J$5:$J$204,"REVISAR DADOS")&gt;0),"",SUMIFS(Alocacoes!$E$5:$E$204,Alocacoes!$C$5:$C$204,A42,Alocacoes!$B$5:$B$204,"&gt;="&amp;Dashboard!$B$3,Alocacoes!$B$5:$B$204,"&lt;"&amp;Dashboard!$D$3+1,Alocacoes!$J$5:$J$204,"VÁLIDA"))))</x:f>
      </x:c>
      <x:c r="N42" s="19" t="str">
        <x:f>IF(A42="","",IF(AND(ISNUMBER(L42),ISNUMBER(M42)),L42-M42,""))</x:f>
      </x:c>
      <x:c r="O42" t="str">
        <x:f>IF(A42="","",IF(I42="Cancelada","CANCELADA",IF(I42="Concluída","CONCLUÍDA",IF(OR(COUNTIF($A$5:$A$204,A42)&lt;&gt;1,NOT(ISNUMBER(L42)),NOT(ISNUMBER(M42)),NOT(ISNUMBER(G42)),NOT(ISNUMBER(H42)),H42&lt;G42,OR(NOT(ISNUMBER(Dashboard!$B$3)),Dashboard!$B$3&lt;=0)),"REVISAR DADOS",IF(H42&lt;Dashboard!$B$3,"ATRASADA",IF(H42-Dashboard!$B$3&lt;=3,"VENCE EM 3 DIAS","NO PRAZO"))))))</x:f>
      </x:c>
      <x:c r="P42" s="13"/>
      <x:c r="Q42" s="13"/>
    </x:row>
    <x:row r="43">
      <x:c r="A43" s="13"/>
      <x:c r="B43" s="13"/>
      <x:c r="C43" s="13"/>
      <x:c r="D43" s="13"/>
      <x:c r="E43" s="13"/>
      <x:c r="F43" s="13"/>
      <x:c r="G43" s="17"/>
      <x:c r="H43" s="17"/>
      <x:c r="I43" s="13"/>
      <x:c r="J43" s="13"/>
      <x:c r="K43" s="18"/>
      <x:c r="L43" s="19" t="str">
        <x:f>IF(A43="","",IF(OR(I43="Concluída",I43="Cancelada"),0,IF(OR(NOT(ISNUMBER(J43)),J43&lt;0,NOT(ISNUMBER(K43)),K43&lt;0,K43&gt;1),"",J43*(1-K43))))</x:f>
      </x:c>
      <x:c r="M43" s="19" t="str">
        <x:f>IF(A43="","",IF(I43="Cancelada",0,IF(OR(OR(NOT(ISNUMBER(Dashboard!$B$3)),Dashboard!$B$3&lt;=0),COUNTIFS(Alocacoes!$C$5:$C$204,A43,Alocacoes!$J$5:$J$204,"REVISAR DADOS")&gt;0),"",SUMIFS(Alocacoes!$E$5:$E$204,Alocacoes!$C$5:$C$204,A43,Alocacoes!$B$5:$B$204,"&gt;="&amp;Dashboard!$B$3,Alocacoes!$B$5:$B$204,"&lt;"&amp;Dashboard!$D$3+1,Alocacoes!$J$5:$J$204,"VÁLIDA"))))</x:f>
      </x:c>
      <x:c r="N43" s="19" t="str">
        <x:f>IF(A43="","",IF(AND(ISNUMBER(L43),ISNUMBER(M43)),L43-M43,""))</x:f>
      </x:c>
      <x:c r="O43" t="str">
        <x:f>IF(A43="","",IF(I43="Cancelada","CANCELADA",IF(I43="Concluída","CONCLUÍDA",IF(OR(COUNTIF($A$5:$A$204,A43)&lt;&gt;1,NOT(ISNUMBER(L43)),NOT(ISNUMBER(M43)),NOT(ISNUMBER(G43)),NOT(ISNUMBER(H43)),H43&lt;G43,OR(NOT(ISNUMBER(Dashboard!$B$3)),Dashboard!$B$3&lt;=0)),"REVISAR DADOS",IF(H43&lt;Dashboard!$B$3,"ATRASADA",IF(H43-Dashboard!$B$3&lt;=3,"VENCE EM 3 DIAS","NO PRAZO"))))))</x:f>
      </x:c>
      <x:c r="P43" s="13"/>
      <x:c r="Q43" s="13"/>
    </x:row>
    <x:row r="44">
      <x:c r="A44" s="13"/>
      <x:c r="B44" s="13"/>
      <x:c r="C44" s="13"/>
      <x:c r="D44" s="13"/>
      <x:c r="E44" s="13"/>
      <x:c r="F44" s="13"/>
      <x:c r="G44" s="17"/>
      <x:c r="H44" s="17"/>
      <x:c r="I44" s="13"/>
      <x:c r="J44" s="13"/>
      <x:c r="K44" s="18"/>
      <x:c r="L44" s="19" t="str">
        <x:f>IF(A44="","",IF(OR(I44="Concluída",I44="Cancelada"),0,IF(OR(NOT(ISNUMBER(J44)),J44&lt;0,NOT(ISNUMBER(K44)),K44&lt;0,K44&gt;1),"",J44*(1-K44))))</x:f>
      </x:c>
      <x:c r="M44" s="19" t="str">
        <x:f>IF(A44="","",IF(I44="Cancelada",0,IF(OR(OR(NOT(ISNUMBER(Dashboard!$B$3)),Dashboard!$B$3&lt;=0),COUNTIFS(Alocacoes!$C$5:$C$204,A44,Alocacoes!$J$5:$J$204,"REVISAR DADOS")&gt;0),"",SUMIFS(Alocacoes!$E$5:$E$204,Alocacoes!$C$5:$C$204,A44,Alocacoes!$B$5:$B$204,"&gt;="&amp;Dashboard!$B$3,Alocacoes!$B$5:$B$204,"&lt;"&amp;Dashboard!$D$3+1,Alocacoes!$J$5:$J$204,"VÁLIDA"))))</x:f>
      </x:c>
      <x:c r="N44" s="19" t="str">
        <x:f>IF(A44="","",IF(AND(ISNUMBER(L44),ISNUMBER(M44)),L44-M44,""))</x:f>
      </x:c>
      <x:c r="O44" t="str">
        <x:f>IF(A44="","",IF(I44="Cancelada","CANCELADA",IF(I44="Concluída","CONCLUÍDA",IF(OR(COUNTIF($A$5:$A$204,A44)&lt;&gt;1,NOT(ISNUMBER(L44)),NOT(ISNUMBER(M44)),NOT(ISNUMBER(G44)),NOT(ISNUMBER(H44)),H44&lt;G44,OR(NOT(ISNUMBER(Dashboard!$B$3)),Dashboard!$B$3&lt;=0)),"REVISAR DADOS",IF(H44&lt;Dashboard!$B$3,"ATRASADA",IF(H44-Dashboard!$B$3&lt;=3,"VENCE EM 3 DIAS","NO PRAZO"))))))</x:f>
      </x:c>
      <x:c r="P44" s="13"/>
      <x:c r="Q44" s="13"/>
    </x:row>
    <x:row r="45">
      <x:c r="A45" s="13"/>
      <x:c r="B45" s="13"/>
      <x:c r="C45" s="13"/>
      <x:c r="D45" s="13"/>
      <x:c r="E45" s="13"/>
      <x:c r="F45" s="13"/>
      <x:c r="G45" s="17"/>
      <x:c r="H45" s="17"/>
      <x:c r="I45" s="13"/>
      <x:c r="J45" s="13"/>
      <x:c r="K45" s="18"/>
      <x:c r="L45" s="19" t="str">
        <x:f>IF(A45="","",IF(OR(I45="Concluída",I45="Cancelada"),0,IF(OR(NOT(ISNUMBER(J45)),J45&lt;0,NOT(ISNUMBER(K45)),K45&lt;0,K45&gt;1),"",J45*(1-K45))))</x:f>
      </x:c>
      <x:c r="M45" s="19" t="str">
        <x:f>IF(A45="","",IF(I45="Cancelada",0,IF(OR(OR(NOT(ISNUMBER(Dashboard!$B$3)),Dashboard!$B$3&lt;=0),COUNTIFS(Alocacoes!$C$5:$C$204,A45,Alocacoes!$J$5:$J$204,"REVISAR DADOS")&gt;0),"",SUMIFS(Alocacoes!$E$5:$E$204,Alocacoes!$C$5:$C$204,A45,Alocacoes!$B$5:$B$204,"&gt;="&amp;Dashboard!$B$3,Alocacoes!$B$5:$B$204,"&lt;"&amp;Dashboard!$D$3+1,Alocacoes!$J$5:$J$204,"VÁLIDA"))))</x:f>
      </x:c>
      <x:c r="N45" s="19" t="str">
        <x:f>IF(A45="","",IF(AND(ISNUMBER(L45),ISNUMBER(M45)),L45-M45,""))</x:f>
      </x:c>
      <x:c r="O45" t="str">
        <x:f>IF(A45="","",IF(I45="Cancelada","CANCELADA",IF(I45="Concluída","CONCLUÍDA",IF(OR(COUNTIF($A$5:$A$204,A45)&lt;&gt;1,NOT(ISNUMBER(L45)),NOT(ISNUMBER(M45)),NOT(ISNUMBER(G45)),NOT(ISNUMBER(H45)),H45&lt;G45,OR(NOT(ISNUMBER(Dashboard!$B$3)),Dashboard!$B$3&lt;=0)),"REVISAR DADOS",IF(H45&lt;Dashboard!$B$3,"ATRASADA",IF(H45-Dashboard!$B$3&lt;=3,"VENCE EM 3 DIAS","NO PRAZO"))))))</x:f>
      </x:c>
      <x:c r="P45" s="13"/>
      <x:c r="Q45" s="13"/>
    </x:row>
    <x:row r="46">
      <x:c r="A46" s="13"/>
      <x:c r="B46" s="13"/>
      <x:c r="C46" s="13"/>
      <x:c r="D46" s="13"/>
      <x:c r="E46" s="13"/>
      <x:c r="F46" s="13"/>
      <x:c r="G46" s="17"/>
      <x:c r="H46" s="17"/>
      <x:c r="I46" s="13"/>
      <x:c r="J46" s="13"/>
      <x:c r="K46" s="18"/>
      <x:c r="L46" s="19" t="str">
        <x:f>IF(A46="","",IF(OR(I46="Concluída",I46="Cancelada"),0,IF(OR(NOT(ISNUMBER(J46)),J46&lt;0,NOT(ISNUMBER(K46)),K46&lt;0,K46&gt;1),"",J46*(1-K46))))</x:f>
      </x:c>
      <x:c r="M46" s="19" t="str">
        <x:f>IF(A46="","",IF(I46="Cancelada",0,IF(OR(OR(NOT(ISNUMBER(Dashboard!$B$3)),Dashboard!$B$3&lt;=0),COUNTIFS(Alocacoes!$C$5:$C$204,A46,Alocacoes!$J$5:$J$204,"REVISAR DADOS")&gt;0),"",SUMIFS(Alocacoes!$E$5:$E$204,Alocacoes!$C$5:$C$204,A46,Alocacoes!$B$5:$B$204,"&gt;="&amp;Dashboard!$B$3,Alocacoes!$B$5:$B$204,"&lt;"&amp;Dashboard!$D$3+1,Alocacoes!$J$5:$J$204,"VÁLIDA"))))</x:f>
      </x:c>
      <x:c r="N46" s="19" t="str">
        <x:f>IF(A46="","",IF(AND(ISNUMBER(L46),ISNUMBER(M46)),L46-M46,""))</x:f>
      </x:c>
      <x:c r="O46" t="str">
        <x:f>IF(A46="","",IF(I46="Cancelada","CANCELADA",IF(I46="Concluída","CONCLUÍDA",IF(OR(COUNTIF($A$5:$A$204,A46)&lt;&gt;1,NOT(ISNUMBER(L46)),NOT(ISNUMBER(M46)),NOT(ISNUMBER(G46)),NOT(ISNUMBER(H46)),H46&lt;G46,OR(NOT(ISNUMBER(Dashboard!$B$3)),Dashboard!$B$3&lt;=0)),"REVISAR DADOS",IF(H46&lt;Dashboard!$B$3,"ATRASADA",IF(H46-Dashboard!$B$3&lt;=3,"VENCE EM 3 DIAS","NO PRAZO"))))))</x:f>
      </x:c>
      <x:c r="P46" s="13"/>
      <x:c r="Q46" s="13"/>
    </x:row>
    <x:row r="47">
      <x:c r="A47" s="13"/>
      <x:c r="B47" s="13"/>
      <x:c r="C47" s="13"/>
      <x:c r="D47" s="13"/>
      <x:c r="E47" s="13"/>
      <x:c r="F47" s="13"/>
      <x:c r="G47" s="17"/>
      <x:c r="H47" s="17"/>
      <x:c r="I47" s="13"/>
      <x:c r="J47" s="13"/>
      <x:c r="K47" s="18"/>
      <x:c r="L47" s="19" t="str">
        <x:f>IF(A47="","",IF(OR(I47="Concluída",I47="Cancelada"),0,IF(OR(NOT(ISNUMBER(J47)),J47&lt;0,NOT(ISNUMBER(K47)),K47&lt;0,K47&gt;1),"",J47*(1-K47))))</x:f>
      </x:c>
      <x:c r="M47" s="19" t="str">
        <x:f>IF(A47="","",IF(I47="Cancelada",0,IF(OR(OR(NOT(ISNUMBER(Dashboard!$B$3)),Dashboard!$B$3&lt;=0),COUNTIFS(Alocacoes!$C$5:$C$204,A47,Alocacoes!$J$5:$J$204,"REVISAR DADOS")&gt;0),"",SUMIFS(Alocacoes!$E$5:$E$204,Alocacoes!$C$5:$C$204,A47,Alocacoes!$B$5:$B$204,"&gt;="&amp;Dashboard!$B$3,Alocacoes!$B$5:$B$204,"&lt;"&amp;Dashboard!$D$3+1,Alocacoes!$J$5:$J$204,"VÁLIDA"))))</x:f>
      </x:c>
      <x:c r="N47" s="19" t="str">
        <x:f>IF(A47="","",IF(AND(ISNUMBER(L47),ISNUMBER(M47)),L47-M47,""))</x:f>
      </x:c>
      <x:c r="O47" t="str">
        <x:f>IF(A47="","",IF(I47="Cancelada","CANCELADA",IF(I47="Concluída","CONCLUÍDA",IF(OR(COUNTIF($A$5:$A$204,A47)&lt;&gt;1,NOT(ISNUMBER(L47)),NOT(ISNUMBER(M47)),NOT(ISNUMBER(G47)),NOT(ISNUMBER(H47)),H47&lt;G47,OR(NOT(ISNUMBER(Dashboard!$B$3)),Dashboard!$B$3&lt;=0)),"REVISAR DADOS",IF(H47&lt;Dashboard!$B$3,"ATRASADA",IF(H47-Dashboard!$B$3&lt;=3,"VENCE EM 3 DIAS","NO PRAZO"))))))</x:f>
      </x:c>
      <x:c r="P47" s="13"/>
      <x:c r="Q47" s="13"/>
    </x:row>
    <x:row r="48">
      <x:c r="A48" s="13"/>
      <x:c r="B48" s="13"/>
      <x:c r="C48" s="13"/>
      <x:c r="D48" s="13"/>
      <x:c r="E48" s="13"/>
      <x:c r="F48" s="13"/>
      <x:c r="G48" s="17"/>
      <x:c r="H48" s="17"/>
      <x:c r="I48" s="13"/>
      <x:c r="J48" s="13"/>
      <x:c r="K48" s="18"/>
      <x:c r="L48" s="19" t="str">
        <x:f>IF(A48="","",IF(OR(I48="Concluída",I48="Cancelada"),0,IF(OR(NOT(ISNUMBER(J48)),J48&lt;0,NOT(ISNUMBER(K48)),K48&lt;0,K48&gt;1),"",J48*(1-K48))))</x:f>
      </x:c>
      <x:c r="M48" s="19" t="str">
        <x:f>IF(A48="","",IF(I48="Cancelada",0,IF(OR(OR(NOT(ISNUMBER(Dashboard!$B$3)),Dashboard!$B$3&lt;=0),COUNTIFS(Alocacoes!$C$5:$C$204,A48,Alocacoes!$J$5:$J$204,"REVISAR DADOS")&gt;0),"",SUMIFS(Alocacoes!$E$5:$E$204,Alocacoes!$C$5:$C$204,A48,Alocacoes!$B$5:$B$204,"&gt;="&amp;Dashboard!$B$3,Alocacoes!$B$5:$B$204,"&lt;"&amp;Dashboard!$D$3+1,Alocacoes!$J$5:$J$204,"VÁLIDA"))))</x:f>
      </x:c>
      <x:c r="N48" s="19" t="str">
        <x:f>IF(A48="","",IF(AND(ISNUMBER(L48),ISNUMBER(M48)),L48-M48,""))</x:f>
      </x:c>
      <x:c r="O48" t="str">
        <x:f>IF(A48="","",IF(I48="Cancelada","CANCELADA",IF(I48="Concluída","CONCLUÍDA",IF(OR(COUNTIF($A$5:$A$204,A48)&lt;&gt;1,NOT(ISNUMBER(L48)),NOT(ISNUMBER(M48)),NOT(ISNUMBER(G48)),NOT(ISNUMBER(H48)),H48&lt;G48,OR(NOT(ISNUMBER(Dashboard!$B$3)),Dashboard!$B$3&lt;=0)),"REVISAR DADOS",IF(H48&lt;Dashboard!$B$3,"ATRASADA",IF(H48-Dashboard!$B$3&lt;=3,"VENCE EM 3 DIAS","NO PRAZO"))))))</x:f>
      </x:c>
      <x:c r="P48" s="13"/>
      <x:c r="Q48" s="13"/>
    </x:row>
    <x:row r="49">
      <x:c r="A49" s="13"/>
      <x:c r="B49" s="13"/>
      <x:c r="C49" s="13"/>
      <x:c r="D49" s="13"/>
      <x:c r="E49" s="13"/>
      <x:c r="F49" s="13"/>
      <x:c r="G49" s="17"/>
      <x:c r="H49" s="17"/>
      <x:c r="I49" s="13"/>
      <x:c r="J49" s="13"/>
      <x:c r="K49" s="18"/>
      <x:c r="L49" s="19" t="str">
        <x:f>IF(A49="","",IF(OR(I49="Concluída",I49="Cancelada"),0,IF(OR(NOT(ISNUMBER(J49)),J49&lt;0,NOT(ISNUMBER(K49)),K49&lt;0,K49&gt;1),"",J49*(1-K49))))</x:f>
      </x:c>
      <x:c r="M49" s="19" t="str">
        <x:f>IF(A49="","",IF(I49="Cancelada",0,IF(OR(OR(NOT(ISNUMBER(Dashboard!$B$3)),Dashboard!$B$3&lt;=0),COUNTIFS(Alocacoes!$C$5:$C$204,A49,Alocacoes!$J$5:$J$204,"REVISAR DADOS")&gt;0),"",SUMIFS(Alocacoes!$E$5:$E$204,Alocacoes!$C$5:$C$204,A49,Alocacoes!$B$5:$B$204,"&gt;="&amp;Dashboard!$B$3,Alocacoes!$B$5:$B$204,"&lt;"&amp;Dashboard!$D$3+1,Alocacoes!$J$5:$J$204,"VÁLIDA"))))</x:f>
      </x:c>
      <x:c r="N49" s="19" t="str">
        <x:f>IF(A49="","",IF(AND(ISNUMBER(L49),ISNUMBER(M49)),L49-M49,""))</x:f>
      </x:c>
      <x:c r="O49" t="str">
        <x:f>IF(A49="","",IF(I49="Cancelada","CANCELADA",IF(I49="Concluída","CONCLUÍDA",IF(OR(COUNTIF($A$5:$A$204,A49)&lt;&gt;1,NOT(ISNUMBER(L49)),NOT(ISNUMBER(M49)),NOT(ISNUMBER(G49)),NOT(ISNUMBER(H49)),H49&lt;G49,OR(NOT(ISNUMBER(Dashboard!$B$3)),Dashboard!$B$3&lt;=0)),"REVISAR DADOS",IF(H49&lt;Dashboard!$B$3,"ATRASADA",IF(H49-Dashboard!$B$3&lt;=3,"VENCE EM 3 DIAS","NO PRAZO"))))))</x:f>
      </x:c>
      <x:c r="P49" s="13"/>
      <x:c r="Q49" s="13"/>
    </x:row>
    <x:row r="50">
      <x:c r="A50" s="13"/>
      <x:c r="B50" s="13"/>
      <x:c r="C50" s="13"/>
      <x:c r="D50" s="13"/>
      <x:c r="E50" s="13"/>
      <x:c r="F50" s="13"/>
      <x:c r="G50" s="17"/>
      <x:c r="H50" s="17"/>
      <x:c r="I50" s="13"/>
      <x:c r="J50" s="13"/>
      <x:c r="K50" s="18"/>
      <x:c r="L50" s="19" t="str">
        <x:f>IF(A50="","",IF(OR(I50="Concluída",I50="Cancelada"),0,IF(OR(NOT(ISNUMBER(J50)),J50&lt;0,NOT(ISNUMBER(K50)),K50&lt;0,K50&gt;1),"",J50*(1-K50))))</x:f>
      </x:c>
      <x:c r="M50" s="19" t="str">
        <x:f>IF(A50="","",IF(I50="Cancelada",0,IF(OR(OR(NOT(ISNUMBER(Dashboard!$B$3)),Dashboard!$B$3&lt;=0),COUNTIFS(Alocacoes!$C$5:$C$204,A50,Alocacoes!$J$5:$J$204,"REVISAR DADOS")&gt;0),"",SUMIFS(Alocacoes!$E$5:$E$204,Alocacoes!$C$5:$C$204,A50,Alocacoes!$B$5:$B$204,"&gt;="&amp;Dashboard!$B$3,Alocacoes!$B$5:$B$204,"&lt;"&amp;Dashboard!$D$3+1,Alocacoes!$J$5:$J$204,"VÁLIDA"))))</x:f>
      </x:c>
      <x:c r="N50" s="19" t="str">
        <x:f>IF(A50="","",IF(AND(ISNUMBER(L50),ISNUMBER(M50)),L50-M50,""))</x:f>
      </x:c>
      <x:c r="O50" t="str">
        <x:f>IF(A50="","",IF(I50="Cancelada","CANCELADA",IF(I50="Concluída","CONCLUÍDA",IF(OR(COUNTIF($A$5:$A$204,A50)&lt;&gt;1,NOT(ISNUMBER(L50)),NOT(ISNUMBER(M50)),NOT(ISNUMBER(G50)),NOT(ISNUMBER(H50)),H50&lt;G50,OR(NOT(ISNUMBER(Dashboard!$B$3)),Dashboard!$B$3&lt;=0)),"REVISAR DADOS",IF(H50&lt;Dashboard!$B$3,"ATRASADA",IF(H50-Dashboard!$B$3&lt;=3,"VENCE EM 3 DIAS","NO PRAZO"))))))</x:f>
      </x:c>
      <x:c r="P50" s="13"/>
      <x:c r="Q50" s="13"/>
    </x:row>
    <x:row r="51">
      <x:c r="A51" s="13"/>
      <x:c r="B51" s="13"/>
      <x:c r="C51" s="13"/>
      <x:c r="D51" s="13"/>
      <x:c r="E51" s="13"/>
      <x:c r="F51" s="13"/>
      <x:c r="G51" s="17"/>
      <x:c r="H51" s="17"/>
      <x:c r="I51" s="13"/>
      <x:c r="J51" s="13"/>
      <x:c r="K51" s="18"/>
      <x:c r="L51" s="19" t="str">
        <x:f>IF(A51="","",IF(OR(I51="Concluída",I51="Cancelada"),0,IF(OR(NOT(ISNUMBER(J51)),J51&lt;0,NOT(ISNUMBER(K51)),K51&lt;0,K51&gt;1),"",J51*(1-K51))))</x:f>
      </x:c>
      <x:c r="M51" s="19" t="str">
        <x:f>IF(A51="","",IF(I51="Cancelada",0,IF(OR(OR(NOT(ISNUMBER(Dashboard!$B$3)),Dashboard!$B$3&lt;=0),COUNTIFS(Alocacoes!$C$5:$C$204,A51,Alocacoes!$J$5:$J$204,"REVISAR DADOS")&gt;0),"",SUMIFS(Alocacoes!$E$5:$E$204,Alocacoes!$C$5:$C$204,A51,Alocacoes!$B$5:$B$204,"&gt;="&amp;Dashboard!$B$3,Alocacoes!$B$5:$B$204,"&lt;"&amp;Dashboard!$D$3+1,Alocacoes!$J$5:$J$204,"VÁLIDA"))))</x:f>
      </x:c>
      <x:c r="N51" s="19" t="str">
        <x:f>IF(A51="","",IF(AND(ISNUMBER(L51),ISNUMBER(M51)),L51-M51,""))</x:f>
      </x:c>
      <x:c r="O51" t="str">
        <x:f>IF(A51="","",IF(I51="Cancelada","CANCELADA",IF(I51="Concluída","CONCLUÍDA",IF(OR(COUNTIF($A$5:$A$204,A51)&lt;&gt;1,NOT(ISNUMBER(L51)),NOT(ISNUMBER(M51)),NOT(ISNUMBER(G51)),NOT(ISNUMBER(H51)),H51&lt;G51,OR(NOT(ISNUMBER(Dashboard!$B$3)),Dashboard!$B$3&lt;=0)),"REVISAR DADOS",IF(H51&lt;Dashboard!$B$3,"ATRASADA",IF(H51-Dashboard!$B$3&lt;=3,"VENCE EM 3 DIAS","NO PRAZO"))))))</x:f>
      </x:c>
      <x:c r="P51" s="13"/>
      <x:c r="Q51" s="13"/>
    </x:row>
    <x:row r="52">
      <x:c r="A52" s="13"/>
      <x:c r="B52" s="13"/>
      <x:c r="C52" s="13"/>
      <x:c r="D52" s="13"/>
      <x:c r="E52" s="13"/>
      <x:c r="F52" s="13"/>
      <x:c r="G52" s="17"/>
      <x:c r="H52" s="17"/>
      <x:c r="I52" s="13"/>
      <x:c r="J52" s="13"/>
      <x:c r="K52" s="18"/>
      <x:c r="L52" s="19" t="str">
        <x:f>IF(A52="","",IF(OR(I52="Concluída",I52="Cancelada"),0,IF(OR(NOT(ISNUMBER(J52)),J52&lt;0,NOT(ISNUMBER(K52)),K52&lt;0,K52&gt;1),"",J52*(1-K52))))</x:f>
      </x:c>
      <x:c r="M52" s="19" t="str">
        <x:f>IF(A52="","",IF(I52="Cancelada",0,IF(OR(OR(NOT(ISNUMBER(Dashboard!$B$3)),Dashboard!$B$3&lt;=0),COUNTIFS(Alocacoes!$C$5:$C$204,A52,Alocacoes!$J$5:$J$204,"REVISAR DADOS")&gt;0),"",SUMIFS(Alocacoes!$E$5:$E$204,Alocacoes!$C$5:$C$204,A52,Alocacoes!$B$5:$B$204,"&gt;="&amp;Dashboard!$B$3,Alocacoes!$B$5:$B$204,"&lt;"&amp;Dashboard!$D$3+1,Alocacoes!$J$5:$J$204,"VÁLIDA"))))</x:f>
      </x:c>
      <x:c r="N52" s="19" t="str">
        <x:f>IF(A52="","",IF(AND(ISNUMBER(L52),ISNUMBER(M52)),L52-M52,""))</x:f>
      </x:c>
      <x:c r="O52" t="str">
        <x:f>IF(A52="","",IF(I52="Cancelada","CANCELADA",IF(I52="Concluída","CONCLUÍDA",IF(OR(COUNTIF($A$5:$A$204,A52)&lt;&gt;1,NOT(ISNUMBER(L52)),NOT(ISNUMBER(M52)),NOT(ISNUMBER(G52)),NOT(ISNUMBER(H52)),H52&lt;G52,OR(NOT(ISNUMBER(Dashboard!$B$3)),Dashboard!$B$3&lt;=0)),"REVISAR DADOS",IF(H52&lt;Dashboard!$B$3,"ATRASADA",IF(H52-Dashboard!$B$3&lt;=3,"VENCE EM 3 DIAS","NO PRAZO"))))))</x:f>
      </x:c>
      <x:c r="P52" s="13"/>
      <x:c r="Q52" s="13"/>
    </x:row>
    <x:row r="53">
      <x:c r="A53" s="13"/>
      <x:c r="B53" s="13"/>
      <x:c r="C53" s="13"/>
      <x:c r="D53" s="13"/>
      <x:c r="E53" s="13"/>
      <x:c r="F53" s="13"/>
      <x:c r="G53" s="17"/>
      <x:c r="H53" s="17"/>
      <x:c r="I53" s="13"/>
      <x:c r="J53" s="13"/>
      <x:c r="K53" s="18"/>
      <x:c r="L53" s="19" t="str">
        <x:f>IF(A53="","",IF(OR(I53="Concluída",I53="Cancelada"),0,IF(OR(NOT(ISNUMBER(J53)),J53&lt;0,NOT(ISNUMBER(K53)),K53&lt;0,K53&gt;1),"",J53*(1-K53))))</x:f>
      </x:c>
      <x:c r="M53" s="19" t="str">
        <x:f>IF(A53="","",IF(I53="Cancelada",0,IF(OR(OR(NOT(ISNUMBER(Dashboard!$B$3)),Dashboard!$B$3&lt;=0),COUNTIFS(Alocacoes!$C$5:$C$204,A53,Alocacoes!$J$5:$J$204,"REVISAR DADOS")&gt;0),"",SUMIFS(Alocacoes!$E$5:$E$204,Alocacoes!$C$5:$C$204,A53,Alocacoes!$B$5:$B$204,"&gt;="&amp;Dashboard!$B$3,Alocacoes!$B$5:$B$204,"&lt;"&amp;Dashboard!$D$3+1,Alocacoes!$J$5:$J$204,"VÁLIDA"))))</x:f>
      </x:c>
      <x:c r="N53" s="19" t="str">
        <x:f>IF(A53="","",IF(AND(ISNUMBER(L53),ISNUMBER(M53)),L53-M53,""))</x:f>
      </x:c>
      <x:c r="O53" t="str">
        <x:f>IF(A53="","",IF(I53="Cancelada","CANCELADA",IF(I53="Concluída","CONCLUÍDA",IF(OR(COUNTIF($A$5:$A$204,A53)&lt;&gt;1,NOT(ISNUMBER(L53)),NOT(ISNUMBER(M53)),NOT(ISNUMBER(G53)),NOT(ISNUMBER(H53)),H53&lt;G53,OR(NOT(ISNUMBER(Dashboard!$B$3)),Dashboard!$B$3&lt;=0)),"REVISAR DADOS",IF(H53&lt;Dashboard!$B$3,"ATRASADA",IF(H53-Dashboard!$B$3&lt;=3,"VENCE EM 3 DIAS","NO PRAZO"))))))</x:f>
      </x:c>
      <x:c r="P53" s="13"/>
      <x:c r="Q53" s="13"/>
    </x:row>
    <x:row r="54">
      <x:c r="A54" s="13"/>
      <x:c r="B54" s="13"/>
      <x:c r="C54" s="13"/>
      <x:c r="D54" s="13"/>
      <x:c r="E54" s="13"/>
      <x:c r="F54" s="13"/>
      <x:c r="G54" s="17"/>
      <x:c r="H54" s="17"/>
      <x:c r="I54" s="13"/>
      <x:c r="J54" s="13"/>
      <x:c r="K54" s="18"/>
      <x:c r="L54" s="19" t="str">
        <x:f>IF(A54="","",IF(OR(I54="Concluída",I54="Cancelada"),0,IF(OR(NOT(ISNUMBER(J54)),J54&lt;0,NOT(ISNUMBER(K54)),K54&lt;0,K54&gt;1),"",J54*(1-K54))))</x:f>
      </x:c>
      <x:c r="M54" s="19" t="str">
        <x:f>IF(A54="","",IF(I54="Cancelada",0,IF(OR(OR(NOT(ISNUMBER(Dashboard!$B$3)),Dashboard!$B$3&lt;=0),COUNTIFS(Alocacoes!$C$5:$C$204,A54,Alocacoes!$J$5:$J$204,"REVISAR DADOS")&gt;0),"",SUMIFS(Alocacoes!$E$5:$E$204,Alocacoes!$C$5:$C$204,A54,Alocacoes!$B$5:$B$204,"&gt;="&amp;Dashboard!$B$3,Alocacoes!$B$5:$B$204,"&lt;"&amp;Dashboard!$D$3+1,Alocacoes!$J$5:$J$204,"VÁLIDA"))))</x:f>
      </x:c>
      <x:c r="N54" s="19" t="str">
        <x:f>IF(A54="","",IF(AND(ISNUMBER(L54),ISNUMBER(M54)),L54-M54,""))</x:f>
      </x:c>
      <x:c r="O54" t="str">
        <x:f>IF(A54="","",IF(I54="Cancelada","CANCELADA",IF(I54="Concluída","CONCLUÍDA",IF(OR(COUNTIF($A$5:$A$204,A54)&lt;&gt;1,NOT(ISNUMBER(L54)),NOT(ISNUMBER(M54)),NOT(ISNUMBER(G54)),NOT(ISNUMBER(H54)),H54&lt;G54,OR(NOT(ISNUMBER(Dashboard!$B$3)),Dashboard!$B$3&lt;=0)),"REVISAR DADOS",IF(H54&lt;Dashboard!$B$3,"ATRASADA",IF(H54-Dashboard!$B$3&lt;=3,"VENCE EM 3 DIAS","NO PRAZO"))))))</x:f>
      </x:c>
      <x:c r="P54" s="13"/>
      <x:c r="Q54" s="13"/>
    </x:row>
    <x:row r="55">
      <x:c r="A55" s="13"/>
      <x:c r="B55" s="13"/>
      <x:c r="C55" s="13"/>
      <x:c r="D55" s="13"/>
      <x:c r="E55" s="13"/>
      <x:c r="F55" s="13"/>
      <x:c r="G55" s="17"/>
      <x:c r="H55" s="17"/>
      <x:c r="I55" s="13"/>
      <x:c r="J55" s="13"/>
      <x:c r="K55" s="18"/>
      <x:c r="L55" s="19" t="str">
        <x:f>IF(A55="","",IF(OR(I55="Concluída",I55="Cancelada"),0,IF(OR(NOT(ISNUMBER(J55)),J55&lt;0,NOT(ISNUMBER(K55)),K55&lt;0,K55&gt;1),"",J55*(1-K55))))</x:f>
      </x:c>
      <x:c r="M55" s="19" t="str">
        <x:f>IF(A55="","",IF(I55="Cancelada",0,IF(OR(OR(NOT(ISNUMBER(Dashboard!$B$3)),Dashboard!$B$3&lt;=0),COUNTIFS(Alocacoes!$C$5:$C$204,A55,Alocacoes!$J$5:$J$204,"REVISAR DADOS")&gt;0),"",SUMIFS(Alocacoes!$E$5:$E$204,Alocacoes!$C$5:$C$204,A55,Alocacoes!$B$5:$B$204,"&gt;="&amp;Dashboard!$B$3,Alocacoes!$B$5:$B$204,"&lt;"&amp;Dashboard!$D$3+1,Alocacoes!$J$5:$J$204,"VÁLIDA"))))</x:f>
      </x:c>
      <x:c r="N55" s="19" t="str">
        <x:f>IF(A55="","",IF(AND(ISNUMBER(L55),ISNUMBER(M55)),L55-M55,""))</x:f>
      </x:c>
      <x:c r="O55" t="str">
        <x:f>IF(A55="","",IF(I55="Cancelada","CANCELADA",IF(I55="Concluída","CONCLUÍDA",IF(OR(COUNTIF($A$5:$A$204,A55)&lt;&gt;1,NOT(ISNUMBER(L55)),NOT(ISNUMBER(M55)),NOT(ISNUMBER(G55)),NOT(ISNUMBER(H55)),H55&lt;G55,OR(NOT(ISNUMBER(Dashboard!$B$3)),Dashboard!$B$3&lt;=0)),"REVISAR DADOS",IF(H55&lt;Dashboard!$B$3,"ATRASADA",IF(H55-Dashboard!$B$3&lt;=3,"VENCE EM 3 DIAS","NO PRAZO"))))))</x:f>
      </x:c>
      <x:c r="P55" s="13"/>
      <x:c r="Q55" s="13"/>
    </x:row>
    <x:row r="56">
      <x:c r="A56" s="13"/>
      <x:c r="B56" s="13"/>
      <x:c r="C56" s="13"/>
      <x:c r="D56" s="13"/>
      <x:c r="E56" s="13"/>
      <x:c r="F56" s="13"/>
      <x:c r="G56" s="17"/>
      <x:c r="H56" s="17"/>
      <x:c r="I56" s="13"/>
      <x:c r="J56" s="13"/>
      <x:c r="K56" s="18"/>
      <x:c r="L56" s="19" t="str">
        <x:f>IF(A56="","",IF(OR(I56="Concluída",I56="Cancelada"),0,IF(OR(NOT(ISNUMBER(J56)),J56&lt;0,NOT(ISNUMBER(K56)),K56&lt;0,K56&gt;1),"",J56*(1-K56))))</x:f>
      </x:c>
      <x:c r="M56" s="19" t="str">
        <x:f>IF(A56="","",IF(I56="Cancelada",0,IF(OR(OR(NOT(ISNUMBER(Dashboard!$B$3)),Dashboard!$B$3&lt;=0),COUNTIFS(Alocacoes!$C$5:$C$204,A56,Alocacoes!$J$5:$J$204,"REVISAR DADOS")&gt;0),"",SUMIFS(Alocacoes!$E$5:$E$204,Alocacoes!$C$5:$C$204,A56,Alocacoes!$B$5:$B$204,"&gt;="&amp;Dashboard!$B$3,Alocacoes!$B$5:$B$204,"&lt;"&amp;Dashboard!$D$3+1,Alocacoes!$J$5:$J$204,"VÁLIDA"))))</x:f>
      </x:c>
      <x:c r="N56" s="19" t="str">
        <x:f>IF(A56="","",IF(AND(ISNUMBER(L56),ISNUMBER(M56)),L56-M56,""))</x:f>
      </x:c>
      <x:c r="O56" t="str">
        <x:f>IF(A56="","",IF(I56="Cancelada","CANCELADA",IF(I56="Concluída","CONCLUÍDA",IF(OR(COUNTIF($A$5:$A$204,A56)&lt;&gt;1,NOT(ISNUMBER(L56)),NOT(ISNUMBER(M56)),NOT(ISNUMBER(G56)),NOT(ISNUMBER(H56)),H56&lt;G56,OR(NOT(ISNUMBER(Dashboard!$B$3)),Dashboard!$B$3&lt;=0)),"REVISAR DADOS",IF(H56&lt;Dashboard!$B$3,"ATRASADA",IF(H56-Dashboard!$B$3&lt;=3,"VENCE EM 3 DIAS","NO PRAZO"))))))</x:f>
      </x:c>
      <x:c r="P56" s="13"/>
      <x:c r="Q56" s="13"/>
    </x:row>
    <x:row r="57">
      <x:c r="A57" s="13"/>
      <x:c r="B57" s="13"/>
      <x:c r="C57" s="13"/>
      <x:c r="D57" s="13"/>
      <x:c r="E57" s="13"/>
      <x:c r="F57" s="13"/>
      <x:c r="G57" s="17"/>
      <x:c r="H57" s="17"/>
      <x:c r="I57" s="13"/>
      <x:c r="J57" s="13"/>
      <x:c r="K57" s="18"/>
      <x:c r="L57" s="19" t="str">
        <x:f>IF(A57="","",IF(OR(I57="Concluída",I57="Cancelada"),0,IF(OR(NOT(ISNUMBER(J57)),J57&lt;0,NOT(ISNUMBER(K57)),K57&lt;0,K57&gt;1),"",J57*(1-K57))))</x:f>
      </x:c>
      <x:c r="M57" s="19" t="str">
        <x:f>IF(A57="","",IF(I57="Cancelada",0,IF(OR(OR(NOT(ISNUMBER(Dashboard!$B$3)),Dashboard!$B$3&lt;=0),COUNTIFS(Alocacoes!$C$5:$C$204,A57,Alocacoes!$J$5:$J$204,"REVISAR DADOS")&gt;0),"",SUMIFS(Alocacoes!$E$5:$E$204,Alocacoes!$C$5:$C$204,A57,Alocacoes!$B$5:$B$204,"&gt;="&amp;Dashboard!$B$3,Alocacoes!$B$5:$B$204,"&lt;"&amp;Dashboard!$D$3+1,Alocacoes!$J$5:$J$204,"VÁLIDA"))))</x:f>
      </x:c>
      <x:c r="N57" s="19" t="str">
        <x:f>IF(A57="","",IF(AND(ISNUMBER(L57),ISNUMBER(M57)),L57-M57,""))</x:f>
      </x:c>
      <x:c r="O57" t="str">
        <x:f>IF(A57="","",IF(I57="Cancelada","CANCELADA",IF(I57="Concluída","CONCLUÍDA",IF(OR(COUNTIF($A$5:$A$204,A57)&lt;&gt;1,NOT(ISNUMBER(L57)),NOT(ISNUMBER(M57)),NOT(ISNUMBER(G57)),NOT(ISNUMBER(H57)),H57&lt;G57,OR(NOT(ISNUMBER(Dashboard!$B$3)),Dashboard!$B$3&lt;=0)),"REVISAR DADOS",IF(H57&lt;Dashboard!$B$3,"ATRASADA",IF(H57-Dashboard!$B$3&lt;=3,"VENCE EM 3 DIAS","NO PRAZO"))))))</x:f>
      </x:c>
      <x:c r="P57" s="13"/>
      <x:c r="Q57" s="13"/>
    </x:row>
    <x:row r="58">
      <x:c r="A58" s="13"/>
      <x:c r="B58" s="13"/>
      <x:c r="C58" s="13"/>
      <x:c r="D58" s="13"/>
      <x:c r="E58" s="13"/>
      <x:c r="F58" s="13"/>
      <x:c r="G58" s="17"/>
      <x:c r="H58" s="17"/>
      <x:c r="I58" s="13"/>
      <x:c r="J58" s="13"/>
      <x:c r="K58" s="18"/>
      <x:c r="L58" s="19" t="str">
        <x:f>IF(A58="","",IF(OR(I58="Concluída",I58="Cancelada"),0,IF(OR(NOT(ISNUMBER(J58)),J58&lt;0,NOT(ISNUMBER(K58)),K58&lt;0,K58&gt;1),"",J58*(1-K58))))</x:f>
      </x:c>
      <x:c r="M58" s="19" t="str">
        <x:f>IF(A58="","",IF(I58="Cancelada",0,IF(OR(OR(NOT(ISNUMBER(Dashboard!$B$3)),Dashboard!$B$3&lt;=0),COUNTIFS(Alocacoes!$C$5:$C$204,A58,Alocacoes!$J$5:$J$204,"REVISAR DADOS")&gt;0),"",SUMIFS(Alocacoes!$E$5:$E$204,Alocacoes!$C$5:$C$204,A58,Alocacoes!$B$5:$B$204,"&gt;="&amp;Dashboard!$B$3,Alocacoes!$B$5:$B$204,"&lt;"&amp;Dashboard!$D$3+1,Alocacoes!$J$5:$J$204,"VÁLIDA"))))</x:f>
      </x:c>
      <x:c r="N58" s="19" t="str">
        <x:f>IF(A58="","",IF(AND(ISNUMBER(L58),ISNUMBER(M58)),L58-M58,""))</x:f>
      </x:c>
      <x:c r="O58" t="str">
        <x:f>IF(A58="","",IF(I58="Cancelada","CANCELADA",IF(I58="Concluída","CONCLUÍDA",IF(OR(COUNTIF($A$5:$A$204,A58)&lt;&gt;1,NOT(ISNUMBER(L58)),NOT(ISNUMBER(M58)),NOT(ISNUMBER(G58)),NOT(ISNUMBER(H58)),H58&lt;G58,OR(NOT(ISNUMBER(Dashboard!$B$3)),Dashboard!$B$3&lt;=0)),"REVISAR DADOS",IF(H58&lt;Dashboard!$B$3,"ATRASADA",IF(H58-Dashboard!$B$3&lt;=3,"VENCE EM 3 DIAS","NO PRAZO"))))))</x:f>
      </x:c>
      <x:c r="P58" s="13"/>
      <x:c r="Q58" s="13"/>
    </x:row>
    <x:row r="59">
      <x:c r="A59" s="13"/>
      <x:c r="B59" s="13"/>
      <x:c r="C59" s="13"/>
      <x:c r="D59" s="13"/>
      <x:c r="E59" s="13"/>
      <x:c r="F59" s="13"/>
      <x:c r="G59" s="17"/>
      <x:c r="H59" s="17"/>
      <x:c r="I59" s="13"/>
      <x:c r="J59" s="13"/>
      <x:c r="K59" s="18"/>
      <x:c r="L59" s="19" t="str">
        <x:f>IF(A59="","",IF(OR(I59="Concluída",I59="Cancelada"),0,IF(OR(NOT(ISNUMBER(J59)),J59&lt;0,NOT(ISNUMBER(K59)),K59&lt;0,K59&gt;1),"",J59*(1-K59))))</x:f>
      </x:c>
      <x:c r="M59" s="19" t="str">
        <x:f>IF(A59="","",IF(I59="Cancelada",0,IF(OR(OR(NOT(ISNUMBER(Dashboard!$B$3)),Dashboard!$B$3&lt;=0),COUNTIFS(Alocacoes!$C$5:$C$204,A59,Alocacoes!$J$5:$J$204,"REVISAR DADOS")&gt;0),"",SUMIFS(Alocacoes!$E$5:$E$204,Alocacoes!$C$5:$C$204,A59,Alocacoes!$B$5:$B$204,"&gt;="&amp;Dashboard!$B$3,Alocacoes!$B$5:$B$204,"&lt;"&amp;Dashboard!$D$3+1,Alocacoes!$J$5:$J$204,"VÁLIDA"))))</x:f>
      </x:c>
      <x:c r="N59" s="19" t="str">
        <x:f>IF(A59="","",IF(AND(ISNUMBER(L59),ISNUMBER(M59)),L59-M59,""))</x:f>
      </x:c>
      <x:c r="O59" t="str">
        <x:f>IF(A59="","",IF(I59="Cancelada","CANCELADA",IF(I59="Concluída","CONCLUÍDA",IF(OR(COUNTIF($A$5:$A$204,A59)&lt;&gt;1,NOT(ISNUMBER(L59)),NOT(ISNUMBER(M59)),NOT(ISNUMBER(G59)),NOT(ISNUMBER(H59)),H59&lt;G59,OR(NOT(ISNUMBER(Dashboard!$B$3)),Dashboard!$B$3&lt;=0)),"REVISAR DADOS",IF(H59&lt;Dashboard!$B$3,"ATRASADA",IF(H59-Dashboard!$B$3&lt;=3,"VENCE EM 3 DIAS","NO PRAZO"))))))</x:f>
      </x:c>
      <x:c r="P59" s="13"/>
      <x:c r="Q59" s="13"/>
    </x:row>
    <x:row r="60">
      <x:c r="A60" s="13"/>
      <x:c r="B60" s="13"/>
      <x:c r="C60" s="13"/>
      <x:c r="D60" s="13"/>
      <x:c r="E60" s="13"/>
      <x:c r="F60" s="13"/>
      <x:c r="G60" s="17"/>
      <x:c r="H60" s="17"/>
      <x:c r="I60" s="13"/>
      <x:c r="J60" s="13"/>
      <x:c r="K60" s="18"/>
      <x:c r="L60" s="19" t="str">
        <x:f>IF(A60="","",IF(OR(I60="Concluída",I60="Cancelada"),0,IF(OR(NOT(ISNUMBER(J60)),J60&lt;0,NOT(ISNUMBER(K60)),K60&lt;0,K60&gt;1),"",J60*(1-K60))))</x:f>
      </x:c>
      <x:c r="M60" s="19" t="str">
        <x:f>IF(A60="","",IF(I60="Cancelada",0,IF(OR(OR(NOT(ISNUMBER(Dashboard!$B$3)),Dashboard!$B$3&lt;=0),COUNTIFS(Alocacoes!$C$5:$C$204,A60,Alocacoes!$J$5:$J$204,"REVISAR DADOS")&gt;0),"",SUMIFS(Alocacoes!$E$5:$E$204,Alocacoes!$C$5:$C$204,A60,Alocacoes!$B$5:$B$204,"&gt;="&amp;Dashboard!$B$3,Alocacoes!$B$5:$B$204,"&lt;"&amp;Dashboard!$D$3+1,Alocacoes!$J$5:$J$204,"VÁLIDA"))))</x:f>
      </x:c>
      <x:c r="N60" s="19" t="str">
        <x:f>IF(A60="","",IF(AND(ISNUMBER(L60),ISNUMBER(M60)),L60-M60,""))</x:f>
      </x:c>
      <x:c r="O60" t="str">
        <x:f>IF(A60="","",IF(I60="Cancelada","CANCELADA",IF(I60="Concluída","CONCLUÍDA",IF(OR(COUNTIF($A$5:$A$204,A60)&lt;&gt;1,NOT(ISNUMBER(L60)),NOT(ISNUMBER(M60)),NOT(ISNUMBER(G60)),NOT(ISNUMBER(H60)),H60&lt;G60,OR(NOT(ISNUMBER(Dashboard!$B$3)),Dashboard!$B$3&lt;=0)),"REVISAR DADOS",IF(H60&lt;Dashboard!$B$3,"ATRASADA",IF(H60-Dashboard!$B$3&lt;=3,"VENCE EM 3 DIAS","NO PRAZO"))))))</x:f>
      </x:c>
      <x:c r="P60" s="13"/>
      <x:c r="Q60" s="13"/>
    </x:row>
    <x:row r="61">
      <x:c r="A61" s="13"/>
      <x:c r="B61" s="13"/>
      <x:c r="C61" s="13"/>
      <x:c r="D61" s="13"/>
      <x:c r="E61" s="13"/>
      <x:c r="F61" s="13"/>
      <x:c r="G61" s="17"/>
      <x:c r="H61" s="17"/>
      <x:c r="I61" s="13"/>
      <x:c r="J61" s="13"/>
      <x:c r="K61" s="18"/>
      <x:c r="L61" s="19" t="str">
        <x:f>IF(A61="","",IF(OR(I61="Concluída",I61="Cancelada"),0,IF(OR(NOT(ISNUMBER(J61)),J61&lt;0,NOT(ISNUMBER(K61)),K61&lt;0,K61&gt;1),"",J61*(1-K61))))</x:f>
      </x:c>
      <x:c r="M61" s="19" t="str">
        <x:f>IF(A61="","",IF(I61="Cancelada",0,IF(OR(OR(NOT(ISNUMBER(Dashboard!$B$3)),Dashboard!$B$3&lt;=0),COUNTIFS(Alocacoes!$C$5:$C$204,A61,Alocacoes!$J$5:$J$204,"REVISAR DADOS")&gt;0),"",SUMIFS(Alocacoes!$E$5:$E$204,Alocacoes!$C$5:$C$204,A61,Alocacoes!$B$5:$B$204,"&gt;="&amp;Dashboard!$B$3,Alocacoes!$B$5:$B$204,"&lt;"&amp;Dashboard!$D$3+1,Alocacoes!$J$5:$J$204,"VÁLIDA"))))</x:f>
      </x:c>
      <x:c r="N61" s="19" t="str">
        <x:f>IF(A61="","",IF(AND(ISNUMBER(L61),ISNUMBER(M61)),L61-M61,""))</x:f>
      </x:c>
      <x:c r="O61" t="str">
        <x:f>IF(A61="","",IF(I61="Cancelada","CANCELADA",IF(I61="Concluída","CONCLUÍDA",IF(OR(COUNTIF($A$5:$A$204,A61)&lt;&gt;1,NOT(ISNUMBER(L61)),NOT(ISNUMBER(M61)),NOT(ISNUMBER(G61)),NOT(ISNUMBER(H61)),H61&lt;G61,OR(NOT(ISNUMBER(Dashboard!$B$3)),Dashboard!$B$3&lt;=0)),"REVISAR DADOS",IF(H61&lt;Dashboard!$B$3,"ATRASADA",IF(H61-Dashboard!$B$3&lt;=3,"VENCE EM 3 DIAS","NO PRAZO"))))))</x:f>
      </x:c>
      <x:c r="P61" s="13"/>
      <x:c r="Q61" s="13"/>
    </x:row>
    <x:row r="62">
      <x:c r="A62" s="13"/>
      <x:c r="B62" s="13"/>
      <x:c r="C62" s="13"/>
      <x:c r="D62" s="13"/>
      <x:c r="E62" s="13"/>
      <x:c r="F62" s="13"/>
      <x:c r="G62" s="17"/>
      <x:c r="H62" s="17"/>
      <x:c r="I62" s="13"/>
      <x:c r="J62" s="13"/>
      <x:c r="K62" s="18"/>
      <x:c r="L62" s="19" t="str">
        <x:f>IF(A62="","",IF(OR(I62="Concluída",I62="Cancelada"),0,IF(OR(NOT(ISNUMBER(J62)),J62&lt;0,NOT(ISNUMBER(K62)),K62&lt;0,K62&gt;1),"",J62*(1-K62))))</x:f>
      </x:c>
      <x:c r="M62" s="19" t="str">
        <x:f>IF(A62="","",IF(I62="Cancelada",0,IF(OR(OR(NOT(ISNUMBER(Dashboard!$B$3)),Dashboard!$B$3&lt;=0),COUNTIFS(Alocacoes!$C$5:$C$204,A62,Alocacoes!$J$5:$J$204,"REVISAR DADOS")&gt;0),"",SUMIFS(Alocacoes!$E$5:$E$204,Alocacoes!$C$5:$C$204,A62,Alocacoes!$B$5:$B$204,"&gt;="&amp;Dashboard!$B$3,Alocacoes!$B$5:$B$204,"&lt;"&amp;Dashboard!$D$3+1,Alocacoes!$J$5:$J$204,"VÁLIDA"))))</x:f>
      </x:c>
      <x:c r="N62" s="19" t="str">
        <x:f>IF(A62="","",IF(AND(ISNUMBER(L62),ISNUMBER(M62)),L62-M62,""))</x:f>
      </x:c>
      <x:c r="O62" t="str">
        <x:f>IF(A62="","",IF(I62="Cancelada","CANCELADA",IF(I62="Concluída","CONCLUÍDA",IF(OR(COUNTIF($A$5:$A$204,A62)&lt;&gt;1,NOT(ISNUMBER(L62)),NOT(ISNUMBER(M62)),NOT(ISNUMBER(G62)),NOT(ISNUMBER(H62)),H62&lt;G62,OR(NOT(ISNUMBER(Dashboard!$B$3)),Dashboard!$B$3&lt;=0)),"REVISAR DADOS",IF(H62&lt;Dashboard!$B$3,"ATRASADA",IF(H62-Dashboard!$B$3&lt;=3,"VENCE EM 3 DIAS","NO PRAZO"))))))</x:f>
      </x:c>
      <x:c r="P62" s="13"/>
      <x:c r="Q62" s="13"/>
    </x:row>
    <x:row r="63">
      <x:c r="A63" s="13"/>
      <x:c r="B63" s="13"/>
      <x:c r="C63" s="13"/>
      <x:c r="D63" s="13"/>
      <x:c r="E63" s="13"/>
      <x:c r="F63" s="13"/>
      <x:c r="G63" s="17"/>
      <x:c r="H63" s="17"/>
      <x:c r="I63" s="13"/>
      <x:c r="J63" s="13"/>
      <x:c r="K63" s="18"/>
      <x:c r="L63" s="19" t="str">
        <x:f>IF(A63="","",IF(OR(I63="Concluída",I63="Cancelada"),0,IF(OR(NOT(ISNUMBER(J63)),J63&lt;0,NOT(ISNUMBER(K63)),K63&lt;0,K63&gt;1),"",J63*(1-K63))))</x:f>
      </x:c>
      <x:c r="M63" s="19" t="str">
        <x:f>IF(A63="","",IF(I63="Cancelada",0,IF(OR(OR(NOT(ISNUMBER(Dashboard!$B$3)),Dashboard!$B$3&lt;=0),COUNTIFS(Alocacoes!$C$5:$C$204,A63,Alocacoes!$J$5:$J$204,"REVISAR DADOS")&gt;0),"",SUMIFS(Alocacoes!$E$5:$E$204,Alocacoes!$C$5:$C$204,A63,Alocacoes!$B$5:$B$204,"&gt;="&amp;Dashboard!$B$3,Alocacoes!$B$5:$B$204,"&lt;"&amp;Dashboard!$D$3+1,Alocacoes!$J$5:$J$204,"VÁLIDA"))))</x:f>
      </x:c>
      <x:c r="N63" s="19" t="str">
        <x:f>IF(A63="","",IF(AND(ISNUMBER(L63),ISNUMBER(M63)),L63-M63,""))</x:f>
      </x:c>
      <x:c r="O63" t="str">
        <x:f>IF(A63="","",IF(I63="Cancelada","CANCELADA",IF(I63="Concluída","CONCLUÍDA",IF(OR(COUNTIF($A$5:$A$204,A63)&lt;&gt;1,NOT(ISNUMBER(L63)),NOT(ISNUMBER(M63)),NOT(ISNUMBER(G63)),NOT(ISNUMBER(H63)),H63&lt;G63,OR(NOT(ISNUMBER(Dashboard!$B$3)),Dashboard!$B$3&lt;=0)),"REVISAR DADOS",IF(H63&lt;Dashboard!$B$3,"ATRASADA",IF(H63-Dashboard!$B$3&lt;=3,"VENCE EM 3 DIAS","NO PRAZO"))))))</x:f>
      </x:c>
      <x:c r="P63" s="13"/>
      <x:c r="Q63" s="13"/>
    </x:row>
    <x:row r="64">
      <x:c r="A64" s="13"/>
      <x:c r="B64" s="13"/>
      <x:c r="C64" s="13"/>
      <x:c r="D64" s="13"/>
      <x:c r="E64" s="13"/>
      <x:c r="F64" s="13"/>
      <x:c r="G64" s="17"/>
      <x:c r="H64" s="17"/>
      <x:c r="I64" s="13"/>
      <x:c r="J64" s="13"/>
      <x:c r="K64" s="18"/>
      <x:c r="L64" s="19" t="str">
        <x:f>IF(A64="","",IF(OR(I64="Concluída",I64="Cancelada"),0,IF(OR(NOT(ISNUMBER(J64)),J64&lt;0,NOT(ISNUMBER(K64)),K64&lt;0,K64&gt;1),"",J64*(1-K64))))</x:f>
      </x:c>
      <x:c r="M64" s="19" t="str">
        <x:f>IF(A64="","",IF(I64="Cancelada",0,IF(OR(OR(NOT(ISNUMBER(Dashboard!$B$3)),Dashboard!$B$3&lt;=0),COUNTIFS(Alocacoes!$C$5:$C$204,A64,Alocacoes!$J$5:$J$204,"REVISAR DADOS")&gt;0),"",SUMIFS(Alocacoes!$E$5:$E$204,Alocacoes!$C$5:$C$204,A64,Alocacoes!$B$5:$B$204,"&gt;="&amp;Dashboard!$B$3,Alocacoes!$B$5:$B$204,"&lt;"&amp;Dashboard!$D$3+1,Alocacoes!$J$5:$J$204,"VÁLIDA"))))</x:f>
      </x:c>
      <x:c r="N64" s="19" t="str">
        <x:f>IF(A64="","",IF(AND(ISNUMBER(L64),ISNUMBER(M64)),L64-M64,""))</x:f>
      </x:c>
      <x:c r="O64" t="str">
        <x:f>IF(A64="","",IF(I64="Cancelada","CANCELADA",IF(I64="Concluída","CONCLUÍDA",IF(OR(COUNTIF($A$5:$A$204,A64)&lt;&gt;1,NOT(ISNUMBER(L64)),NOT(ISNUMBER(M64)),NOT(ISNUMBER(G64)),NOT(ISNUMBER(H64)),H64&lt;G64,OR(NOT(ISNUMBER(Dashboard!$B$3)),Dashboard!$B$3&lt;=0)),"REVISAR DADOS",IF(H64&lt;Dashboard!$B$3,"ATRASADA",IF(H64-Dashboard!$B$3&lt;=3,"VENCE EM 3 DIAS","NO PRAZO"))))))</x:f>
      </x:c>
      <x:c r="P64" s="13"/>
      <x:c r="Q64" s="13"/>
    </x:row>
    <x:row r="65">
      <x:c r="A65" s="13"/>
      <x:c r="B65" s="13"/>
      <x:c r="C65" s="13"/>
      <x:c r="D65" s="13"/>
      <x:c r="E65" s="13"/>
      <x:c r="F65" s="13"/>
      <x:c r="G65" s="17"/>
      <x:c r="H65" s="17"/>
      <x:c r="I65" s="13"/>
      <x:c r="J65" s="13"/>
      <x:c r="K65" s="18"/>
      <x:c r="L65" s="19" t="str">
        <x:f>IF(A65="","",IF(OR(I65="Concluída",I65="Cancelada"),0,IF(OR(NOT(ISNUMBER(J65)),J65&lt;0,NOT(ISNUMBER(K65)),K65&lt;0,K65&gt;1),"",J65*(1-K65))))</x:f>
      </x:c>
      <x:c r="M65" s="19" t="str">
        <x:f>IF(A65="","",IF(I65="Cancelada",0,IF(OR(OR(NOT(ISNUMBER(Dashboard!$B$3)),Dashboard!$B$3&lt;=0),COUNTIFS(Alocacoes!$C$5:$C$204,A65,Alocacoes!$J$5:$J$204,"REVISAR DADOS")&gt;0),"",SUMIFS(Alocacoes!$E$5:$E$204,Alocacoes!$C$5:$C$204,A65,Alocacoes!$B$5:$B$204,"&gt;="&amp;Dashboard!$B$3,Alocacoes!$B$5:$B$204,"&lt;"&amp;Dashboard!$D$3+1,Alocacoes!$J$5:$J$204,"VÁLIDA"))))</x:f>
      </x:c>
      <x:c r="N65" s="19" t="str">
        <x:f>IF(A65="","",IF(AND(ISNUMBER(L65),ISNUMBER(M65)),L65-M65,""))</x:f>
      </x:c>
      <x:c r="O65" t="str">
        <x:f>IF(A65="","",IF(I65="Cancelada","CANCELADA",IF(I65="Concluída","CONCLUÍDA",IF(OR(COUNTIF($A$5:$A$204,A65)&lt;&gt;1,NOT(ISNUMBER(L65)),NOT(ISNUMBER(M65)),NOT(ISNUMBER(G65)),NOT(ISNUMBER(H65)),H65&lt;G65,OR(NOT(ISNUMBER(Dashboard!$B$3)),Dashboard!$B$3&lt;=0)),"REVISAR DADOS",IF(H65&lt;Dashboard!$B$3,"ATRASADA",IF(H65-Dashboard!$B$3&lt;=3,"VENCE EM 3 DIAS","NO PRAZO"))))))</x:f>
      </x:c>
      <x:c r="P65" s="13"/>
      <x:c r="Q65" s="13"/>
    </x:row>
    <x:row r="66">
      <x:c r="A66" s="13"/>
      <x:c r="B66" s="13"/>
      <x:c r="C66" s="13"/>
      <x:c r="D66" s="13"/>
      <x:c r="E66" s="13"/>
      <x:c r="F66" s="13"/>
      <x:c r="G66" s="17"/>
      <x:c r="H66" s="17"/>
      <x:c r="I66" s="13"/>
      <x:c r="J66" s="13"/>
      <x:c r="K66" s="18"/>
      <x:c r="L66" s="19" t="str">
        <x:f>IF(A66="","",IF(OR(I66="Concluída",I66="Cancelada"),0,IF(OR(NOT(ISNUMBER(J66)),J66&lt;0,NOT(ISNUMBER(K66)),K66&lt;0,K66&gt;1),"",J66*(1-K66))))</x:f>
      </x:c>
      <x:c r="M66" s="19" t="str">
        <x:f>IF(A66="","",IF(I66="Cancelada",0,IF(OR(OR(NOT(ISNUMBER(Dashboard!$B$3)),Dashboard!$B$3&lt;=0),COUNTIFS(Alocacoes!$C$5:$C$204,A66,Alocacoes!$J$5:$J$204,"REVISAR DADOS")&gt;0),"",SUMIFS(Alocacoes!$E$5:$E$204,Alocacoes!$C$5:$C$204,A66,Alocacoes!$B$5:$B$204,"&gt;="&amp;Dashboard!$B$3,Alocacoes!$B$5:$B$204,"&lt;"&amp;Dashboard!$D$3+1,Alocacoes!$J$5:$J$204,"VÁLIDA"))))</x:f>
      </x:c>
      <x:c r="N66" s="19" t="str">
        <x:f>IF(A66="","",IF(AND(ISNUMBER(L66),ISNUMBER(M66)),L66-M66,""))</x:f>
      </x:c>
      <x:c r="O66" t="str">
        <x:f>IF(A66="","",IF(I66="Cancelada","CANCELADA",IF(I66="Concluída","CONCLUÍDA",IF(OR(COUNTIF($A$5:$A$204,A66)&lt;&gt;1,NOT(ISNUMBER(L66)),NOT(ISNUMBER(M66)),NOT(ISNUMBER(G66)),NOT(ISNUMBER(H66)),H66&lt;G66,OR(NOT(ISNUMBER(Dashboard!$B$3)),Dashboard!$B$3&lt;=0)),"REVISAR DADOS",IF(H66&lt;Dashboard!$B$3,"ATRASADA",IF(H66-Dashboard!$B$3&lt;=3,"VENCE EM 3 DIAS","NO PRAZO"))))))</x:f>
      </x:c>
      <x:c r="P66" s="13"/>
      <x:c r="Q66" s="13"/>
    </x:row>
    <x:row r="67">
      <x:c r="A67" s="13"/>
      <x:c r="B67" s="13"/>
      <x:c r="C67" s="13"/>
      <x:c r="D67" s="13"/>
      <x:c r="E67" s="13"/>
      <x:c r="F67" s="13"/>
      <x:c r="G67" s="17"/>
      <x:c r="H67" s="17"/>
      <x:c r="I67" s="13"/>
      <x:c r="J67" s="13"/>
      <x:c r="K67" s="18"/>
      <x:c r="L67" s="19" t="str">
        <x:f>IF(A67="","",IF(OR(I67="Concluída",I67="Cancelada"),0,IF(OR(NOT(ISNUMBER(J67)),J67&lt;0,NOT(ISNUMBER(K67)),K67&lt;0,K67&gt;1),"",J67*(1-K67))))</x:f>
      </x:c>
      <x:c r="M67" s="19" t="str">
        <x:f>IF(A67="","",IF(I67="Cancelada",0,IF(OR(OR(NOT(ISNUMBER(Dashboard!$B$3)),Dashboard!$B$3&lt;=0),COUNTIFS(Alocacoes!$C$5:$C$204,A67,Alocacoes!$J$5:$J$204,"REVISAR DADOS")&gt;0),"",SUMIFS(Alocacoes!$E$5:$E$204,Alocacoes!$C$5:$C$204,A67,Alocacoes!$B$5:$B$204,"&gt;="&amp;Dashboard!$B$3,Alocacoes!$B$5:$B$204,"&lt;"&amp;Dashboard!$D$3+1,Alocacoes!$J$5:$J$204,"VÁLIDA"))))</x:f>
      </x:c>
      <x:c r="N67" s="19" t="str">
        <x:f>IF(A67="","",IF(AND(ISNUMBER(L67),ISNUMBER(M67)),L67-M67,""))</x:f>
      </x:c>
      <x:c r="O67" t="str">
        <x:f>IF(A67="","",IF(I67="Cancelada","CANCELADA",IF(I67="Concluída","CONCLUÍDA",IF(OR(COUNTIF($A$5:$A$204,A67)&lt;&gt;1,NOT(ISNUMBER(L67)),NOT(ISNUMBER(M67)),NOT(ISNUMBER(G67)),NOT(ISNUMBER(H67)),H67&lt;G67,OR(NOT(ISNUMBER(Dashboard!$B$3)),Dashboard!$B$3&lt;=0)),"REVISAR DADOS",IF(H67&lt;Dashboard!$B$3,"ATRASADA",IF(H67-Dashboard!$B$3&lt;=3,"VENCE EM 3 DIAS","NO PRAZO"))))))</x:f>
      </x:c>
      <x:c r="P67" s="13"/>
      <x:c r="Q67" s="13"/>
    </x:row>
    <x:row r="68">
      <x:c r="A68" s="13"/>
      <x:c r="B68" s="13"/>
      <x:c r="C68" s="13"/>
      <x:c r="D68" s="13"/>
      <x:c r="E68" s="13"/>
      <x:c r="F68" s="13"/>
      <x:c r="G68" s="17"/>
      <x:c r="H68" s="17"/>
      <x:c r="I68" s="13"/>
      <x:c r="J68" s="13"/>
      <x:c r="K68" s="18"/>
      <x:c r="L68" s="19" t="str">
        <x:f>IF(A68="","",IF(OR(I68="Concluída",I68="Cancelada"),0,IF(OR(NOT(ISNUMBER(J68)),J68&lt;0,NOT(ISNUMBER(K68)),K68&lt;0,K68&gt;1),"",J68*(1-K68))))</x:f>
      </x:c>
      <x:c r="M68" s="19" t="str">
        <x:f>IF(A68="","",IF(I68="Cancelada",0,IF(OR(OR(NOT(ISNUMBER(Dashboard!$B$3)),Dashboard!$B$3&lt;=0),COUNTIFS(Alocacoes!$C$5:$C$204,A68,Alocacoes!$J$5:$J$204,"REVISAR DADOS")&gt;0),"",SUMIFS(Alocacoes!$E$5:$E$204,Alocacoes!$C$5:$C$204,A68,Alocacoes!$B$5:$B$204,"&gt;="&amp;Dashboard!$B$3,Alocacoes!$B$5:$B$204,"&lt;"&amp;Dashboard!$D$3+1,Alocacoes!$J$5:$J$204,"VÁLIDA"))))</x:f>
      </x:c>
      <x:c r="N68" s="19" t="str">
        <x:f>IF(A68="","",IF(AND(ISNUMBER(L68),ISNUMBER(M68)),L68-M68,""))</x:f>
      </x:c>
      <x:c r="O68" t="str">
        <x:f>IF(A68="","",IF(I68="Cancelada","CANCELADA",IF(I68="Concluída","CONCLUÍDA",IF(OR(COUNTIF($A$5:$A$204,A68)&lt;&gt;1,NOT(ISNUMBER(L68)),NOT(ISNUMBER(M68)),NOT(ISNUMBER(G68)),NOT(ISNUMBER(H68)),H68&lt;G68,OR(NOT(ISNUMBER(Dashboard!$B$3)),Dashboard!$B$3&lt;=0)),"REVISAR DADOS",IF(H68&lt;Dashboard!$B$3,"ATRASADA",IF(H68-Dashboard!$B$3&lt;=3,"VENCE EM 3 DIAS","NO PRAZO"))))))</x:f>
      </x:c>
      <x:c r="P68" s="13"/>
      <x:c r="Q68" s="13"/>
    </x:row>
    <x:row r="69">
      <x:c r="A69" s="13"/>
      <x:c r="B69" s="13"/>
      <x:c r="C69" s="13"/>
      <x:c r="D69" s="13"/>
      <x:c r="E69" s="13"/>
      <x:c r="F69" s="13"/>
      <x:c r="G69" s="17"/>
      <x:c r="H69" s="17"/>
      <x:c r="I69" s="13"/>
      <x:c r="J69" s="13"/>
      <x:c r="K69" s="18"/>
      <x:c r="L69" s="19" t="str">
        <x:f>IF(A69="","",IF(OR(I69="Concluída",I69="Cancelada"),0,IF(OR(NOT(ISNUMBER(J69)),J69&lt;0,NOT(ISNUMBER(K69)),K69&lt;0,K69&gt;1),"",J69*(1-K69))))</x:f>
      </x:c>
      <x:c r="M69" s="19" t="str">
        <x:f>IF(A69="","",IF(I69="Cancelada",0,IF(OR(OR(NOT(ISNUMBER(Dashboard!$B$3)),Dashboard!$B$3&lt;=0),COUNTIFS(Alocacoes!$C$5:$C$204,A69,Alocacoes!$J$5:$J$204,"REVISAR DADOS")&gt;0),"",SUMIFS(Alocacoes!$E$5:$E$204,Alocacoes!$C$5:$C$204,A69,Alocacoes!$B$5:$B$204,"&gt;="&amp;Dashboard!$B$3,Alocacoes!$B$5:$B$204,"&lt;"&amp;Dashboard!$D$3+1,Alocacoes!$J$5:$J$204,"VÁLIDA"))))</x:f>
      </x:c>
      <x:c r="N69" s="19" t="str">
        <x:f>IF(A69="","",IF(AND(ISNUMBER(L69),ISNUMBER(M69)),L69-M69,""))</x:f>
      </x:c>
      <x:c r="O69" t="str">
        <x:f>IF(A69="","",IF(I69="Cancelada","CANCELADA",IF(I69="Concluída","CONCLUÍDA",IF(OR(COUNTIF($A$5:$A$204,A69)&lt;&gt;1,NOT(ISNUMBER(L69)),NOT(ISNUMBER(M69)),NOT(ISNUMBER(G69)),NOT(ISNUMBER(H69)),H69&lt;G69,OR(NOT(ISNUMBER(Dashboard!$B$3)),Dashboard!$B$3&lt;=0)),"REVISAR DADOS",IF(H69&lt;Dashboard!$B$3,"ATRASADA",IF(H69-Dashboard!$B$3&lt;=3,"VENCE EM 3 DIAS","NO PRAZO"))))))</x:f>
      </x:c>
      <x:c r="P69" s="13"/>
      <x:c r="Q69" s="13"/>
    </x:row>
    <x:row r="70">
      <x:c r="A70" s="13"/>
      <x:c r="B70" s="13"/>
      <x:c r="C70" s="13"/>
      <x:c r="D70" s="13"/>
      <x:c r="E70" s="13"/>
      <x:c r="F70" s="13"/>
      <x:c r="G70" s="17"/>
      <x:c r="H70" s="17"/>
      <x:c r="I70" s="13"/>
      <x:c r="J70" s="13"/>
      <x:c r="K70" s="18"/>
      <x:c r="L70" s="19" t="str">
        <x:f>IF(A70="","",IF(OR(I70="Concluída",I70="Cancelada"),0,IF(OR(NOT(ISNUMBER(J70)),J70&lt;0,NOT(ISNUMBER(K70)),K70&lt;0,K70&gt;1),"",J70*(1-K70))))</x:f>
      </x:c>
      <x:c r="M70" s="19" t="str">
        <x:f>IF(A70="","",IF(I70="Cancelada",0,IF(OR(OR(NOT(ISNUMBER(Dashboard!$B$3)),Dashboard!$B$3&lt;=0),COUNTIFS(Alocacoes!$C$5:$C$204,A70,Alocacoes!$J$5:$J$204,"REVISAR DADOS")&gt;0),"",SUMIFS(Alocacoes!$E$5:$E$204,Alocacoes!$C$5:$C$204,A70,Alocacoes!$B$5:$B$204,"&gt;="&amp;Dashboard!$B$3,Alocacoes!$B$5:$B$204,"&lt;"&amp;Dashboard!$D$3+1,Alocacoes!$J$5:$J$204,"VÁLIDA"))))</x:f>
      </x:c>
      <x:c r="N70" s="19" t="str">
        <x:f>IF(A70="","",IF(AND(ISNUMBER(L70),ISNUMBER(M70)),L70-M70,""))</x:f>
      </x:c>
      <x:c r="O70" t="str">
        <x:f>IF(A70="","",IF(I70="Cancelada","CANCELADA",IF(I70="Concluída","CONCLUÍDA",IF(OR(COUNTIF($A$5:$A$204,A70)&lt;&gt;1,NOT(ISNUMBER(L70)),NOT(ISNUMBER(M70)),NOT(ISNUMBER(G70)),NOT(ISNUMBER(H70)),H70&lt;G70,OR(NOT(ISNUMBER(Dashboard!$B$3)),Dashboard!$B$3&lt;=0)),"REVISAR DADOS",IF(H70&lt;Dashboard!$B$3,"ATRASADA",IF(H70-Dashboard!$B$3&lt;=3,"VENCE EM 3 DIAS","NO PRAZO"))))))</x:f>
      </x:c>
      <x:c r="P70" s="13"/>
      <x:c r="Q70" s="13"/>
    </x:row>
    <x:row r="71">
      <x:c r="A71" s="13"/>
      <x:c r="B71" s="13"/>
      <x:c r="C71" s="13"/>
      <x:c r="D71" s="13"/>
      <x:c r="E71" s="13"/>
      <x:c r="F71" s="13"/>
      <x:c r="G71" s="17"/>
      <x:c r="H71" s="17"/>
      <x:c r="I71" s="13"/>
      <x:c r="J71" s="13"/>
      <x:c r="K71" s="18"/>
      <x:c r="L71" s="19" t="str">
        <x:f>IF(A71="","",IF(OR(I71="Concluída",I71="Cancelada"),0,IF(OR(NOT(ISNUMBER(J71)),J71&lt;0,NOT(ISNUMBER(K71)),K71&lt;0,K71&gt;1),"",J71*(1-K71))))</x:f>
      </x:c>
      <x:c r="M71" s="19" t="str">
        <x:f>IF(A71="","",IF(I71="Cancelada",0,IF(OR(OR(NOT(ISNUMBER(Dashboard!$B$3)),Dashboard!$B$3&lt;=0),COUNTIFS(Alocacoes!$C$5:$C$204,A71,Alocacoes!$J$5:$J$204,"REVISAR DADOS")&gt;0),"",SUMIFS(Alocacoes!$E$5:$E$204,Alocacoes!$C$5:$C$204,A71,Alocacoes!$B$5:$B$204,"&gt;="&amp;Dashboard!$B$3,Alocacoes!$B$5:$B$204,"&lt;"&amp;Dashboard!$D$3+1,Alocacoes!$J$5:$J$204,"VÁLIDA"))))</x:f>
      </x:c>
      <x:c r="N71" s="19" t="str">
        <x:f>IF(A71="","",IF(AND(ISNUMBER(L71),ISNUMBER(M71)),L71-M71,""))</x:f>
      </x:c>
      <x:c r="O71" t="str">
        <x:f>IF(A71="","",IF(I71="Cancelada","CANCELADA",IF(I71="Concluída","CONCLUÍDA",IF(OR(COUNTIF($A$5:$A$204,A71)&lt;&gt;1,NOT(ISNUMBER(L71)),NOT(ISNUMBER(M71)),NOT(ISNUMBER(G71)),NOT(ISNUMBER(H71)),H71&lt;G71,OR(NOT(ISNUMBER(Dashboard!$B$3)),Dashboard!$B$3&lt;=0)),"REVISAR DADOS",IF(H71&lt;Dashboard!$B$3,"ATRASADA",IF(H71-Dashboard!$B$3&lt;=3,"VENCE EM 3 DIAS","NO PRAZO"))))))</x:f>
      </x:c>
      <x:c r="P71" s="13"/>
      <x:c r="Q71" s="13"/>
    </x:row>
    <x:row r="72">
      <x:c r="A72" s="13"/>
      <x:c r="B72" s="13"/>
      <x:c r="C72" s="13"/>
      <x:c r="D72" s="13"/>
      <x:c r="E72" s="13"/>
      <x:c r="F72" s="13"/>
      <x:c r="G72" s="17"/>
      <x:c r="H72" s="17"/>
      <x:c r="I72" s="13"/>
      <x:c r="J72" s="13"/>
      <x:c r="K72" s="18"/>
      <x:c r="L72" s="19" t="str">
        <x:f>IF(A72="","",IF(OR(I72="Concluída",I72="Cancelada"),0,IF(OR(NOT(ISNUMBER(J72)),J72&lt;0,NOT(ISNUMBER(K72)),K72&lt;0,K72&gt;1),"",J72*(1-K72))))</x:f>
      </x:c>
      <x:c r="M72" s="19" t="str">
        <x:f>IF(A72="","",IF(I72="Cancelada",0,IF(OR(OR(NOT(ISNUMBER(Dashboard!$B$3)),Dashboard!$B$3&lt;=0),COUNTIFS(Alocacoes!$C$5:$C$204,A72,Alocacoes!$J$5:$J$204,"REVISAR DADOS")&gt;0),"",SUMIFS(Alocacoes!$E$5:$E$204,Alocacoes!$C$5:$C$204,A72,Alocacoes!$B$5:$B$204,"&gt;="&amp;Dashboard!$B$3,Alocacoes!$B$5:$B$204,"&lt;"&amp;Dashboard!$D$3+1,Alocacoes!$J$5:$J$204,"VÁLIDA"))))</x:f>
      </x:c>
      <x:c r="N72" s="19" t="str">
        <x:f>IF(A72="","",IF(AND(ISNUMBER(L72),ISNUMBER(M72)),L72-M72,""))</x:f>
      </x:c>
      <x:c r="O72" t="str">
        <x:f>IF(A72="","",IF(I72="Cancelada","CANCELADA",IF(I72="Concluída","CONCLUÍDA",IF(OR(COUNTIF($A$5:$A$204,A72)&lt;&gt;1,NOT(ISNUMBER(L72)),NOT(ISNUMBER(M72)),NOT(ISNUMBER(G72)),NOT(ISNUMBER(H72)),H72&lt;G72,OR(NOT(ISNUMBER(Dashboard!$B$3)),Dashboard!$B$3&lt;=0)),"REVISAR DADOS",IF(H72&lt;Dashboard!$B$3,"ATRASADA",IF(H72-Dashboard!$B$3&lt;=3,"VENCE EM 3 DIAS","NO PRAZO"))))))</x:f>
      </x:c>
      <x:c r="P72" s="13"/>
      <x:c r="Q72" s="13"/>
    </x:row>
    <x:row r="73">
      <x:c r="A73" s="13"/>
      <x:c r="B73" s="13"/>
      <x:c r="C73" s="13"/>
      <x:c r="D73" s="13"/>
      <x:c r="E73" s="13"/>
      <x:c r="F73" s="13"/>
      <x:c r="G73" s="17"/>
      <x:c r="H73" s="17"/>
      <x:c r="I73" s="13"/>
      <x:c r="J73" s="13"/>
      <x:c r="K73" s="18"/>
      <x:c r="L73" s="19" t="str">
        <x:f>IF(A73="","",IF(OR(I73="Concluída",I73="Cancelada"),0,IF(OR(NOT(ISNUMBER(J73)),J73&lt;0,NOT(ISNUMBER(K73)),K73&lt;0,K73&gt;1),"",J73*(1-K73))))</x:f>
      </x:c>
      <x:c r="M73" s="19" t="str">
        <x:f>IF(A73="","",IF(I73="Cancelada",0,IF(OR(OR(NOT(ISNUMBER(Dashboard!$B$3)),Dashboard!$B$3&lt;=0),COUNTIFS(Alocacoes!$C$5:$C$204,A73,Alocacoes!$J$5:$J$204,"REVISAR DADOS")&gt;0),"",SUMIFS(Alocacoes!$E$5:$E$204,Alocacoes!$C$5:$C$204,A73,Alocacoes!$B$5:$B$204,"&gt;="&amp;Dashboard!$B$3,Alocacoes!$B$5:$B$204,"&lt;"&amp;Dashboard!$D$3+1,Alocacoes!$J$5:$J$204,"VÁLIDA"))))</x:f>
      </x:c>
      <x:c r="N73" s="19" t="str">
        <x:f>IF(A73="","",IF(AND(ISNUMBER(L73),ISNUMBER(M73)),L73-M73,""))</x:f>
      </x:c>
      <x:c r="O73" t="str">
        <x:f>IF(A73="","",IF(I73="Cancelada","CANCELADA",IF(I73="Concluída","CONCLUÍDA",IF(OR(COUNTIF($A$5:$A$204,A73)&lt;&gt;1,NOT(ISNUMBER(L73)),NOT(ISNUMBER(M73)),NOT(ISNUMBER(G73)),NOT(ISNUMBER(H73)),H73&lt;G73,OR(NOT(ISNUMBER(Dashboard!$B$3)),Dashboard!$B$3&lt;=0)),"REVISAR DADOS",IF(H73&lt;Dashboard!$B$3,"ATRASADA",IF(H73-Dashboard!$B$3&lt;=3,"VENCE EM 3 DIAS","NO PRAZO"))))))</x:f>
      </x:c>
      <x:c r="P73" s="13"/>
      <x:c r="Q73" s="13"/>
    </x:row>
    <x:row r="74">
      <x:c r="A74" s="13"/>
      <x:c r="B74" s="13"/>
      <x:c r="C74" s="13"/>
      <x:c r="D74" s="13"/>
      <x:c r="E74" s="13"/>
      <x:c r="F74" s="13"/>
      <x:c r="G74" s="17"/>
      <x:c r="H74" s="17"/>
      <x:c r="I74" s="13"/>
      <x:c r="J74" s="13"/>
      <x:c r="K74" s="18"/>
      <x:c r="L74" s="19" t="str">
        <x:f>IF(A74="","",IF(OR(I74="Concluída",I74="Cancelada"),0,IF(OR(NOT(ISNUMBER(J74)),J74&lt;0,NOT(ISNUMBER(K74)),K74&lt;0,K74&gt;1),"",J74*(1-K74))))</x:f>
      </x:c>
      <x:c r="M74" s="19" t="str">
        <x:f>IF(A74="","",IF(I74="Cancelada",0,IF(OR(OR(NOT(ISNUMBER(Dashboard!$B$3)),Dashboard!$B$3&lt;=0),COUNTIFS(Alocacoes!$C$5:$C$204,A74,Alocacoes!$J$5:$J$204,"REVISAR DADOS")&gt;0),"",SUMIFS(Alocacoes!$E$5:$E$204,Alocacoes!$C$5:$C$204,A74,Alocacoes!$B$5:$B$204,"&gt;="&amp;Dashboard!$B$3,Alocacoes!$B$5:$B$204,"&lt;"&amp;Dashboard!$D$3+1,Alocacoes!$J$5:$J$204,"VÁLIDA"))))</x:f>
      </x:c>
      <x:c r="N74" s="19" t="str">
        <x:f>IF(A74="","",IF(AND(ISNUMBER(L74),ISNUMBER(M74)),L74-M74,""))</x:f>
      </x:c>
      <x:c r="O74" t="str">
        <x:f>IF(A74="","",IF(I74="Cancelada","CANCELADA",IF(I74="Concluída","CONCLUÍDA",IF(OR(COUNTIF($A$5:$A$204,A74)&lt;&gt;1,NOT(ISNUMBER(L74)),NOT(ISNUMBER(M74)),NOT(ISNUMBER(G74)),NOT(ISNUMBER(H74)),H74&lt;G74,OR(NOT(ISNUMBER(Dashboard!$B$3)),Dashboard!$B$3&lt;=0)),"REVISAR DADOS",IF(H74&lt;Dashboard!$B$3,"ATRASADA",IF(H74-Dashboard!$B$3&lt;=3,"VENCE EM 3 DIAS","NO PRAZO"))))))</x:f>
      </x:c>
      <x:c r="P74" s="13"/>
      <x:c r="Q74" s="13"/>
    </x:row>
    <x:row r="75">
      <x:c r="A75" s="13"/>
      <x:c r="B75" s="13"/>
      <x:c r="C75" s="13"/>
      <x:c r="D75" s="13"/>
      <x:c r="E75" s="13"/>
      <x:c r="F75" s="13"/>
      <x:c r="G75" s="17"/>
      <x:c r="H75" s="17"/>
      <x:c r="I75" s="13"/>
      <x:c r="J75" s="13"/>
      <x:c r="K75" s="18"/>
      <x:c r="L75" s="19" t="str">
        <x:f>IF(A75="","",IF(OR(I75="Concluída",I75="Cancelada"),0,IF(OR(NOT(ISNUMBER(J75)),J75&lt;0,NOT(ISNUMBER(K75)),K75&lt;0,K75&gt;1),"",J75*(1-K75))))</x:f>
      </x:c>
      <x:c r="M75" s="19" t="str">
        <x:f>IF(A75="","",IF(I75="Cancelada",0,IF(OR(OR(NOT(ISNUMBER(Dashboard!$B$3)),Dashboard!$B$3&lt;=0),COUNTIFS(Alocacoes!$C$5:$C$204,A75,Alocacoes!$J$5:$J$204,"REVISAR DADOS")&gt;0),"",SUMIFS(Alocacoes!$E$5:$E$204,Alocacoes!$C$5:$C$204,A75,Alocacoes!$B$5:$B$204,"&gt;="&amp;Dashboard!$B$3,Alocacoes!$B$5:$B$204,"&lt;"&amp;Dashboard!$D$3+1,Alocacoes!$J$5:$J$204,"VÁLIDA"))))</x:f>
      </x:c>
      <x:c r="N75" s="19" t="str">
        <x:f>IF(A75="","",IF(AND(ISNUMBER(L75),ISNUMBER(M75)),L75-M75,""))</x:f>
      </x:c>
      <x:c r="O75" t="str">
        <x:f>IF(A75="","",IF(I75="Cancelada","CANCELADA",IF(I75="Concluída","CONCLUÍDA",IF(OR(COUNTIF($A$5:$A$204,A75)&lt;&gt;1,NOT(ISNUMBER(L75)),NOT(ISNUMBER(M75)),NOT(ISNUMBER(G75)),NOT(ISNUMBER(H75)),H75&lt;G75,OR(NOT(ISNUMBER(Dashboard!$B$3)),Dashboard!$B$3&lt;=0)),"REVISAR DADOS",IF(H75&lt;Dashboard!$B$3,"ATRASADA",IF(H75-Dashboard!$B$3&lt;=3,"VENCE EM 3 DIAS","NO PRAZO"))))))</x:f>
      </x:c>
      <x:c r="P75" s="13"/>
      <x:c r="Q75" s="13"/>
    </x:row>
    <x:row r="76">
      <x:c r="A76" s="13"/>
      <x:c r="B76" s="13"/>
      <x:c r="C76" s="13"/>
      <x:c r="D76" s="13"/>
      <x:c r="E76" s="13"/>
      <x:c r="F76" s="13"/>
      <x:c r="G76" s="17"/>
      <x:c r="H76" s="17"/>
      <x:c r="I76" s="13"/>
      <x:c r="J76" s="13"/>
      <x:c r="K76" s="18"/>
      <x:c r="L76" s="19" t="str">
        <x:f>IF(A76="","",IF(OR(I76="Concluída",I76="Cancelada"),0,IF(OR(NOT(ISNUMBER(J76)),J76&lt;0,NOT(ISNUMBER(K76)),K76&lt;0,K76&gt;1),"",J76*(1-K76))))</x:f>
      </x:c>
      <x:c r="M76" s="19" t="str">
        <x:f>IF(A76="","",IF(I76="Cancelada",0,IF(OR(OR(NOT(ISNUMBER(Dashboard!$B$3)),Dashboard!$B$3&lt;=0),COUNTIFS(Alocacoes!$C$5:$C$204,A76,Alocacoes!$J$5:$J$204,"REVISAR DADOS")&gt;0),"",SUMIFS(Alocacoes!$E$5:$E$204,Alocacoes!$C$5:$C$204,A76,Alocacoes!$B$5:$B$204,"&gt;="&amp;Dashboard!$B$3,Alocacoes!$B$5:$B$204,"&lt;"&amp;Dashboard!$D$3+1,Alocacoes!$J$5:$J$204,"VÁLIDA"))))</x:f>
      </x:c>
      <x:c r="N76" s="19" t="str">
        <x:f>IF(A76="","",IF(AND(ISNUMBER(L76),ISNUMBER(M76)),L76-M76,""))</x:f>
      </x:c>
      <x:c r="O76" t="str">
        <x:f>IF(A76="","",IF(I76="Cancelada","CANCELADA",IF(I76="Concluída","CONCLUÍDA",IF(OR(COUNTIF($A$5:$A$204,A76)&lt;&gt;1,NOT(ISNUMBER(L76)),NOT(ISNUMBER(M76)),NOT(ISNUMBER(G76)),NOT(ISNUMBER(H76)),H76&lt;G76,OR(NOT(ISNUMBER(Dashboard!$B$3)),Dashboard!$B$3&lt;=0)),"REVISAR DADOS",IF(H76&lt;Dashboard!$B$3,"ATRASADA",IF(H76-Dashboard!$B$3&lt;=3,"VENCE EM 3 DIAS","NO PRAZO"))))))</x:f>
      </x:c>
      <x:c r="P76" s="13"/>
      <x:c r="Q76" s="13"/>
    </x:row>
    <x:row r="77">
      <x:c r="A77" s="13"/>
      <x:c r="B77" s="13"/>
      <x:c r="C77" s="13"/>
      <x:c r="D77" s="13"/>
      <x:c r="E77" s="13"/>
      <x:c r="F77" s="13"/>
      <x:c r="G77" s="17"/>
      <x:c r="H77" s="17"/>
      <x:c r="I77" s="13"/>
      <x:c r="J77" s="13"/>
      <x:c r="K77" s="18"/>
      <x:c r="L77" s="19" t="str">
        <x:f>IF(A77="","",IF(OR(I77="Concluída",I77="Cancelada"),0,IF(OR(NOT(ISNUMBER(J77)),J77&lt;0,NOT(ISNUMBER(K77)),K77&lt;0,K77&gt;1),"",J77*(1-K77))))</x:f>
      </x:c>
      <x:c r="M77" s="19" t="str">
        <x:f>IF(A77="","",IF(I77="Cancelada",0,IF(OR(OR(NOT(ISNUMBER(Dashboard!$B$3)),Dashboard!$B$3&lt;=0),COUNTIFS(Alocacoes!$C$5:$C$204,A77,Alocacoes!$J$5:$J$204,"REVISAR DADOS")&gt;0),"",SUMIFS(Alocacoes!$E$5:$E$204,Alocacoes!$C$5:$C$204,A77,Alocacoes!$B$5:$B$204,"&gt;="&amp;Dashboard!$B$3,Alocacoes!$B$5:$B$204,"&lt;"&amp;Dashboard!$D$3+1,Alocacoes!$J$5:$J$204,"VÁLIDA"))))</x:f>
      </x:c>
      <x:c r="N77" s="19" t="str">
        <x:f>IF(A77="","",IF(AND(ISNUMBER(L77),ISNUMBER(M77)),L77-M77,""))</x:f>
      </x:c>
      <x:c r="O77" t="str">
        <x:f>IF(A77="","",IF(I77="Cancelada","CANCELADA",IF(I77="Concluída","CONCLUÍDA",IF(OR(COUNTIF($A$5:$A$204,A77)&lt;&gt;1,NOT(ISNUMBER(L77)),NOT(ISNUMBER(M77)),NOT(ISNUMBER(G77)),NOT(ISNUMBER(H77)),H77&lt;G77,OR(NOT(ISNUMBER(Dashboard!$B$3)),Dashboard!$B$3&lt;=0)),"REVISAR DADOS",IF(H77&lt;Dashboard!$B$3,"ATRASADA",IF(H77-Dashboard!$B$3&lt;=3,"VENCE EM 3 DIAS","NO PRAZO"))))))</x:f>
      </x:c>
      <x:c r="P77" s="13"/>
      <x:c r="Q77" s="13"/>
    </x:row>
    <x:row r="78">
      <x:c r="A78" s="13"/>
      <x:c r="B78" s="13"/>
      <x:c r="C78" s="13"/>
      <x:c r="D78" s="13"/>
      <x:c r="E78" s="13"/>
      <x:c r="F78" s="13"/>
      <x:c r="G78" s="17"/>
      <x:c r="H78" s="17"/>
      <x:c r="I78" s="13"/>
      <x:c r="J78" s="13"/>
      <x:c r="K78" s="18"/>
      <x:c r="L78" s="19" t="str">
        <x:f>IF(A78="","",IF(OR(I78="Concluída",I78="Cancelada"),0,IF(OR(NOT(ISNUMBER(J78)),J78&lt;0,NOT(ISNUMBER(K78)),K78&lt;0,K78&gt;1),"",J78*(1-K78))))</x:f>
      </x:c>
      <x:c r="M78" s="19" t="str">
        <x:f>IF(A78="","",IF(I78="Cancelada",0,IF(OR(OR(NOT(ISNUMBER(Dashboard!$B$3)),Dashboard!$B$3&lt;=0),COUNTIFS(Alocacoes!$C$5:$C$204,A78,Alocacoes!$J$5:$J$204,"REVISAR DADOS")&gt;0),"",SUMIFS(Alocacoes!$E$5:$E$204,Alocacoes!$C$5:$C$204,A78,Alocacoes!$B$5:$B$204,"&gt;="&amp;Dashboard!$B$3,Alocacoes!$B$5:$B$204,"&lt;"&amp;Dashboard!$D$3+1,Alocacoes!$J$5:$J$204,"VÁLIDA"))))</x:f>
      </x:c>
      <x:c r="N78" s="19" t="str">
        <x:f>IF(A78="","",IF(AND(ISNUMBER(L78),ISNUMBER(M78)),L78-M78,""))</x:f>
      </x:c>
      <x:c r="O78" t="str">
        <x:f>IF(A78="","",IF(I78="Cancelada","CANCELADA",IF(I78="Concluída","CONCLUÍDA",IF(OR(COUNTIF($A$5:$A$204,A78)&lt;&gt;1,NOT(ISNUMBER(L78)),NOT(ISNUMBER(M78)),NOT(ISNUMBER(G78)),NOT(ISNUMBER(H78)),H78&lt;G78,OR(NOT(ISNUMBER(Dashboard!$B$3)),Dashboard!$B$3&lt;=0)),"REVISAR DADOS",IF(H78&lt;Dashboard!$B$3,"ATRASADA",IF(H78-Dashboard!$B$3&lt;=3,"VENCE EM 3 DIAS","NO PRAZO"))))))</x:f>
      </x:c>
      <x:c r="P78" s="13"/>
      <x:c r="Q78" s="13"/>
    </x:row>
    <x:row r="79">
      <x:c r="A79" s="13"/>
      <x:c r="B79" s="13"/>
      <x:c r="C79" s="13"/>
      <x:c r="D79" s="13"/>
      <x:c r="E79" s="13"/>
      <x:c r="F79" s="13"/>
      <x:c r="G79" s="17"/>
      <x:c r="H79" s="17"/>
      <x:c r="I79" s="13"/>
      <x:c r="J79" s="13"/>
      <x:c r="K79" s="18"/>
      <x:c r="L79" s="19" t="str">
        <x:f>IF(A79="","",IF(OR(I79="Concluída",I79="Cancelada"),0,IF(OR(NOT(ISNUMBER(J79)),J79&lt;0,NOT(ISNUMBER(K79)),K79&lt;0,K79&gt;1),"",J79*(1-K79))))</x:f>
      </x:c>
      <x:c r="M79" s="19" t="str">
        <x:f>IF(A79="","",IF(I79="Cancelada",0,IF(OR(OR(NOT(ISNUMBER(Dashboard!$B$3)),Dashboard!$B$3&lt;=0),COUNTIFS(Alocacoes!$C$5:$C$204,A79,Alocacoes!$J$5:$J$204,"REVISAR DADOS")&gt;0),"",SUMIFS(Alocacoes!$E$5:$E$204,Alocacoes!$C$5:$C$204,A79,Alocacoes!$B$5:$B$204,"&gt;="&amp;Dashboard!$B$3,Alocacoes!$B$5:$B$204,"&lt;"&amp;Dashboard!$D$3+1,Alocacoes!$J$5:$J$204,"VÁLIDA"))))</x:f>
      </x:c>
      <x:c r="N79" s="19" t="str">
        <x:f>IF(A79="","",IF(AND(ISNUMBER(L79),ISNUMBER(M79)),L79-M79,""))</x:f>
      </x:c>
      <x:c r="O79" t="str">
        <x:f>IF(A79="","",IF(I79="Cancelada","CANCELADA",IF(I79="Concluída","CONCLUÍDA",IF(OR(COUNTIF($A$5:$A$204,A79)&lt;&gt;1,NOT(ISNUMBER(L79)),NOT(ISNUMBER(M79)),NOT(ISNUMBER(G79)),NOT(ISNUMBER(H79)),H79&lt;G79,OR(NOT(ISNUMBER(Dashboard!$B$3)),Dashboard!$B$3&lt;=0)),"REVISAR DADOS",IF(H79&lt;Dashboard!$B$3,"ATRASADA",IF(H79-Dashboard!$B$3&lt;=3,"VENCE EM 3 DIAS","NO PRAZO"))))))</x:f>
      </x:c>
      <x:c r="P79" s="13"/>
      <x:c r="Q79" s="13"/>
    </x:row>
    <x:row r="80">
      <x:c r="A80" s="13"/>
      <x:c r="B80" s="13"/>
      <x:c r="C80" s="13"/>
      <x:c r="D80" s="13"/>
      <x:c r="E80" s="13"/>
      <x:c r="F80" s="13"/>
      <x:c r="G80" s="17"/>
      <x:c r="H80" s="17"/>
      <x:c r="I80" s="13"/>
      <x:c r="J80" s="13"/>
      <x:c r="K80" s="18"/>
      <x:c r="L80" s="19" t="str">
        <x:f>IF(A80="","",IF(OR(I80="Concluída",I80="Cancelada"),0,IF(OR(NOT(ISNUMBER(J80)),J80&lt;0,NOT(ISNUMBER(K80)),K80&lt;0,K80&gt;1),"",J80*(1-K80))))</x:f>
      </x:c>
      <x:c r="M80" s="19" t="str">
        <x:f>IF(A80="","",IF(I80="Cancelada",0,IF(OR(OR(NOT(ISNUMBER(Dashboard!$B$3)),Dashboard!$B$3&lt;=0),COUNTIFS(Alocacoes!$C$5:$C$204,A80,Alocacoes!$J$5:$J$204,"REVISAR DADOS")&gt;0),"",SUMIFS(Alocacoes!$E$5:$E$204,Alocacoes!$C$5:$C$204,A80,Alocacoes!$B$5:$B$204,"&gt;="&amp;Dashboard!$B$3,Alocacoes!$B$5:$B$204,"&lt;"&amp;Dashboard!$D$3+1,Alocacoes!$J$5:$J$204,"VÁLIDA"))))</x:f>
      </x:c>
      <x:c r="N80" s="19" t="str">
        <x:f>IF(A80="","",IF(AND(ISNUMBER(L80),ISNUMBER(M80)),L80-M80,""))</x:f>
      </x:c>
      <x:c r="O80" t="str">
        <x:f>IF(A80="","",IF(I80="Cancelada","CANCELADA",IF(I80="Concluída","CONCLUÍDA",IF(OR(COUNTIF($A$5:$A$204,A80)&lt;&gt;1,NOT(ISNUMBER(L80)),NOT(ISNUMBER(M80)),NOT(ISNUMBER(G80)),NOT(ISNUMBER(H80)),H80&lt;G80,OR(NOT(ISNUMBER(Dashboard!$B$3)),Dashboard!$B$3&lt;=0)),"REVISAR DADOS",IF(H80&lt;Dashboard!$B$3,"ATRASADA",IF(H80-Dashboard!$B$3&lt;=3,"VENCE EM 3 DIAS","NO PRAZO"))))))</x:f>
      </x:c>
      <x:c r="P80" s="13"/>
      <x:c r="Q80" s="13"/>
    </x:row>
    <x:row r="81">
      <x:c r="A81" s="13"/>
      <x:c r="B81" s="13"/>
      <x:c r="C81" s="13"/>
      <x:c r="D81" s="13"/>
      <x:c r="E81" s="13"/>
      <x:c r="F81" s="13"/>
      <x:c r="G81" s="17"/>
      <x:c r="H81" s="17"/>
      <x:c r="I81" s="13"/>
      <x:c r="J81" s="13"/>
      <x:c r="K81" s="18"/>
      <x:c r="L81" s="19" t="str">
        <x:f>IF(A81="","",IF(OR(I81="Concluída",I81="Cancelada"),0,IF(OR(NOT(ISNUMBER(J81)),J81&lt;0,NOT(ISNUMBER(K81)),K81&lt;0,K81&gt;1),"",J81*(1-K81))))</x:f>
      </x:c>
      <x:c r="M81" s="19" t="str">
        <x:f>IF(A81="","",IF(I81="Cancelada",0,IF(OR(OR(NOT(ISNUMBER(Dashboard!$B$3)),Dashboard!$B$3&lt;=0),COUNTIFS(Alocacoes!$C$5:$C$204,A81,Alocacoes!$J$5:$J$204,"REVISAR DADOS")&gt;0),"",SUMIFS(Alocacoes!$E$5:$E$204,Alocacoes!$C$5:$C$204,A81,Alocacoes!$B$5:$B$204,"&gt;="&amp;Dashboard!$B$3,Alocacoes!$B$5:$B$204,"&lt;"&amp;Dashboard!$D$3+1,Alocacoes!$J$5:$J$204,"VÁLIDA"))))</x:f>
      </x:c>
      <x:c r="N81" s="19" t="str">
        <x:f>IF(A81="","",IF(AND(ISNUMBER(L81),ISNUMBER(M81)),L81-M81,""))</x:f>
      </x:c>
      <x:c r="O81" t="str">
        <x:f>IF(A81="","",IF(I81="Cancelada","CANCELADA",IF(I81="Concluída","CONCLUÍDA",IF(OR(COUNTIF($A$5:$A$204,A81)&lt;&gt;1,NOT(ISNUMBER(L81)),NOT(ISNUMBER(M81)),NOT(ISNUMBER(G81)),NOT(ISNUMBER(H81)),H81&lt;G81,OR(NOT(ISNUMBER(Dashboard!$B$3)),Dashboard!$B$3&lt;=0)),"REVISAR DADOS",IF(H81&lt;Dashboard!$B$3,"ATRASADA",IF(H81-Dashboard!$B$3&lt;=3,"VENCE EM 3 DIAS","NO PRAZO"))))))</x:f>
      </x:c>
      <x:c r="P81" s="13"/>
      <x:c r="Q81" s="13"/>
    </x:row>
    <x:row r="82">
      <x:c r="A82" s="13"/>
      <x:c r="B82" s="13"/>
      <x:c r="C82" s="13"/>
      <x:c r="D82" s="13"/>
      <x:c r="E82" s="13"/>
      <x:c r="F82" s="13"/>
      <x:c r="G82" s="17"/>
      <x:c r="H82" s="17"/>
      <x:c r="I82" s="13"/>
      <x:c r="J82" s="13"/>
      <x:c r="K82" s="18"/>
      <x:c r="L82" s="19" t="str">
        <x:f>IF(A82="","",IF(OR(I82="Concluída",I82="Cancelada"),0,IF(OR(NOT(ISNUMBER(J82)),J82&lt;0,NOT(ISNUMBER(K82)),K82&lt;0,K82&gt;1),"",J82*(1-K82))))</x:f>
      </x:c>
      <x:c r="M82" s="19" t="str">
        <x:f>IF(A82="","",IF(I82="Cancelada",0,IF(OR(OR(NOT(ISNUMBER(Dashboard!$B$3)),Dashboard!$B$3&lt;=0),COUNTIFS(Alocacoes!$C$5:$C$204,A82,Alocacoes!$J$5:$J$204,"REVISAR DADOS")&gt;0),"",SUMIFS(Alocacoes!$E$5:$E$204,Alocacoes!$C$5:$C$204,A82,Alocacoes!$B$5:$B$204,"&gt;="&amp;Dashboard!$B$3,Alocacoes!$B$5:$B$204,"&lt;"&amp;Dashboard!$D$3+1,Alocacoes!$J$5:$J$204,"VÁLIDA"))))</x:f>
      </x:c>
      <x:c r="N82" s="19" t="str">
        <x:f>IF(A82="","",IF(AND(ISNUMBER(L82),ISNUMBER(M82)),L82-M82,""))</x:f>
      </x:c>
      <x:c r="O82" t="str">
        <x:f>IF(A82="","",IF(I82="Cancelada","CANCELADA",IF(I82="Concluída","CONCLUÍDA",IF(OR(COUNTIF($A$5:$A$204,A82)&lt;&gt;1,NOT(ISNUMBER(L82)),NOT(ISNUMBER(M82)),NOT(ISNUMBER(G82)),NOT(ISNUMBER(H82)),H82&lt;G82,OR(NOT(ISNUMBER(Dashboard!$B$3)),Dashboard!$B$3&lt;=0)),"REVISAR DADOS",IF(H82&lt;Dashboard!$B$3,"ATRASADA",IF(H82-Dashboard!$B$3&lt;=3,"VENCE EM 3 DIAS","NO PRAZO"))))))</x:f>
      </x:c>
      <x:c r="P82" s="13"/>
      <x:c r="Q82" s="13"/>
    </x:row>
    <x:row r="83">
      <x:c r="A83" s="13"/>
      <x:c r="B83" s="13"/>
      <x:c r="C83" s="13"/>
      <x:c r="D83" s="13"/>
      <x:c r="E83" s="13"/>
      <x:c r="F83" s="13"/>
      <x:c r="G83" s="17"/>
      <x:c r="H83" s="17"/>
      <x:c r="I83" s="13"/>
      <x:c r="J83" s="13"/>
      <x:c r="K83" s="18"/>
      <x:c r="L83" s="19" t="str">
        <x:f>IF(A83="","",IF(OR(I83="Concluída",I83="Cancelada"),0,IF(OR(NOT(ISNUMBER(J83)),J83&lt;0,NOT(ISNUMBER(K83)),K83&lt;0,K83&gt;1),"",J83*(1-K83))))</x:f>
      </x:c>
      <x:c r="M83" s="19" t="str">
        <x:f>IF(A83="","",IF(I83="Cancelada",0,IF(OR(OR(NOT(ISNUMBER(Dashboard!$B$3)),Dashboard!$B$3&lt;=0),COUNTIFS(Alocacoes!$C$5:$C$204,A83,Alocacoes!$J$5:$J$204,"REVISAR DADOS")&gt;0),"",SUMIFS(Alocacoes!$E$5:$E$204,Alocacoes!$C$5:$C$204,A83,Alocacoes!$B$5:$B$204,"&gt;="&amp;Dashboard!$B$3,Alocacoes!$B$5:$B$204,"&lt;"&amp;Dashboard!$D$3+1,Alocacoes!$J$5:$J$204,"VÁLIDA"))))</x:f>
      </x:c>
      <x:c r="N83" s="19" t="str">
        <x:f>IF(A83="","",IF(AND(ISNUMBER(L83),ISNUMBER(M83)),L83-M83,""))</x:f>
      </x:c>
      <x:c r="O83" t="str">
        <x:f>IF(A83="","",IF(I83="Cancelada","CANCELADA",IF(I83="Concluída","CONCLUÍDA",IF(OR(COUNTIF($A$5:$A$204,A83)&lt;&gt;1,NOT(ISNUMBER(L83)),NOT(ISNUMBER(M83)),NOT(ISNUMBER(G83)),NOT(ISNUMBER(H83)),H83&lt;G83,OR(NOT(ISNUMBER(Dashboard!$B$3)),Dashboard!$B$3&lt;=0)),"REVISAR DADOS",IF(H83&lt;Dashboard!$B$3,"ATRASADA",IF(H83-Dashboard!$B$3&lt;=3,"VENCE EM 3 DIAS","NO PRAZO"))))))</x:f>
      </x:c>
      <x:c r="P83" s="13"/>
      <x:c r="Q83" s="13"/>
    </x:row>
    <x:row r="84">
      <x:c r="A84" s="13"/>
      <x:c r="B84" s="13"/>
      <x:c r="C84" s="13"/>
      <x:c r="D84" s="13"/>
      <x:c r="E84" s="13"/>
      <x:c r="F84" s="13"/>
      <x:c r="G84" s="17"/>
      <x:c r="H84" s="17"/>
      <x:c r="I84" s="13"/>
      <x:c r="J84" s="13"/>
      <x:c r="K84" s="18"/>
      <x:c r="L84" s="19" t="str">
        <x:f>IF(A84="","",IF(OR(I84="Concluída",I84="Cancelada"),0,IF(OR(NOT(ISNUMBER(J84)),J84&lt;0,NOT(ISNUMBER(K84)),K84&lt;0,K84&gt;1),"",J84*(1-K84))))</x:f>
      </x:c>
      <x:c r="M84" s="19" t="str">
        <x:f>IF(A84="","",IF(I84="Cancelada",0,IF(OR(OR(NOT(ISNUMBER(Dashboard!$B$3)),Dashboard!$B$3&lt;=0),COUNTIFS(Alocacoes!$C$5:$C$204,A84,Alocacoes!$J$5:$J$204,"REVISAR DADOS")&gt;0),"",SUMIFS(Alocacoes!$E$5:$E$204,Alocacoes!$C$5:$C$204,A84,Alocacoes!$B$5:$B$204,"&gt;="&amp;Dashboard!$B$3,Alocacoes!$B$5:$B$204,"&lt;"&amp;Dashboard!$D$3+1,Alocacoes!$J$5:$J$204,"VÁLIDA"))))</x:f>
      </x:c>
      <x:c r="N84" s="19" t="str">
        <x:f>IF(A84="","",IF(AND(ISNUMBER(L84),ISNUMBER(M84)),L84-M84,""))</x:f>
      </x:c>
      <x:c r="O84" t="str">
        <x:f>IF(A84="","",IF(I84="Cancelada","CANCELADA",IF(I84="Concluída","CONCLUÍDA",IF(OR(COUNTIF($A$5:$A$204,A84)&lt;&gt;1,NOT(ISNUMBER(L84)),NOT(ISNUMBER(M84)),NOT(ISNUMBER(G84)),NOT(ISNUMBER(H84)),H84&lt;G84,OR(NOT(ISNUMBER(Dashboard!$B$3)),Dashboard!$B$3&lt;=0)),"REVISAR DADOS",IF(H84&lt;Dashboard!$B$3,"ATRASADA",IF(H84-Dashboard!$B$3&lt;=3,"VENCE EM 3 DIAS","NO PRAZO"))))))</x:f>
      </x:c>
      <x:c r="P84" s="13"/>
      <x:c r="Q84" s="13"/>
    </x:row>
    <x:row r="85">
      <x:c r="A85" s="13"/>
      <x:c r="B85" s="13"/>
      <x:c r="C85" s="13"/>
      <x:c r="D85" s="13"/>
      <x:c r="E85" s="13"/>
      <x:c r="F85" s="13"/>
      <x:c r="G85" s="17"/>
      <x:c r="H85" s="17"/>
      <x:c r="I85" s="13"/>
      <x:c r="J85" s="13"/>
      <x:c r="K85" s="18"/>
      <x:c r="L85" s="19" t="str">
        <x:f>IF(A85="","",IF(OR(I85="Concluída",I85="Cancelada"),0,IF(OR(NOT(ISNUMBER(J85)),J85&lt;0,NOT(ISNUMBER(K85)),K85&lt;0,K85&gt;1),"",J85*(1-K85))))</x:f>
      </x:c>
      <x:c r="M85" s="19" t="str">
        <x:f>IF(A85="","",IF(I85="Cancelada",0,IF(OR(OR(NOT(ISNUMBER(Dashboard!$B$3)),Dashboard!$B$3&lt;=0),COUNTIFS(Alocacoes!$C$5:$C$204,A85,Alocacoes!$J$5:$J$204,"REVISAR DADOS")&gt;0),"",SUMIFS(Alocacoes!$E$5:$E$204,Alocacoes!$C$5:$C$204,A85,Alocacoes!$B$5:$B$204,"&gt;="&amp;Dashboard!$B$3,Alocacoes!$B$5:$B$204,"&lt;"&amp;Dashboard!$D$3+1,Alocacoes!$J$5:$J$204,"VÁLIDA"))))</x:f>
      </x:c>
      <x:c r="N85" s="19" t="str">
        <x:f>IF(A85="","",IF(AND(ISNUMBER(L85),ISNUMBER(M85)),L85-M85,""))</x:f>
      </x:c>
      <x:c r="O85" t="str">
        <x:f>IF(A85="","",IF(I85="Cancelada","CANCELADA",IF(I85="Concluída","CONCLUÍDA",IF(OR(COUNTIF($A$5:$A$204,A85)&lt;&gt;1,NOT(ISNUMBER(L85)),NOT(ISNUMBER(M85)),NOT(ISNUMBER(G85)),NOT(ISNUMBER(H85)),H85&lt;G85,OR(NOT(ISNUMBER(Dashboard!$B$3)),Dashboard!$B$3&lt;=0)),"REVISAR DADOS",IF(H85&lt;Dashboard!$B$3,"ATRASADA",IF(H85-Dashboard!$B$3&lt;=3,"VENCE EM 3 DIAS","NO PRAZO"))))))</x:f>
      </x:c>
      <x:c r="P85" s="13"/>
      <x:c r="Q85" s="13"/>
    </x:row>
    <x:row r="86">
      <x:c r="A86" s="13"/>
      <x:c r="B86" s="13"/>
      <x:c r="C86" s="13"/>
      <x:c r="D86" s="13"/>
      <x:c r="E86" s="13"/>
      <x:c r="F86" s="13"/>
      <x:c r="G86" s="17"/>
      <x:c r="H86" s="17"/>
      <x:c r="I86" s="13"/>
      <x:c r="J86" s="13"/>
      <x:c r="K86" s="18"/>
      <x:c r="L86" s="19" t="str">
        <x:f>IF(A86="","",IF(OR(I86="Concluída",I86="Cancelada"),0,IF(OR(NOT(ISNUMBER(J86)),J86&lt;0,NOT(ISNUMBER(K86)),K86&lt;0,K86&gt;1),"",J86*(1-K86))))</x:f>
      </x:c>
      <x:c r="M86" s="19" t="str">
        <x:f>IF(A86="","",IF(I86="Cancelada",0,IF(OR(OR(NOT(ISNUMBER(Dashboard!$B$3)),Dashboard!$B$3&lt;=0),COUNTIFS(Alocacoes!$C$5:$C$204,A86,Alocacoes!$J$5:$J$204,"REVISAR DADOS")&gt;0),"",SUMIFS(Alocacoes!$E$5:$E$204,Alocacoes!$C$5:$C$204,A86,Alocacoes!$B$5:$B$204,"&gt;="&amp;Dashboard!$B$3,Alocacoes!$B$5:$B$204,"&lt;"&amp;Dashboard!$D$3+1,Alocacoes!$J$5:$J$204,"VÁLIDA"))))</x:f>
      </x:c>
      <x:c r="N86" s="19" t="str">
        <x:f>IF(A86="","",IF(AND(ISNUMBER(L86),ISNUMBER(M86)),L86-M86,""))</x:f>
      </x:c>
      <x:c r="O86" t="str">
        <x:f>IF(A86="","",IF(I86="Cancelada","CANCELADA",IF(I86="Concluída","CONCLUÍDA",IF(OR(COUNTIF($A$5:$A$204,A86)&lt;&gt;1,NOT(ISNUMBER(L86)),NOT(ISNUMBER(M86)),NOT(ISNUMBER(G86)),NOT(ISNUMBER(H86)),H86&lt;G86,OR(NOT(ISNUMBER(Dashboard!$B$3)),Dashboard!$B$3&lt;=0)),"REVISAR DADOS",IF(H86&lt;Dashboard!$B$3,"ATRASADA",IF(H86-Dashboard!$B$3&lt;=3,"VENCE EM 3 DIAS","NO PRAZO"))))))</x:f>
      </x:c>
      <x:c r="P86" s="13"/>
      <x:c r="Q86" s="13"/>
    </x:row>
    <x:row r="87">
      <x:c r="A87" s="13"/>
      <x:c r="B87" s="13"/>
      <x:c r="C87" s="13"/>
      <x:c r="D87" s="13"/>
      <x:c r="E87" s="13"/>
      <x:c r="F87" s="13"/>
      <x:c r="G87" s="17"/>
      <x:c r="H87" s="17"/>
      <x:c r="I87" s="13"/>
      <x:c r="J87" s="13"/>
      <x:c r="K87" s="18"/>
      <x:c r="L87" s="19" t="str">
        <x:f>IF(A87="","",IF(OR(I87="Concluída",I87="Cancelada"),0,IF(OR(NOT(ISNUMBER(J87)),J87&lt;0,NOT(ISNUMBER(K87)),K87&lt;0,K87&gt;1),"",J87*(1-K87))))</x:f>
      </x:c>
      <x:c r="M87" s="19" t="str">
        <x:f>IF(A87="","",IF(I87="Cancelada",0,IF(OR(OR(NOT(ISNUMBER(Dashboard!$B$3)),Dashboard!$B$3&lt;=0),COUNTIFS(Alocacoes!$C$5:$C$204,A87,Alocacoes!$J$5:$J$204,"REVISAR DADOS")&gt;0),"",SUMIFS(Alocacoes!$E$5:$E$204,Alocacoes!$C$5:$C$204,A87,Alocacoes!$B$5:$B$204,"&gt;="&amp;Dashboard!$B$3,Alocacoes!$B$5:$B$204,"&lt;"&amp;Dashboard!$D$3+1,Alocacoes!$J$5:$J$204,"VÁLIDA"))))</x:f>
      </x:c>
      <x:c r="N87" s="19" t="str">
        <x:f>IF(A87="","",IF(AND(ISNUMBER(L87),ISNUMBER(M87)),L87-M87,""))</x:f>
      </x:c>
      <x:c r="O87" t="str">
        <x:f>IF(A87="","",IF(I87="Cancelada","CANCELADA",IF(I87="Concluída","CONCLUÍDA",IF(OR(COUNTIF($A$5:$A$204,A87)&lt;&gt;1,NOT(ISNUMBER(L87)),NOT(ISNUMBER(M87)),NOT(ISNUMBER(G87)),NOT(ISNUMBER(H87)),H87&lt;G87,OR(NOT(ISNUMBER(Dashboard!$B$3)),Dashboard!$B$3&lt;=0)),"REVISAR DADOS",IF(H87&lt;Dashboard!$B$3,"ATRASADA",IF(H87-Dashboard!$B$3&lt;=3,"VENCE EM 3 DIAS","NO PRAZO"))))))</x:f>
      </x:c>
      <x:c r="P87" s="13"/>
      <x:c r="Q87" s="13"/>
    </x:row>
    <x:row r="88">
      <x:c r="A88" s="13"/>
      <x:c r="B88" s="13"/>
      <x:c r="C88" s="13"/>
      <x:c r="D88" s="13"/>
      <x:c r="E88" s="13"/>
      <x:c r="F88" s="13"/>
      <x:c r="G88" s="17"/>
      <x:c r="H88" s="17"/>
      <x:c r="I88" s="13"/>
      <x:c r="J88" s="13"/>
      <x:c r="K88" s="18"/>
      <x:c r="L88" s="19" t="str">
        <x:f>IF(A88="","",IF(OR(I88="Concluída",I88="Cancelada"),0,IF(OR(NOT(ISNUMBER(J88)),J88&lt;0,NOT(ISNUMBER(K88)),K88&lt;0,K88&gt;1),"",J88*(1-K88))))</x:f>
      </x:c>
      <x:c r="M88" s="19" t="str">
        <x:f>IF(A88="","",IF(I88="Cancelada",0,IF(OR(OR(NOT(ISNUMBER(Dashboard!$B$3)),Dashboard!$B$3&lt;=0),COUNTIFS(Alocacoes!$C$5:$C$204,A88,Alocacoes!$J$5:$J$204,"REVISAR DADOS")&gt;0),"",SUMIFS(Alocacoes!$E$5:$E$204,Alocacoes!$C$5:$C$204,A88,Alocacoes!$B$5:$B$204,"&gt;="&amp;Dashboard!$B$3,Alocacoes!$B$5:$B$204,"&lt;"&amp;Dashboard!$D$3+1,Alocacoes!$J$5:$J$204,"VÁLIDA"))))</x:f>
      </x:c>
      <x:c r="N88" s="19" t="str">
        <x:f>IF(A88="","",IF(AND(ISNUMBER(L88),ISNUMBER(M88)),L88-M88,""))</x:f>
      </x:c>
      <x:c r="O88" t="str">
        <x:f>IF(A88="","",IF(I88="Cancelada","CANCELADA",IF(I88="Concluída","CONCLUÍDA",IF(OR(COUNTIF($A$5:$A$204,A88)&lt;&gt;1,NOT(ISNUMBER(L88)),NOT(ISNUMBER(M88)),NOT(ISNUMBER(G88)),NOT(ISNUMBER(H88)),H88&lt;G88,OR(NOT(ISNUMBER(Dashboard!$B$3)),Dashboard!$B$3&lt;=0)),"REVISAR DADOS",IF(H88&lt;Dashboard!$B$3,"ATRASADA",IF(H88-Dashboard!$B$3&lt;=3,"VENCE EM 3 DIAS","NO PRAZO"))))))</x:f>
      </x:c>
      <x:c r="P88" s="13"/>
      <x:c r="Q88" s="13"/>
    </x:row>
    <x:row r="89">
      <x:c r="A89" s="13"/>
      <x:c r="B89" s="13"/>
      <x:c r="C89" s="13"/>
      <x:c r="D89" s="13"/>
      <x:c r="E89" s="13"/>
      <x:c r="F89" s="13"/>
      <x:c r="G89" s="17"/>
      <x:c r="H89" s="17"/>
      <x:c r="I89" s="13"/>
      <x:c r="J89" s="13"/>
      <x:c r="K89" s="18"/>
      <x:c r="L89" s="19" t="str">
        <x:f>IF(A89="","",IF(OR(I89="Concluída",I89="Cancelada"),0,IF(OR(NOT(ISNUMBER(J89)),J89&lt;0,NOT(ISNUMBER(K89)),K89&lt;0,K89&gt;1),"",J89*(1-K89))))</x:f>
      </x:c>
      <x:c r="M89" s="19" t="str">
        <x:f>IF(A89="","",IF(I89="Cancelada",0,IF(OR(OR(NOT(ISNUMBER(Dashboard!$B$3)),Dashboard!$B$3&lt;=0),COUNTIFS(Alocacoes!$C$5:$C$204,A89,Alocacoes!$J$5:$J$204,"REVISAR DADOS")&gt;0),"",SUMIFS(Alocacoes!$E$5:$E$204,Alocacoes!$C$5:$C$204,A89,Alocacoes!$B$5:$B$204,"&gt;="&amp;Dashboard!$B$3,Alocacoes!$B$5:$B$204,"&lt;"&amp;Dashboard!$D$3+1,Alocacoes!$J$5:$J$204,"VÁLIDA"))))</x:f>
      </x:c>
      <x:c r="N89" s="19" t="str">
        <x:f>IF(A89="","",IF(AND(ISNUMBER(L89),ISNUMBER(M89)),L89-M89,""))</x:f>
      </x:c>
      <x:c r="O89" t="str">
        <x:f>IF(A89="","",IF(I89="Cancelada","CANCELADA",IF(I89="Concluída","CONCLUÍDA",IF(OR(COUNTIF($A$5:$A$204,A89)&lt;&gt;1,NOT(ISNUMBER(L89)),NOT(ISNUMBER(M89)),NOT(ISNUMBER(G89)),NOT(ISNUMBER(H89)),H89&lt;G89,OR(NOT(ISNUMBER(Dashboard!$B$3)),Dashboard!$B$3&lt;=0)),"REVISAR DADOS",IF(H89&lt;Dashboard!$B$3,"ATRASADA",IF(H89-Dashboard!$B$3&lt;=3,"VENCE EM 3 DIAS","NO PRAZO"))))))</x:f>
      </x:c>
      <x:c r="P89" s="13"/>
      <x:c r="Q89" s="13"/>
    </x:row>
    <x:row r="90">
      <x:c r="A90" s="13"/>
      <x:c r="B90" s="13"/>
      <x:c r="C90" s="13"/>
      <x:c r="D90" s="13"/>
      <x:c r="E90" s="13"/>
      <x:c r="F90" s="13"/>
      <x:c r="G90" s="17"/>
      <x:c r="H90" s="17"/>
      <x:c r="I90" s="13"/>
      <x:c r="J90" s="13"/>
      <x:c r="K90" s="18"/>
      <x:c r="L90" s="19" t="str">
        <x:f>IF(A90="","",IF(OR(I90="Concluída",I90="Cancelada"),0,IF(OR(NOT(ISNUMBER(J90)),J90&lt;0,NOT(ISNUMBER(K90)),K90&lt;0,K90&gt;1),"",J90*(1-K90))))</x:f>
      </x:c>
      <x:c r="M90" s="19" t="str">
        <x:f>IF(A90="","",IF(I90="Cancelada",0,IF(OR(OR(NOT(ISNUMBER(Dashboard!$B$3)),Dashboard!$B$3&lt;=0),COUNTIFS(Alocacoes!$C$5:$C$204,A90,Alocacoes!$J$5:$J$204,"REVISAR DADOS")&gt;0),"",SUMIFS(Alocacoes!$E$5:$E$204,Alocacoes!$C$5:$C$204,A90,Alocacoes!$B$5:$B$204,"&gt;="&amp;Dashboard!$B$3,Alocacoes!$B$5:$B$204,"&lt;"&amp;Dashboard!$D$3+1,Alocacoes!$J$5:$J$204,"VÁLIDA"))))</x:f>
      </x:c>
      <x:c r="N90" s="19" t="str">
        <x:f>IF(A90="","",IF(AND(ISNUMBER(L90),ISNUMBER(M90)),L90-M90,""))</x:f>
      </x:c>
      <x:c r="O90" t="str">
        <x:f>IF(A90="","",IF(I90="Cancelada","CANCELADA",IF(I90="Concluída","CONCLUÍDA",IF(OR(COUNTIF($A$5:$A$204,A90)&lt;&gt;1,NOT(ISNUMBER(L90)),NOT(ISNUMBER(M90)),NOT(ISNUMBER(G90)),NOT(ISNUMBER(H90)),H90&lt;G90,OR(NOT(ISNUMBER(Dashboard!$B$3)),Dashboard!$B$3&lt;=0)),"REVISAR DADOS",IF(H90&lt;Dashboard!$B$3,"ATRASADA",IF(H90-Dashboard!$B$3&lt;=3,"VENCE EM 3 DIAS","NO PRAZO"))))))</x:f>
      </x:c>
      <x:c r="P90" s="13"/>
      <x:c r="Q90" s="13"/>
    </x:row>
    <x:row r="91">
      <x:c r="A91" s="13"/>
      <x:c r="B91" s="13"/>
      <x:c r="C91" s="13"/>
      <x:c r="D91" s="13"/>
      <x:c r="E91" s="13"/>
      <x:c r="F91" s="13"/>
      <x:c r="G91" s="17"/>
      <x:c r="H91" s="17"/>
      <x:c r="I91" s="13"/>
      <x:c r="J91" s="13"/>
      <x:c r="K91" s="18"/>
      <x:c r="L91" s="19" t="str">
        <x:f>IF(A91="","",IF(OR(I91="Concluída",I91="Cancelada"),0,IF(OR(NOT(ISNUMBER(J91)),J91&lt;0,NOT(ISNUMBER(K91)),K91&lt;0,K91&gt;1),"",J91*(1-K91))))</x:f>
      </x:c>
      <x:c r="M91" s="19" t="str">
        <x:f>IF(A91="","",IF(I91="Cancelada",0,IF(OR(OR(NOT(ISNUMBER(Dashboard!$B$3)),Dashboard!$B$3&lt;=0),COUNTIFS(Alocacoes!$C$5:$C$204,A91,Alocacoes!$J$5:$J$204,"REVISAR DADOS")&gt;0),"",SUMIFS(Alocacoes!$E$5:$E$204,Alocacoes!$C$5:$C$204,A91,Alocacoes!$B$5:$B$204,"&gt;="&amp;Dashboard!$B$3,Alocacoes!$B$5:$B$204,"&lt;"&amp;Dashboard!$D$3+1,Alocacoes!$J$5:$J$204,"VÁLIDA"))))</x:f>
      </x:c>
      <x:c r="N91" s="19" t="str">
        <x:f>IF(A91="","",IF(AND(ISNUMBER(L91),ISNUMBER(M91)),L91-M91,""))</x:f>
      </x:c>
      <x:c r="O91" t="str">
        <x:f>IF(A91="","",IF(I91="Cancelada","CANCELADA",IF(I91="Concluída","CONCLUÍDA",IF(OR(COUNTIF($A$5:$A$204,A91)&lt;&gt;1,NOT(ISNUMBER(L91)),NOT(ISNUMBER(M91)),NOT(ISNUMBER(G91)),NOT(ISNUMBER(H91)),H91&lt;G91,OR(NOT(ISNUMBER(Dashboard!$B$3)),Dashboard!$B$3&lt;=0)),"REVISAR DADOS",IF(H91&lt;Dashboard!$B$3,"ATRASADA",IF(H91-Dashboard!$B$3&lt;=3,"VENCE EM 3 DIAS","NO PRAZO"))))))</x:f>
      </x:c>
      <x:c r="P91" s="13"/>
      <x:c r="Q91" s="13"/>
    </x:row>
    <x:row r="92">
      <x:c r="A92" s="13"/>
      <x:c r="B92" s="13"/>
      <x:c r="C92" s="13"/>
      <x:c r="D92" s="13"/>
      <x:c r="E92" s="13"/>
      <x:c r="F92" s="13"/>
      <x:c r="G92" s="17"/>
      <x:c r="H92" s="17"/>
      <x:c r="I92" s="13"/>
      <x:c r="J92" s="13"/>
      <x:c r="K92" s="18"/>
      <x:c r="L92" s="19" t="str">
        <x:f>IF(A92="","",IF(OR(I92="Concluída",I92="Cancelada"),0,IF(OR(NOT(ISNUMBER(J92)),J92&lt;0,NOT(ISNUMBER(K92)),K92&lt;0,K92&gt;1),"",J92*(1-K92))))</x:f>
      </x:c>
      <x:c r="M92" s="19" t="str">
        <x:f>IF(A92="","",IF(I92="Cancelada",0,IF(OR(OR(NOT(ISNUMBER(Dashboard!$B$3)),Dashboard!$B$3&lt;=0),COUNTIFS(Alocacoes!$C$5:$C$204,A92,Alocacoes!$J$5:$J$204,"REVISAR DADOS")&gt;0),"",SUMIFS(Alocacoes!$E$5:$E$204,Alocacoes!$C$5:$C$204,A92,Alocacoes!$B$5:$B$204,"&gt;="&amp;Dashboard!$B$3,Alocacoes!$B$5:$B$204,"&lt;"&amp;Dashboard!$D$3+1,Alocacoes!$J$5:$J$204,"VÁLIDA"))))</x:f>
      </x:c>
      <x:c r="N92" s="19" t="str">
        <x:f>IF(A92="","",IF(AND(ISNUMBER(L92),ISNUMBER(M92)),L92-M92,""))</x:f>
      </x:c>
      <x:c r="O92" t="str">
        <x:f>IF(A92="","",IF(I92="Cancelada","CANCELADA",IF(I92="Concluída","CONCLUÍDA",IF(OR(COUNTIF($A$5:$A$204,A92)&lt;&gt;1,NOT(ISNUMBER(L92)),NOT(ISNUMBER(M92)),NOT(ISNUMBER(G92)),NOT(ISNUMBER(H92)),H92&lt;G92,OR(NOT(ISNUMBER(Dashboard!$B$3)),Dashboard!$B$3&lt;=0)),"REVISAR DADOS",IF(H92&lt;Dashboard!$B$3,"ATRASADA",IF(H92-Dashboard!$B$3&lt;=3,"VENCE EM 3 DIAS","NO PRAZO"))))))</x:f>
      </x:c>
      <x:c r="P92" s="13"/>
      <x:c r="Q92" s="13"/>
    </x:row>
    <x:row r="93">
      <x:c r="A93" s="13"/>
      <x:c r="B93" s="13"/>
      <x:c r="C93" s="13"/>
      <x:c r="D93" s="13"/>
      <x:c r="E93" s="13"/>
      <x:c r="F93" s="13"/>
      <x:c r="G93" s="17"/>
      <x:c r="H93" s="17"/>
      <x:c r="I93" s="13"/>
      <x:c r="J93" s="13"/>
      <x:c r="K93" s="18"/>
      <x:c r="L93" s="19" t="str">
        <x:f>IF(A93="","",IF(OR(I93="Concluída",I93="Cancelada"),0,IF(OR(NOT(ISNUMBER(J93)),J93&lt;0,NOT(ISNUMBER(K93)),K93&lt;0,K93&gt;1),"",J93*(1-K93))))</x:f>
      </x:c>
      <x:c r="M93" s="19" t="str">
        <x:f>IF(A93="","",IF(I93="Cancelada",0,IF(OR(OR(NOT(ISNUMBER(Dashboard!$B$3)),Dashboard!$B$3&lt;=0),COUNTIFS(Alocacoes!$C$5:$C$204,A93,Alocacoes!$J$5:$J$204,"REVISAR DADOS")&gt;0),"",SUMIFS(Alocacoes!$E$5:$E$204,Alocacoes!$C$5:$C$204,A93,Alocacoes!$B$5:$B$204,"&gt;="&amp;Dashboard!$B$3,Alocacoes!$B$5:$B$204,"&lt;"&amp;Dashboard!$D$3+1,Alocacoes!$J$5:$J$204,"VÁLIDA"))))</x:f>
      </x:c>
      <x:c r="N93" s="19" t="str">
        <x:f>IF(A93="","",IF(AND(ISNUMBER(L93),ISNUMBER(M93)),L93-M93,""))</x:f>
      </x:c>
      <x:c r="O93" t="str">
        <x:f>IF(A93="","",IF(I93="Cancelada","CANCELADA",IF(I93="Concluída","CONCLUÍDA",IF(OR(COUNTIF($A$5:$A$204,A93)&lt;&gt;1,NOT(ISNUMBER(L93)),NOT(ISNUMBER(M93)),NOT(ISNUMBER(G93)),NOT(ISNUMBER(H93)),H93&lt;G93,OR(NOT(ISNUMBER(Dashboard!$B$3)),Dashboard!$B$3&lt;=0)),"REVISAR DADOS",IF(H93&lt;Dashboard!$B$3,"ATRASADA",IF(H93-Dashboard!$B$3&lt;=3,"VENCE EM 3 DIAS","NO PRAZO"))))))</x:f>
      </x:c>
      <x:c r="P93" s="13"/>
      <x:c r="Q93" s="13"/>
    </x:row>
    <x:row r="94">
      <x:c r="A94" s="13"/>
      <x:c r="B94" s="13"/>
      <x:c r="C94" s="13"/>
      <x:c r="D94" s="13"/>
      <x:c r="E94" s="13"/>
      <x:c r="F94" s="13"/>
      <x:c r="G94" s="17"/>
      <x:c r="H94" s="17"/>
      <x:c r="I94" s="13"/>
      <x:c r="J94" s="13"/>
      <x:c r="K94" s="18"/>
      <x:c r="L94" s="19" t="str">
        <x:f>IF(A94="","",IF(OR(I94="Concluída",I94="Cancelada"),0,IF(OR(NOT(ISNUMBER(J94)),J94&lt;0,NOT(ISNUMBER(K94)),K94&lt;0,K94&gt;1),"",J94*(1-K94))))</x:f>
      </x:c>
      <x:c r="M94" s="19" t="str">
        <x:f>IF(A94="","",IF(I94="Cancelada",0,IF(OR(OR(NOT(ISNUMBER(Dashboard!$B$3)),Dashboard!$B$3&lt;=0),COUNTIFS(Alocacoes!$C$5:$C$204,A94,Alocacoes!$J$5:$J$204,"REVISAR DADOS")&gt;0),"",SUMIFS(Alocacoes!$E$5:$E$204,Alocacoes!$C$5:$C$204,A94,Alocacoes!$B$5:$B$204,"&gt;="&amp;Dashboard!$B$3,Alocacoes!$B$5:$B$204,"&lt;"&amp;Dashboard!$D$3+1,Alocacoes!$J$5:$J$204,"VÁLIDA"))))</x:f>
      </x:c>
      <x:c r="N94" s="19" t="str">
        <x:f>IF(A94="","",IF(AND(ISNUMBER(L94),ISNUMBER(M94)),L94-M94,""))</x:f>
      </x:c>
      <x:c r="O94" t="str">
        <x:f>IF(A94="","",IF(I94="Cancelada","CANCELADA",IF(I94="Concluída","CONCLUÍDA",IF(OR(COUNTIF($A$5:$A$204,A94)&lt;&gt;1,NOT(ISNUMBER(L94)),NOT(ISNUMBER(M94)),NOT(ISNUMBER(G94)),NOT(ISNUMBER(H94)),H94&lt;G94,OR(NOT(ISNUMBER(Dashboard!$B$3)),Dashboard!$B$3&lt;=0)),"REVISAR DADOS",IF(H94&lt;Dashboard!$B$3,"ATRASADA",IF(H94-Dashboard!$B$3&lt;=3,"VENCE EM 3 DIAS","NO PRAZO"))))))</x:f>
      </x:c>
      <x:c r="P94" s="13"/>
      <x:c r="Q94" s="13"/>
    </x:row>
    <x:row r="95">
      <x:c r="A95" s="13"/>
      <x:c r="B95" s="13"/>
      <x:c r="C95" s="13"/>
      <x:c r="D95" s="13"/>
      <x:c r="E95" s="13"/>
      <x:c r="F95" s="13"/>
      <x:c r="G95" s="17"/>
      <x:c r="H95" s="17"/>
      <x:c r="I95" s="13"/>
      <x:c r="J95" s="13"/>
      <x:c r="K95" s="18"/>
      <x:c r="L95" s="19" t="str">
        <x:f>IF(A95="","",IF(OR(I95="Concluída",I95="Cancelada"),0,IF(OR(NOT(ISNUMBER(J95)),J95&lt;0,NOT(ISNUMBER(K95)),K95&lt;0,K95&gt;1),"",J95*(1-K95))))</x:f>
      </x:c>
      <x:c r="M95" s="19" t="str">
        <x:f>IF(A95="","",IF(I95="Cancelada",0,IF(OR(OR(NOT(ISNUMBER(Dashboard!$B$3)),Dashboard!$B$3&lt;=0),COUNTIFS(Alocacoes!$C$5:$C$204,A95,Alocacoes!$J$5:$J$204,"REVISAR DADOS")&gt;0),"",SUMIFS(Alocacoes!$E$5:$E$204,Alocacoes!$C$5:$C$204,A95,Alocacoes!$B$5:$B$204,"&gt;="&amp;Dashboard!$B$3,Alocacoes!$B$5:$B$204,"&lt;"&amp;Dashboard!$D$3+1,Alocacoes!$J$5:$J$204,"VÁLIDA"))))</x:f>
      </x:c>
      <x:c r="N95" s="19" t="str">
        <x:f>IF(A95="","",IF(AND(ISNUMBER(L95),ISNUMBER(M95)),L95-M95,""))</x:f>
      </x:c>
      <x:c r="O95" t="str">
        <x:f>IF(A95="","",IF(I95="Cancelada","CANCELADA",IF(I95="Concluída","CONCLUÍDA",IF(OR(COUNTIF($A$5:$A$204,A95)&lt;&gt;1,NOT(ISNUMBER(L95)),NOT(ISNUMBER(M95)),NOT(ISNUMBER(G95)),NOT(ISNUMBER(H95)),H95&lt;G95,OR(NOT(ISNUMBER(Dashboard!$B$3)),Dashboard!$B$3&lt;=0)),"REVISAR DADOS",IF(H95&lt;Dashboard!$B$3,"ATRASADA",IF(H95-Dashboard!$B$3&lt;=3,"VENCE EM 3 DIAS","NO PRAZO"))))))</x:f>
      </x:c>
      <x:c r="P95" s="13"/>
      <x:c r="Q95" s="13"/>
    </x:row>
    <x:row r="96">
      <x:c r="A96" s="13"/>
      <x:c r="B96" s="13"/>
      <x:c r="C96" s="13"/>
      <x:c r="D96" s="13"/>
      <x:c r="E96" s="13"/>
      <x:c r="F96" s="13"/>
      <x:c r="G96" s="17"/>
      <x:c r="H96" s="17"/>
      <x:c r="I96" s="13"/>
      <x:c r="J96" s="13"/>
      <x:c r="K96" s="18"/>
      <x:c r="L96" s="19" t="str">
        <x:f>IF(A96="","",IF(OR(I96="Concluída",I96="Cancelada"),0,IF(OR(NOT(ISNUMBER(J96)),J96&lt;0,NOT(ISNUMBER(K96)),K96&lt;0,K96&gt;1),"",J96*(1-K96))))</x:f>
      </x:c>
      <x:c r="M96" s="19" t="str">
        <x:f>IF(A96="","",IF(I96="Cancelada",0,IF(OR(OR(NOT(ISNUMBER(Dashboard!$B$3)),Dashboard!$B$3&lt;=0),COUNTIFS(Alocacoes!$C$5:$C$204,A96,Alocacoes!$J$5:$J$204,"REVISAR DADOS")&gt;0),"",SUMIFS(Alocacoes!$E$5:$E$204,Alocacoes!$C$5:$C$204,A96,Alocacoes!$B$5:$B$204,"&gt;="&amp;Dashboard!$B$3,Alocacoes!$B$5:$B$204,"&lt;"&amp;Dashboard!$D$3+1,Alocacoes!$J$5:$J$204,"VÁLIDA"))))</x:f>
      </x:c>
      <x:c r="N96" s="19" t="str">
        <x:f>IF(A96="","",IF(AND(ISNUMBER(L96),ISNUMBER(M96)),L96-M96,""))</x:f>
      </x:c>
      <x:c r="O96" t="str">
        <x:f>IF(A96="","",IF(I96="Cancelada","CANCELADA",IF(I96="Concluída","CONCLUÍDA",IF(OR(COUNTIF($A$5:$A$204,A96)&lt;&gt;1,NOT(ISNUMBER(L96)),NOT(ISNUMBER(M96)),NOT(ISNUMBER(G96)),NOT(ISNUMBER(H96)),H96&lt;G96,OR(NOT(ISNUMBER(Dashboard!$B$3)),Dashboard!$B$3&lt;=0)),"REVISAR DADOS",IF(H96&lt;Dashboard!$B$3,"ATRASADA",IF(H96-Dashboard!$B$3&lt;=3,"VENCE EM 3 DIAS","NO PRAZO"))))))</x:f>
      </x:c>
      <x:c r="P96" s="13"/>
      <x:c r="Q96" s="13"/>
    </x:row>
    <x:row r="97">
      <x:c r="A97" s="13"/>
      <x:c r="B97" s="13"/>
      <x:c r="C97" s="13"/>
      <x:c r="D97" s="13"/>
      <x:c r="E97" s="13"/>
      <x:c r="F97" s="13"/>
      <x:c r="G97" s="17"/>
      <x:c r="H97" s="17"/>
      <x:c r="I97" s="13"/>
      <x:c r="J97" s="13"/>
      <x:c r="K97" s="18"/>
      <x:c r="L97" s="19" t="str">
        <x:f>IF(A97="","",IF(OR(I97="Concluída",I97="Cancelada"),0,IF(OR(NOT(ISNUMBER(J97)),J97&lt;0,NOT(ISNUMBER(K97)),K97&lt;0,K97&gt;1),"",J97*(1-K97))))</x:f>
      </x:c>
      <x:c r="M97" s="19" t="str">
        <x:f>IF(A97="","",IF(I97="Cancelada",0,IF(OR(OR(NOT(ISNUMBER(Dashboard!$B$3)),Dashboard!$B$3&lt;=0),COUNTIFS(Alocacoes!$C$5:$C$204,A97,Alocacoes!$J$5:$J$204,"REVISAR DADOS")&gt;0),"",SUMIFS(Alocacoes!$E$5:$E$204,Alocacoes!$C$5:$C$204,A97,Alocacoes!$B$5:$B$204,"&gt;="&amp;Dashboard!$B$3,Alocacoes!$B$5:$B$204,"&lt;"&amp;Dashboard!$D$3+1,Alocacoes!$J$5:$J$204,"VÁLIDA"))))</x:f>
      </x:c>
      <x:c r="N97" s="19" t="str">
        <x:f>IF(A97="","",IF(AND(ISNUMBER(L97),ISNUMBER(M97)),L97-M97,""))</x:f>
      </x:c>
      <x:c r="O97" t="str">
        <x:f>IF(A97="","",IF(I97="Cancelada","CANCELADA",IF(I97="Concluída","CONCLUÍDA",IF(OR(COUNTIF($A$5:$A$204,A97)&lt;&gt;1,NOT(ISNUMBER(L97)),NOT(ISNUMBER(M97)),NOT(ISNUMBER(G97)),NOT(ISNUMBER(H97)),H97&lt;G97,OR(NOT(ISNUMBER(Dashboard!$B$3)),Dashboard!$B$3&lt;=0)),"REVISAR DADOS",IF(H97&lt;Dashboard!$B$3,"ATRASADA",IF(H97-Dashboard!$B$3&lt;=3,"VENCE EM 3 DIAS","NO PRAZO"))))))</x:f>
      </x:c>
      <x:c r="P97" s="13"/>
      <x:c r="Q97" s="13"/>
    </x:row>
    <x:row r="98">
      <x:c r="A98" s="13"/>
      <x:c r="B98" s="13"/>
      <x:c r="C98" s="13"/>
      <x:c r="D98" s="13"/>
      <x:c r="E98" s="13"/>
      <x:c r="F98" s="13"/>
      <x:c r="G98" s="17"/>
      <x:c r="H98" s="17"/>
      <x:c r="I98" s="13"/>
      <x:c r="J98" s="13"/>
      <x:c r="K98" s="18"/>
      <x:c r="L98" s="19" t="str">
        <x:f>IF(A98="","",IF(OR(I98="Concluída",I98="Cancelada"),0,IF(OR(NOT(ISNUMBER(J98)),J98&lt;0,NOT(ISNUMBER(K98)),K98&lt;0,K98&gt;1),"",J98*(1-K98))))</x:f>
      </x:c>
      <x:c r="M98" s="19" t="str">
        <x:f>IF(A98="","",IF(I98="Cancelada",0,IF(OR(OR(NOT(ISNUMBER(Dashboard!$B$3)),Dashboard!$B$3&lt;=0),COUNTIFS(Alocacoes!$C$5:$C$204,A98,Alocacoes!$J$5:$J$204,"REVISAR DADOS")&gt;0),"",SUMIFS(Alocacoes!$E$5:$E$204,Alocacoes!$C$5:$C$204,A98,Alocacoes!$B$5:$B$204,"&gt;="&amp;Dashboard!$B$3,Alocacoes!$B$5:$B$204,"&lt;"&amp;Dashboard!$D$3+1,Alocacoes!$J$5:$J$204,"VÁLIDA"))))</x:f>
      </x:c>
      <x:c r="N98" s="19" t="str">
        <x:f>IF(A98="","",IF(AND(ISNUMBER(L98),ISNUMBER(M98)),L98-M98,""))</x:f>
      </x:c>
      <x:c r="O98" t="str">
        <x:f>IF(A98="","",IF(I98="Cancelada","CANCELADA",IF(I98="Concluída","CONCLUÍDA",IF(OR(COUNTIF($A$5:$A$204,A98)&lt;&gt;1,NOT(ISNUMBER(L98)),NOT(ISNUMBER(M98)),NOT(ISNUMBER(G98)),NOT(ISNUMBER(H98)),H98&lt;G98,OR(NOT(ISNUMBER(Dashboard!$B$3)),Dashboard!$B$3&lt;=0)),"REVISAR DADOS",IF(H98&lt;Dashboard!$B$3,"ATRASADA",IF(H98-Dashboard!$B$3&lt;=3,"VENCE EM 3 DIAS","NO PRAZO"))))))</x:f>
      </x:c>
      <x:c r="P98" s="13"/>
      <x:c r="Q98" s="13"/>
    </x:row>
    <x:row r="99">
      <x:c r="A99" s="13"/>
      <x:c r="B99" s="13"/>
      <x:c r="C99" s="13"/>
      <x:c r="D99" s="13"/>
      <x:c r="E99" s="13"/>
      <x:c r="F99" s="13"/>
      <x:c r="G99" s="17"/>
      <x:c r="H99" s="17"/>
      <x:c r="I99" s="13"/>
      <x:c r="J99" s="13"/>
      <x:c r="K99" s="18"/>
      <x:c r="L99" s="19" t="str">
        <x:f>IF(A99="","",IF(OR(I99="Concluída",I99="Cancelada"),0,IF(OR(NOT(ISNUMBER(J99)),J99&lt;0,NOT(ISNUMBER(K99)),K99&lt;0,K99&gt;1),"",J99*(1-K99))))</x:f>
      </x:c>
      <x:c r="M99" s="19" t="str">
        <x:f>IF(A99="","",IF(I99="Cancelada",0,IF(OR(OR(NOT(ISNUMBER(Dashboard!$B$3)),Dashboard!$B$3&lt;=0),COUNTIFS(Alocacoes!$C$5:$C$204,A99,Alocacoes!$J$5:$J$204,"REVISAR DADOS")&gt;0),"",SUMIFS(Alocacoes!$E$5:$E$204,Alocacoes!$C$5:$C$204,A99,Alocacoes!$B$5:$B$204,"&gt;="&amp;Dashboard!$B$3,Alocacoes!$B$5:$B$204,"&lt;"&amp;Dashboard!$D$3+1,Alocacoes!$J$5:$J$204,"VÁLIDA"))))</x:f>
      </x:c>
      <x:c r="N99" s="19" t="str">
        <x:f>IF(A99="","",IF(AND(ISNUMBER(L99),ISNUMBER(M99)),L99-M99,""))</x:f>
      </x:c>
      <x:c r="O99" t="str">
        <x:f>IF(A99="","",IF(I99="Cancelada","CANCELADA",IF(I99="Concluída","CONCLUÍDA",IF(OR(COUNTIF($A$5:$A$204,A99)&lt;&gt;1,NOT(ISNUMBER(L99)),NOT(ISNUMBER(M99)),NOT(ISNUMBER(G99)),NOT(ISNUMBER(H99)),H99&lt;G99,OR(NOT(ISNUMBER(Dashboard!$B$3)),Dashboard!$B$3&lt;=0)),"REVISAR DADOS",IF(H99&lt;Dashboard!$B$3,"ATRASADA",IF(H99-Dashboard!$B$3&lt;=3,"VENCE EM 3 DIAS","NO PRAZO"))))))</x:f>
      </x:c>
      <x:c r="P99" s="13"/>
      <x:c r="Q99" s="13"/>
    </x:row>
    <x:row r="100">
      <x:c r="A100" s="13"/>
      <x:c r="B100" s="13"/>
      <x:c r="C100" s="13"/>
      <x:c r="D100" s="13"/>
      <x:c r="E100" s="13"/>
      <x:c r="F100" s="13"/>
      <x:c r="G100" s="17"/>
      <x:c r="H100" s="17"/>
      <x:c r="I100" s="13"/>
      <x:c r="J100" s="13"/>
      <x:c r="K100" s="18"/>
      <x:c r="L100" s="19" t="str">
        <x:f>IF(A100="","",IF(OR(I100="Concluída",I100="Cancelada"),0,IF(OR(NOT(ISNUMBER(J100)),J100&lt;0,NOT(ISNUMBER(K100)),K100&lt;0,K100&gt;1),"",J100*(1-K100))))</x:f>
      </x:c>
      <x:c r="M100" s="19" t="str">
        <x:f>IF(A100="","",IF(I100="Cancelada",0,IF(OR(OR(NOT(ISNUMBER(Dashboard!$B$3)),Dashboard!$B$3&lt;=0),COUNTIFS(Alocacoes!$C$5:$C$204,A100,Alocacoes!$J$5:$J$204,"REVISAR DADOS")&gt;0),"",SUMIFS(Alocacoes!$E$5:$E$204,Alocacoes!$C$5:$C$204,A100,Alocacoes!$B$5:$B$204,"&gt;="&amp;Dashboard!$B$3,Alocacoes!$B$5:$B$204,"&lt;"&amp;Dashboard!$D$3+1,Alocacoes!$J$5:$J$204,"VÁLIDA"))))</x:f>
      </x:c>
      <x:c r="N100" s="19" t="str">
        <x:f>IF(A100="","",IF(AND(ISNUMBER(L100),ISNUMBER(M100)),L100-M100,""))</x:f>
      </x:c>
      <x:c r="O100" t="str">
        <x:f>IF(A100="","",IF(I100="Cancelada","CANCELADA",IF(I100="Concluída","CONCLUÍDA",IF(OR(COUNTIF($A$5:$A$204,A100)&lt;&gt;1,NOT(ISNUMBER(L100)),NOT(ISNUMBER(M100)),NOT(ISNUMBER(G100)),NOT(ISNUMBER(H100)),H100&lt;G100,OR(NOT(ISNUMBER(Dashboard!$B$3)),Dashboard!$B$3&lt;=0)),"REVISAR DADOS",IF(H100&lt;Dashboard!$B$3,"ATRASADA",IF(H100-Dashboard!$B$3&lt;=3,"VENCE EM 3 DIAS","NO PRAZO"))))))</x:f>
      </x:c>
      <x:c r="P100" s="13"/>
      <x:c r="Q100" s="13"/>
    </x:row>
    <x:row r="101">
      <x:c r="A101" s="13"/>
      <x:c r="B101" s="13"/>
      <x:c r="C101" s="13"/>
      <x:c r="D101" s="13"/>
      <x:c r="E101" s="13"/>
      <x:c r="F101" s="13"/>
      <x:c r="G101" s="17"/>
      <x:c r="H101" s="17"/>
      <x:c r="I101" s="13"/>
      <x:c r="J101" s="13"/>
      <x:c r="K101" s="18"/>
      <x:c r="L101" s="19" t="str">
        <x:f>IF(A101="","",IF(OR(I101="Concluída",I101="Cancelada"),0,IF(OR(NOT(ISNUMBER(J101)),J101&lt;0,NOT(ISNUMBER(K101)),K101&lt;0,K101&gt;1),"",J101*(1-K101))))</x:f>
      </x:c>
      <x:c r="M101" s="19" t="str">
        <x:f>IF(A101="","",IF(I101="Cancelada",0,IF(OR(OR(NOT(ISNUMBER(Dashboard!$B$3)),Dashboard!$B$3&lt;=0),COUNTIFS(Alocacoes!$C$5:$C$204,A101,Alocacoes!$J$5:$J$204,"REVISAR DADOS")&gt;0),"",SUMIFS(Alocacoes!$E$5:$E$204,Alocacoes!$C$5:$C$204,A101,Alocacoes!$B$5:$B$204,"&gt;="&amp;Dashboard!$B$3,Alocacoes!$B$5:$B$204,"&lt;"&amp;Dashboard!$D$3+1,Alocacoes!$J$5:$J$204,"VÁLIDA"))))</x:f>
      </x:c>
      <x:c r="N101" s="19" t="str">
        <x:f>IF(A101="","",IF(AND(ISNUMBER(L101),ISNUMBER(M101)),L101-M101,""))</x:f>
      </x:c>
      <x:c r="O101" t="str">
        <x:f>IF(A101="","",IF(I101="Cancelada","CANCELADA",IF(I101="Concluída","CONCLUÍDA",IF(OR(COUNTIF($A$5:$A$204,A101)&lt;&gt;1,NOT(ISNUMBER(L101)),NOT(ISNUMBER(M101)),NOT(ISNUMBER(G101)),NOT(ISNUMBER(H101)),H101&lt;G101,OR(NOT(ISNUMBER(Dashboard!$B$3)),Dashboard!$B$3&lt;=0)),"REVISAR DADOS",IF(H101&lt;Dashboard!$B$3,"ATRASADA",IF(H101-Dashboard!$B$3&lt;=3,"VENCE EM 3 DIAS","NO PRAZO"))))))</x:f>
      </x:c>
      <x:c r="P101" s="13"/>
      <x:c r="Q101" s="13"/>
    </x:row>
    <x:row r="102">
      <x:c r="A102" s="13"/>
      <x:c r="B102" s="13"/>
      <x:c r="C102" s="13"/>
      <x:c r="D102" s="13"/>
      <x:c r="E102" s="13"/>
      <x:c r="F102" s="13"/>
      <x:c r="G102" s="17"/>
      <x:c r="H102" s="17"/>
      <x:c r="I102" s="13"/>
      <x:c r="J102" s="13"/>
      <x:c r="K102" s="18"/>
      <x:c r="L102" s="19" t="str">
        <x:f>IF(A102="","",IF(OR(I102="Concluída",I102="Cancelada"),0,IF(OR(NOT(ISNUMBER(J102)),J102&lt;0,NOT(ISNUMBER(K102)),K102&lt;0,K102&gt;1),"",J102*(1-K102))))</x:f>
      </x:c>
      <x:c r="M102" s="19" t="str">
        <x:f>IF(A102="","",IF(I102="Cancelada",0,IF(OR(OR(NOT(ISNUMBER(Dashboard!$B$3)),Dashboard!$B$3&lt;=0),COUNTIFS(Alocacoes!$C$5:$C$204,A102,Alocacoes!$J$5:$J$204,"REVISAR DADOS")&gt;0),"",SUMIFS(Alocacoes!$E$5:$E$204,Alocacoes!$C$5:$C$204,A102,Alocacoes!$B$5:$B$204,"&gt;="&amp;Dashboard!$B$3,Alocacoes!$B$5:$B$204,"&lt;"&amp;Dashboard!$D$3+1,Alocacoes!$J$5:$J$204,"VÁLIDA"))))</x:f>
      </x:c>
      <x:c r="N102" s="19" t="str">
        <x:f>IF(A102="","",IF(AND(ISNUMBER(L102),ISNUMBER(M102)),L102-M102,""))</x:f>
      </x:c>
      <x:c r="O102" t="str">
        <x:f>IF(A102="","",IF(I102="Cancelada","CANCELADA",IF(I102="Concluída","CONCLUÍDA",IF(OR(COUNTIF($A$5:$A$204,A102)&lt;&gt;1,NOT(ISNUMBER(L102)),NOT(ISNUMBER(M102)),NOT(ISNUMBER(G102)),NOT(ISNUMBER(H102)),H102&lt;G102,OR(NOT(ISNUMBER(Dashboard!$B$3)),Dashboard!$B$3&lt;=0)),"REVISAR DADOS",IF(H102&lt;Dashboard!$B$3,"ATRASADA",IF(H102-Dashboard!$B$3&lt;=3,"VENCE EM 3 DIAS","NO PRAZO"))))))</x:f>
      </x:c>
      <x:c r="P102" s="13"/>
      <x:c r="Q102" s="13"/>
    </x:row>
    <x:row r="103">
      <x:c r="A103" s="13"/>
      <x:c r="B103" s="13"/>
      <x:c r="C103" s="13"/>
      <x:c r="D103" s="13"/>
      <x:c r="E103" s="13"/>
      <x:c r="F103" s="13"/>
      <x:c r="G103" s="17"/>
      <x:c r="H103" s="17"/>
      <x:c r="I103" s="13"/>
      <x:c r="J103" s="13"/>
      <x:c r="K103" s="18"/>
      <x:c r="L103" s="19" t="str">
        <x:f>IF(A103="","",IF(OR(I103="Concluída",I103="Cancelada"),0,IF(OR(NOT(ISNUMBER(J103)),J103&lt;0,NOT(ISNUMBER(K103)),K103&lt;0,K103&gt;1),"",J103*(1-K103))))</x:f>
      </x:c>
      <x:c r="M103" s="19" t="str">
        <x:f>IF(A103="","",IF(I103="Cancelada",0,IF(OR(OR(NOT(ISNUMBER(Dashboard!$B$3)),Dashboard!$B$3&lt;=0),COUNTIFS(Alocacoes!$C$5:$C$204,A103,Alocacoes!$J$5:$J$204,"REVISAR DADOS")&gt;0),"",SUMIFS(Alocacoes!$E$5:$E$204,Alocacoes!$C$5:$C$204,A103,Alocacoes!$B$5:$B$204,"&gt;="&amp;Dashboard!$B$3,Alocacoes!$B$5:$B$204,"&lt;"&amp;Dashboard!$D$3+1,Alocacoes!$J$5:$J$204,"VÁLIDA"))))</x:f>
      </x:c>
      <x:c r="N103" s="19" t="str">
        <x:f>IF(A103="","",IF(AND(ISNUMBER(L103),ISNUMBER(M103)),L103-M103,""))</x:f>
      </x:c>
      <x:c r="O103" t="str">
        <x:f>IF(A103="","",IF(I103="Cancelada","CANCELADA",IF(I103="Concluída","CONCLUÍDA",IF(OR(COUNTIF($A$5:$A$204,A103)&lt;&gt;1,NOT(ISNUMBER(L103)),NOT(ISNUMBER(M103)),NOT(ISNUMBER(G103)),NOT(ISNUMBER(H103)),H103&lt;G103,OR(NOT(ISNUMBER(Dashboard!$B$3)),Dashboard!$B$3&lt;=0)),"REVISAR DADOS",IF(H103&lt;Dashboard!$B$3,"ATRASADA",IF(H103-Dashboard!$B$3&lt;=3,"VENCE EM 3 DIAS","NO PRAZO"))))))</x:f>
      </x:c>
      <x:c r="P103" s="13"/>
      <x:c r="Q103" s="13"/>
    </x:row>
    <x:row r="104">
      <x:c r="A104" s="13"/>
      <x:c r="B104" s="13"/>
      <x:c r="C104" s="13"/>
      <x:c r="D104" s="13"/>
      <x:c r="E104" s="13"/>
      <x:c r="F104" s="13"/>
      <x:c r="G104" s="17"/>
      <x:c r="H104" s="17"/>
      <x:c r="I104" s="13"/>
      <x:c r="J104" s="13"/>
      <x:c r="K104" s="18"/>
      <x:c r="L104" s="19" t="str">
        <x:f>IF(A104="","",IF(OR(I104="Concluída",I104="Cancelada"),0,IF(OR(NOT(ISNUMBER(J104)),J104&lt;0,NOT(ISNUMBER(K104)),K104&lt;0,K104&gt;1),"",J104*(1-K104))))</x:f>
      </x:c>
      <x:c r="M104" s="19" t="str">
        <x:f>IF(A104="","",IF(I104="Cancelada",0,IF(OR(OR(NOT(ISNUMBER(Dashboard!$B$3)),Dashboard!$B$3&lt;=0),COUNTIFS(Alocacoes!$C$5:$C$204,A104,Alocacoes!$J$5:$J$204,"REVISAR DADOS")&gt;0),"",SUMIFS(Alocacoes!$E$5:$E$204,Alocacoes!$C$5:$C$204,A104,Alocacoes!$B$5:$B$204,"&gt;="&amp;Dashboard!$B$3,Alocacoes!$B$5:$B$204,"&lt;"&amp;Dashboard!$D$3+1,Alocacoes!$J$5:$J$204,"VÁLIDA"))))</x:f>
      </x:c>
      <x:c r="N104" s="19" t="str">
        <x:f>IF(A104="","",IF(AND(ISNUMBER(L104),ISNUMBER(M104)),L104-M104,""))</x:f>
      </x:c>
      <x:c r="O104" t="str">
        <x:f>IF(A104="","",IF(I104="Cancelada","CANCELADA",IF(I104="Concluída","CONCLUÍDA",IF(OR(COUNTIF($A$5:$A$204,A104)&lt;&gt;1,NOT(ISNUMBER(L104)),NOT(ISNUMBER(M104)),NOT(ISNUMBER(G104)),NOT(ISNUMBER(H104)),H104&lt;G104,OR(NOT(ISNUMBER(Dashboard!$B$3)),Dashboard!$B$3&lt;=0)),"REVISAR DADOS",IF(H104&lt;Dashboard!$B$3,"ATRASADA",IF(H104-Dashboard!$B$3&lt;=3,"VENCE EM 3 DIAS","NO PRAZO"))))))</x:f>
      </x:c>
      <x:c r="P104" s="13"/>
      <x:c r="Q104" s="13"/>
    </x:row>
    <x:row r="105">
      <x:c r="A105" s="13"/>
      <x:c r="B105" s="13"/>
      <x:c r="C105" s="13"/>
      <x:c r="D105" s="13"/>
      <x:c r="E105" s="13"/>
      <x:c r="F105" s="13"/>
      <x:c r="G105" s="17"/>
      <x:c r="H105" s="17"/>
      <x:c r="I105" s="13"/>
      <x:c r="J105" s="13"/>
      <x:c r="K105" s="18"/>
      <x:c r="L105" s="19" t="str">
        <x:f>IF(A105="","",IF(OR(I105="Concluída",I105="Cancelada"),0,IF(OR(NOT(ISNUMBER(J105)),J105&lt;0,NOT(ISNUMBER(K105)),K105&lt;0,K105&gt;1),"",J105*(1-K105))))</x:f>
      </x:c>
      <x:c r="M105" s="19" t="str">
        <x:f>IF(A105="","",IF(I105="Cancelada",0,IF(OR(OR(NOT(ISNUMBER(Dashboard!$B$3)),Dashboard!$B$3&lt;=0),COUNTIFS(Alocacoes!$C$5:$C$204,A105,Alocacoes!$J$5:$J$204,"REVISAR DADOS")&gt;0),"",SUMIFS(Alocacoes!$E$5:$E$204,Alocacoes!$C$5:$C$204,A105,Alocacoes!$B$5:$B$204,"&gt;="&amp;Dashboard!$B$3,Alocacoes!$B$5:$B$204,"&lt;"&amp;Dashboard!$D$3+1,Alocacoes!$J$5:$J$204,"VÁLIDA"))))</x:f>
      </x:c>
      <x:c r="N105" s="19" t="str">
        <x:f>IF(A105="","",IF(AND(ISNUMBER(L105),ISNUMBER(M105)),L105-M105,""))</x:f>
      </x:c>
      <x:c r="O105" t="str">
        <x:f>IF(A105="","",IF(I105="Cancelada","CANCELADA",IF(I105="Concluída","CONCLUÍDA",IF(OR(COUNTIF($A$5:$A$204,A105)&lt;&gt;1,NOT(ISNUMBER(L105)),NOT(ISNUMBER(M105)),NOT(ISNUMBER(G105)),NOT(ISNUMBER(H105)),H105&lt;G105,OR(NOT(ISNUMBER(Dashboard!$B$3)),Dashboard!$B$3&lt;=0)),"REVISAR DADOS",IF(H105&lt;Dashboard!$B$3,"ATRASADA",IF(H105-Dashboard!$B$3&lt;=3,"VENCE EM 3 DIAS","NO PRAZO"))))))</x:f>
      </x:c>
      <x:c r="P105" s="13"/>
      <x:c r="Q105" s="13"/>
    </x:row>
    <x:row r="106">
      <x:c r="A106" s="13"/>
      <x:c r="B106" s="13"/>
      <x:c r="C106" s="13"/>
      <x:c r="D106" s="13"/>
      <x:c r="E106" s="13"/>
      <x:c r="F106" s="13"/>
      <x:c r="G106" s="17"/>
      <x:c r="H106" s="17"/>
      <x:c r="I106" s="13"/>
      <x:c r="J106" s="13"/>
      <x:c r="K106" s="18"/>
      <x:c r="L106" s="19" t="str">
        <x:f>IF(A106="","",IF(OR(I106="Concluída",I106="Cancelada"),0,IF(OR(NOT(ISNUMBER(J106)),J106&lt;0,NOT(ISNUMBER(K106)),K106&lt;0,K106&gt;1),"",J106*(1-K106))))</x:f>
      </x:c>
      <x:c r="M106" s="19" t="str">
        <x:f>IF(A106="","",IF(I106="Cancelada",0,IF(OR(OR(NOT(ISNUMBER(Dashboard!$B$3)),Dashboard!$B$3&lt;=0),COUNTIFS(Alocacoes!$C$5:$C$204,A106,Alocacoes!$J$5:$J$204,"REVISAR DADOS")&gt;0),"",SUMIFS(Alocacoes!$E$5:$E$204,Alocacoes!$C$5:$C$204,A106,Alocacoes!$B$5:$B$204,"&gt;="&amp;Dashboard!$B$3,Alocacoes!$B$5:$B$204,"&lt;"&amp;Dashboard!$D$3+1,Alocacoes!$J$5:$J$204,"VÁLIDA"))))</x:f>
      </x:c>
      <x:c r="N106" s="19" t="str">
        <x:f>IF(A106="","",IF(AND(ISNUMBER(L106),ISNUMBER(M106)),L106-M106,""))</x:f>
      </x:c>
      <x:c r="O106" t="str">
        <x:f>IF(A106="","",IF(I106="Cancelada","CANCELADA",IF(I106="Concluída","CONCLUÍDA",IF(OR(COUNTIF($A$5:$A$204,A106)&lt;&gt;1,NOT(ISNUMBER(L106)),NOT(ISNUMBER(M106)),NOT(ISNUMBER(G106)),NOT(ISNUMBER(H106)),H106&lt;G106,OR(NOT(ISNUMBER(Dashboard!$B$3)),Dashboard!$B$3&lt;=0)),"REVISAR DADOS",IF(H106&lt;Dashboard!$B$3,"ATRASADA",IF(H106-Dashboard!$B$3&lt;=3,"VENCE EM 3 DIAS","NO PRAZO"))))))</x:f>
      </x:c>
      <x:c r="P106" s="13"/>
      <x:c r="Q106" s="13"/>
    </x:row>
    <x:row r="107">
      <x:c r="A107" s="13"/>
      <x:c r="B107" s="13"/>
      <x:c r="C107" s="13"/>
      <x:c r="D107" s="13"/>
      <x:c r="E107" s="13"/>
      <x:c r="F107" s="13"/>
      <x:c r="G107" s="17"/>
      <x:c r="H107" s="17"/>
      <x:c r="I107" s="13"/>
      <x:c r="J107" s="13"/>
      <x:c r="K107" s="18"/>
      <x:c r="L107" s="19" t="str">
        <x:f>IF(A107="","",IF(OR(I107="Concluída",I107="Cancelada"),0,IF(OR(NOT(ISNUMBER(J107)),J107&lt;0,NOT(ISNUMBER(K107)),K107&lt;0,K107&gt;1),"",J107*(1-K107))))</x:f>
      </x:c>
      <x:c r="M107" s="19" t="str">
        <x:f>IF(A107="","",IF(I107="Cancelada",0,IF(OR(OR(NOT(ISNUMBER(Dashboard!$B$3)),Dashboard!$B$3&lt;=0),COUNTIFS(Alocacoes!$C$5:$C$204,A107,Alocacoes!$J$5:$J$204,"REVISAR DADOS")&gt;0),"",SUMIFS(Alocacoes!$E$5:$E$204,Alocacoes!$C$5:$C$204,A107,Alocacoes!$B$5:$B$204,"&gt;="&amp;Dashboard!$B$3,Alocacoes!$B$5:$B$204,"&lt;"&amp;Dashboard!$D$3+1,Alocacoes!$J$5:$J$204,"VÁLIDA"))))</x:f>
      </x:c>
      <x:c r="N107" s="19" t="str">
        <x:f>IF(A107="","",IF(AND(ISNUMBER(L107),ISNUMBER(M107)),L107-M107,""))</x:f>
      </x:c>
      <x:c r="O107" t="str">
        <x:f>IF(A107="","",IF(I107="Cancelada","CANCELADA",IF(I107="Concluída","CONCLUÍDA",IF(OR(COUNTIF($A$5:$A$204,A107)&lt;&gt;1,NOT(ISNUMBER(L107)),NOT(ISNUMBER(M107)),NOT(ISNUMBER(G107)),NOT(ISNUMBER(H107)),H107&lt;G107,OR(NOT(ISNUMBER(Dashboard!$B$3)),Dashboard!$B$3&lt;=0)),"REVISAR DADOS",IF(H107&lt;Dashboard!$B$3,"ATRASADA",IF(H107-Dashboard!$B$3&lt;=3,"VENCE EM 3 DIAS","NO PRAZO"))))))</x:f>
      </x:c>
      <x:c r="P107" s="13"/>
      <x:c r="Q107" s="13"/>
    </x:row>
    <x:row r="108">
      <x:c r="A108" s="13"/>
      <x:c r="B108" s="13"/>
      <x:c r="C108" s="13"/>
      <x:c r="D108" s="13"/>
      <x:c r="E108" s="13"/>
      <x:c r="F108" s="13"/>
      <x:c r="G108" s="17"/>
      <x:c r="H108" s="17"/>
      <x:c r="I108" s="13"/>
      <x:c r="J108" s="13"/>
      <x:c r="K108" s="18"/>
      <x:c r="L108" s="19" t="str">
        <x:f>IF(A108="","",IF(OR(I108="Concluída",I108="Cancelada"),0,IF(OR(NOT(ISNUMBER(J108)),J108&lt;0,NOT(ISNUMBER(K108)),K108&lt;0,K108&gt;1),"",J108*(1-K108))))</x:f>
      </x:c>
      <x:c r="M108" s="19" t="str">
        <x:f>IF(A108="","",IF(I108="Cancelada",0,IF(OR(OR(NOT(ISNUMBER(Dashboard!$B$3)),Dashboard!$B$3&lt;=0),COUNTIFS(Alocacoes!$C$5:$C$204,A108,Alocacoes!$J$5:$J$204,"REVISAR DADOS")&gt;0),"",SUMIFS(Alocacoes!$E$5:$E$204,Alocacoes!$C$5:$C$204,A108,Alocacoes!$B$5:$B$204,"&gt;="&amp;Dashboard!$B$3,Alocacoes!$B$5:$B$204,"&lt;"&amp;Dashboard!$D$3+1,Alocacoes!$J$5:$J$204,"VÁLIDA"))))</x:f>
      </x:c>
      <x:c r="N108" s="19" t="str">
        <x:f>IF(A108="","",IF(AND(ISNUMBER(L108),ISNUMBER(M108)),L108-M108,""))</x:f>
      </x:c>
      <x:c r="O108" t="str">
        <x:f>IF(A108="","",IF(I108="Cancelada","CANCELADA",IF(I108="Concluída","CONCLUÍDA",IF(OR(COUNTIF($A$5:$A$204,A108)&lt;&gt;1,NOT(ISNUMBER(L108)),NOT(ISNUMBER(M108)),NOT(ISNUMBER(G108)),NOT(ISNUMBER(H108)),H108&lt;G108,OR(NOT(ISNUMBER(Dashboard!$B$3)),Dashboard!$B$3&lt;=0)),"REVISAR DADOS",IF(H108&lt;Dashboard!$B$3,"ATRASADA",IF(H108-Dashboard!$B$3&lt;=3,"VENCE EM 3 DIAS","NO PRAZO"))))))</x:f>
      </x:c>
      <x:c r="P108" s="13"/>
      <x:c r="Q108" s="13"/>
    </x:row>
    <x:row r="109">
      <x:c r="A109" s="13"/>
      <x:c r="B109" s="13"/>
      <x:c r="C109" s="13"/>
      <x:c r="D109" s="13"/>
      <x:c r="E109" s="13"/>
      <x:c r="F109" s="13"/>
      <x:c r="G109" s="17"/>
      <x:c r="H109" s="17"/>
      <x:c r="I109" s="13"/>
      <x:c r="J109" s="13"/>
      <x:c r="K109" s="18"/>
      <x:c r="L109" s="19" t="str">
        <x:f>IF(A109="","",IF(OR(I109="Concluída",I109="Cancelada"),0,IF(OR(NOT(ISNUMBER(J109)),J109&lt;0,NOT(ISNUMBER(K109)),K109&lt;0,K109&gt;1),"",J109*(1-K109))))</x:f>
      </x:c>
      <x:c r="M109" s="19" t="str">
        <x:f>IF(A109="","",IF(I109="Cancelada",0,IF(OR(OR(NOT(ISNUMBER(Dashboard!$B$3)),Dashboard!$B$3&lt;=0),COUNTIFS(Alocacoes!$C$5:$C$204,A109,Alocacoes!$J$5:$J$204,"REVISAR DADOS")&gt;0),"",SUMIFS(Alocacoes!$E$5:$E$204,Alocacoes!$C$5:$C$204,A109,Alocacoes!$B$5:$B$204,"&gt;="&amp;Dashboard!$B$3,Alocacoes!$B$5:$B$204,"&lt;"&amp;Dashboard!$D$3+1,Alocacoes!$J$5:$J$204,"VÁLIDA"))))</x:f>
      </x:c>
      <x:c r="N109" s="19" t="str">
        <x:f>IF(A109="","",IF(AND(ISNUMBER(L109),ISNUMBER(M109)),L109-M109,""))</x:f>
      </x:c>
      <x:c r="O109" t="str">
        <x:f>IF(A109="","",IF(I109="Cancelada","CANCELADA",IF(I109="Concluída","CONCLUÍDA",IF(OR(COUNTIF($A$5:$A$204,A109)&lt;&gt;1,NOT(ISNUMBER(L109)),NOT(ISNUMBER(M109)),NOT(ISNUMBER(G109)),NOT(ISNUMBER(H109)),H109&lt;G109,OR(NOT(ISNUMBER(Dashboard!$B$3)),Dashboard!$B$3&lt;=0)),"REVISAR DADOS",IF(H109&lt;Dashboard!$B$3,"ATRASADA",IF(H109-Dashboard!$B$3&lt;=3,"VENCE EM 3 DIAS","NO PRAZO"))))))</x:f>
      </x:c>
      <x:c r="P109" s="13"/>
      <x:c r="Q109" s="13"/>
    </x:row>
    <x:row r="110">
      <x:c r="A110" s="13"/>
      <x:c r="B110" s="13"/>
      <x:c r="C110" s="13"/>
      <x:c r="D110" s="13"/>
      <x:c r="E110" s="13"/>
      <x:c r="F110" s="13"/>
      <x:c r="G110" s="17"/>
      <x:c r="H110" s="17"/>
      <x:c r="I110" s="13"/>
      <x:c r="J110" s="13"/>
      <x:c r="K110" s="18"/>
      <x:c r="L110" s="19" t="str">
        <x:f>IF(A110="","",IF(OR(I110="Concluída",I110="Cancelada"),0,IF(OR(NOT(ISNUMBER(J110)),J110&lt;0,NOT(ISNUMBER(K110)),K110&lt;0,K110&gt;1),"",J110*(1-K110))))</x:f>
      </x:c>
      <x:c r="M110" s="19" t="str">
        <x:f>IF(A110="","",IF(I110="Cancelada",0,IF(OR(OR(NOT(ISNUMBER(Dashboard!$B$3)),Dashboard!$B$3&lt;=0),COUNTIFS(Alocacoes!$C$5:$C$204,A110,Alocacoes!$J$5:$J$204,"REVISAR DADOS")&gt;0),"",SUMIFS(Alocacoes!$E$5:$E$204,Alocacoes!$C$5:$C$204,A110,Alocacoes!$B$5:$B$204,"&gt;="&amp;Dashboard!$B$3,Alocacoes!$B$5:$B$204,"&lt;"&amp;Dashboard!$D$3+1,Alocacoes!$J$5:$J$204,"VÁLIDA"))))</x:f>
      </x:c>
      <x:c r="N110" s="19" t="str">
        <x:f>IF(A110="","",IF(AND(ISNUMBER(L110),ISNUMBER(M110)),L110-M110,""))</x:f>
      </x:c>
      <x:c r="O110" t="str">
        <x:f>IF(A110="","",IF(I110="Cancelada","CANCELADA",IF(I110="Concluída","CONCLUÍDA",IF(OR(COUNTIF($A$5:$A$204,A110)&lt;&gt;1,NOT(ISNUMBER(L110)),NOT(ISNUMBER(M110)),NOT(ISNUMBER(G110)),NOT(ISNUMBER(H110)),H110&lt;G110,OR(NOT(ISNUMBER(Dashboard!$B$3)),Dashboard!$B$3&lt;=0)),"REVISAR DADOS",IF(H110&lt;Dashboard!$B$3,"ATRASADA",IF(H110-Dashboard!$B$3&lt;=3,"VENCE EM 3 DIAS","NO PRAZO"))))))</x:f>
      </x:c>
      <x:c r="P110" s="13"/>
      <x:c r="Q110" s="13"/>
    </x:row>
    <x:row r="111">
      <x:c r="A111" s="13"/>
      <x:c r="B111" s="13"/>
      <x:c r="C111" s="13"/>
      <x:c r="D111" s="13"/>
      <x:c r="E111" s="13"/>
      <x:c r="F111" s="13"/>
      <x:c r="G111" s="17"/>
      <x:c r="H111" s="17"/>
      <x:c r="I111" s="13"/>
      <x:c r="J111" s="13"/>
      <x:c r="K111" s="18"/>
      <x:c r="L111" s="19" t="str">
        <x:f>IF(A111="","",IF(OR(I111="Concluída",I111="Cancelada"),0,IF(OR(NOT(ISNUMBER(J111)),J111&lt;0,NOT(ISNUMBER(K111)),K111&lt;0,K111&gt;1),"",J111*(1-K111))))</x:f>
      </x:c>
      <x:c r="M111" s="19" t="str">
        <x:f>IF(A111="","",IF(I111="Cancelada",0,IF(OR(OR(NOT(ISNUMBER(Dashboard!$B$3)),Dashboard!$B$3&lt;=0),COUNTIFS(Alocacoes!$C$5:$C$204,A111,Alocacoes!$J$5:$J$204,"REVISAR DADOS")&gt;0),"",SUMIFS(Alocacoes!$E$5:$E$204,Alocacoes!$C$5:$C$204,A111,Alocacoes!$B$5:$B$204,"&gt;="&amp;Dashboard!$B$3,Alocacoes!$B$5:$B$204,"&lt;"&amp;Dashboard!$D$3+1,Alocacoes!$J$5:$J$204,"VÁLIDA"))))</x:f>
      </x:c>
      <x:c r="N111" s="19" t="str">
        <x:f>IF(A111="","",IF(AND(ISNUMBER(L111),ISNUMBER(M111)),L111-M111,""))</x:f>
      </x:c>
      <x:c r="O111" t="str">
        <x:f>IF(A111="","",IF(I111="Cancelada","CANCELADA",IF(I111="Concluída","CONCLUÍDA",IF(OR(COUNTIF($A$5:$A$204,A111)&lt;&gt;1,NOT(ISNUMBER(L111)),NOT(ISNUMBER(M111)),NOT(ISNUMBER(G111)),NOT(ISNUMBER(H111)),H111&lt;G111,OR(NOT(ISNUMBER(Dashboard!$B$3)),Dashboard!$B$3&lt;=0)),"REVISAR DADOS",IF(H111&lt;Dashboard!$B$3,"ATRASADA",IF(H111-Dashboard!$B$3&lt;=3,"VENCE EM 3 DIAS","NO PRAZO"))))))</x:f>
      </x:c>
      <x:c r="P111" s="13"/>
      <x:c r="Q111" s="13"/>
    </x:row>
    <x:row r="112">
      <x:c r="A112" s="13"/>
      <x:c r="B112" s="13"/>
      <x:c r="C112" s="13"/>
      <x:c r="D112" s="13"/>
      <x:c r="E112" s="13"/>
      <x:c r="F112" s="13"/>
      <x:c r="G112" s="17"/>
      <x:c r="H112" s="17"/>
      <x:c r="I112" s="13"/>
      <x:c r="J112" s="13"/>
      <x:c r="K112" s="18"/>
      <x:c r="L112" s="19" t="str">
        <x:f>IF(A112="","",IF(OR(I112="Concluída",I112="Cancelada"),0,IF(OR(NOT(ISNUMBER(J112)),J112&lt;0,NOT(ISNUMBER(K112)),K112&lt;0,K112&gt;1),"",J112*(1-K112))))</x:f>
      </x:c>
      <x:c r="M112" s="19" t="str">
        <x:f>IF(A112="","",IF(I112="Cancelada",0,IF(OR(OR(NOT(ISNUMBER(Dashboard!$B$3)),Dashboard!$B$3&lt;=0),COUNTIFS(Alocacoes!$C$5:$C$204,A112,Alocacoes!$J$5:$J$204,"REVISAR DADOS")&gt;0),"",SUMIFS(Alocacoes!$E$5:$E$204,Alocacoes!$C$5:$C$204,A112,Alocacoes!$B$5:$B$204,"&gt;="&amp;Dashboard!$B$3,Alocacoes!$B$5:$B$204,"&lt;"&amp;Dashboard!$D$3+1,Alocacoes!$J$5:$J$204,"VÁLIDA"))))</x:f>
      </x:c>
      <x:c r="N112" s="19" t="str">
        <x:f>IF(A112="","",IF(AND(ISNUMBER(L112),ISNUMBER(M112)),L112-M112,""))</x:f>
      </x:c>
      <x:c r="O112" t="str">
        <x:f>IF(A112="","",IF(I112="Cancelada","CANCELADA",IF(I112="Concluída","CONCLUÍDA",IF(OR(COUNTIF($A$5:$A$204,A112)&lt;&gt;1,NOT(ISNUMBER(L112)),NOT(ISNUMBER(M112)),NOT(ISNUMBER(G112)),NOT(ISNUMBER(H112)),H112&lt;G112,OR(NOT(ISNUMBER(Dashboard!$B$3)),Dashboard!$B$3&lt;=0)),"REVISAR DADOS",IF(H112&lt;Dashboard!$B$3,"ATRASADA",IF(H112-Dashboard!$B$3&lt;=3,"VENCE EM 3 DIAS","NO PRAZO"))))))</x:f>
      </x:c>
      <x:c r="P112" s="13"/>
      <x:c r="Q112" s="13"/>
    </x:row>
    <x:row r="113">
      <x:c r="A113" s="13"/>
      <x:c r="B113" s="13"/>
      <x:c r="C113" s="13"/>
      <x:c r="D113" s="13"/>
      <x:c r="E113" s="13"/>
      <x:c r="F113" s="13"/>
      <x:c r="G113" s="17"/>
      <x:c r="H113" s="17"/>
      <x:c r="I113" s="13"/>
      <x:c r="J113" s="13"/>
      <x:c r="K113" s="18"/>
      <x:c r="L113" s="19" t="str">
        <x:f>IF(A113="","",IF(OR(I113="Concluída",I113="Cancelada"),0,IF(OR(NOT(ISNUMBER(J113)),J113&lt;0,NOT(ISNUMBER(K113)),K113&lt;0,K113&gt;1),"",J113*(1-K113))))</x:f>
      </x:c>
      <x:c r="M113" s="19" t="str">
        <x:f>IF(A113="","",IF(I113="Cancelada",0,IF(OR(OR(NOT(ISNUMBER(Dashboard!$B$3)),Dashboard!$B$3&lt;=0),COUNTIFS(Alocacoes!$C$5:$C$204,A113,Alocacoes!$J$5:$J$204,"REVISAR DADOS")&gt;0),"",SUMIFS(Alocacoes!$E$5:$E$204,Alocacoes!$C$5:$C$204,A113,Alocacoes!$B$5:$B$204,"&gt;="&amp;Dashboard!$B$3,Alocacoes!$B$5:$B$204,"&lt;"&amp;Dashboard!$D$3+1,Alocacoes!$J$5:$J$204,"VÁLIDA"))))</x:f>
      </x:c>
      <x:c r="N113" s="19" t="str">
        <x:f>IF(A113="","",IF(AND(ISNUMBER(L113),ISNUMBER(M113)),L113-M113,""))</x:f>
      </x:c>
      <x:c r="O113" t="str">
        <x:f>IF(A113="","",IF(I113="Cancelada","CANCELADA",IF(I113="Concluída","CONCLUÍDA",IF(OR(COUNTIF($A$5:$A$204,A113)&lt;&gt;1,NOT(ISNUMBER(L113)),NOT(ISNUMBER(M113)),NOT(ISNUMBER(G113)),NOT(ISNUMBER(H113)),H113&lt;G113,OR(NOT(ISNUMBER(Dashboard!$B$3)),Dashboard!$B$3&lt;=0)),"REVISAR DADOS",IF(H113&lt;Dashboard!$B$3,"ATRASADA",IF(H113-Dashboard!$B$3&lt;=3,"VENCE EM 3 DIAS","NO PRAZO"))))))</x:f>
      </x:c>
      <x:c r="P113" s="13"/>
      <x:c r="Q113" s="13"/>
    </x:row>
    <x:row r="114">
      <x:c r="A114" s="13"/>
      <x:c r="B114" s="13"/>
      <x:c r="C114" s="13"/>
      <x:c r="D114" s="13"/>
      <x:c r="E114" s="13"/>
      <x:c r="F114" s="13"/>
      <x:c r="G114" s="17"/>
      <x:c r="H114" s="17"/>
      <x:c r="I114" s="13"/>
      <x:c r="J114" s="13"/>
      <x:c r="K114" s="18"/>
      <x:c r="L114" s="19" t="str">
        <x:f>IF(A114="","",IF(OR(I114="Concluída",I114="Cancelada"),0,IF(OR(NOT(ISNUMBER(J114)),J114&lt;0,NOT(ISNUMBER(K114)),K114&lt;0,K114&gt;1),"",J114*(1-K114))))</x:f>
      </x:c>
      <x:c r="M114" s="19" t="str">
        <x:f>IF(A114="","",IF(I114="Cancelada",0,IF(OR(OR(NOT(ISNUMBER(Dashboard!$B$3)),Dashboard!$B$3&lt;=0),COUNTIFS(Alocacoes!$C$5:$C$204,A114,Alocacoes!$J$5:$J$204,"REVISAR DADOS")&gt;0),"",SUMIFS(Alocacoes!$E$5:$E$204,Alocacoes!$C$5:$C$204,A114,Alocacoes!$B$5:$B$204,"&gt;="&amp;Dashboard!$B$3,Alocacoes!$B$5:$B$204,"&lt;"&amp;Dashboard!$D$3+1,Alocacoes!$J$5:$J$204,"VÁLIDA"))))</x:f>
      </x:c>
      <x:c r="N114" s="19" t="str">
        <x:f>IF(A114="","",IF(AND(ISNUMBER(L114),ISNUMBER(M114)),L114-M114,""))</x:f>
      </x:c>
      <x:c r="O114" t="str">
        <x:f>IF(A114="","",IF(I114="Cancelada","CANCELADA",IF(I114="Concluída","CONCLUÍDA",IF(OR(COUNTIF($A$5:$A$204,A114)&lt;&gt;1,NOT(ISNUMBER(L114)),NOT(ISNUMBER(M114)),NOT(ISNUMBER(G114)),NOT(ISNUMBER(H114)),H114&lt;G114,OR(NOT(ISNUMBER(Dashboard!$B$3)),Dashboard!$B$3&lt;=0)),"REVISAR DADOS",IF(H114&lt;Dashboard!$B$3,"ATRASADA",IF(H114-Dashboard!$B$3&lt;=3,"VENCE EM 3 DIAS","NO PRAZO"))))))</x:f>
      </x:c>
      <x:c r="P114" s="13"/>
      <x:c r="Q114" s="13"/>
    </x:row>
    <x:row r="115">
      <x:c r="A115" s="13"/>
      <x:c r="B115" s="13"/>
      <x:c r="C115" s="13"/>
      <x:c r="D115" s="13"/>
      <x:c r="E115" s="13"/>
      <x:c r="F115" s="13"/>
      <x:c r="G115" s="17"/>
      <x:c r="H115" s="17"/>
      <x:c r="I115" s="13"/>
      <x:c r="J115" s="13"/>
      <x:c r="K115" s="18"/>
      <x:c r="L115" s="19" t="str">
        <x:f>IF(A115="","",IF(OR(I115="Concluída",I115="Cancelada"),0,IF(OR(NOT(ISNUMBER(J115)),J115&lt;0,NOT(ISNUMBER(K115)),K115&lt;0,K115&gt;1),"",J115*(1-K115))))</x:f>
      </x:c>
      <x:c r="M115" s="19" t="str">
        <x:f>IF(A115="","",IF(I115="Cancelada",0,IF(OR(OR(NOT(ISNUMBER(Dashboard!$B$3)),Dashboard!$B$3&lt;=0),COUNTIFS(Alocacoes!$C$5:$C$204,A115,Alocacoes!$J$5:$J$204,"REVISAR DADOS")&gt;0),"",SUMIFS(Alocacoes!$E$5:$E$204,Alocacoes!$C$5:$C$204,A115,Alocacoes!$B$5:$B$204,"&gt;="&amp;Dashboard!$B$3,Alocacoes!$B$5:$B$204,"&lt;"&amp;Dashboard!$D$3+1,Alocacoes!$J$5:$J$204,"VÁLIDA"))))</x:f>
      </x:c>
      <x:c r="N115" s="19" t="str">
        <x:f>IF(A115="","",IF(AND(ISNUMBER(L115),ISNUMBER(M115)),L115-M115,""))</x:f>
      </x:c>
      <x:c r="O115" t="str">
        <x:f>IF(A115="","",IF(I115="Cancelada","CANCELADA",IF(I115="Concluída","CONCLUÍDA",IF(OR(COUNTIF($A$5:$A$204,A115)&lt;&gt;1,NOT(ISNUMBER(L115)),NOT(ISNUMBER(M115)),NOT(ISNUMBER(G115)),NOT(ISNUMBER(H115)),H115&lt;G115,OR(NOT(ISNUMBER(Dashboard!$B$3)),Dashboard!$B$3&lt;=0)),"REVISAR DADOS",IF(H115&lt;Dashboard!$B$3,"ATRASADA",IF(H115-Dashboard!$B$3&lt;=3,"VENCE EM 3 DIAS","NO PRAZO"))))))</x:f>
      </x:c>
      <x:c r="P115" s="13"/>
      <x:c r="Q115" s="13"/>
    </x:row>
    <x:row r="116">
      <x:c r="A116" s="13"/>
      <x:c r="B116" s="13"/>
      <x:c r="C116" s="13"/>
      <x:c r="D116" s="13"/>
      <x:c r="E116" s="13"/>
      <x:c r="F116" s="13"/>
      <x:c r="G116" s="17"/>
      <x:c r="H116" s="17"/>
      <x:c r="I116" s="13"/>
      <x:c r="J116" s="13"/>
      <x:c r="K116" s="18"/>
      <x:c r="L116" s="19" t="str">
        <x:f>IF(A116="","",IF(OR(I116="Concluída",I116="Cancelada"),0,IF(OR(NOT(ISNUMBER(J116)),J116&lt;0,NOT(ISNUMBER(K116)),K116&lt;0,K116&gt;1),"",J116*(1-K116))))</x:f>
      </x:c>
      <x:c r="M116" s="19" t="str">
        <x:f>IF(A116="","",IF(I116="Cancelada",0,IF(OR(OR(NOT(ISNUMBER(Dashboard!$B$3)),Dashboard!$B$3&lt;=0),COUNTIFS(Alocacoes!$C$5:$C$204,A116,Alocacoes!$J$5:$J$204,"REVISAR DADOS")&gt;0),"",SUMIFS(Alocacoes!$E$5:$E$204,Alocacoes!$C$5:$C$204,A116,Alocacoes!$B$5:$B$204,"&gt;="&amp;Dashboard!$B$3,Alocacoes!$B$5:$B$204,"&lt;"&amp;Dashboard!$D$3+1,Alocacoes!$J$5:$J$204,"VÁLIDA"))))</x:f>
      </x:c>
      <x:c r="N116" s="19" t="str">
        <x:f>IF(A116="","",IF(AND(ISNUMBER(L116),ISNUMBER(M116)),L116-M116,""))</x:f>
      </x:c>
      <x:c r="O116" t="str">
        <x:f>IF(A116="","",IF(I116="Cancelada","CANCELADA",IF(I116="Concluída","CONCLUÍDA",IF(OR(COUNTIF($A$5:$A$204,A116)&lt;&gt;1,NOT(ISNUMBER(L116)),NOT(ISNUMBER(M116)),NOT(ISNUMBER(G116)),NOT(ISNUMBER(H116)),H116&lt;G116,OR(NOT(ISNUMBER(Dashboard!$B$3)),Dashboard!$B$3&lt;=0)),"REVISAR DADOS",IF(H116&lt;Dashboard!$B$3,"ATRASADA",IF(H116-Dashboard!$B$3&lt;=3,"VENCE EM 3 DIAS","NO PRAZO"))))))</x:f>
      </x:c>
      <x:c r="P116" s="13"/>
      <x:c r="Q116" s="13"/>
    </x:row>
    <x:row r="117">
      <x:c r="A117" s="13"/>
      <x:c r="B117" s="13"/>
      <x:c r="C117" s="13"/>
      <x:c r="D117" s="13"/>
      <x:c r="E117" s="13"/>
      <x:c r="F117" s="13"/>
      <x:c r="G117" s="17"/>
      <x:c r="H117" s="17"/>
      <x:c r="I117" s="13"/>
      <x:c r="J117" s="13"/>
      <x:c r="K117" s="18"/>
      <x:c r="L117" s="19" t="str">
        <x:f>IF(A117="","",IF(OR(I117="Concluída",I117="Cancelada"),0,IF(OR(NOT(ISNUMBER(J117)),J117&lt;0,NOT(ISNUMBER(K117)),K117&lt;0,K117&gt;1),"",J117*(1-K117))))</x:f>
      </x:c>
      <x:c r="M117" s="19" t="str">
        <x:f>IF(A117="","",IF(I117="Cancelada",0,IF(OR(OR(NOT(ISNUMBER(Dashboard!$B$3)),Dashboard!$B$3&lt;=0),COUNTIFS(Alocacoes!$C$5:$C$204,A117,Alocacoes!$J$5:$J$204,"REVISAR DADOS")&gt;0),"",SUMIFS(Alocacoes!$E$5:$E$204,Alocacoes!$C$5:$C$204,A117,Alocacoes!$B$5:$B$204,"&gt;="&amp;Dashboard!$B$3,Alocacoes!$B$5:$B$204,"&lt;"&amp;Dashboard!$D$3+1,Alocacoes!$J$5:$J$204,"VÁLIDA"))))</x:f>
      </x:c>
      <x:c r="N117" s="19" t="str">
        <x:f>IF(A117="","",IF(AND(ISNUMBER(L117),ISNUMBER(M117)),L117-M117,""))</x:f>
      </x:c>
      <x:c r="O117" t="str">
        <x:f>IF(A117="","",IF(I117="Cancelada","CANCELADA",IF(I117="Concluída","CONCLUÍDA",IF(OR(COUNTIF($A$5:$A$204,A117)&lt;&gt;1,NOT(ISNUMBER(L117)),NOT(ISNUMBER(M117)),NOT(ISNUMBER(G117)),NOT(ISNUMBER(H117)),H117&lt;G117,OR(NOT(ISNUMBER(Dashboard!$B$3)),Dashboard!$B$3&lt;=0)),"REVISAR DADOS",IF(H117&lt;Dashboard!$B$3,"ATRASADA",IF(H117-Dashboard!$B$3&lt;=3,"VENCE EM 3 DIAS","NO PRAZO"))))))</x:f>
      </x:c>
      <x:c r="P117" s="13"/>
      <x:c r="Q117" s="13"/>
    </x:row>
    <x:row r="118">
      <x:c r="A118" s="13"/>
      <x:c r="B118" s="13"/>
      <x:c r="C118" s="13"/>
      <x:c r="D118" s="13"/>
      <x:c r="E118" s="13"/>
      <x:c r="F118" s="13"/>
      <x:c r="G118" s="17"/>
      <x:c r="H118" s="17"/>
      <x:c r="I118" s="13"/>
      <x:c r="J118" s="13"/>
      <x:c r="K118" s="18"/>
      <x:c r="L118" s="19" t="str">
        <x:f>IF(A118="","",IF(OR(I118="Concluída",I118="Cancelada"),0,IF(OR(NOT(ISNUMBER(J118)),J118&lt;0,NOT(ISNUMBER(K118)),K118&lt;0,K118&gt;1),"",J118*(1-K118))))</x:f>
      </x:c>
      <x:c r="M118" s="19" t="str">
        <x:f>IF(A118="","",IF(I118="Cancelada",0,IF(OR(OR(NOT(ISNUMBER(Dashboard!$B$3)),Dashboard!$B$3&lt;=0),COUNTIFS(Alocacoes!$C$5:$C$204,A118,Alocacoes!$J$5:$J$204,"REVISAR DADOS")&gt;0),"",SUMIFS(Alocacoes!$E$5:$E$204,Alocacoes!$C$5:$C$204,A118,Alocacoes!$B$5:$B$204,"&gt;="&amp;Dashboard!$B$3,Alocacoes!$B$5:$B$204,"&lt;"&amp;Dashboard!$D$3+1,Alocacoes!$J$5:$J$204,"VÁLIDA"))))</x:f>
      </x:c>
      <x:c r="N118" s="19" t="str">
        <x:f>IF(A118="","",IF(AND(ISNUMBER(L118),ISNUMBER(M118)),L118-M118,""))</x:f>
      </x:c>
      <x:c r="O118" t="str">
        <x:f>IF(A118="","",IF(I118="Cancelada","CANCELADA",IF(I118="Concluída","CONCLUÍDA",IF(OR(COUNTIF($A$5:$A$204,A118)&lt;&gt;1,NOT(ISNUMBER(L118)),NOT(ISNUMBER(M118)),NOT(ISNUMBER(G118)),NOT(ISNUMBER(H118)),H118&lt;G118,OR(NOT(ISNUMBER(Dashboard!$B$3)),Dashboard!$B$3&lt;=0)),"REVISAR DADOS",IF(H118&lt;Dashboard!$B$3,"ATRASADA",IF(H118-Dashboard!$B$3&lt;=3,"VENCE EM 3 DIAS","NO PRAZO"))))))</x:f>
      </x:c>
      <x:c r="P118" s="13"/>
      <x:c r="Q118" s="13"/>
    </x:row>
    <x:row r="119">
      <x:c r="A119" s="13"/>
      <x:c r="B119" s="13"/>
      <x:c r="C119" s="13"/>
      <x:c r="D119" s="13"/>
      <x:c r="E119" s="13"/>
      <x:c r="F119" s="13"/>
      <x:c r="G119" s="17"/>
      <x:c r="H119" s="17"/>
      <x:c r="I119" s="13"/>
      <x:c r="J119" s="13"/>
      <x:c r="K119" s="18"/>
      <x:c r="L119" s="19" t="str">
        <x:f>IF(A119="","",IF(OR(I119="Concluída",I119="Cancelada"),0,IF(OR(NOT(ISNUMBER(J119)),J119&lt;0,NOT(ISNUMBER(K119)),K119&lt;0,K119&gt;1),"",J119*(1-K119))))</x:f>
      </x:c>
      <x:c r="M119" s="19" t="str">
        <x:f>IF(A119="","",IF(I119="Cancelada",0,IF(OR(OR(NOT(ISNUMBER(Dashboard!$B$3)),Dashboard!$B$3&lt;=0),COUNTIFS(Alocacoes!$C$5:$C$204,A119,Alocacoes!$J$5:$J$204,"REVISAR DADOS")&gt;0),"",SUMIFS(Alocacoes!$E$5:$E$204,Alocacoes!$C$5:$C$204,A119,Alocacoes!$B$5:$B$204,"&gt;="&amp;Dashboard!$B$3,Alocacoes!$B$5:$B$204,"&lt;"&amp;Dashboard!$D$3+1,Alocacoes!$J$5:$J$204,"VÁLIDA"))))</x:f>
      </x:c>
      <x:c r="N119" s="19" t="str">
        <x:f>IF(A119="","",IF(AND(ISNUMBER(L119),ISNUMBER(M119)),L119-M119,""))</x:f>
      </x:c>
      <x:c r="O119" t="str">
        <x:f>IF(A119="","",IF(I119="Cancelada","CANCELADA",IF(I119="Concluída","CONCLUÍDA",IF(OR(COUNTIF($A$5:$A$204,A119)&lt;&gt;1,NOT(ISNUMBER(L119)),NOT(ISNUMBER(M119)),NOT(ISNUMBER(G119)),NOT(ISNUMBER(H119)),H119&lt;G119,OR(NOT(ISNUMBER(Dashboard!$B$3)),Dashboard!$B$3&lt;=0)),"REVISAR DADOS",IF(H119&lt;Dashboard!$B$3,"ATRASADA",IF(H119-Dashboard!$B$3&lt;=3,"VENCE EM 3 DIAS","NO PRAZO"))))))</x:f>
      </x:c>
      <x:c r="P119" s="13"/>
      <x:c r="Q119" s="13"/>
    </x:row>
    <x:row r="120">
      <x:c r="A120" s="13"/>
      <x:c r="B120" s="13"/>
      <x:c r="C120" s="13"/>
      <x:c r="D120" s="13"/>
      <x:c r="E120" s="13"/>
      <x:c r="F120" s="13"/>
      <x:c r="G120" s="17"/>
      <x:c r="H120" s="17"/>
      <x:c r="I120" s="13"/>
      <x:c r="J120" s="13"/>
      <x:c r="K120" s="18"/>
      <x:c r="L120" s="19" t="str">
        <x:f>IF(A120="","",IF(OR(I120="Concluída",I120="Cancelada"),0,IF(OR(NOT(ISNUMBER(J120)),J120&lt;0,NOT(ISNUMBER(K120)),K120&lt;0,K120&gt;1),"",J120*(1-K120))))</x:f>
      </x:c>
      <x:c r="M120" s="19" t="str">
        <x:f>IF(A120="","",IF(I120="Cancelada",0,IF(OR(OR(NOT(ISNUMBER(Dashboard!$B$3)),Dashboard!$B$3&lt;=0),COUNTIFS(Alocacoes!$C$5:$C$204,A120,Alocacoes!$J$5:$J$204,"REVISAR DADOS")&gt;0),"",SUMIFS(Alocacoes!$E$5:$E$204,Alocacoes!$C$5:$C$204,A120,Alocacoes!$B$5:$B$204,"&gt;="&amp;Dashboard!$B$3,Alocacoes!$B$5:$B$204,"&lt;"&amp;Dashboard!$D$3+1,Alocacoes!$J$5:$J$204,"VÁLIDA"))))</x:f>
      </x:c>
      <x:c r="N120" s="19" t="str">
        <x:f>IF(A120="","",IF(AND(ISNUMBER(L120),ISNUMBER(M120)),L120-M120,""))</x:f>
      </x:c>
      <x:c r="O120" t="str">
        <x:f>IF(A120="","",IF(I120="Cancelada","CANCELADA",IF(I120="Concluída","CONCLUÍDA",IF(OR(COUNTIF($A$5:$A$204,A120)&lt;&gt;1,NOT(ISNUMBER(L120)),NOT(ISNUMBER(M120)),NOT(ISNUMBER(G120)),NOT(ISNUMBER(H120)),H120&lt;G120,OR(NOT(ISNUMBER(Dashboard!$B$3)),Dashboard!$B$3&lt;=0)),"REVISAR DADOS",IF(H120&lt;Dashboard!$B$3,"ATRASADA",IF(H120-Dashboard!$B$3&lt;=3,"VENCE EM 3 DIAS","NO PRAZO"))))))</x:f>
      </x:c>
      <x:c r="P120" s="13"/>
      <x:c r="Q120" s="13"/>
    </x:row>
    <x:row r="121">
      <x:c r="A121" s="13"/>
      <x:c r="B121" s="13"/>
      <x:c r="C121" s="13"/>
      <x:c r="D121" s="13"/>
      <x:c r="E121" s="13"/>
      <x:c r="F121" s="13"/>
      <x:c r="G121" s="17"/>
      <x:c r="H121" s="17"/>
      <x:c r="I121" s="13"/>
      <x:c r="J121" s="13"/>
      <x:c r="K121" s="18"/>
      <x:c r="L121" s="19" t="str">
        <x:f>IF(A121="","",IF(OR(I121="Concluída",I121="Cancelada"),0,IF(OR(NOT(ISNUMBER(J121)),J121&lt;0,NOT(ISNUMBER(K121)),K121&lt;0,K121&gt;1),"",J121*(1-K121))))</x:f>
      </x:c>
      <x:c r="M121" s="19" t="str">
        <x:f>IF(A121="","",IF(I121="Cancelada",0,IF(OR(OR(NOT(ISNUMBER(Dashboard!$B$3)),Dashboard!$B$3&lt;=0),COUNTIFS(Alocacoes!$C$5:$C$204,A121,Alocacoes!$J$5:$J$204,"REVISAR DADOS")&gt;0),"",SUMIFS(Alocacoes!$E$5:$E$204,Alocacoes!$C$5:$C$204,A121,Alocacoes!$B$5:$B$204,"&gt;="&amp;Dashboard!$B$3,Alocacoes!$B$5:$B$204,"&lt;"&amp;Dashboard!$D$3+1,Alocacoes!$J$5:$J$204,"VÁLIDA"))))</x:f>
      </x:c>
      <x:c r="N121" s="19" t="str">
        <x:f>IF(A121="","",IF(AND(ISNUMBER(L121),ISNUMBER(M121)),L121-M121,""))</x:f>
      </x:c>
      <x:c r="O121" t="str">
        <x:f>IF(A121="","",IF(I121="Cancelada","CANCELADA",IF(I121="Concluída","CONCLUÍDA",IF(OR(COUNTIF($A$5:$A$204,A121)&lt;&gt;1,NOT(ISNUMBER(L121)),NOT(ISNUMBER(M121)),NOT(ISNUMBER(G121)),NOT(ISNUMBER(H121)),H121&lt;G121,OR(NOT(ISNUMBER(Dashboard!$B$3)),Dashboard!$B$3&lt;=0)),"REVISAR DADOS",IF(H121&lt;Dashboard!$B$3,"ATRASADA",IF(H121-Dashboard!$B$3&lt;=3,"VENCE EM 3 DIAS","NO PRAZO"))))))</x:f>
      </x:c>
      <x:c r="P121" s="13"/>
      <x:c r="Q121" s="13"/>
    </x:row>
    <x:row r="122">
      <x:c r="A122" s="13"/>
      <x:c r="B122" s="13"/>
      <x:c r="C122" s="13"/>
      <x:c r="D122" s="13"/>
      <x:c r="E122" s="13"/>
      <x:c r="F122" s="13"/>
      <x:c r="G122" s="17"/>
      <x:c r="H122" s="17"/>
      <x:c r="I122" s="13"/>
      <x:c r="J122" s="13"/>
      <x:c r="K122" s="18"/>
      <x:c r="L122" s="19" t="str">
        <x:f>IF(A122="","",IF(OR(I122="Concluída",I122="Cancelada"),0,IF(OR(NOT(ISNUMBER(J122)),J122&lt;0,NOT(ISNUMBER(K122)),K122&lt;0,K122&gt;1),"",J122*(1-K122))))</x:f>
      </x:c>
      <x:c r="M122" s="19" t="str">
        <x:f>IF(A122="","",IF(I122="Cancelada",0,IF(OR(OR(NOT(ISNUMBER(Dashboard!$B$3)),Dashboard!$B$3&lt;=0),COUNTIFS(Alocacoes!$C$5:$C$204,A122,Alocacoes!$J$5:$J$204,"REVISAR DADOS")&gt;0),"",SUMIFS(Alocacoes!$E$5:$E$204,Alocacoes!$C$5:$C$204,A122,Alocacoes!$B$5:$B$204,"&gt;="&amp;Dashboard!$B$3,Alocacoes!$B$5:$B$204,"&lt;"&amp;Dashboard!$D$3+1,Alocacoes!$J$5:$J$204,"VÁLIDA"))))</x:f>
      </x:c>
      <x:c r="N122" s="19" t="str">
        <x:f>IF(A122="","",IF(AND(ISNUMBER(L122),ISNUMBER(M122)),L122-M122,""))</x:f>
      </x:c>
      <x:c r="O122" t="str">
        <x:f>IF(A122="","",IF(I122="Cancelada","CANCELADA",IF(I122="Concluída","CONCLUÍDA",IF(OR(COUNTIF($A$5:$A$204,A122)&lt;&gt;1,NOT(ISNUMBER(L122)),NOT(ISNUMBER(M122)),NOT(ISNUMBER(G122)),NOT(ISNUMBER(H122)),H122&lt;G122,OR(NOT(ISNUMBER(Dashboard!$B$3)),Dashboard!$B$3&lt;=0)),"REVISAR DADOS",IF(H122&lt;Dashboard!$B$3,"ATRASADA",IF(H122-Dashboard!$B$3&lt;=3,"VENCE EM 3 DIAS","NO PRAZO"))))))</x:f>
      </x:c>
      <x:c r="P122" s="13"/>
      <x:c r="Q122" s="13"/>
    </x:row>
    <x:row r="123">
      <x:c r="A123" s="13"/>
      <x:c r="B123" s="13"/>
      <x:c r="C123" s="13"/>
      <x:c r="D123" s="13"/>
      <x:c r="E123" s="13"/>
      <x:c r="F123" s="13"/>
      <x:c r="G123" s="17"/>
      <x:c r="H123" s="17"/>
      <x:c r="I123" s="13"/>
      <x:c r="J123" s="13"/>
      <x:c r="K123" s="18"/>
      <x:c r="L123" s="19" t="str">
        <x:f>IF(A123="","",IF(OR(I123="Concluída",I123="Cancelada"),0,IF(OR(NOT(ISNUMBER(J123)),J123&lt;0,NOT(ISNUMBER(K123)),K123&lt;0,K123&gt;1),"",J123*(1-K123))))</x:f>
      </x:c>
      <x:c r="M123" s="19" t="str">
        <x:f>IF(A123="","",IF(I123="Cancelada",0,IF(OR(OR(NOT(ISNUMBER(Dashboard!$B$3)),Dashboard!$B$3&lt;=0),COUNTIFS(Alocacoes!$C$5:$C$204,A123,Alocacoes!$J$5:$J$204,"REVISAR DADOS")&gt;0),"",SUMIFS(Alocacoes!$E$5:$E$204,Alocacoes!$C$5:$C$204,A123,Alocacoes!$B$5:$B$204,"&gt;="&amp;Dashboard!$B$3,Alocacoes!$B$5:$B$204,"&lt;"&amp;Dashboard!$D$3+1,Alocacoes!$J$5:$J$204,"VÁLIDA"))))</x:f>
      </x:c>
      <x:c r="N123" s="19" t="str">
        <x:f>IF(A123="","",IF(AND(ISNUMBER(L123),ISNUMBER(M123)),L123-M123,""))</x:f>
      </x:c>
      <x:c r="O123" t="str">
        <x:f>IF(A123="","",IF(I123="Cancelada","CANCELADA",IF(I123="Concluída","CONCLUÍDA",IF(OR(COUNTIF($A$5:$A$204,A123)&lt;&gt;1,NOT(ISNUMBER(L123)),NOT(ISNUMBER(M123)),NOT(ISNUMBER(G123)),NOT(ISNUMBER(H123)),H123&lt;G123,OR(NOT(ISNUMBER(Dashboard!$B$3)),Dashboard!$B$3&lt;=0)),"REVISAR DADOS",IF(H123&lt;Dashboard!$B$3,"ATRASADA",IF(H123-Dashboard!$B$3&lt;=3,"VENCE EM 3 DIAS","NO PRAZO"))))))</x:f>
      </x:c>
      <x:c r="P123" s="13"/>
      <x:c r="Q123" s="13"/>
    </x:row>
    <x:row r="124">
      <x:c r="A124" s="13"/>
      <x:c r="B124" s="13"/>
      <x:c r="C124" s="13"/>
      <x:c r="D124" s="13"/>
      <x:c r="E124" s="13"/>
      <x:c r="F124" s="13"/>
      <x:c r="G124" s="17"/>
      <x:c r="H124" s="17"/>
      <x:c r="I124" s="13"/>
      <x:c r="J124" s="13"/>
      <x:c r="K124" s="18"/>
      <x:c r="L124" s="19" t="str">
        <x:f>IF(A124="","",IF(OR(I124="Concluída",I124="Cancelada"),0,IF(OR(NOT(ISNUMBER(J124)),J124&lt;0,NOT(ISNUMBER(K124)),K124&lt;0,K124&gt;1),"",J124*(1-K124))))</x:f>
      </x:c>
      <x:c r="M124" s="19" t="str">
        <x:f>IF(A124="","",IF(I124="Cancelada",0,IF(OR(OR(NOT(ISNUMBER(Dashboard!$B$3)),Dashboard!$B$3&lt;=0),COUNTIFS(Alocacoes!$C$5:$C$204,A124,Alocacoes!$J$5:$J$204,"REVISAR DADOS")&gt;0),"",SUMIFS(Alocacoes!$E$5:$E$204,Alocacoes!$C$5:$C$204,A124,Alocacoes!$B$5:$B$204,"&gt;="&amp;Dashboard!$B$3,Alocacoes!$B$5:$B$204,"&lt;"&amp;Dashboard!$D$3+1,Alocacoes!$J$5:$J$204,"VÁLIDA"))))</x:f>
      </x:c>
      <x:c r="N124" s="19" t="str">
        <x:f>IF(A124="","",IF(AND(ISNUMBER(L124),ISNUMBER(M124)),L124-M124,""))</x:f>
      </x:c>
      <x:c r="O124" t="str">
        <x:f>IF(A124="","",IF(I124="Cancelada","CANCELADA",IF(I124="Concluída","CONCLUÍDA",IF(OR(COUNTIF($A$5:$A$204,A124)&lt;&gt;1,NOT(ISNUMBER(L124)),NOT(ISNUMBER(M124)),NOT(ISNUMBER(G124)),NOT(ISNUMBER(H124)),H124&lt;G124,OR(NOT(ISNUMBER(Dashboard!$B$3)),Dashboard!$B$3&lt;=0)),"REVISAR DADOS",IF(H124&lt;Dashboard!$B$3,"ATRASADA",IF(H124-Dashboard!$B$3&lt;=3,"VENCE EM 3 DIAS","NO PRAZO"))))))</x:f>
      </x:c>
      <x:c r="P124" s="13"/>
      <x:c r="Q124" s="13"/>
    </x:row>
    <x:row r="125">
      <x:c r="A125" s="13"/>
      <x:c r="B125" s="13"/>
      <x:c r="C125" s="13"/>
      <x:c r="D125" s="13"/>
      <x:c r="E125" s="13"/>
      <x:c r="F125" s="13"/>
      <x:c r="G125" s="17"/>
      <x:c r="H125" s="17"/>
      <x:c r="I125" s="13"/>
      <x:c r="J125" s="13"/>
      <x:c r="K125" s="18"/>
      <x:c r="L125" s="19" t="str">
        <x:f>IF(A125="","",IF(OR(I125="Concluída",I125="Cancelada"),0,IF(OR(NOT(ISNUMBER(J125)),J125&lt;0,NOT(ISNUMBER(K125)),K125&lt;0,K125&gt;1),"",J125*(1-K125))))</x:f>
      </x:c>
      <x:c r="M125" s="19" t="str">
        <x:f>IF(A125="","",IF(I125="Cancelada",0,IF(OR(OR(NOT(ISNUMBER(Dashboard!$B$3)),Dashboard!$B$3&lt;=0),COUNTIFS(Alocacoes!$C$5:$C$204,A125,Alocacoes!$J$5:$J$204,"REVISAR DADOS")&gt;0),"",SUMIFS(Alocacoes!$E$5:$E$204,Alocacoes!$C$5:$C$204,A125,Alocacoes!$B$5:$B$204,"&gt;="&amp;Dashboard!$B$3,Alocacoes!$B$5:$B$204,"&lt;"&amp;Dashboard!$D$3+1,Alocacoes!$J$5:$J$204,"VÁLIDA"))))</x:f>
      </x:c>
      <x:c r="N125" s="19" t="str">
        <x:f>IF(A125="","",IF(AND(ISNUMBER(L125),ISNUMBER(M125)),L125-M125,""))</x:f>
      </x:c>
      <x:c r="O125" t="str">
        <x:f>IF(A125="","",IF(I125="Cancelada","CANCELADA",IF(I125="Concluída","CONCLUÍDA",IF(OR(COUNTIF($A$5:$A$204,A125)&lt;&gt;1,NOT(ISNUMBER(L125)),NOT(ISNUMBER(M125)),NOT(ISNUMBER(G125)),NOT(ISNUMBER(H125)),H125&lt;G125,OR(NOT(ISNUMBER(Dashboard!$B$3)),Dashboard!$B$3&lt;=0)),"REVISAR DADOS",IF(H125&lt;Dashboard!$B$3,"ATRASADA",IF(H125-Dashboard!$B$3&lt;=3,"VENCE EM 3 DIAS","NO PRAZO"))))))</x:f>
      </x:c>
      <x:c r="P125" s="13"/>
      <x:c r="Q125" s="13"/>
    </x:row>
    <x:row r="126">
      <x:c r="A126" s="13"/>
      <x:c r="B126" s="13"/>
      <x:c r="C126" s="13"/>
      <x:c r="D126" s="13"/>
      <x:c r="E126" s="13"/>
      <x:c r="F126" s="13"/>
      <x:c r="G126" s="17"/>
      <x:c r="H126" s="17"/>
      <x:c r="I126" s="13"/>
      <x:c r="J126" s="13"/>
      <x:c r="K126" s="18"/>
      <x:c r="L126" s="19" t="str">
        <x:f>IF(A126="","",IF(OR(I126="Concluída",I126="Cancelada"),0,IF(OR(NOT(ISNUMBER(J126)),J126&lt;0,NOT(ISNUMBER(K126)),K126&lt;0,K126&gt;1),"",J126*(1-K126))))</x:f>
      </x:c>
      <x:c r="M126" s="19" t="str">
        <x:f>IF(A126="","",IF(I126="Cancelada",0,IF(OR(OR(NOT(ISNUMBER(Dashboard!$B$3)),Dashboard!$B$3&lt;=0),COUNTIFS(Alocacoes!$C$5:$C$204,A126,Alocacoes!$J$5:$J$204,"REVISAR DADOS")&gt;0),"",SUMIFS(Alocacoes!$E$5:$E$204,Alocacoes!$C$5:$C$204,A126,Alocacoes!$B$5:$B$204,"&gt;="&amp;Dashboard!$B$3,Alocacoes!$B$5:$B$204,"&lt;"&amp;Dashboard!$D$3+1,Alocacoes!$J$5:$J$204,"VÁLIDA"))))</x:f>
      </x:c>
      <x:c r="N126" s="19" t="str">
        <x:f>IF(A126="","",IF(AND(ISNUMBER(L126),ISNUMBER(M126)),L126-M126,""))</x:f>
      </x:c>
      <x:c r="O126" t="str">
        <x:f>IF(A126="","",IF(I126="Cancelada","CANCELADA",IF(I126="Concluída","CONCLUÍDA",IF(OR(COUNTIF($A$5:$A$204,A126)&lt;&gt;1,NOT(ISNUMBER(L126)),NOT(ISNUMBER(M126)),NOT(ISNUMBER(G126)),NOT(ISNUMBER(H126)),H126&lt;G126,OR(NOT(ISNUMBER(Dashboard!$B$3)),Dashboard!$B$3&lt;=0)),"REVISAR DADOS",IF(H126&lt;Dashboard!$B$3,"ATRASADA",IF(H126-Dashboard!$B$3&lt;=3,"VENCE EM 3 DIAS","NO PRAZO"))))))</x:f>
      </x:c>
      <x:c r="P126" s="13"/>
      <x:c r="Q126" s="13"/>
    </x:row>
    <x:row r="127">
      <x:c r="A127" s="13"/>
      <x:c r="B127" s="13"/>
      <x:c r="C127" s="13"/>
      <x:c r="D127" s="13"/>
      <x:c r="E127" s="13"/>
      <x:c r="F127" s="13"/>
      <x:c r="G127" s="17"/>
      <x:c r="H127" s="17"/>
      <x:c r="I127" s="13"/>
      <x:c r="J127" s="13"/>
      <x:c r="K127" s="18"/>
      <x:c r="L127" s="19" t="str">
        <x:f>IF(A127="","",IF(OR(I127="Concluída",I127="Cancelada"),0,IF(OR(NOT(ISNUMBER(J127)),J127&lt;0,NOT(ISNUMBER(K127)),K127&lt;0,K127&gt;1),"",J127*(1-K127))))</x:f>
      </x:c>
      <x:c r="M127" s="19" t="str">
        <x:f>IF(A127="","",IF(I127="Cancelada",0,IF(OR(OR(NOT(ISNUMBER(Dashboard!$B$3)),Dashboard!$B$3&lt;=0),COUNTIFS(Alocacoes!$C$5:$C$204,A127,Alocacoes!$J$5:$J$204,"REVISAR DADOS")&gt;0),"",SUMIFS(Alocacoes!$E$5:$E$204,Alocacoes!$C$5:$C$204,A127,Alocacoes!$B$5:$B$204,"&gt;="&amp;Dashboard!$B$3,Alocacoes!$B$5:$B$204,"&lt;"&amp;Dashboard!$D$3+1,Alocacoes!$J$5:$J$204,"VÁLIDA"))))</x:f>
      </x:c>
      <x:c r="N127" s="19" t="str">
        <x:f>IF(A127="","",IF(AND(ISNUMBER(L127),ISNUMBER(M127)),L127-M127,""))</x:f>
      </x:c>
      <x:c r="O127" t="str">
        <x:f>IF(A127="","",IF(I127="Cancelada","CANCELADA",IF(I127="Concluída","CONCLUÍDA",IF(OR(COUNTIF($A$5:$A$204,A127)&lt;&gt;1,NOT(ISNUMBER(L127)),NOT(ISNUMBER(M127)),NOT(ISNUMBER(G127)),NOT(ISNUMBER(H127)),H127&lt;G127,OR(NOT(ISNUMBER(Dashboard!$B$3)),Dashboard!$B$3&lt;=0)),"REVISAR DADOS",IF(H127&lt;Dashboard!$B$3,"ATRASADA",IF(H127-Dashboard!$B$3&lt;=3,"VENCE EM 3 DIAS","NO PRAZO"))))))</x:f>
      </x:c>
      <x:c r="P127" s="13"/>
      <x:c r="Q127" s="13"/>
    </x:row>
    <x:row r="128">
      <x:c r="A128" s="13"/>
      <x:c r="B128" s="13"/>
      <x:c r="C128" s="13"/>
      <x:c r="D128" s="13"/>
      <x:c r="E128" s="13"/>
      <x:c r="F128" s="13"/>
      <x:c r="G128" s="17"/>
      <x:c r="H128" s="17"/>
      <x:c r="I128" s="13"/>
      <x:c r="J128" s="13"/>
      <x:c r="K128" s="18"/>
      <x:c r="L128" s="19" t="str">
        <x:f>IF(A128="","",IF(OR(I128="Concluída",I128="Cancelada"),0,IF(OR(NOT(ISNUMBER(J128)),J128&lt;0,NOT(ISNUMBER(K128)),K128&lt;0,K128&gt;1),"",J128*(1-K128))))</x:f>
      </x:c>
      <x:c r="M128" s="19" t="str">
        <x:f>IF(A128="","",IF(I128="Cancelada",0,IF(OR(OR(NOT(ISNUMBER(Dashboard!$B$3)),Dashboard!$B$3&lt;=0),COUNTIFS(Alocacoes!$C$5:$C$204,A128,Alocacoes!$J$5:$J$204,"REVISAR DADOS")&gt;0),"",SUMIFS(Alocacoes!$E$5:$E$204,Alocacoes!$C$5:$C$204,A128,Alocacoes!$B$5:$B$204,"&gt;="&amp;Dashboard!$B$3,Alocacoes!$B$5:$B$204,"&lt;"&amp;Dashboard!$D$3+1,Alocacoes!$J$5:$J$204,"VÁLIDA"))))</x:f>
      </x:c>
      <x:c r="N128" s="19" t="str">
        <x:f>IF(A128="","",IF(AND(ISNUMBER(L128),ISNUMBER(M128)),L128-M128,""))</x:f>
      </x:c>
      <x:c r="O128" t="str">
        <x:f>IF(A128="","",IF(I128="Cancelada","CANCELADA",IF(I128="Concluída","CONCLUÍDA",IF(OR(COUNTIF($A$5:$A$204,A128)&lt;&gt;1,NOT(ISNUMBER(L128)),NOT(ISNUMBER(M128)),NOT(ISNUMBER(G128)),NOT(ISNUMBER(H128)),H128&lt;G128,OR(NOT(ISNUMBER(Dashboard!$B$3)),Dashboard!$B$3&lt;=0)),"REVISAR DADOS",IF(H128&lt;Dashboard!$B$3,"ATRASADA",IF(H128-Dashboard!$B$3&lt;=3,"VENCE EM 3 DIAS","NO PRAZO"))))))</x:f>
      </x:c>
      <x:c r="P128" s="13"/>
      <x:c r="Q128" s="13"/>
    </x:row>
    <x:row r="129">
      <x:c r="A129" s="13"/>
      <x:c r="B129" s="13"/>
      <x:c r="C129" s="13"/>
      <x:c r="D129" s="13"/>
      <x:c r="E129" s="13"/>
      <x:c r="F129" s="13"/>
      <x:c r="G129" s="17"/>
      <x:c r="H129" s="17"/>
      <x:c r="I129" s="13"/>
      <x:c r="J129" s="13"/>
      <x:c r="K129" s="18"/>
      <x:c r="L129" s="19" t="str">
        <x:f>IF(A129="","",IF(OR(I129="Concluída",I129="Cancelada"),0,IF(OR(NOT(ISNUMBER(J129)),J129&lt;0,NOT(ISNUMBER(K129)),K129&lt;0,K129&gt;1),"",J129*(1-K129))))</x:f>
      </x:c>
      <x:c r="M129" s="19" t="str">
        <x:f>IF(A129="","",IF(I129="Cancelada",0,IF(OR(OR(NOT(ISNUMBER(Dashboard!$B$3)),Dashboard!$B$3&lt;=0),COUNTIFS(Alocacoes!$C$5:$C$204,A129,Alocacoes!$J$5:$J$204,"REVISAR DADOS")&gt;0),"",SUMIFS(Alocacoes!$E$5:$E$204,Alocacoes!$C$5:$C$204,A129,Alocacoes!$B$5:$B$204,"&gt;="&amp;Dashboard!$B$3,Alocacoes!$B$5:$B$204,"&lt;"&amp;Dashboard!$D$3+1,Alocacoes!$J$5:$J$204,"VÁLIDA"))))</x:f>
      </x:c>
      <x:c r="N129" s="19" t="str">
        <x:f>IF(A129="","",IF(AND(ISNUMBER(L129),ISNUMBER(M129)),L129-M129,""))</x:f>
      </x:c>
      <x:c r="O129" t="str">
        <x:f>IF(A129="","",IF(I129="Cancelada","CANCELADA",IF(I129="Concluída","CONCLUÍDA",IF(OR(COUNTIF($A$5:$A$204,A129)&lt;&gt;1,NOT(ISNUMBER(L129)),NOT(ISNUMBER(M129)),NOT(ISNUMBER(G129)),NOT(ISNUMBER(H129)),H129&lt;G129,OR(NOT(ISNUMBER(Dashboard!$B$3)),Dashboard!$B$3&lt;=0)),"REVISAR DADOS",IF(H129&lt;Dashboard!$B$3,"ATRASADA",IF(H129-Dashboard!$B$3&lt;=3,"VENCE EM 3 DIAS","NO PRAZO"))))))</x:f>
      </x:c>
      <x:c r="P129" s="13"/>
      <x:c r="Q129" s="13"/>
    </x:row>
    <x:row r="130">
      <x:c r="A130" s="13"/>
      <x:c r="B130" s="13"/>
      <x:c r="C130" s="13"/>
      <x:c r="D130" s="13"/>
      <x:c r="E130" s="13"/>
      <x:c r="F130" s="13"/>
      <x:c r="G130" s="17"/>
      <x:c r="H130" s="17"/>
      <x:c r="I130" s="13"/>
      <x:c r="J130" s="13"/>
      <x:c r="K130" s="18"/>
      <x:c r="L130" s="19" t="str">
        <x:f>IF(A130="","",IF(OR(I130="Concluída",I130="Cancelada"),0,IF(OR(NOT(ISNUMBER(J130)),J130&lt;0,NOT(ISNUMBER(K130)),K130&lt;0,K130&gt;1),"",J130*(1-K130))))</x:f>
      </x:c>
      <x:c r="M130" s="19" t="str">
        <x:f>IF(A130="","",IF(I130="Cancelada",0,IF(OR(OR(NOT(ISNUMBER(Dashboard!$B$3)),Dashboard!$B$3&lt;=0),COUNTIFS(Alocacoes!$C$5:$C$204,A130,Alocacoes!$J$5:$J$204,"REVISAR DADOS")&gt;0),"",SUMIFS(Alocacoes!$E$5:$E$204,Alocacoes!$C$5:$C$204,A130,Alocacoes!$B$5:$B$204,"&gt;="&amp;Dashboard!$B$3,Alocacoes!$B$5:$B$204,"&lt;"&amp;Dashboard!$D$3+1,Alocacoes!$J$5:$J$204,"VÁLIDA"))))</x:f>
      </x:c>
      <x:c r="N130" s="19" t="str">
        <x:f>IF(A130="","",IF(AND(ISNUMBER(L130),ISNUMBER(M130)),L130-M130,""))</x:f>
      </x:c>
      <x:c r="O130" t="str">
        <x:f>IF(A130="","",IF(I130="Cancelada","CANCELADA",IF(I130="Concluída","CONCLUÍDA",IF(OR(COUNTIF($A$5:$A$204,A130)&lt;&gt;1,NOT(ISNUMBER(L130)),NOT(ISNUMBER(M130)),NOT(ISNUMBER(G130)),NOT(ISNUMBER(H130)),H130&lt;G130,OR(NOT(ISNUMBER(Dashboard!$B$3)),Dashboard!$B$3&lt;=0)),"REVISAR DADOS",IF(H130&lt;Dashboard!$B$3,"ATRASADA",IF(H130-Dashboard!$B$3&lt;=3,"VENCE EM 3 DIAS","NO PRAZO"))))))</x:f>
      </x:c>
      <x:c r="P130" s="13"/>
      <x:c r="Q130" s="13"/>
    </x:row>
    <x:row r="131">
      <x:c r="A131" s="13"/>
      <x:c r="B131" s="13"/>
      <x:c r="C131" s="13"/>
      <x:c r="D131" s="13"/>
      <x:c r="E131" s="13"/>
      <x:c r="F131" s="13"/>
      <x:c r="G131" s="17"/>
      <x:c r="H131" s="17"/>
      <x:c r="I131" s="13"/>
      <x:c r="J131" s="13"/>
      <x:c r="K131" s="18"/>
      <x:c r="L131" s="19" t="str">
        <x:f>IF(A131="","",IF(OR(I131="Concluída",I131="Cancelada"),0,IF(OR(NOT(ISNUMBER(J131)),J131&lt;0,NOT(ISNUMBER(K131)),K131&lt;0,K131&gt;1),"",J131*(1-K131))))</x:f>
      </x:c>
      <x:c r="M131" s="19" t="str">
        <x:f>IF(A131="","",IF(I131="Cancelada",0,IF(OR(OR(NOT(ISNUMBER(Dashboard!$B$3)),Dashboard!$B$3&lt;=0),COUNTIFS(Alocacoes!$C$5:$C$204,A131,Alocacoes!$J$5:$J$204,"REVISAR DADOS")&gt;0),"",SUMIFS(Alocacoes!$E$5:$E$204,Alocacoes!$C$5:$C$204,A131,Alocacoes!$B$5:$B$204,"&gt;="&amp;Dashboard!$B$3,Alocacoes!$B$5:$B$204,"&lt;"&amp;Dashboard!$D$3+1,Alocacoes!$J$5:$J$204,"VÁLIDA"))))</x:f>
      </x:c>
      <x:c r="N131" s="19" t="str">
        <x:f>IF(A131="","",IF(AND(ISNUMBER(L131),ISNUMBER(M131)),L131-M131,""))</x:f>
      </x:c>
      <x:c r="O131" t="str">
        <x:f>IF(A131="","",IF(I131="Cancelada","CANCELADA",IF(I131="Concluída","CONCLUÍDA",IF(OR(COUNTIF($A$5:$A$204,A131)&lt;&gt;1,NOT(ISNUMBER(L131)),NOT(ISNUMBER(M131)),NOT(ISNUMBER(G131)),NOT(ISNUMBER(H131)),H131&lt;G131,OR(NOT(ISNUMBER(Dashboard!$B$3)),Dashboard!$B$3&lt;=0)),"REVISAR DADOS",IF(H131&lt;Dashboard!$B$3,"ATRASADA",IF(H131-Dashboard!$B$3&lt;=3,"VENCE EM 3 DIAS","NO PRAZO"))))))</x:f>
      </x:c>
      <x:c r="P131" s="13"/>
      <x:c r="Q131" s="13"/>
    </x:row>
    <x:row r="132">
      <x:c r="A132" s="13"/>
      <x:c r="B132" s="13"/>
      <x:c r="C132" s="13"/>
      <x:c r="D132" s="13"/>
      <x:c r="E132" s="13"/>
      <x:c r="F132" s="13"/>
      <x:c r="G132" s="17"/>
      <x:c r="H132" s="17"/>
      <x:c r="I132" s="13"/>
      <x:c r="J132" s="13"/>
      <x:c r="K132" s="18"/>
      <x:c r="L132" s="19" t="str">
        <x:f>IF(A132="","",IF(OR(I132="Concluída",I132="Cancelada"),0,IF(OR(NOT(ISNUMBER(J132)),J132&lt;0,NOT(ISNUMBER(K132)),K132&lt;0,K132&gt;1),"",J132*(1-K132))))</x:f>
      </x:c>
      <x:c r="M132" s="19" t="str">
        <x:f>IF(A132="","",IF(I132="Cancelada",0,IF(OR(OR(NOT(ISNUMBER(Dashboard!$B$3)),Dashboard!$B$3&lt;=0),COUNTIFS(Alocacoes!$C$5:$C$204,A132,Alocacoes!$J$5:$J$204,"REVISAR DADOS")&gt;0),"",SUMIFS(Alocacoes!$E$5:$E$204,Alocacoes!$C$5:$C$204,A132,Alocacoes!$B$5:$B$204,"&gt;="&amp;Dashboard!$B$3,Alocacoes!$B$5:$B$204,"&lt;"&amp;Dashboard!$D$3+1,Alocacoes!$J$5:$J$204,"VÁLIDA"))))</x:f>
      </x:c>
      <x:c r="N132" s="19" t="str">
        <x:f>IF(A132="","",IF(AND(ISNUMBER(L132),ISNUMBER(M132)),L132-M132,""))</x:f>
      </x:c>
      <x:c r="O132" t="str">
        <x:f>IF(A132="","",IF(I132="Cancelada","CANCELADA",IF(I132="Concluída","CONCLUÍDA",IF(OR(COUNTIF($A$5:$A$204,A132)&lt;&gt;1,NOT(ISNUMBER(L132)),NOT(ISNUMBER(M132)),NOT(ISNUMBER(G132)),NOT(ISNUMBER(H132)),H132&lt;G132,OR(NOT(ISNUMBER(Dashboard!$B$3)),Dashboard!$B$3&lt;=0)),"REVISAR DADOS",IF(H132&lt;Dashboard!$B$3,"ATRASADA",IF(H132-Dashboard!$B$3&lt;=3,"VENCE EM 3 DIAS","NO PRAZO"))))))</x:f>
      </x:c>
      <x:c r="P132" s="13"/>
      <x:c r="Q132" s="13"/>
    </x:row>
    <x:row r="133">
      <x:c r="A133" s="13"/>
      <x:c r="B133" s="13"/>
      <x:c r="C133" s="13"/>
      <x:c r="D133" s="13"/>
      <x:c r="E133" s="13"/>
      <x:c r="F133" s="13"/>
      <x:c r="G133" s="17"/>
      <x:c r="H133" s="17"/>
      <x:c r="I133" s="13"/>
      <x:c r="J133" s="13"/>
      <x:c r="K133" s="18"/>
      <x:c r="L133" s="19" t="str">
        <x:f>IF(A133="","",IF(OR(I133="Concluída",I133="Cancelada"),0,IF(OR(NOT(ISNUMBER(J133)),J133&lt;0,NOT(ISNUMBER(K133)),K133&lt;0,K133&gt;1),"",J133*(1-K133))))</x:f>
      </x:c>
      <x:c r="M133" s="19" t="str">
        <x:f>IF(A133="","",IF(I133="Cancelada",0,IF(OR(OR(NOT(ISNUMBER(Dashboard!$B$3)),Dashboard!$B$3&lt;=0),COUNTIFS(Alocacoes!$C$5:$C$204,A133,Alocacoes!$J$5:$J$204,"REVISAR DADOS")&gt;0),"",SUMIFS(Alocacoes!$E$5:$E$204,Alocacoes!$C$5:$C$204,A133,Alocacoes!$B$5:$B$204,"&gt;="&amp;Dashboard!$B$3,Alocacoes!$B$5:$B$204,"&lt;"&amp;Dashboard!$D$3+1,Alocacoes!$J$5:$J$204,"VÁLIDA"))))</x:f>
      </x:c>
      <x:c r="N133" s="19" t="str">
        <x:f>IF(A133="","",IF(AND(ISNUMBER(L133),ISNUMBER(M133)),L133-M133,""))</x:f>
      </x:c>
      <x:c r="O133" t="str">
        <x:f>IF(A133="","",IF(I133="Cancelada","CANCELADA",IF(I133="Concluída","CONCLUÍDA",IF(OR(COUNTIF($A$5:$A$204,A133)&lt;&gt;1,NOT(ISNUMBER(L133)),NOT(ISNUMBER(M133)),NOT(ISNUMBER(G133)),NOT(ISNUMBER(H133)),H133&lt;G133,OR(NOT(ISNUMBER(Dashboard!$B$3)),Dashboard!$B$3&lt;=0)),"REVISAR DADOS",IF(H133&lt;Dashboard!$B$3,"ATRASADA",IF(H133-Dashboard!$B$3&lt;=3,"VENCE EM 3 DIAS","NO PRAZO"))))))</x:f>
      </x:c>
      <x:c r="P133" s="13"/>
      <x:c r="Q133" s="13"/>
    </x:row>
    <x:row r="134">
      <x:c r="A134" s="13"/>
      <x:c r="B134" s="13"/>
      <x:c r="C134" s="13"/>
      <x:c r="D134" s="13"/>
      <x:c r="E134" s="13"/>
      <x:c r="F134" s="13"/>
      <x:c r="G134" s="17"/>
      <x:c r="H134" s="17"/>
      <x:c r="I134" s="13"/>
      <x:c r="J134" s="13"/>
      <x:c r="K134" s="18"/>
      <x:c r="L134" s="19" t="str">
        <x:f>IF(A134="","",IF(OR(I134="Concluída",I134="Cancelada"),0,IF(OR(NOT(ISNUMBER(J134)),J134&lt;0,NOT(ISNUMBER(K134)),K134&lt;0,K134&gt;1),"",J134*(1-K134))))</x:f>
      </x:c>
      <x:c r="M134" s="19" t="str">
        <x:f>IF(A134="","",IF(I134="Cancelada",0,IF(OR(OR(NOT(ISNUMBER(Dashboard!$B$3)),Dashboard!$B$3&lt;=0),COUNTIFS(Alocacoes!$C$5:$C$204,A134,Alocacoes!$J$5:$J$204,"REVISAR DADOS")&gt;0),"",SUMIFS(Alocacoes!$E$5:$E$204,Alocacoes!$C$5:$C$204,A134,Alocacoes!$B$5:$B$204,"&gt;="&amp;Dashboard!$B$3,Alocacoes!$B$5:$B$204,"&lt;"&amp;Dashboard!$D$3+1,Alocacoes!$J$5:$J$204,"VÁLIDA"))))</x:f>
      </x:c>
      <x:c r="N134" s="19" t="str">
        <x:f>IF(A134="","",IF(AND(ISNUMBER(L134),ISNUMBER(M134)),L134-M134,""))</x:f>
      </x:c>
      <x:c r="O134" t="str">
        <x:f>IF(A134="","",IF(I134="Cancelada","CANCELADA",IF(I134="Concluída","CONCLUÍDA",IF(OR(COUNTIF($A$5:$A$204,A134)&lt;&gt;1,NOT(ISNUMBER(L134)),NOT(ISNUMBER(M134)),NOT(ISNUMBER(G134)),NOT(ISNUMBER(H134)),H134&lt;G134,OR(NOT(ISNUMBER(Dashboard!$B$3)),Dashboard!$B$3&lt;=0)),"REVISAR DADOS",IF(H134&lt;Dashboard!$B$3,"ATRASADA",IF(H134-Dashboard!$B$3&lt;=3,"VENCE EM 3 DIAS","NO PRAZO"))))))</x:f>
      </x:c>
      <x:c r="P134" s="13"/>
      <x:c r="Q134" s="13"/>
    </x:row>
    <x:row r="135">
      <x:c r="A135" s="13"/>
      <x:c r="B135" s="13"/>
      <x:c r="C135" s="13"/>
      <x:c r="D135" s="13"/>
      <x:c r="E135" s="13"/>
      <x:c r="F135" s="13"/>
      <x:c r="G135" s="17"/>
      <x:c r="H135" s="17"/>
      <x:c r="I135" s="13"/>
      <x:c r="J135" s="13"/>
      <x:c r="K135" s="18"/>
      <x:c r="L135" s="19" t="str">
        <x:f>IF(A135="","",IF(OR(I135="Concluída",I135="Cancelada"),0,IF(OR(NOT(ISNUMBER(J135)),J135&lt;0,NOT(ISNUMBER(K135)),K135&lt;0,K135&gt;1),"",J135*(1-K135))))</x:f>
      </x:c>
      <x:c r="M135" s="19" t="str">
        <x:f>IF(A135="","",IF(I135="Cancelada",0,IF(OR(OR(NOT(ISNUMBER(Dashboard!$B$3)),Dashboard!$B$3&lt;=0),COUNTIFS(Alocacoes!$C$5:$C$204,A135,Alocacoes!$J$5:$J$204,"REVISAR DADOS")&gt;0),"",SUMIFS(Alocacoes!$E$5:$E$204,Alocacoes!$C$5:$C$204,A135,Alocacoes!$B$5:$B$204,"&gt;="&amp;Dashboard!$B$3,Alocacoes!$B$5:$B$204,"&lt;"&amp;Dashboard!$D$3+1,Alocacoes!$J$5:$J$204,"VÁLIDA"))))</x:f>
      </x:c>
      <x:c r="N135" s="19" t="str">
        <x:f>IF(A135="","",IF(AND(ISNUMBER(L135),ISNUMBER(M135)),L135-M135,""))</x:f>
      </x:c>
      <x:c r="O135" t="str">
        <x:f>IF(A135="","",IF(I135="Cancelada","CANCELADA",IF(I135="Concluída","CONCLUÍDA",IF(OR(COUNTIF($A$5:$A$204,A135)&lt;&gt;1,NOT(ISNUMBER(L135)),NOT(ISNUMBER(M135)),NOT(ISNUMBER(G135)),NOT(ISNUMBER(H135)),H135&lt;G135,OR(NOT(ISNUMBER(Dashboard!$B$3)),Dashboard!$B$3&lt;=0)),"REVISAR DADOS",IF(H135&lt;Dashboard!$B$3,"ATRASADA",IF(H135-Dashboard!$B$3&lt;=3,"VENCE EM 3 DIAS","NO PRAZO"))))))</x:f>
      </x:c>
      <x:c r="P135" s="13"/>
      <x:c r="Q135" s="13"/>
    </x:row>
    <x:row r="136">
      <x:c r="A136" s="13"/>
      <x:c r="B136" s="13"/>
      <x:c r="C136" s="13"/>
      <x:c r="D136" s="13"/>
      <x:c r="E136" s="13"/>
      <x:c r="F136" s="13"/>
      <x:c r="G136" s="17"/>
      <x:c r="H136" s="17"/>
      <x:c r="I136" s="13"/>
      <x:c r="J136" s="13"/>
      <x:c r="K136" s="18"/>
      <x:c r="L136" s="19" t="str">
        <x:f>IF(A136="","",IF(OR(I136="Concluída",I136="Cancelada"),0,IF(OR(NOT(ISNUMBER(J136)),J136&lt;0,NOT(ISNUMBER(K136)),K136&lt;0,K136&gt;1),"",J136*(1-K136))))</x:f>
      </x:c>
      <x:c r="M136" s="19" t="str">
        <x:f>IF(A136="","",IF(I136="Cancelada",0,IF(OR(OR(NOT(ISNUMBER(Dashboard!$B$3)),Dashboard!$B$3&lt;=0),COUNTIFS(Alocacoes!$C$5:$C$204,A136,Alocacoes!$J$5:$J$204,"REVISAR DADOS")&gt;0),"",SUMIFS(Alocacoes!$E$5:$E$204,Alocacoes!$C$5:$C$204,A136,Alocacoes!$B$5:$B$204,"&gt;="&amp;Dashboard!$B$3,Alocacoes!$B$5:$B$204,"&lt;"&amp;Dashboard!$D$3+1,Alocacoes!$J$5:$J$204,"VÁLIDA"))))</x:f>
      </x:c>
      <x:c r="N136" s="19" t="str">
        <x:f>IF(A136="","",IF(AND(ISNUMBER(L136),ISNUMBER(M136)),L136-M136,""))</x:f>
      </x:c>
      <x:c r="O136" t="str">
        <x:f>IF(A136="","",IF(I136="Cancelada","CANCELADA",IF(I136="Concluída","CONCLUÍDA",IF(OR(COUNTIF($A$5:$A$204,A136)&lt;&gt;1,NOT(ISNUMBER(L136)),NOT(ISNUMBER(M136)),NOT(ISNUMBER(G136)),NOT(ISNUMBER(H136)),H136&lt;G136,OR(NOT(ISNUMBER(Dashboard!$B$3)),Dashboard!$B$3&lt;=0)),"REVISAR DADOS",IF(H136&lt;Dashboard!$B$3,"ATRASADA",IF(H136-Dashboard!$B$3&lt;=3,"VENCE EM 3 DIAS","NO PRAZO"))))))</x:f>
      </x:c>
      <x:c r="P136" s="13"/>
      <x:c r="Q136" s="13"/>
    </x:row>
    <x:row r="137">
      <x:c r="A137" s="13"/>
      <x:c r="B137" s="13"/>
      <x:c r="C137" s="13"/>
      <x:c r="D137" s="13"/>
      <x:c r="E137" s="13"/>
      <x:c r="F137" s="13"/>
      <x:c r="G137" s="17"/>
      <x:c r="H137" s="17"/>
      <x:c r="I137" s="13"/>
      <x:c r="J137" s="13"/>
      <x:c r="K137" s="18"/>
      <x:c r="L137" s="19" t="str">
        <x:f>IF(A137="","",IF(OR(I137="Concluída",I137="Cancelada"),0,IF(OR(NOT(ISNUMBER(J137)),J137&lt;0,NOT(ISNUMBER(K137)),K137&lt;0,K137&gt;1),"",J137*(1-K137))))</x:f>
      </x:c>
      <x:c r="M137" s="19" t="str">
        <x:f>IF(A137="","",IF(I137="Cancelada",0,IF(OR(OR(NOT(ISNUMBER(Dashboard!$B$3)),Dashboard!$B$3&lt;=0),COUNTIFS(Alocacoes!$C$5:$C$204,A137,Alocacoes!$J$5:$J$204,"REVISAR DADOS")&gt;0),"",SUMIFS(Alocacoes!$E$5:$E$204,Alocacoes!$C$5:$C$204,A137,Alocacoes!$B$5:$B$204,"&gt;="&amp;Dashboard!$B$3,Alocacoes!$B$5:$B$204,"&lt;"&amp;Dashboard!$D$3+1,Alocacoes!$J$5:$J$204,"VÁLIDA"))))</x:f>
      </x:c>
      <x:c r="N137" s="19" t="str">
        <x:f>IF(A137="","",IF(AND(ISNUMBER(L137),ISNUMBER(M137)),L137-M137,""))</x:f>
      </x:c>
      <x:c r="O137" t="str">
        <x:f>IF(A137="","",IF(I137="Cancelada","CANCELADA",IF(I137="Concluída","CONCLUÍDA",IF(OR(COUNTIF($A$5:$A$204,A137)&lt;&gt;1,NOT(ISNUMBER(L137)),NOT(ISNUMBER(M137)),NOT(ISNUMBER(G137)),NOT(ISNUMBER(H137)),H137&lt;G137,OR(NOT(ISNUMBER(Dashboard!$B$3)),Dashboard!$B$3&lt;=0)),"REVISAR DADOS",IF(H137&lt;Dashboard!$B$3,"ATRASADA",IF(H137-Dashboard!$B$3&lt;=3,"VENCE EM 3 DIAS","NO PRAZO"))))))</x:f>
      </x:c>
      <x:c r="P137" s="13"/>
      <x:c r="Q137" s="13"/>
    </x:row>
    <x:row r="138">
      <x:c r="A138" s="13"/>
      <x:c r="B138" s="13"/>
      <x:c r="C138" s="13"/>
      <x:c r="D138" s="13"/>
      <x:c r="E138" s="13"/>
      <x:c r="F138" s="13"/>
      <x:c r="G138" s="17"/>
      <x:c r="H138" s="17"/>
      <x:c r="I138" s="13"/>
      <x:c r="J138" s="13"/>
      <x:c r="K138" s="18"/>
      <x:c r="L138" s="19" t="str">
        <x:f>IF(A138="","",IF(OR(I138="Concluída",I138="Cancelada"),0,IF(OR(NOT(ISNUMBER(J138)),J138&lt;0,NOT(ISNUMBER(K138)),K138&lt;0,K138&gt;1),"",J138*(1-K138))))</x:f>
      </x:c>
      <x:c r="M138" s="19" t="str">
        <x:f>IF(A138="","",IF(I138="Cancelada",0,IF(OR(OR(NOT(ISNUMBER(Dashboard!$B$3)),Dashboard!$B$3&lt;=0),COUNTIFS(Alocacoes!$C$5:$C$204,A138,Alocacoes!$J$5:$J$204,"REVISAR DADOS")&gt;0),"",SUMIFS(Alocacoes!$E$5:$E$204,Alocacoes!$C$5:$C$204,A138,Alocacoes!$B$5:$B$204,"&gt;="&amp;Dashboard!$B$3,Alocacoes!$B$5:$B$204,"&lt;"&amp;Dashboard!$D$3+1,Alocacoes!$J$5:$J$204,"VÁLIDA"))))</x:f>
      </x:c>
      <x:c r="N138" s="19" t="str">
        <x:f>IF(A138="","",IF(AND(ISNUMBER(L138),ISNUMBER(M138)),L138-M138,""))</x:f>
      </x:c>
      <x:c r="O138" t="str">
        <x:f>IF(A138="","",IF(I138="Cancelada","CANCELADA",IF(I138="Concluída","CONCLUÍDA",IF(OR(COUNTIF($A$5:$A$204,A138)&lt;&gt;1,NOT(ISNUMBER(L138)),NOT(ISNUMBER(M138)),NOT(ISNUMBER(G138)),NOT(ISNUMBER(H138)),H138&lt;G138,OR(NOT(ISNUMBER(Dashboard!$B$3)),Dashboard!$B$3&lt;=0)),"REVISAR DADOS",IF(H138&lt;Dashboard!$B$3,"ATRASADA",IF(H138-Dashboard!$B$3&lt;=3,"VENCE EM 3 DIAS","NO PRAZO"))))))</x:f>
      </x:c>
      <x:c r="P138" s="13"/>
      <x:c r="Q138" s="13"/>
    </x:row>
    <x:row r="139">
      <x:c r="A139" s="13"/>
      <x:c r="B139" s="13"/>
      <x:c r="C139" s="13"/>
      <x:c r="D139" s="13"/>
      <x:c r="E139" s="13"/>
      <x:c r="F139" s="13"/>
      <x:c r="G139" s="17"/>
      <x:c r="H139" s="17"/>
      <x:c r="I139" s="13"/>
      <x:c r="J139" s="13"/>
      <x:c r="K139" s="18"/>
      <x:c r="L139" s="19" t="str">
        <x:f>IF(A139="","",IF(OR(I139="Concluída",I139="Cancelada"),0,IF(OR(NOT(ISNUMBER(J139)),J139&lt;0,NOT(ISNUMBER(K139)),K139&lt;0,K139&gt;1),"",J139*(1-K139))))</x:f>
      </x:c>
      <x:c r="M139" s="19" t="str">
        <x:f>IF(A139="","",IF(I139="Cancelada",0,IF(OR(OR(NOT(ISNUMBER(Dashboard!$B$3)),Dashboard!$B$3&lt;=0),COUNTIFS(Alocacoes!$C$5:$C$204,A139,Alocacoes!$J$5:$J$204,"REVISAR DADOS")&gt;0),"",SUMIFS(Alocacoes!$E$5:$E$204,Alocacoes!$C$5:$C$204,A139,Alocacoes!$B$5:$B$204,"&gt;="&amp;Dashboard!$B$3,Alocacoes!$B$5:$B$204,"&lt;"&amp;Dashboard!$D$3+1,Alocacoes!$J$5:$J$204,"VÁLIDA"))))</x:f>
      </x:c>
      <x:c r="N139" s="19" t="str">
        <x:f>IF(A139="","",IF(AND(ISNUMBER(L139),ISNUMBER(M139)),L139-M139,""))</x:f>
      </x:c>
      <x:c r="O139" t="str">
        <x:f>IF(A139="","",IF(I139="Cancelada","CANCELADA",IF(I139="Concluída","CONCLUÍDA",IF(OR(COUNTIF($A$5:$A$204,A139)&lt;&gt;1,NOT(ISNUMBER(L139)),NOT(ISNUMBER(M139)),NOT(ISNUMBER(G139)),NOT(ISNUMBER(H139)),H139&lt;G139,OR(NOT(ISNUMBER(Dashboard!$B$3)),Dashboard!$B$3&lt;=0)),"REVISAR DADOS",IF(H139&lt;Dashboard!$B$3,"ATRASADA",IF(H139-Dashboard!$B$3&lt;=3,"VENCE EM 3 DIAS","NO PRAZO"))))))</x:f>
      </x:c>
      <x:c r="P139" s="13"/>
      <x:c r="Q139" s="13"/>
    </x:row>
    <x:row r="140">
      <x:c r="A140" s="13"/>
      <x:c r="B140" s="13"/>
      <x:c r="C140" s="13"/>
      <x:c r="D140" s="13"/>
      <x:c r="E140" s="13"/>
      <x:c r="F140" s="13"/>
      <x:c r="G140" s="17"/>
      <x:c r="H140" s="17"/>
      <x:c r="I140" s="13"/>
      <x:c r="J140" s="13"/>
      <x:c r="K140" s="18"/>
      <x:c r="L140" s="19" t="str">
        <x:f>IF(A140="","",IF(OR(I140="Concluída",I140="Cancelada"),0,IF(OR(NOT(ISNUMBER(J140)),J140&lt;0,NOT(ISNUMBER(K140)),K140&lt;0,K140&gt;1),"",J140*(1-K140))))</x:f>
      </x:c>
      <x:c r="M140" s="19" t="str">
        <x:f>IF(A140="","",IF(I140="Cancelada",0,IF(OR(OR(NOT(ISNUMBER(Dashboard!$B$3)),Dashboard!$B$3&lt;=0),COUNTIFS(Alocacoes!$C$5:$C$204,A140,Alocacoes!$J$5:$J$204,"REVISAR DADOS")&gt;0),"",SUMIFS(Alocacoes!$E$5:$E$204,Alocacoes!$C$5:$C$204,A140,Alocacoes!$B$5:$B$204,"&gt;="&amp;Dashboard!$B$3,Alocacoes!$B$5:$B$204,"&lt;"&amp;Dashboard!$D$3+1,Alocacoes!$J$5:$J$204,"VÁLIDA"))))</x:f>
      </x:c>
      <x:c r="N140" s="19" t="str">
        <x:f>IF(A140="","",IF(AND(ISNUMBER(L140),ISNUMBER(M140)),L140-M140,""))</x:f>
      </x:c>
      <x:c r="O140" t="str">
        <x:f>IF(A140="","",IF(I140="Cancelada","CANCELADA",IF(I140="Concluída","CONCLUÍDA",IF(OR(COUNTIF($A$5:$A$204,A140)&lt;&gt;1,NOT(ISNUMBER(L140)),NOT(ISNUMBER(M140)),NOT(ISNUMBER(G140)),NOT(ISNUMBER(H140)),H140&lt;G140,OR(NOT(ISNUMBER(Dashboard!$B$3)),Dashboard!$B$3&lt;=0)),"REVISAR DADOS",IF(H140&lt;Dashboard!$B$3,"ATRASADA",IF(H140-Dashboard!$B$3&lt;=3,"VENCE EM 3 DIAS","NO PRAZO"))))))</x:f>
      </x:c>
      <x:c r="P140" s="13"/>
      <x:c r="Q140" s="13"/>
    </x:row>
    <x:row r="141">
      <x:c r="A141" s="13"/>
      <x:c r="B141" s="13"/>
      <x:c r="C141" s="13"/>
      <x:c r="D141" s="13"/>
      <x:c r="E141" s="13"/>
      <x:c r="F141" s="13"/>
      <x:c r="G141" s="17"/>
      <x:c r="H141" s="17"/>
      <x:c r="I141" s="13"/>
      <x:c r="J141" s="13"/>
      <x:c r="K141" s="18"/>
      <x:c r="L141" s="19" t="str">
        <x:f>IF(A141="","",IF(OR(I141="Concluída",I141="Cancelada"),0,IF(OR(NOT(ISNUMBER(J141)),J141&lt;0,NOT(ISNUMBER(K141)),K141&lt;0,K141&gt;1),"",J141*(1-K141))))</x:f>
      </x:c>
      <x:c r="M141" s="19" t="str">
        <x:f>IF(A141="","",IF(I141="Cancelada",0,IF(OR(OR(NOT(ISNUMBER(Dashboard!$B$3)),Dashboard!$B$3&lt;=0),COUNTIFS(Alocacoes!$C$5:$C$204,A141,Alocacoes!$J$5:$J$204,"REVISAR DADOS")&gt;0),"",SUMIFS(Alocacoes!$E$5:$E$204,Alocacoes!$C$5:$C$204,A141,Alocacoes!$B$5:$B$204,"&gt;="&amp;Dashboard!$B$3,Alocacoes!$B$5:$B$204,"&lt;"&amp;Dashboard!$D$3+1,Alocacoes!$J$5:$J$204,"VÁLIDA"))))</x:f>
      </x:c>
      <x:c r="N141" s="19" t="str">
        <x:f>IF(A141="","",IF(AND(ISNUMBER(L141),ISNUMBER(M141)),L141-M141,""))</x:f>
      </x:c>
      <x:c r="O141" t="str">
        <x:f>IF(A141="","",IF(I141="Cancelada","CANCELADA",IF(I141="Concluída","CONCLUÍDA",IF(OR(COUNTIF($A$5:$A$204,A141)&lt;&gt;1,NOT(ISNUMBER(L141)),NOT(ISNUMBER(M141)),NOT(ISNUMBER(G141)),NOT(ISNUMBER(H141)),H141&lt;G141,OR(NOT(ISNUMBER(Dashboard!$B$3)),Dashboard!$B$3&lt;=0)),"REVISAR DADOS",IF(H141&lt;Dashboard!$B$3,"ATRASADA",IF(H141-Dashboard!$B$3&lt;=3,"VENCE EM 3 DIAS","NO PRAZO"))))))</x:f>
      </x:c>
      <x:c r="P141" s="13"/>
      <x:c r="Q141" s="13"/>
    </x:row>
    <x:row r="142">
      <x:c r="A142" s="13"/>
      <x:c r="B142" s="13"/>
      <x:c r="C142" s="13"/>
      <x:c r="D142" s="13"/>
      <x:c r="E142" s="13"/>
      <x:c r="F142" s="13"/>
      <x:c r="G142" s="17"/>
      <x:c r="H142" s="17"/>
      <x:c r="I142" s="13"/>
      <x:c r="J142" s="13"/>
      <x:c r="K142" s="18"/>
      <x:c r="L142" s="19" t="str">
        <x:f>IF(A142="","",IF(OR(I142="Concluída",I142="Cancelada"),0,IF(OR(NOT(ISNUMBER(J142)),J142&lt;0,NOT(ISNUMBER(K142)),K142&lt;0,K142&gt;1),"",J142*(1-K142))))</x:f>
      </x:c>
      <x:c r="M142" s="19" t="str">
        <x:f>IF(A142="","",IF(I142="Cancelada",0,IF(OR(OR(NOT(ISNUMBER(Dashboard!$B$3)),Dashboard!$B$3&lt;=0),COUNTIFS(Alocacoes!$C$5:$C$204,A142,Alocacoes!$J$5:$J$204,"REVISAR DADOS")&gt;0),"",SUMIFS(Alocacoes!$E$5:$E$204,Alocacoes!$C$5:$C$204,A142,Alocacoes!$B$5:$B$204,"&gt;="&amp;Dashboard!$B$3,Alocacoes!$B$5:$B$204,"&lt;"&amp;Dashboard!$D$3+1,Alocacoes!$J$5:$J$204,"VÁLIDA"))))</x:f>
      </x:c>
      <x:c r="N142" s="19" t="str">
        <x:f>IF(A142="","",IF(AND(ISNUMBER(L142),ISNUMBER(M142)),L142-M142,""))</x:f>
      </x:c>
      <x:c r="O142" t="str">
        <x:f>IF(A142="","",IF(I142="Cancelada","CANCELADA",IF(I142="Concluída","CONCLUÍDA",IF(OR(COUNTIF($A$5:$A$204,A142)&lt;&gt;1,NOT(ISNUMBER(L142)),NOT(ISNUMBER(M142)),NOT(ISNUMBER(G142)),NOT(ISNUMBER(H142)),H142&lt;G142,OR(NOT(ISNUMBER(Dashboard!$B$3)),Dashboard!$B$3&lt;=0)),"REVISAR DADOS",IF(H142&lt;Dashboard!$B$3,"ATRASADA",IF(H142-Dashboard!$B$3&lt;=3,"VENCE EM 3 DIAS","NO PRAZO"))))))</x:f>
      </x:c>
      <x:c r="P142" s="13"/>
      <x:c r="Q142" s="13"/>
    </x:row>
    <x:row r="143">
      <x:c r="A143" s="13"/>
      <x:c r="B143" s="13"/>
      <x:c r="C143" s="13"/>
      <x:c r="D143" s="13"/>
      <x:c r="E143" s="13"/>
      <x:c r="F143" s="13"/>
      <x:c r="G143" s="17"/>
      <x:c r="H143" s="17"/>
      <x:c r="I143" s="13"/>
      <x:c r="J143" s="13"/>
      <x:c r="K143" s="18"/>
      <x:c r="L143" s="19" t="str">
        <x:f>IF(A143="","",IF(OR(I143="Concluída",I143="Cancelada"),0,IF(OR(NOT(ISNUMBER(J143)),J143&lt;0,NOT(ISNUMBER(K143)),K143&lt;0,K143&gt;1),"",J143*(1-K143))))</x:f>
      </x:c>
      <x:c r="M143" s="19" t="str">
        <x:f>IF(A143="","",IF(I143="Cancelada",0,IF(OR(OR(NOT(ISNUMBER(Dashboard!$B$3)),Dashboard!$B$3&lt;=0),COUNTIFS(Alocacoes!$C$5:$C$204,A143,Alocacoes!$J$5:$J$204,"REVISAR DADOS")&gt;0),"",SUMIFS(Alocacoes!$E$5:$E$204,Alocacoes!$C$5:$C$204,A143,Alocacoes!$B$5:$B$204,"&gt;="&amp;Dashboard!$B$3,Alocacoes!$B$5:$B$204,"&lt;"&amp;Dashboard!$D$3+1,Alocacoes!$J$5:$J$204,"VÁLIDA"))))</x:f>
      </x:c>
      <x:c r="N143" s="19" t="str">
        <x:f>IF(A143="","",IF(AND(ISNUMBER(L143),ISNUMBER(M143)),L143-M143,""))</x:f>
      </x:c>
      <x:c r="O143" t="str">
        <x:f>IF(A143="","",IF(I143="Cancelada","CANCELADA",IF(I143="Concluída","CONCLUÍDA",IF(OR(COUNTIF($A$5:$A$204,A143)&lt;&gt;1,NOT(ISNUMBER(L143)),NOT(ISNUMBER(M143)),NOT(ISNUMBER(G143)),NOT(ISNUMBER(H143)),H143&lt;G143,OR(NOT(ISNUMBER(Dashboard!$B$3)),Dashboard!$B$3&lt;=0)),"REVISAR DADOS",IF(H143&lt;Dashboard!$B$3,"ATRASADA",IF(H143-Dashboard!$B$3&lt;=3,"VENCE EM 3 DIAS","NO PRAZO"))))))</x:f>
      </x:c>
      <x:c r="P143" s="13"/>
      <x:c r="Q143" s="13"/>
    </x:row>
    <x:row r="144">
      <x:c r="A144" s="13"/>
      <x:c r="B144" s="13"/>
      <x:c r="C144" s="13"/>
      <x:c r="D144" s="13"/>
      <x:c r="E144" s="13"/>
      <x:c r="F144" s="13"/>
      <x:c r="G144" s="17"/>
      <x:c r="H144" s="17"/>
      <x:c r="I144" s="13"/>
      <x:c r="J144" s="13"/>
      <x:c r="K144" s="18"/>
      <x:c r="L144" s="19" t="str">
        <x:f>IF(A144="","",IF(OR(I144="Concluída",I144="Cancelada"),0,IF(OR(NOT(ISNUMBER(J144)),J144&lt;0,NOT(ISNUMBER(K144)),K144&lt;0,K144&gt;1),"",J144*(1-K144))))</x:f>
      </x:c>
      <x:c r="M144" s="19" t="str">
        <x:f>IF(A144="","",IF(I144="Cancelada",0,IF(OR(OR(NOT(ISNUMBER(Dashboard!$B$3)),Dashboard!$B$3&lt;=0),COUNTIFS(Alocacoes!$C$5:$C$204,A144,Alocacoes!$J$5:$J$204,"REVISAR DADOS")&gt;0),"",SUMIFS(Alocacoes!$E$5:$E$204,Alocacoes!$C$5:$C$204,A144,Alocacoes!$B$5:$B$204,"&gt;="&amp;Dashboard!$B$3,Alocacoes!$B$5:$B$204,"&lt;"&amp;Dashboard!$D$3+1,Alocacoes!$J$5:$J$204,"VÁLIDA"))))</x:f>
      </x:c>
      <x:c r="N144" s="19" t="str">
        <x:f>IF(A144="","",IF(AND(ISNUMBER(L144),ISNUMBER(M144)),L144-M144,""))</x:f>
      </x:c>
      <x:c r="O144" t="str">
        <x:f>IF(A144="","",IF(I144="Cancelada","CANCELADA",IF(I144="Concluída","CONCLUÍDA",IF(OR(COUNTIF($A$5:$A$204,A144)&lt;&gt;1,NOT(ISNUMBER(L144)),NOT(ISNUMBER(M144)),NOT(ISNUMBER(G144)),NOT(ISNUMBER(H144)),H144&lt;G144,OR(NOT(ISNUMBER(Dashboard!$B$3)),Dashboard!$B$3&lt;=0)),"REVISAR DADOS",IF(H144&lt;Dashboard!$B$3,"ATRASADA",IF(H144-Dashboard!$B$3&lt;=3,"VENCE EM 3 DIAS","NO PRAZO"))))))</x:f>
      </x:c>
      <x:c r="P144" s="13"/>
      <x:c r="Q144" s="13"/>
    </x:row>
    <x:row r="145">
      <x:c r="A145" s="13"/>
      <x:c r="B145" s="13"/>
      <x:c r="C145" s="13"/>
      <x:c r="D145" s="13"/>
      <x:c r="E145" s="13"/>
      <x:c r="F145" s="13"/>
      <x:c r="G145" s="17"/>
      <x:c r="H145" s="17"/>
      <x:c r="I145" s="13"/>
      <x:c r="J145" s="13"/>
      <x:c r="K145" s="18"/>
      <x:c r="L145" s="19" t="str">
        <x:f>IF(A145="","",IF(OR(I145="Concluída",I145="Cancelada"),0,IF(OR(NOT(ISNUMBER(J145)),J145&lt;0,NOT(ISNUMBER(K145)),K145&lt;0,K145&gt;1),"",J145*(1-K145))))</x:f>
      </x:c>
      <x:c r="M145" s="19" t="str">
        <x:f>IF(A145="","",IF(I145="Cancelada",0,IF(OR(OR(NOT(ISNUMBER(Dashboard!$B$3)),Dashboard!$B$3&lt;=0),COUNTIFS(Alocacoes!$C$5:$C$204,A145,Alocacoes!$J$5:$J$204,"REVISAR DADOS")&gt;0),"",SUMIFS(Alocacoes!$E$5:$E$204,Alocacoes!$C$5:$C$204,A145,Alocacoes!$B$5:$B$204,"&gt;="&amp;Dashboard!$B$3,Alocacoes!$B$5:$B$204,"&lt;"&amp;Dashboard!$D$3+1,Alocacoes!$J$5:$J$204,"VÁLIDA"))))</x:f>
      </x:c>
      <x:c r="N145" s="19" t="str">
        <x:f>IF(A145="","",IF(AND(ISNUMBER(L145),ISNUMBER(M145)),L145-M145,""))</x:f>
      </x:c>
      <x:c r="O145" t="str">
        <x:f>IF(A145="","",IF(I145="Cancelada","CANCELADA",IF(I145="Concluída","CONCLUÍDA",IF(OR(COUNTIF($A$5:$A$204,A145)&lt;&gt;1,NOT(ISNUMBER(L145)),NOT(ISNUMBER(M145)),NOT(ISNUMBER(G145)),NOT(ISNUMBER(H145)),H145&lt;G145,OR(NOT(ISNUMBER(Dashboard!$B$3)),Dashboard!$B$3&lt;=0)),"REVISAR DADOS",IF(H145&lt;Dashboard!$B$3,"ATRASADA",IF(H145-Dashboard!$B$3&lt;=3,"VENCE EM 3 DIAS","NO PRAZO"))))))</x:f>
      </x:c>
      <x:c r="P145" s="13"/>
      <x:c r="Q145" s="13"/>
    </x:row>
    <x:row r="146">
      <x:c r="A146" s="13"/>
      <x:c r="B146" s="13"/>
      <x:c r="C146" s="13"/>
      <x:c r="D146" s="13"/>
      <x:c r="E146" s="13"/>
      <x:c r="F146" s="13"/>
      <x:c r="G146" s="17"/>
      <x:c r="H146" s="17"/>
      <x:c r="I146" s="13"/>
      <x:c r="J146" s="13"/>
      <x:c r="K146" s="18"/>
      <x:c r="L146" s="19" t="str">
        <x:f>IF(A146="","",IF(OR(I146="Concluída",I146="Cancelada"),0,IF(OR(NOT(ISNUMBER(J146)),J146&lt;0,NOT(ISNUMBER(K146)),K146&lt;0,K146&gt;1),"",J146*(1-K146))))</x:f>
      </x:c>
      <x:c r="M146" s="19" t="str">
        <x:f>IF(A146="","",IF(I146="Cancelada",0,IF(OR(OR(NOT(ISNUMBER(Dashboard!$B$3)),Dashboard!$B$3&lt;=0),COUNTIFS(Alocacoes!$C$5:$C$204,A146,Alocacoes!$J$5:$J$204,"REVISAR DADOS")&gt;0),"",SUMIFS(Alocacoes!$E$5:$E$204,Alocacoes!$C$5:$C$204,A146,Alocacoes!$B$5:$B$204,"&gt;="&amp;Dashboard!$B$3,Alocacoes!$B$5:$B$204,"&lt;"&amp;Dashboard!$D$3+1,Alocacoes!$J$5:$J$204,"VÁLIDA"))))</x:f>
      </x:c>
      <x:c r="N146" s="19" t="str">
        <x:f>IF(A146="","",IF(AND(ISNUMBER(L146),ISNUMBER(M146)),L146-M146,""))</x:f>
      </x:c>
      <x:c r="O146" t="str">
        <x:f>IF(A146="","",IF(I146="Cancelada","CANCELADA",IF(I146="Concluída","CONCLUÍDA",IF(OR(COUNTIF($A$5:$A$204,A146)&lt;&gt;1,NOT(ISNUMBER(L146)),NOT(ISNUMBER(M146)),NOT(ISNUMBER(G146)),NOT(ISNUMBER(H146)),H146&lt;G146,OR(NOT(ISNUMBER(Dashboard!$B$3)),Dashboard!$B$3&lt;=0)),"REVISAR DADOS",IF(H146&lt;Dashboard!$B$3,"ATRASADA",IF(H146-Dashboard!$B$3&lt;=3,"VENCE EM 3 DIAS","NO PRAZO"))))))</x:f>
      </x:c>
      <x:c r="P146" s="13"/>
      <x:c r="Q146" s="13"/>
    </x:row>
    <x:row r="147">
      <x:c r="A147" s="13"/>
      <x:c r="B147" s="13"/>
      <x:c r="C147" s="13"/>
      <x:c r="D147" s="13"/>
      <x:c r="E147" s="13"/>
      <x:c r="F147" s="13"/>
      <x:c r="G147" s="17"/>
      <x:c r="H147" s="17"/>
      <x:c r="I147" s="13"/>
      <x:c r="J147" s="13"/>
      <x:c r="K147" s="18"/>
      <x:c r="L147" s="19" t="str">
        <x:f>IF(A147="","",IF(OR(I147="Concluída",I147="Cancelada"),0,IF(OR(NOT(ISNUMBER(J147)),J147&lt;0,NOT(ISNUMBER(K147)),K147&lt;0,K147&gt;1),"",J147*(1-K147))))</x:f>
      </x:c>
      <x:c r="M147" s="19" t="str">
        <x:f>IF(A147="","",IF(I147="Cancelada",0,IF(OR(OR(NOT(ISNUMBER(Dashboard!$B$3)),Dashboard!$B$3&lt;=0),COUNTIFS(Alocacoes!$C$5:$C$204,A147,Alocacoes!$J$5:$J$204,"REVISAR DADOS")&gt;0),"",SUMIFS(Alocacoes!$E$5:$E$204,Alocacoes!$C$5:$C$204,A147,Alocacoes!$B$5:$B$204,"&gt;="&amp;Dashboard!$B$3,Alocacoes!$B$5:$B$204,"&lt;"&amp;Dashboard!$D$3+1,Alocacoes!$J$5:$J$204,"VÁLIDA"))))</x:f>
      </x:c>
      <x:c r="N147" s="19" t="str">
        <x:f>IF(A147="","",IF(AND(ISNUMBER(L147),ISNUMBER(M147)),L147-M147,""))</x:f>
      </x:c>
      <x:c r="O147" t="str">
        <x:f>IF(A147="","",IF(I147="Cancelada","CANCELADA",IF(I147="Concluída","CONCLUÍDA",IF(OR(COUNTIF($A$5:$A$204,A147)&lt;&gt;1,NOT(ISNUMBER(L147)),NOT(ISNUMBER(M147)),NOT(ISNUMBER(G147)),NOT(ISNUMBER(H147)),H147&lt;G147,OR(NOT(ISNUMBER(Dashboard!$B$3)),Dashboard!$B$3&lt;=0)),"REVISAR DADOS",IF(H147&lt;Dashboard!$B$3,"ATRASADA",IF(H147-Dashboard!$B$3&lt;=3,"VENCE EM 3 DIAS","NO PRAZO"))))))</x:f>
      </x:c>
      <x:c r="P147" s="13"/>
      <x:c r="Q147" s="13"/>
    </x:row>
    <x:row r="148">
      <x:c r="A148" s="13"/>
      <x:c r="B148" s="13"/>
      <x:c r="C148" s="13"/>
      <x:c r="D148" s="13"/>
      <x:c r="E148" s="13"/>
      <x:c r="F148" s="13"/>
      <x:c r="G148" s="17"/>
      <x:c r="H148" s="17"/>
      <x:c r="I148" s="13"/>
      <x:c r="J148" s="13"/>
      <x:c r="K148" s="18"/>
      <x:c r="L148" s="19" t="str">
        <x:f>IF(A148="","",IF(OR(I148="Concluída",I148="Cancelada"),0,IF(OR(NOT(ISNUMBER(J148)),J148&lt;0,NOT(ISNUMBER(K148)),K148&lt;0,K148&gt;1),"",J148*(1-K148))))</x:f>
      </x:c>
      <x:c r="M148" s="19" t="str">
        <x:f>IF(A148="","",IF(I148="Cancelada",0,IF(OR(OR(NOT(ISNUMBER(Dashboard!$B$3)),Dashboard!$B$3&lt;=0),COUNTIFS(Alocacoes!$C$5:$C$204,A148,Alocacoes!$J$5:$J$204,"REVISAR DADOS")&gt;0),"",SUMIFS(Alocacoes!$E$5:$E$204,Alocacoes!$C$5:$C$204,A148,Alocacoes!$B$5:$B$204,"&gt;="&amp;Dashboard!$B$3,Alocacoes!$B$5:$B$204,"&lt;"&amp;Dashboard!$D$3+1,Alocacoes!$J$5:$J$204,"VÁLIDA"))))</x:f>
      </x:c>
      <x:c r="N148" s="19" t="str">
        <x:f>IF(A148="","",IF(AND(ISNUMBER(L148),ISNUMBER(M148)),L148-M148,""))</x:f>
      </x:c>
      <x:c r="O148" t="str">
        <x:f>IF(A148="","",IF(I148="Cancelada","CANCELADA",IF(I148="Concluída","CONCLUÍDA",IF(OR(COUNTIF($A$5:$A$204,A148)&lt;&gt;1,NOT(ISNUMBER(L148)),NOT(ISNUMBER(M148)),NOT(ISNUMBER(G148)),NOT(ISNUMBER(H148)),H148&lt;G148,OR(NOT(ISNUMBER(Dashboard!$B$3)),Dashboard!$B$3&lt;=0)),"REVISAR DADOS",IF(H148&lt;Dashboard!$B$3,"ATRASADA",IF(H148-Dashboard!$B$3&lt;=3,"VENCE EM 3 DIAS","NO PRAZO"))))))</x:f>
      </x:c>
      <x:c r="P148" s="13"/>
      <x:c r="Q148" s="13"/>
    </x:row>
    <x:row r="149">
      <x:c r="A149" s="13"/>
      <x:c r="B149" s="13"/>
      <x:c r="C149" s="13"/>
      <x:c r="D149" s="13"/>
      <x:c r="E149" s="13"/>
      <x:c r="F149" s="13"/>
      <x:c r="G149" s="17"/>
      <x:c r="H149" s="17"/>
      <x:c r="I149" s="13"/>
      <x:c r="J149" s="13"/>
      <x:c r="K149" s="18"/>
      <x:c r="L149" s="19" t="str">
        <x:f>IF(A149="","",IF(OR(I149="Concluída",I149="Cancelada"),0,IF(OR(NOT(ISNUMBER(J149)),J149&lt;0,NOT(ISNUMBER(K149)),K149&lt;0,K149&gt;1),"",J149*(1-K149))))</x:f>
      </x:c>
      <x:c r="M149" s="19" t="str">
        <x:f>IF(A149="","",IF(I149="Cancelada",0,IF(OR(OR(NOT(ISNUMBER(Dashboard!$B$3)),Dashboard!$B$3&lt;=0),COUNTIFS(Alocacoes!$C$5:$C$204,A149,Alocacoes!$J$5:$J$204,"REVISAR DADOS")&gt;0),"",SUMIFS(Alocacoes!$E$5:$E$204,Alocacoes!$C$5:$C$204,A149,Alocacoes!$B$5:$B$204,"&gt;="&amp;Dashboard!$B$3,Alocacoes!$B$5:$B$204,"&lt;"&amp;Dashboard!$D$3+1,Alocacoes!$J$5:$J$204,"VÁLIDA"))))</x:f>
      </x:c>
      <x:c r="N149" s="19" t="str">
        <x:f>IF(A149="","",IF(AND(ISNUMBER(L149),ISNUMBER(M149)),L149-M149,""))</x:f>
      </x:c>
      <x:c r="O149" t="str">
        <x:f>IF(A149="","",IF(I149="Cancelada","CANCELADA",IF(I149="Concluída","CONCLUÍDA",IF(OR(COUNTIF($A$5:$A$204,A149)&lt;&gt;1,NOT(ISNUMBER(L149)),NOT(ISNUMBER(M149)),NOT(ISNUMBER(G149)),NOT(ISNUMBER(H149)),H149&lt;G149,OR(NOT(ISNUMBER(Dashboard!$B$3)),Dashboard!$B$3&lt;=0)),"REVISAR DADOS",IF(H149&lt;Dashboard!$B$3,"ATRASADA",IF(H149-Dashboard!$B$3&lt;=3,"VENCE EM 3 DIAS","NO PRAZO"))))))</x:f>
      </x:c>
      <x:c r="P149" s="13"/>
      <x:c r="Q149" s="13"/>
    </x:row>
    <x:row r="150">
      <x:c r="A150" s="13"/>
      <x:c r="B150" s="13"/>
      <x:c r="C150" s="13"/>
      <x:c r="D150" s="13"/>
      <x:c r="E150" s="13"/>
      <x:c r="F150" s="13"/>
      <x:c r="G150" s="17"/>
      <x:c r="H150" s="17"/>
      <x:c r="I150" s="13"/>
      <x:c r="J150" s="13"/>
      <x:c r="K150" s="18"/>
      <x:c r="L150" s="19" t="str">
        <x:f>IF(A150="","",IF(OR(I150="Concluída",I150="Cancelada"),0,IF(OR(NOT(ISNUMBER(J150)),J150&lt;0,NOT(ISNUMBER(K150)),K150&lt;0,K150&gt;1),"",J150*(1-K150))))</x:f>
      </x:c>
      <x:c r="M150" s="19" t="str">
        <x:f>IF(A150="","",IF(I150="Cancelada",0,IF(OR(OR(NOT(ISNUMBER(Dashboard!$B$3)),Dashboard!$B$3&lt;=0),COUNTIFS(Alocacoes!$C$5:$C$204,A150,Alocacoes!$J$5:$J$204,"REVISAR DADOS")&gt;0),"",SUMIFS(Alocacoes!$E$5:$E$204,Alocacoes!$C$5:$C$204,A150,Alocacoes!$B$5:$B$204,"&gt;="&amp;Dashboard!$B$3,Alocacoes!$B$5:$B$204,"&lt;"&amp;Dashboard!$D$3+1,Alocacoes!$J$5:$J$204,"VÁLIDA"))))</x:f>
      </x:c>
      <x:c r="N150" s="19" t="str">
        <x:f>IF(A150="","",IF(AND(ISNUMBER(L150),ISNUMBER(M150)),L150-M150,""))</x:f>
      </x:c>
      <x:c r="O150" t="str">
        <x:f>IF(A150="","",IF(I150="Cancelada","CANCELADA",IF(I150="Concluída","CONCLUÍDA",IF(OR(COUNTIF($A$5:$A$204,A150)&lt;&gt;1,NOT(ISNUMBER(L150)),NOT(ISNUMBER(M150)),NOT(ISNUMBER(G150)),NOT(ISNUMBER(H150)),H150&lt;G150,OR(NOT(ISNUMBER(Dashboard!$B$3)),Dashboard!$B$3&lt;=0)),"REVISAR DADOS",IF(H150&lt;Dashboard!$B$3,"ATRASADA",IF(H150-Dashboard!$B$3&lt;=3,"VENCE EM 3 DIAS","NO PRAZO"))))))</x:f>
      </x:c>
      <x:c r="P150" s="13"/>
      <x:c r="Q150" s="13"/>
    </x:row>
    <x:row r="151">
      <x:c r="A151" s="13"/>
      <x:c r="B151" s="13"/>
      <x:c r="C151" s="13"/>
      <x:c r="D151" s="13"/>
      <x:c r="E151" s="13"/>
      <x:c r="F151" s="13"/>
      <x:c r="G151" s="17"/>
      <x:c r="H151" s="17"/>
      <x:c r="I151" s="13"/>
      <x:c r="J151" s="13"/>
      <x:c r="K151" s="18"/>
      <x:c r="L151" s="19" t="str">
        <x:f>IF(A151="","",IF(OR(I151="Concluída",I151="Cancelada"),0,IF(OR(NOT(ISNUMBER(J151)),J151&lt;0,NOT(ISNUMBER(K151)),K151&lt;0,K151&gt;1),"",J151*(1-K151))))</x:f>
      </x:c>
      <x:c r="M151" s="19" t="str">
        <x:f>IF(A151="","",IF(I151="Cancelada",0,IF(OR(OR(NOT(ISNUMBER(Dashboard!$B$3)),Dashboard!$B$3&lt;=0),COUNTIFS(Alocacoes!$C$5:$C$204,A151,Alocacoes!$J$5:$J$204,"REVISAR DADOS")&gt;0),"",SUMIFS(Alocacoes!$E$5:$E$204,Alocacoes!$C$5:$C$204,A151,Alocacoes!$B$5:$B$204,"&gt;="&amp;Dashboard!$B$3,Alocacoes!$B$5:$B$204,"&lt;"&amp;Dashboard!$D$3+1,Alocacoes!$J$5:$J$204,"VÁLIDA"))))</x:f>
      </x:c>
      <x:c r="N151" s="19" t="str">
        <x:f>IF(A151="","",IF(AND(ISNUMBER(L151),ISNUMBER(M151)),L151-M151,""))</x:f>
      </x:c>
      <x:c r="O151" t="str">
        <x:f>IF(A151="","",IF(I151="Cancelada","CANCELADA",IF(I151="Concluída","CONCLUÍDA",IF(OR(COUNTIF($A$5:$A$204,A151)&lt;&gt;1,NOT(ISNUMBER(L151)),NOT(ISNUMBER(M151)),NOT(ISNUMBER(G151)),NOT(ISNUMBER(H151)),H151&lt;G151,OR(NOT(ISNUMBER(Dashboard!$B$3)),Dashboard!$B$3&lt;=0)),"REVISAR DADOS",IF(H151&lt;Dashboard!$B$3,"ATRASADA",IF(H151-Dashboard!$B$3&lt;=3,"VENCE EM 3 DIAS","NO PRAZO"))))))</x:f>
      </x:c>
      <x:c r="P151" s="13"/>
      <x:c r="Q151" s="13"/>
    </x:row>
    <x:row r="152">
      <x:c r="A152" s="13"/>
      <x:c r="B152" s="13"/>
      <x:c r="C152" s="13"/>
      <x:c r="D152" s="13"/>
      <x:c r="E152" s="13"/>
      <x:c r="F152" s="13"/>
      <x:c r="G152" s="17"/>
      <x:c r="H152" s="17"/>
      <x:c r="I152" s="13"/>
      <x:c r="J152" s="13"/>
      <x:c r="K152" s="18"/>
      <x:c r="L152" s="19" t="str">
        <x:f>IF(A152="","",IF(OR(I152="Concluída",I152="Cancelada"),0,IF(OR(NOT(ISNUMBER(J152)),J152&lt;0,NOT(ISNUMBER(K152)),K152&lt;0,K152&gt;1),"",J152*(1-K152))))</x:f>
      </x:c>
      <x:c r="M152" s="19" t="str">
        <x:f>IF(A152="","",IF(I152="Cancelada",0,IF(OR(OR(NOT(ISNUMBER(Dashboard!$B$3)),Dashboard!$B$3&lt;=0),COUNTIFS(Alocacoes!$C$5:$C$204,A152,Alocacoes!$J$5:$J$204,"REVISAR DADOS")&gt;0),"",SUMIFS(Alocacoes!$E$5:$E$204,Alocacoes!$C$5:$C$204,A152,Alocacoes!$B$5:$B$204,"&gt;="&amp;Dashboard!$B$3,Alocacoes!$B$5:$B$204,"&lt;"&amp;Dashboard!$D$3+1,Alocacoes!$J$5:$J$204,"VÁLIDA"))))</x:f>
      </x:c>
      <x:c r="N152" s="19" t="str">
        <x:f>IF(A152="","",IF(AND(ISNUMBER(L152),ISNUMBER(M152)),L152-M152,""))</x:f>
      </x:c>
      <x:c r="O152" t="str">
        <x:f>IF(A152="","",IF(I152="Cancelada","CANCELADA",IF(I152="Concluída","CONCLUÍDA",IF(OR(COUNTIF($A$5:$A$204,A152)&lt;&gt;1,NOT(ISNUMBER(L152)),NOT(ISNUMBER(M152)),NOT(ISNUMBER(G152)),NOT(ISNUMBER(H152)),H152&lt;G152,OR(NOT(ISNUMBER(Dashboard!$B$3)),Dashboard!$B$3&lt;=0)),"REVISAR DADOS",IF(H152&lt;Dashboard!$B$3,"ATRASADA",IF(H152-Dashboard!$B$3&lt;=3,"VENCE EM 3 DIAS","NO PRAZO"))))))</x:f>
      </x:c>
      <x:c r="P152" s="13"/>
      <x:c r="Q152" s="13"/>
    </x:row>
    <x:row r="153">
      <x:c r="A153" s="13"/>
      <x:c r="B153" s="13"/>
      <x:c r="C153" s="13"/>
      <x:c r="D153" s="13"/>
      <x:c r="E153" s="13"/>
      <x:c r="F153" s="13"/>
      <x:c r="G153" s="17"/>
      <x:c r="H153" s="17"/>
      <x:c r="I153" s="13"/>
      <x:c r="J153" s="13"/>
      <x:c r="K153" s="18"/>
      <x:c r="L153" s="19" t="str">
        <x:f>IF(A153="","",IF(OR(I153="Concluída",I153="Cancelada"),0,IF(OR(NOT(ISNUMBER(J153)),J153&lt;0,NOT(ISNUMBER(K153)),K153&lt;0,K153&gt;1),"",J153*(1-K153))))</x:f>
      </x:c>
      <x:c r="M153" s="19" t="str">
        <x:f>IF(A153="","",IF(I153="Cancelada",0,IF(OR(OR(NOT(ISNUMBER(Dashboard!$B$3)),Dashboard!$B$3&lt;=0),COUNTIFS(Alocacoes!$C$5:$C$204,A153,Alocacoes!$J$5:$J$204,"REVISAR DADOS")&gt;0),"",SUMIFS(Alocacoes!$E$5:$E$204,Alocacoes!$C$5:$C$204,A153,Alocacoes!$B$5:$B$204,"&gt;="&amp;Dashboard!$B$3,Alocacoes!$B$5:$B$204,"&lt;"&amp;Dashboard!$D$3+1,Alocacoes!$J$5:$J$204,"VÁLIDA"))))</x:f>
      </x:c>
      <x:c r="N153" s="19" t="str">
        <x:f>IF(A153="","",IF(AND(ISNUMBER(L153),ISNUMBER(M153)),L153-M153,""))</x:f>
      </x:c>
      <x:c r="O153" t="str">
        <x:f>IF(A153="","",IF(I153="Cancelada","CANCELADA",IF(I153="Concluída","CONCLUÍDA",IF(OR(COUNTIF($A$5:$A$204,A153)&lt;&gt;1,NOT(ISNUMBER(L153)),NOT(ISNUMBER(M153)),NOT(ISNUMBER(G153)),NOT(ISNUMBER(H153)),H153&lt;G153,OR(NOT(ISNUMBER(Dashboard!$B$3)),Dashboard!$B$3&lt;=0)),"REVISAR DADOS",IF(H153&lt;Dashboard!$B$3,"ATRASADA",IF(H153-Dashboard!$B$3&lt;=3,"VENCE EM 3 DIAS","NO PRAZO"))))))</x:f>
      </x:c>
      <x:c r="P153" s="13"/>
      <x:c r="Q153" s="13"/>
    </x:row>
    <x:row r="154">
      <x:c r="A154" s="13"/>
      <x:c r="B154" s="13"/>
      <x:c r="C154" s="13"/>
      <x:c r="D154" s="13"/>
      <x:c r="E154" s="13"/>
      <x:c r="F154" s="13"/>
      <x:c r="G154" s="17"/>
      <x:c r="H154" s="17"/>
      <x:c r="I154" s="13"/>
      <x:c r="J154" s="13"/>
      <x:c r="K154" s="18"/>
      <x:c r="L154" s="19" t="str">
        <x:f>IF(A154="","",IF(OR(I154="Concluída",I154="Cancelada"),0,IF(OR(NOT(ISNUMBER(J154)),J154&lt;0,NOT(ISNUMBER(K154)),K154&lt;0,K154&gt;1),"",J154*(1-K154))))</x:f>
      </x:c>
      <x:c r="M154" s="19" t="str">
        <x:f>IF(A154="","",IF(I154="Cancelada",0,IF(OR(OR(NOT(ISNUMBER(Dashboard!$B$3)),Dashboard!$B$3&lt;=0),COUNTIFS(Alocacoes!$C$5:$C$204,A154,Alocacoes!$J$5:$J$204,"REVISAR DADOS")&gt;0),"",SUMIFS(Alocacoes!$E$5:$E$204,Alocacoes!$C$5:$C$204,A154,Alocacoes!$B$5:$B$204,"&gt;="&amp;Dashboard!$B$3,Alocacoes!$B$5:$B$204,"&lt;"&amp;Dashboard!$D$3+1,Alocacoes!$J$5:$J$204,"VÁLIDA"))))</x:f>
      </x:c>
      <x:c r="N154" s="19" t="str">
        <x:f>IF(A154="","",IF(AND(ISNUMBER(L154),ISNUMBER(M154)),L154-M154,""))</x:f>
      </x:c>
      <x:c r="O154" t="str">
        <x:f>IF(A154="","",IF(I154="Cancelada","CANCELADA",IF(I154="Concluída","CONCLUÍDA",IF(OR(COUNTIF($A$5:$A$204,A154)&lt;&gt;1,NOT(ISNUMBER(L154)),NOT(ISNUMBER(M154)),NOT(ISNUMBER(G154)),NOT(ISNUMBER(H154)),H154&lt;G154,OR(NOT(ISNUMBER(Dashboard!$B$3)),Dashboard!$B$3&lt;=0)),"REVISAR DADOS",IF(H154&lt;Dashboard!$B$3,"ATRASADA",IF(H154-Dashboard!$B$3&lt;=3,"VENCE EM 3 DIAS","NO PRAZO"))))))</x:f>
      </x:c>
      <x:c r="P154" s="13"/>
      <x:c r="Q154" s="13"/>
    </x:row>
    <x:row r="155">
      <x:c r="A155" s="13"/>
      <x:c r="B155" s="13"/>
      <x:c r="C155" s="13"/>
      <x:c r="D155" s="13"/>
      <x:c r="E155" s="13"/>
      <x:c r="F155" s="13"/>
      <x:c r="G155" s="17"/>
      <x:c r="H155" s="17"/>
      <x:c r="I155" s="13"/>
      <x:c r="J155" s="13"/>
      <x:c r="K155" s="18"/>
      <x:c r="L155" s="19" t="str">
        <x:f>IF(A155="","",IF(OR(I155="Concluída",I155="Cancelada"),0,IF(OR(NOT(ISNUMBER(J155)),J155&lt;0,NOT(ISNUMBER(K155)),K155&lt;0,K155&gt;1),"",J155*(1-K155))))</x:f>
      </x:c>
      <x:c r="M155" s="19" t="str">
        <x:f>IF(A155="","",IF(I155="Cancelada",0,IF(OR(OR(NOT(ISNUMBER(Dashboard!$B$3)),Dashboard!$B$3&lt;=0),COUNTIFS(Alocacoes!$C$5:$C$204,A155,Alocacoes!$J$5:$J$204,"REVISAR DADOS")&gt;0),"",SUMIFS(Alocacoes!$E$5:$E$204,Alocacoes!$C$5:$C$204,A155,Alocacoes!$B$5:$B$204,"&gt;="&amp;Dashboard!$B$3,Alocacoes!$B$5:$B$204,"&lt;"&amp;Dashboard!$D$3+1,Alocacoes!$J$5:$J$204,"VÁLIDA"))))</x:f>
      </x:c>
      <x:c r="N155" s="19" t="str">
        <x:f>IF(A155="","",IF(AND(ISNUMBER(L155),ISNUMBER(M155)),L155-M155,""))</x:f>
      </x:c>
      <x:c r="O155" t="str">
        <x:f>IF(A155="","",IF(I155="Cancelada","CANCELADA",IF(I155="Concluída","CONCLUÍDA",IF(OR(COUNTIF($A$5:$A$204,A155)&lt;&gt;1,NOT(ISNUMBER(L155)),NOT(ISNUMBER(M155)),NOT(ISNUMBER(G155)),NOT(ISNUMBER(H155)),H155&lt;G155,OR(NOT(ISNUMBER(Dashboard!$B$3)),Dashboard!$B$3&lt;=0)),"REVISAR DADOS",IF(H155&lt;Dashboard!$B$3,"ATRASADA",IF(H155-Dashboard!$B$3&lt;=3,"VENCE EM 3 DIAS","NO PRAZO"))))))</x:f>
      </x:c>
      <x:c r="P155" s="13"/>
      <x:c r="Q155" s="13"/>
    </x:row>
    <x:row r="156">
      <x:c r="A156" s="13"/>
      <x:c r="B156" s="13"/>
      <x:c r="C156" s="13"/>
      <x:c r="D156" s="13"/>
      <x:c r="E156" s="13"/>
      <x:c r="F156" s="13"/>
      <x:c r="G156" s="17"/>
      <x:c r="H156" s="17"/>
      <x:c r="I156" s="13"/>
      <x:c r="J156" s="13"/>
      <x:c r="K156" s="18"/>
      <x:c r="L156" s="19" t="str">
        <x:f>IF(A156="","",IF(OR(I156="Concluída",I156="Cancelada"),0,IF(OR(NOT(ISNUMBER(J156)),J156&lt;0,NOT(ISNUMBER(K156)),K156&lt;0,K156&gt;1),"",J156*(1-K156))))</x:f>
      </x:c>
      <x:c r="M156" s="19" t="str">
        <x:f>IF(A156="","",IF(I156="Cancelada",0,IF(OR(OR(NOT(ISNUMBER(Dashboard!$B$3)),Dashboard!$B$3&lt;=0),COUNTIFS(Alocacoes!$C$5:$C$204,A156,Alocacoes!$J$5:$J$204,"REVISAR DADOS")&gt;0),"",SUMIFS(Alocacoes!$E$5:$E$204,Alocacoes!$C$5:$C$204,A156,Alocacoes!$B$5:$B$204,"&gt;="&amp;Dashboard!$B$3,Alocacoes!$B$5:$B$204,"&lt;"&amp;Dashboard!$D$3+1,Alocacoes!$J$5:$J$204,"VÁLIDA"))))</x:f>
      </x:c>
      <x:c r="N156" s="19" t="str">
        <x:f>IF(A156="","",IF(AND(ISNUMBER(L156),ISNUMBER(M156)),L156-M156,""))</x:f>
      </x:c>
      <x:c r="O156" t="str">
        <x:f>IF(A156="","",IF(I156="Cancelada","CANCELADA",IF(I156="Concluída","CONCLUÍDA",IF(OR(COUNTIF($A$5:$A$204,A156)&lt;&gt;1,NOT(ISNUMBER(L156)),NOT(ISNUMBER(M156)),NOT(ISNUMBER(G156)),NOT(ISNUMBER(H156)),H156&lt;G156,OR(NOT(ISNUMBER(Dashboard!$B$3)),Dashboard!$B$3&lt;=0)),"REVISAR DADOS",IF(H156&lt;Dashboard!$B$3,"ATRASADA",IF(H156-Dashboard!$B$3&lt;=3,"VENCE EM 3 DIAS","NO PRAZO"))))))</x:f>
      </x:c>
      <x:c r="P156" s="13"/>
      <x:c r="Q156" s="13"/>
    </x:row>
    <x:row r="157">
      <x:c r="A157" s="13"/>
      <x:c r="B157" s="13"/>
      <x:c r="C157" s="13"/>
      <x:c r="D157" s="13"/>
      <x:c r="E157" s="13"/>
      <x:c r="F157" s="13"/>
      <x:c r="G157" s="17"/>
      <x:c r="H157" s="17"/>
      <x:c r="I157" s="13"/>
      <x:c r="J157" s="13"/>
      <x:c r="K157" s="18"/>
      <x:c r="L157" s="19" t="str">
        <x:f>IF(A157="","",IF(OR(I157="Concluída",I157="Cancelada"),0,IF(OR(NOT(ISNUMBER(J157)),J157&lt;0,NOT(ISNUMBER(K157)),K157&lt;0,K157&gt;1),"",J157*(1-K157))))</x:f>
      </x:c>
      <x:c r="M157" s="19" t="str">
        <x:f>IF(A157="","",IF(I157="Cancelada",0,IF(OR(OR(NOT(ISNUMBER(Dashboard!$B$3)),Dashboard!$B$3&lt;=0),COUNTIFS(Alocacoes!$C$5:$C$204,A157,Alocacoes!$J$5:$J$204,"REVISAR DADOS")&gt;0),"",SUMIFS(Alocacoes!$E$5:$E$204,Alocacoes!$C$5:$C$204,A157,Alocacoes!$B$5:$B$204,"&gt;="&amp;Dashboard!$B$3,Alocacoes!$B$5:$B$204,"&lt;"&amp;Dashboard!$D$3+1,Alocacoes!$J$5:$J$204,"VÁLIDA"))))</x:f>
      </x:c>
      <x:c r="N157" s="19" t="str">
        <x:f>IF(A157="","",IF(AND(ISNUMBER(L157),ISNUMBER(M157)),L157-M157,""))</x:f>
      </x:c>
      <x:c r="O157" t="str">
        <x:f>IF(A157="","",IF(I157="Cancelada","CANCELADA",IF(I157="Concluída","CONCLUÍDA",IF(OR(COUNTIF($A$5:$A$204,A157)&lt;&gt;1,NOT(ISNUMBER(L157)),NOT(ISNUMBER(M157)),NOT(ISNUMBER(G157)),NOT(ISNUMBER(H157)),H157&lt;G157,OR(NOT(ISNUMBER(Dashboard!$B$3)),Dashboard!$B$3&lt;=0)),"REVISAR DADOS",IF(H157&lt;Dashboard!$B$3,"ATRASADA",IF(H157-Dashboard!$B$3&lt;=3,"VENCE EM 3 DIAS","NO PRAZO"))))))</x:f>
      </x:c>
      <x:c r="P157" s="13"/>
      <x:c r="Q157" s="13"/>
    </x:row>
    <x:row r="158">
      <x:c r="A158" s="13"/>
      <x:c r="B158" s="13"/>
      <x:c r="C158" s="13"/>
      <x:c r="D158" s="13"/>
      <x:c r="E158" s="13"/>
      <x:c r="F158" s="13"/>
      <x:c r="G158" s="17"/>
      <x:c r="H158" s="17"/>
      <x:c r="I158" s="13"/>
      <x:c r="J158" s="13"/>
      <x:c r="K158" s="18"/>
      <x:c r="L158" s="19" t="str">
        <x:f>IF(A158="","",IF(OR(I158="Concluída",I158="Cancelada"),0,IF(OR(NOT(ISNUMBER(J158)),J158&lt;0,NOT(ISNUMBER(K158)),K158&lt;0,K158&gt;1),"",J158*(1-K158))))</x:f>
      </x:c>
      <x:c r="M158" s="19" t="str">
        <x:f>IF(A158="","",IF(I158="Cancelada",0,IF(OR(OR(NOT(ISNUMBER(Dashboard!$B$3)),Dashboard!$B$3&lt;=0),COUNTIFS(Alocacoes!$C$5:$C$204,A158,Alocacoes!$J$5:$J$204,"REVISAR DADOS")&gt;0),"",SUMIFS(Alocacoes!$E$5:$E$204,Alocacoes!$C$5:$C$204,A158,Alocacoes!$B$5:$B$204,"&gt;="&amp;Dashboard!$B$3,Alocacoes!$B$5:$B$204,"&lt;"&amp;Dashboard!$D$3+1,Alocacoes!$J$5:$J$204,"VÁLIDA"))))</x:f>
      </x:c>
      <x:c r="N158" s="19" t="str">
        <x:f>IF(A158="","",IF(AND(ISNUMBER(L158),ISNUMBER(M158)),L158-M158,""))</x:f>
      </x:c>
      <x:c r="O158" t="str">
        <x:f>IF(A158="","",IF(I158="Cancelada","CANCELADA",IF(I158="Concluída","CONCLUÍDA",IF(OR(COUNTIF($A$5:$A$204,A158)&lt;&gt;1,NOT(ISNUMBER(L158)),NOT(ISNUMBER(M158)),NOT(ISNUMBER(G158)),NOT(ISNUMBER(H158)),H158&lt;G158,OR(NOT(ISNUMBER(Dashboard!$B$3)),Dashboard!$B$3&lt;=0)),"REVISAR DADOS",IF(H158&lt;Dashboard!$B$3,"ATRASADA",IF(H158-Dashboard!$B$3&lt;=3,"VENCE EM 3 DIAS","NO PRAZO"))))))</x:f>
      </x:c>
      <x:c r="P158" s="13"/>
      <x:c r="Q158" s="13"/>
    </x:row>
    <x:row r="159">
      <x:c r="A159" s="13"/>
      <x:c r="B159" s="13"/>
      <x:c r="C159" s="13"/>
      <x:c r="D159" s="13"/>
      <x:c r="E159" s="13"/>
      <x:c r="F159" s="13"/>
      <x:c r="G159" s="17"/>
      <x:c r="H159" s="17"/>
      <x:c r="I159" s="13"/>
      <x:c r="J159" s="13"/>
      <x:c r="K159" s="18"/>
      <x:c r="L159" s="19" t="str">
        <x:f>IF(A159="","",IF(OR(I159="Concluída",I159="Cancelada"),0,IF(OR(NOT(ISNUMBER(J159)),J159&lt;0,NOT(ISNUMBER(K159)),K159&lt;0,K159&gt;1),"",J159*(1-K159))))</x:f>
      </x:c>
      <x:c r="M159" s="19" t="str">
        <x:f>IF(A159="","",IF(I159="Cancelada",0,IF(OR(OR(NOT(ISNUMBER(Dashboard!$B$3)),Dashboard!$B$3&lt;=0),COUNTIFS(Alocacoes!$C$5:$C$204,A159,Alocacoes!$J$5:$J$204,"REVISAR DADOS")&gt;0),"",SUMIFS(Alocacoes!$E$5:$E$204,Alocacoes!$C$5:$C$204,A159,Alocacoes!$B$5:$B$204,"&gt;="&amp;Dashboard!$B$3,Alocacoes!$B$5:$B$204,"&lt;"&amp;Dashboard!$D$3+1,Alocacoes!$J$5:$J$204,"VÁLIDA"))))</x:f>
      </x:c>
      <x:c r="N159" s="19" t="str">
        <x:f>IF(A159="","",IF(AND(ISNUMBER(L159),ISNUMBER(M159)),L159-M159,""))</x:f>
      </x:c>
      <x:c r="O159" t="str">
        <x:f>IF(A159="","",IF(I159="Cancelada","CANCELADA",IF(I159="Concluída","CONCLUÍDA",IF(OR(COUNTIF($A$5:$A$204,A159)&lt;&gt;1,NOT(ISNUMBER(L159)),NOT(ISNUMBER(M159)),NOT(ISNUMBER(G159)),NOT(ISNUMBER(H159)),H159&lt;G159,OR(NOT(ISNUMBER(Dashboard!$B$3)),Dashboard!$B$3&lt;=0)),"REVISAR DADOS",IF(H159&lt;Dashboard!$B$3,"ATRASADA",IF(H159-Dashboard!$B$3&lt;=3,"VENCE EM 3 DIAS","NO PRAZO"))))))</x:f>
      </x:c>
      <x:c r="P159" s="13"/>
      <x:c r="Q159" s="13"/>
    </x:row>
    <x:row r="160">
      <x:c r="A160" s="13"/>
      <x:c r="B160" s="13"/>
      <x:c r="C160" s="13"/>
      <x:c r="D160" s="13"/>
      <x:c r="E160" s="13"/>
      <x:c r="F160" s="13"/>
      <x:c r="G160" s="17"/>
      <x:c r="H160" s="17"/>
      <x:c r="I160" s="13"/>
      <x:c r="J160" s="13"/>
      <x:c r="K160" s="18"/>
      <x:c r="L160" s="19" t="str">
        <x:f>IF(A160="","",IF(OR(I160="Concluída",I160="Cancelada"),0,IF(OR(NOT(ISNUMBER(J160)),J160&lt;0,NOT(ISNUMBER(K160)),K160&lt;0,K160&gt;1),"",J160*(1-K160))))</x:f>
      </x:c>
      <x:c r="M160" s="19" t="str">
        <x:f>IF(A160="","",IF(I160="Cancelada",0,IF(OR(OR(NOT(ISNUMBER(Dashboard!$B$3)),Dashboard!$B$3&lt;=0),COUNTIFS(Alocacoes!$C$5:$C$204,A160,Alocacoes!$J$5:$J$204,"REVISAR DADOS")&gt;0),"",SUMIFS(Alocacoes!$E$5:$E$204,Alocacoes!$C$5:$C$204,A160,Alocacoes!$B$5:$B$204,"&gt;="&amp;Dashboard!$B$3,Alocacoes!$B$5:$B$204,"&lt;"&amp;Dashboard!$D$3+1,Alocacoes!$J$5:$J$204,"VÁLIDA"))))</x:f>
      </x:c>
      <x:c r="N160" s="19" t="str">
        <x:f>IF(A160="","",IF(AND(ISNUMBER(L160),ISNUMBER(M160)),L160-M160,""))</x:f>
      </x:c>
      <x:c r="O160" t="str">
        <x:f>IF(A160="","",IF(I160="Cancelada","CANCELADA",IF(I160="Concluída","CONCLUÍDA",IF(OR(COUNTIF($A$5:$A$204,A160)&lt;&gt;1,NOT(ISNUMBER(L160)),NOT(ISNUMBER(M160)),NOT(ISNUMBER(G160)),NOT(ISNUMBER(H160)),H160&lt;G160,OR(NOT(ISNUMBER(Dashboard!$B$3)),Dashboard!$B$3&lt;=0)),"REVISAR DADOS",IF(H160&lt;Dashboard!$B$3,"ATRASADA",IF(H160-Dashboard!$B$3&lt;=3,"VENCE EM 3 DIAS","NO PRAZO"))))))</x:f>
      </x:c>
      <x:c r="P160" s="13"/>
      <x:c r="Q160" s="13"/>
    </x:row>
    <x:row r="161">
      <x:c r="A161" s="13"/>
      <x:c r="B161" s="13"/>
      <x:c r="C161" s="13"/>
      <x:c r="D161" s="13"/>
      <x:c r="E161" s="13"/>
      <x:c r="F161" s="13"/>
      <x:c r="G161" s="17"/>
      <x:c r="H161" s="17"/>
      <x:c r="I161" s="13"/>
      <x:c r="J161" s="13"/>
      <x:c r="K161" s="18"/>
      <x:c r="L161" s="19" t="str">
        <x:f>IF(A161="","",IF(OR(I161="Concluída",I161="Cancelada"),0,IF(OR(NOT(ISNUMBER(J161)),J161&lt;0,NOT(ISNUMBER(K161)),K161&lt;0,K161&gt;1),"",J161*(1-K161))))</x:f>
      </x:c>
      <x:c r="M161" s="19" t="str">
        <x:f>IF(A161="","",IF(I161="Cancelada",0,IF(OR(OR(NOT(ISNUMBER(Dashboard!$B$3)),Dashboard!$B$3&lt;=0),COUNTIFS(Alocacoes!$C$5:$C$204,A161,Alocacoes!$J$5:$J$204,"REVISAR DADOS")&gt;0),"",SUMIFS(Alocacoes!$E$5:$E$204,Alocacoes!$C$5:$C$204,A161,Alocacoes!$B$5:$B$204,"&gt;="&amp;Dashboard!$B$3,Alocacoes!$B$5:$B$204,"&lt;"&amp;Dashboard!$D$3+1,Alocacoes!$J$5:$J$204,"VÁLIDA"))))</x:f>
      </x:c>
      <x:c r="N161" s="19" t="str">
        <x:f>IF(A161="","",IF(AND(ISNUMBER(L161),ISNUMBER(M161)),L161-M161,""))</x:f>
      </x:c>
      <x:c r="O161" t="str">
        <x:f>IF(A161="","",IF(I161="Cancelada","CANCELADA",IF(I161="Concluída","CONCLUÍDA",IF(OR(COUNTIF($A$5:$A$204,A161)&lt;&gt;1,NOT(ISNUMBER(L161)),NOT(ISNUMBER(M161)),NOT(ISNUMBER(G161)),NOT(ISNUMBER(H161)),H161&lt;G161,OR(NOT(ISNUMBER(Dashboard!$B$3)),Dashboard!$B$3&lt;=0)),"REVISAR DADOS",IF(H161&lt;Dashboard!$B$3,"ATRASADA",IF(H161-Dashboard!$B$3&lt;=3,"VENCE EM 3 DIAS","NO PRAZO"))))))</x:f>
      </x:c>
      <x:c r="P161" s="13"/>
      <x:c r="Q161" s="13"/>
    </x:row>
    <x:row r="162">
      <x:c r="A162" s="13"/>
      <x:c r="B162" s="13"/>
      <x:c r="C162" s="13"/>
      <x:c r="D162" s="13"/>
      <x:c r="E162" s="13"/>
      <x:c r="F162" s="13"/>
      <x:c r="G162" s="17"/>
      <x:c r="H162" s="17"/>
      <x:c r="I162" s="13"/>
      <x:c r="J162" s="13"/>
      <x:c r="K162" s="18"/>
      <x:c r="L162" s="19" t="str">
        <x:f>IF(A162="","",IF(OR(I162="Concluída",I162="Cancelada"),0,IF(OR(NOT(ISNUMBER(J162)),J162&lt;0,NOT(ISNUMBER(K162)),K162&lt;0,K162&gt;1),"",J162*(1-K162))))</x:f>
      </x:c>
      <x:c r="M162" s="19" t="str">
        <x:f>IF(A162="","",IF(I162="Cancelada",0,IF(OR(OR(NOT(ISNUMBER(Dashboard!$B$3)),Dashboard!$B$3&lt;=0),COUNTIFS(Alocacoes!$C$5:$C$204,A162,Alocacoes!$J$5:$J$204,"REVISAR DADOS")&gt;0),"",SUMIFS(Alocacoes!$E$5:$E$204,Alocacoes!$C$5:$C$204,A162,Alocacoes!$B$5:$B$204,"&gt;="&amp;Dashboard!$B$3,Alocacoes!$B$5:$B$204,"&lt;"&amp;Dashboard!$D$3+1,Alocacoes!$J$5:$J$204,"VÁLIDA"))))</x:f>
      </x:c>
      <x:c r="N162" s="19" t="str">
        <x:f>IF(A162="","",IF(AND(ISNUMBER(L162),ISNUMBER(M162)),L162-M162,""))</x:f>
      </x:c>
      <x:c r="O162" t="str">
        <x:f>IF(A162="","",IF(I162="Cancelada","CANCELADA",IF(I162="Concluída","CONCLUÍDA",IF(OR(COUNTIF($A$5:$A$204,A162)&lt;&gt;1,NOT(ISNUMBER(L162)),NOT(ISNUMBER(M162)),NOT(ISNUMBER(G162)),NOT(ISNUMBER(H162)),H162&lt;G162,OR(NOT(ISNUMBER(Dashboard!$B$3)),Dashboard!$B$3&lt;=0)),"REVISAR DADOS",IF(H162&lt;Dashboard!$B$3,"ATRASADA",IF(H162-Dashboard!$B$3&lt;=3,"VENCE EM 3 DIAS","NO PRAZO"))))))</x:f>
      </x:c>
      <x:c r="P162" s="13"/>
      <x:c r="Q162" s="13"/>
    </x:row>
    <x:row r="163">
      <x:c r="A163" s="13"/>
      <x:c r="B163" s="13"/>
      <x:c r="C163" s="13"/>
      <x:c r="D163" s="13"/>
      <x:c r="E163" s="13"/>
      <x:c r="F163" s="13"/>
      <x:c r="G163" s="17"/>
      <x:c r="H163" s="17"/>
      <x:c r="I163" s="13"/>
      <x:c r="J163" s="13"/>
      <x:c r="K163" s="18"/>
      <x:c r="L163" s="19" t="str">
        <x:f>IF(A163="","",IF(OR(I163="Concluída",I163="Cancelada"),0,IF(OR(NOT(ISNUMBER(J163)),J163&lt;0,NOT(ISNUMBER(K163)),K163&lt;0,K163&gt;1),"",J163*(1-K163))))</x:f>
      </x:c>
      <x:c r="M163" s="19" t="str">
        <x:f>IF(A163="","",IF(I163="Cancelada",0,IF(OR(OR(NOT(ISNUMBER(Dashboard!$B$3)),Dashboard!$B$3&lt;=0),COUNTIFS(Alocacoes!$C$5:$C$204,A163,Alocacoes!$J$5:$J$204,"REVISAR DADOS")&gt;0),"",SUMIFS(Alocacoes!$E$5:$E$204,Alocacoes!$C$5:$C$204,A163,Alocacoes!$B$5:$B$204,"&gt;="&amp;Dashboard!$B$3,Alocacoes!$B$5:$B$204,"&lt;"&amp;Dashboard!$D$3+1,Alocacoes!$J$5:$J$204,"VÁLIDA"))))</x:f>
      </x:c>
      <x:c r="N163" s="19" t="str">
        <x:f>IF(A163="","",IF(AND(ISNUMBER(L163),ISNUMBER(M163)),L163-M163,""))</x:f>
      </x:c>
      <x:c r="O163" t="str">
        <x:f>IF(A163="","",IF(I163="Cancelada","CANCELADA",IF(I163="Concluída","CONCLUÍDA",IF(OR(COUNTIF($A$5:$A$204,A163)&lt;&gt;1,NOT(ISNUMBER(L163)),NOT(ISNUMBER(M163)),NOT(ISNUMBER(G163)),NOT(ISNUMBER(H163)),H163&lt;G163,OR(NOT(ISNUMBER(Dashboard!$B$3)),Dashboard!$B$3&lt;=0)),"REVISAR DADOS",IF(H163&lt;Dashboard!$B$3,"ATRASADA",IF(H163-Dashboard!$B$3&lt;=3,"VENCE EM 3 DIAS","NO PRAZO"))))))</x:f>
      </x:c>
      <x:c r="P163" s="13"/>
      <x:c r="Q163" s="13"/>
    </x:row>
    <x:row r="164">
      <x:c r="A164" s="13"/>
      <x:c r="B164" s="13"/>
      <x:c r="C164" s="13"/>
      <x:c r="D164" s="13"/>
      <x:c r="E164" s="13"/>
      <x:c r="F164" s="13"/>
      <x:c r="G164" s="17"/>
      <x:c r="H164" s="17"/>
      <x:c r="I164" s="13"/>
      <x:c r="J164" s="13"/>
      <x:c r="K164" s="18"/>
      <x:c r="L164" s="19" t="str">
        <x:f>IF(A164="","",IF(OR(I164="Concluída",I164="Cancelada"),0,IF(OR(NOT(ISNUMBER(J164)),J164&lt;0,NOT(ISNUMBER(K164)),K164&lt;0,K164&gt;1),"",J164*(1-K164))))</x:f>
      </x:c>
      <x:c r="M164" s="19" t="str">
        <x:f>IF(A164="","",IF(I164="Cancelada",0,IF(OR(OR(NOT(ISNUMBER(Dashboard!$B$3)),Dashboard!$B$3&lt;=0),COUNTIFS(Alocacoes!$C$5:$C$204,A164,Alocacoes!$J$5:$J$204,"REVISAR DADOS")&gt;0),"",SUMIFS(Alocacoes!$E$5:$E$204,Alocacoes!$C$5:$C$204,A164,Alocacoes!$B$5:$B$204,"&gt;="&amp;Dashboard!$B$3,Alocacoes!$B$5:$B$204,"&lt;"&amp;Dashboard!$D$3+1,Alocacoes!$J$5:$J$204,"VÁLIDA"))))</x:f>
      </x:c>
      <x:c r="N164" s="19" t="str">
        <x:f>IF(A164="","",IF(AND(ISNUMBER(L164),ISNUMBER(M164)),L164-M164,""))</x:f>
      </x:c>
      <x:c r="O164" t="str">
        <x:f>IF(A164="","",IF(I164="Cancelada","CANCELADA",IF(I164="Concluída","CONCLUÍDA",IF(OR(COUNTIF($A$5:$A$204,A164)&lt;&gt;1,NOT(ISNUMBER(L164)),NOT(ISNUMBER(M164)),NOT(ISNUMBER(G164)),NOT(ISNUMBER(H164)),H164&lt;G164,OR(NOT(ISNUMBER(Dashboard!$B$3)),Dashboard!$B$3&lt;=0)),"REVISAR DADOS",IF(H164&lt;Dashboard!$B$3,"ATRASADA",IF(H164-Dashboard!$B$3&lt;=3,"VENCE EM 3 DIAS","NO PRAZO"))))))</x:f>
      </x:c>
      <x:c r="P164" s="13"/>
      <x:c r="Q164" s="13"/>
    </x:row>
    <x:row r="165">
      <x:c r="A165" s="13"/>
      <x:c r="B165" s="13"/>
      <x:c r="C165" s="13"/>
      <x:c r="D165" s="13"/>
      <x:c r="E165" s="13"/>
      <x:c r="F165" s="13"/>
      <x:c r="G165" s="17"/>
      <x:c r="H165" s="17"/>
      <x:c r="I165" s="13"/>
      <x:c r="J165" s="13"/>
      <x:c r="K165" s="18"/>
      <x:c r="L165" s="19" t="str">
        <x:f>IF(A165="","",IF(OR(I165="Concluída",I165="Cancelada"),0,IF(OR(NOT(ISNUMBER(J165)),J165&lt;0,NOT(ISNUMBER(K165)),K165&lt;0,K165&gt;1),"",J165*(1-K165))))</x:f>
      </x:c>
      <x:c r="M165" s="19" t="str">
        <x:f>IF(A165="","",IF(I165="Cancelada",0,IF(OR(OR(NOT(ISNUMBER(Dashboard!$B$3)),Dashboard!$B$3&lt;=0),COUNTIFS(Alocacoes!$C$5:$C$204,A165,Alocacoes!$J$5:$J$204,"REVISAR DADOS")&gt;0),"",SUMIFS(Alocacoes!$E$5:$E$204,Alocacoes!$C$5:$C$204,A165,Alocacoes!$B$5:$B$204,"&gt;="&amp;Dashboard!$B$3,Alocacoes!$B$5:$B$204,"&lt;"&amp;Dashboard!$D$3+1,Alocacoes!$J$5:$J$204,"VÁLIDA"))))</x:f>
      </x:c>
      <x:c r="N165" s="19" t="str">
        <x:f>IF(A165="","",IF(AND(ISNUMBER(L165),ISNUMBER(M165)),L165-M165,""))</x:f>
      </x:c>
      <x:c r="O165" t="str">
        <x:f>IF(A165="","",IF(I165="Cancelada","CANCELADA",IF(I165="Concluída","CONCLUÍDA",IF(OR(COUNTIF($A$5:$A$204,A165)&lt;&gt;1,NOT(ISNUMBER(L165)),NOT(ISNUMBER(M165)),NOT(ISNUMBER(G165)),NOT(ISNUMBER(H165)),H165&lt;G165,OR(NOT(ISNUMBER(Dashboard!$B$3)),Dashboard!$B$3&lt;=0)),"REVISAR DADOS",IF(H165&lt;Dashboard!$B$3,"ATRASADA",IF(H165-Dashboard!$B$3&lt;=3,"VENCE EM 3 DIAS","NO PRAZO"))))))</x:f>
      </x:c>
      <x:c r="P165" s="13"/>
      <x:c r="Q165" s="13"/>
    </x:row>
    <x:row r="166">
      <x:c r="A166" s="13"/>
      <x:c r="B166" s="13"/>
      <x:c r="C166" s="13"/>
      <x:c r="D166" s="13"/>
      <x:c r="E166" s="13"/>
      <x:c r="F166" s="13"/>
      <x:c r="G166" s="17"/>
      <x:c r="H166" s="17"/>
      <x:c r="I166" s="13"/>
      <x:c r="J166" s="13"/>
      <x:c r="K166" s="18"/>
      <x:c r="L166" s="19" t="str">
        <x:f>IF(A166="","",IF(OR(I166="Concluída",I166="Cancelada"),0,IF(OR(NOT(ISNUMBER(J166)),J166&lt;0,NOT(ISNUMBER(K166)),K166&lt;0,K166&gt;1),"",J166*(1-K166))))</x:f>
      </x:c>
      <x:c r="M166" s="19" t="str">
        <x:f>IF(A166="","",IF(I166="Cancelada",0,IF(OR(OR(NOT(ISNUMBER(Dashboard!$B$3)),Dashboard!$B$3&lt;=0),COUNTIFS(Alocacoes!$C$5:$C$204,A166,Alocacoes!$J$5:$J$204,"REVISAR DADOS")&gt;0),"",SUMIFS(Alocacoes!$E$5:$E$204,Alocacoes!$C$5:$C$204,A166,Alocacoes!$B$5:$B$204,"&gt;="&amp;Dashboard!$B$3,Alocacoes!$B$5:$B$204,"&lt;"&amp;Dashboard!$D$3+1,Alocacoes!$J$5:$J$204,"VÁLIDA"))))</x:f>
      </x:c>
      <x:c r="N166" s="19" t="str">
        <x:f>IF(A166="","",IF(AND(ISNUMBER(L166),ISNUMBER(M166)),L166-M166,""))</x:f>
      </x:c>
      <x:c r="O166" t="str">
        <x:f>IF(A166="","",IF(I166="Cancelada","CANCELADA",IF(I166="Concluída","CONCLUÍDA",IF(OR(COUNTIF($A$5:$A$204,A166)&lt;&gt;1,NOT(ISNUMBER(L166)),NOT(ISNUMBER(M166)),NOT(ISNUMBER(G166)),NOT(ISNUMBER(H166)),H166&lt;G166,OR(NOT(ISNUMBER(Dashboard!$B$3)),Dashboard!$B$3&lt;=0)),"REVISAR DADOS",IF(H166&lt;Dashboard!$B$3,"ATRASADA",IF(H166-Dashboard!$B$3&lt;=3,"VENCE EM 3 DIAS","NO PRAZO"))))))</x:f>
      </x:c>
      <x:c r="P166" s="13"/>
      <x:c r="Q166" s="13"/>
    </x:row>
    <x:row r="167">
      <x:c r="A167" s="13"/>
      <x:c r="B167" s="13"/>
      <x:c r="C167" s="13"/>
      <x:c r="D167" s="13"/>
      <x:c r="E167" s="13"/>
      <x:c r="F167" s="13"/>
      <x:c r="G167" s="17"/>
      <x:c r="H167" s="17"/>
      <x:c r="I167" s="13"/>
      <x:c r="J167" s="13"/>
      <x:c r="K167" s="18"/>
      <x:c r="L167" s="19" t="str">
        <x:f>IF(A167="","",IF(OR(I167="Concluída",I167="Cancelada"),0,IF(OR(NOT(ISNUMBER(J167)),J167&lt;0,NOT(ISNUMBER(K167)),K167&lt;0,K167&gt;1),"",J167*(1-K167))))</x:f>
      </x:c>
      <x:c r="M167" s="19" t="str">
        <x:f>IF(A167="","",IF(I167="Cancelada",0,IF(OR(OR(NOT(ISNUMBER(Dashboard!$B$3)),Dashboard!$B$3&lt;=0),COUNTIFS(Alocacoes!$C$5:$C$204,A167,Alocacoes!$J$5:$J$204,"REVISAR DADOS")&gt;0),"",SUMIFS(Alocacoes!$E$5:$E$204,Alocacoes!$C$5:$C$204,A167,Alocacoes!$B$5:$B$204,"&gt;="&amp;Dashboard!$B$3,Alocacoes!$B$5:$B$204,"&lt;"&amp;Dashboard!$D$3+1,Alocacoes!$J$5:$J$204,"VÁLIDA"))))</x:f>
      </x:c>
      <x:c r="N167" s="19" t="str">
        <x:f>IF(A167="","",IF(AND(ISNUMBER(L167),ISNUMBER(M167)),L167-M167,""))</x:f>
      </x:c>
      <x:c r="O167" t="str">
        <x:f>IF(A167="","",IF(I167="Cancelada","CANCELADA",IF(I167="Concluída","CONCLUÍDA",IF(OR(COUNTIF($A$5:$A$204,A167)&lt;&gt;1,NOT(ISNUMBER(L167)),NOT(ISNUMBER(M167)),NOT(ISNUMBER(G167)),NOT(ISNUMBER(H167)),H167&lt;G167,OR(NOT(ISNUMBER(Dashboard!$B$3)),Dashboard!$B$3&lt;=0)),"REVISAR DADOS",IF(H167&lt;Dashboard!$B$3,"ATRASADA",IF(H167-Dashboard!$B$3&lt;=3,"VENCE EM 3 DIAS","NO PRAZO"))))))</x:f>
      </x:c>
      <x:c r="P167" s="13"/>
      <x:c r="Q167" s="13"/>
    </x:row>
    <x:row r="168">
      <x:c r="A168" s="13"/>
      <x:c r="B168" s="13"/>
      <x:c r="C168" s="13"/>
      <x:c r="D168" s="13"/>
      <x:c r="E168" s="13"/>
      <x:c r="F168" s="13"/>
      <x:c r="G168" s="17"/>
      <x:c r="H168" s="17"/>
      <x:c r="I168" s="13"/>
      <x:c r="J168" s="13"/>
      <x:c r="K168" s="18"/>
      <x:c r="L168" s="19" t="str">
        <x:f>IF(A168="","",IF(OR(I168="Concluída",I168="Cancelada"),0,IF(OR(NOT(ISNUMBER(J168)),J168&lt;0,NOT(ISNUMBER(K168)),K168&lt;0,K168&gt;1),"",J168*(1-K168))))</x:f>
      </x:c>
      <x:c r="M168" s="19" t="str">
        <x:f>IF(A168="","",IF(I168="Cancelada",0,IF(OR(OR(NOT(ISNUMBER(Dashboard!$B$3)),Dashboard!$B$3&lt;=0),COUNTIFS(Alocacoes!$C$5:$C$204,A168,Alocacoes!$J$5:$J$204,"REVISAR DADOS")&gt;0),"",SUMIFS(Alocacoes!$E$5:$E$204,Alocacoes!$C$5:$C$204,A168,Alocacoes!$B$5:$B$204,"&gt;="&amp;Dashboard!$B$3,Alocacoes!$B$5:$B$204,"&lt;"&amp;Dashboard!$D$3+1,Alocacoes!$J$5:$J$204,"VÁLIDA"))))</x:f>
      </x:c>
      <x:c r="N168" s="19" t="str">
        <x:f>IF(A168="","",IF(AND(ISNUMBER(L168),ISNUMBER(M168)),L168-M168,""))</x:f>
      </x:c>
      <x:c r="O168" t="str">
        <x:f>IF(A168="","",IF(I168="Cancelada","CANCELADA",IF(I168="Concluída","CONCLUÍDA",IF(OR(COUNTIF($A$5:$A$204,A168)&lt;&gt;1,NOT(ISNUMBER(L168)),NOT(ISNUMBER(M168)),NOT(ISNUMBER(G168)),NOT(ISNUMBER(H168)),H168&lt;G168,OR(NOT(ISNUMBER(Dashboard!$B$3)),Dashboard!$B$3&lt;=0)),"REVISAR DADOS",IF(H168&lt;Dashboard!$B$3,"ATRASADA",IF(H168-Dashboard!$B$3&lt;=3,"VENCE EM 3 DIAS","NO PRAZO"))))))</x:f>
      </x:c>
      <x:c r="P168" s="13"/>
      <x:c r="Q168" s="13"/>
    </x:row>
    <x:row r="169">
      <x:c r="A169" s="13"/>
      <x:c r="B169" s="13"/>
      <x:c r="C169" s="13"/>
      <x:c r="D169" s="13"/>
      <x:c r="E169" s="13"/>
      <x:c r="F169" s="13"/>
      <x:c r="G169" s="17"/>
      <x:c r="H169" s="17"/>
      <x:c r="I169" s="13"/>
      <x:c r="J169" s="13"/>
      <x:c r="K169" s="18"/>
      <x:c r="L169" s="19" t="str">
        <x:f>IF(A169="","",IF(OR(I169="Concluída",I169="Cancelada"),0,IF(OR(NOT(ISNUMBER(J169)),J169&lt;0,NOT(ISNUMBER(K169)),K169&lt;0,K169&gt;1),"",J169*(1-K169))))</x:f>
      </x:c>
      <x:c r="M169" s="19" t="str">
        <x:f>IF(A169="","",IF(I169="Cancelada",0,IF(OR(OR(NOT(ISNUMBER(Dashboard!$B$3)),Dashboard!$B$3&lt;=0),COUNTIFS(Alocacoes!$C$5:$C$204,A169,Alocacoes!$J$5:$J$204,"REVISAR DADOS")&gt;0),"",SUMIFS(Alocacoes!$E$5:$E$204,Alocacoes!$C$5:$C$204,A169,Alocacoes!$B$5:$B$204,"&gt;="&amp;Dashboard!$B$3,Alocacoes!$B$5:$B$204,"&lt;"&amp;Dashboard!$D$3+1,Alocacoes!$J$5:$J$204,"VÁLIDA"))))</x:f>
      </x:c>
      <x:c r="N169" s="19" t="str">
        <x:f>IF(A169="","",IF(AND(ISNUMBER(L169),ISNUMBER(M169)),L169-M169,""))</x:f>
      </x:c>
      <x:c r="O169" t="str">
        <x:f>IF(A169="","",IF(I169="Cancelada","CANCELADA",IF(I169="Concluída","CONCLUÍDA",IF(OR(COUNTIF($A$5:$A$204,A169)&lt;&gt;1,NOT(ISNUMBER(L169)),NOT(ISNUMBER(M169)),NOT(ISNUMBER(G169)),NOT(ISNUMBER(H169)),H169&lt;G169,OR(NOT(ISNUMBER(Dashboard!$B$3)),Dashboard!$B$3&lt;=0)),"REVISAR DADOS",IF(H169&lt;Dashboard!$B$3,"ATRASADA",IF(H169-Dashboard!$B$3&lt;=3,"VENCE EM 3 DIAS","NO PRAZO"))))))</x:f>
      </x:c>
      <x:c r="P169" s="13"/>
      <x:c r="Q169" s="13"/>
    </x:row>
    <x:row r="170">
      <x:c r="A170" s="13"/>
      <x:c r="B170" s="13"/>
      <x:c r="C170" s="13"/>
      <x:c r="D170" s="13"/>
      <x:c r="E170" s="13"/>
      <x:c r="F170" s="13"/>
      <x:c r="G170" s="17"/>
      <x:c r="H170" s="17"/>
      <x:c r="I170" s="13"/>
      <x:c r="J170" s="13"/>
      <x:c r="K170" s="18"/>
      <x:c r="L170" s="19" t="str">
        <x:f>IF(A170="","",IF(OR(I170="Concluída",I170="Cancelada"),0,IF(OR(NOT(ISNUMBER(J170)),J170&lt;0,NOT(ISNUMBER(K170)),K170&lt;0,K170&gt;1),"",J170*(1-K170))))</x:f>
      </x:c>
      <x:c r="M170" s="19" t="str">
        <x:f>IF(A170="","",IF(I170="Cancelada",0,IF(OR(OR(NOT(ISNUMBER(Dashboard!$B$3)),Dashboard!$B$3&lt;=0),COUNTIFS(Alocacoes!$C$5:$C$204,A170,Alocacoes!$J$5:$J$204,"REVISAR DADOS")&gt;0),"",SUMIFS(Alocacoes!$E$5:$E$204,Alocacoes!$C$5:$C$204,A170,Alocacoes!$B$5:$B$204,"&gt;="&amp;Dashboard!$B$3,Alocacoes!$B$5:$B$204,"&lt;"&amp;Dashboard!$D$3+1,Alocacoes!$J$5:$J$204,"VÁLIDA"))))</x:f>
      </x:c>
      <x:c r="N170" s="19" t="str">
        <x:f>IF(A170="","",IF(AND(ISNUMBER(L170),ISNUMBER(M170)),L170-M170,""))</x:f>
      </x:c>
      <x:c r="O170" t="str">
        <x:f>IF(A170="","",IF(I170="Cancelada","CANCELADA",IF(I170="Concluída","CONCLUÍDA",IF(OR(COUNTIF($A$5:$A$204,A170)&lt;&gt;1,NOT(ISNUMBER(L170)),NOT(ISNUMBER(M170)),NOT(ISNUMBER(G170)),NOT(ISNUMBER(H170)),H170&lt;G170,OR(NOT(ISNUMBER(Dashboard!$B$3)),Dashboard!$B$3&lt;=0)),"REVISAR DADOS",IF(H170&lt;Dashboard!$B$3,"ATRASADA",IF(H170-Dashboard!$B$3&lt;=3,"VENCE EM 3 DIAS","NO PRAZO"))))))</x:f>
      </x:c>
      <x:c r="P170" s="13"/>
      <x:c r="Q170" s="13"/>
    </x:row>
    <x:row r="171">
      <x:c r="A171" s="13"/>
      <x:c r="B171" s="13"/>
      <x:c r="C171" s="13"/>
      <x:c r="D171" s="13"/>
      <x:c r="E171" s="13"/>
      <x:c r="F171" s="13"/>
      <x:c r="G171" s="17"/>
      <x:c r="H171" s="17"/>
      <x:c r="I171" s="13"/>
      <x:c r="J171" s="13"/>
      <x:c r="K171" s="18"/>
      <x:c r="L171" s="19" t="str">
        <x:f>IF(A171="","",IF(OR(I171="Concluída",I171="Cancelada"),0,IF(OR(NOT(ISNUMBER(J171)),J171&lt;0,NOT(ISNUMBER(K171)),K171&lt;0,K171&gt;1),"",J171*(1-K171))))</x:f>
      </x:c>
      <x:c r="M171" s="19" t="str">
        <x:f>IF(A171="","",IF(I171="Cancelada",0,IF(OR(OR(NOT(ISNUMBER(Dashboard!$B$3)),Dashboard!$B$3&lt;=0),COUNTIFS(Alocacoes!$C$5:$C$204,A171,Alocacoes!$J$5:$J$204,"REVISAR DADOS")&gt;0),"",SUMIFS(Alocacoes!$E$5:$E$204,Alocacoes!$C$5:$C$204,A171,Alocacoes!$B$5:$B$204,"&gt;="&amp;Dashboard!$B$3,Alocacoes!$B$5:$B$204,"&lt;"&amp;Dashboard!$D$3+1,Alocacoes!$J$5:$J$204,"VÁLIDA"))))</x:f>
      </x:c>
      <x:c r="N171" s="19" t="str">
        <x:f>IF(A171="","",IF(AND(ISNUMBER(L171),ISNUMBER(M171)),L171-M171,""))</x:f>
      </x:c>
      <x:c r="O171" t="str">
        <x:f>IF(A171="","",IF(I171="Cancelada","CANCELADA",IF(I171="Concluída","CONCLUÍDA",IF(OR(COUNTIF($A$5:$A$204,A171)&lt;&gt;1,NOT(ISNUMBER(L171)),NOT(ISNUMBER(M171)),NOT(ISNUMBER(G171)),NOT(ISNUMBER(H171)),H171&lt;G171,OR(NOT(ISNUMBER(Dashboard!$B$3)),Dashboard!$B$3&lt;=0)),"REVISAR DADOS",IF(H171&lt;Dashboard!$B$3,"ATRASADA",IF(H171-Dashboard!$B$3&lt;=3,"VENCE EM 3 DIAS","NO PRAZO"))))))</x:f>
      </x:c>
      <x:c r="P171" s="13"/>
      <x:c r="Q171" s="13"/>
    </x:row>
    <x:row r="172">
      <x:c r="A172" s="13"/>
      <x:c r="B172" s="13"/>
      <x:c r="C172" s="13"/>
      <x:c r="D172" s="13"/>
      <x:c r="E172" s="13"/>
      <x:c r="F172" s="13"/>
      <x:c r="G172" s="17"/>
      <x:c r="H172" s="17"/>
      <x:c r="I172" s="13"/>
      <x:c r="J172" s="13"/>
      <x:c r="K172" s="18"/>
      <x:c r="L172" s="19" t="str">
        <x:f>IF(A172="","",IF(OR(I172="Concluída",I172="Cancelada"),0,IF(OR(NOT(ISNUMBER(J172)),J172&lt;0,NOT(ISNUMBER(K172)),K172&lt;0,K172&gt;1),"",J172*(1-K172))))</x:f>
      </x:c>
      <x:c r="M172" s="19" t="str">
        <x:f>IF(A172="","",IF(I172="Cancelada",0,IF(OR(OR(NOT(ISNUMBER(Dashboard!$B$3)),Dashboard!$B$3&lt;=0),COUNTIFS(Alocacoes!$C$5:$C$204,A172,Alocacoes!$J$5:$J$204,"REVISAR DADOS")&gt;0),"",SUMIFS(Alocacoes!$E$5:$E$204,Alocacoes!$C$5:$C$204,A172,Alocacoes!$B$5:$B$204,"&gt;="&amp;Dashboard!$B$3,Alocacoes!$B$5:$B$204,"&lt;"&amp;Dashboard!$D$3+1,Alocacoes!$J$5:$J$204,"VÁLIDA"))))</x:f>
      </x:c>
      <x:c r="N172" s="19" t="str">
        <x:f>IF(A172="","",IF(AND(ISNUMBER(L172),ISNUMBER(M172)),L172-M172,""))</x:f>
      </x:c>
      <x:c r="O172" t="str">
        <x:f>IF(A172="","",IF(I172="Cancelada","CANCELADA",IF(I172="Concluída","CONCLUÍDA",IF(OR(COUNTIF($A$5:$A$204,A172)&lt;&gt;1,NOT(ISNUMBER(L172)),NOT(ISNUMBER(M172)),NOT(ISNUMBER(G172)),NOT(ISNUMBER(H172)),H172&lt;G172,OR(NOT(ISNUMBER(Dashboard!$B$3)),Dashboard!$B$3&lt;=0)),"REVISAR DADOS",IF(H172&lt;Dashboard!$B$3,"ATRASADA",IF(H172-Dashboard!$B$3&lt;=3,"VENCE EM 3 DIAS","NO PRAZO"))))))</x:f>
      </x:c>
      <x:c r="P172" s="13"/>
      <x:c r="Q172" s="13"/>
    </x:row>
    <x:row r="173">
      <x:c r="A173" s="13"/>
      <x:c r="B173" s="13"/>
      <x:c r="C173" s="13"/>
      <x:c r="D173" s="13"/>
      <x:c r="E173" s="13"/>
      <x:c r="F173" s="13"/>
      <x:c r="G173" s="17"/>
      <x:c r="H173" s="17"/>
      <x:c r="I173" s="13"/>
      <x:c r="J173" s="13"/>
      <x:c r="K173" s="18"/>
      <x:c r="L173" s="19" t="str">
        <x:f>IF(A173="","",IF(OR(I173="Concluída",I173="Cancelada"),0,IF(OR(NOT(ISNUMBER(J173)),J173&lt;0,NOT(ISNUMBER(K173)),K173&lt;0,K173&gt;1),"",J173*(1-K173))))</x:f>
      </x:c>
      <x:c r="M173" s="19" t="str">
        <x:f>IF(A173="","",IF(I173="Cancelada",0,IF(OR(OR(NOT(ISNUMBER(Dashboard!$B$3)),Dashboard!$B$3&lt;=0),COUNTIFS(Alocacoes!$C$5:$C$204,A173,Alocacoes!$J$5:$J$204,"REVISAR DADOS")&gt;0),"",SUMIFS(Alocacoes!$E$5:$E$204,Alocacoes!$C$5:$C$204,A173,Alocacoes!$B$5:$B$204,"&gt;="&amp;Dashboard!$B$3,Alocacoes!$B$5:$B$204,"&lt;"&amp;Dashboard!$D$3+1,Alocacoes!$J$5:$J$204,"VÁLIDA"))))</x:f>
      </x:c>
      <x:c r="N173" s="19" t="str">
        <x:f>IF(A173="","",IF(AND(ISNUMBER(L173),ISNUMBER(M173)),L173-M173,""))</x:f>
      </x:c>
      <x:c r="O173" t="str">
        <x:f>IF(A173="","",IF(I173="Cancelada","CANCELADA",IF(I173="Concluída","CONCLUÍDA",IF(OR(COUNTIF($A$5:$A$204,A173)&lt;&gt;1,NOT(ISNUMBER(L173)),NOT(ISNUMBER(M173)),NOT(ISNUMBER(G173)),NOT(ISNUMBER(H173)),H173&lt;G173,OR(NOT(ISNUMBER(Dashboard!$B$3)),Dashboard!$B$3&lt;=0)),"REVISAR DADOS",IF(H173&lt;Dashboard!$B$3,"ATRASADA",IF(H173-Dashboard!$B$3&lt;=3,"VENCE EM 3 DIAS","NO PRAZO"))))))</x:f>
      </x:c>
      <x:c r="P173" s="13"/>
      <x:c r="Q173" s="13"/>
    </x:row>
    <x:row r="174">
      <x:c r="A174" s="13"/>
      <x:c r="B174" s="13"/>
      <x:c r="C174" s="13"/>
      <x:c r="D174" s="13"/>
      <x:c r="E174" s="13"/>
      <x:c r="F174" s="13"/>
      <x:c r="G174" s="17"/>
      <x:c r="H174" s="17"/>
      <x:c r="I174" s="13"/>
      <x:c r="J174" s="13"/>
      <x:c r="K174" s="18"/>
      <x:c r="L174" s="19" t="str">
        <x:f>IF(A174="","",IF(OR(I174="Concluída",I174="Cancelada"),0,IF(OR(NOT(ISNUMBER(J174)),J174&lt;0,NOT(ISNUMBER(K174)),K174&lt;0,K174&gt;1),"",J174*(1-K174))))</x:f>
      </x:c>
      <x:c r="M174" s="19" t="str">
        <x:f>IF(A174="","",IF(I174="Cancelada",0,IF(OR(OR(NOT(ISNUMBER(Dashboard!$B$3)),Dashboard!$B$3&lt;=0),COUNTIFS(Alocacoes!$C$5:$C$204,A174,Alocacoes!$J$5:$J$204,"REVISAR DADOS")&gt;0),"",SUMIFS(Alocacoes!$E$5:$E$204,Alocacoes!$C$5:$C$204,A174,Alocacoes!$B$5:$B$204,"&gt;="&amp;Dashboard!$B$3,Alocacoes!$B$5:$B$204,"&lt;"&amp;Dashboard!$D$3+1,Alocacoes!$J$5:$J$204,"VÁLIDA"))))</x:f>
      </x:c>
      <x:c r="N174" s="19" t="str">
        <x:f>IF(A174="","",IF(AND(ISNUMBER(L174),ISNUMBER(M174)),L174-M174,""))</x:f>
      </x:c>
      <x:c r="O174" t="str">
        <x:f>IF(A174="","",IF(I174="Cancelada","CANCELADA",IF(I174="Concluída","CONCLUÍDA",IF(OR(COUNTIF($A$5:$A$204,A174)&lt;&gt;1,NOT(ISNUMBER(L174)),NOT(ISNUMBER(M174)),NOT(ISNUMBER(G174)),NOT(ISNUMBER(H174)),H174&lt;G174,OR(NOT(ISNUMBER(Dashboard!$B$3)),Dashboard!$B$3&lt;=0)),"REVISAR DADOS",IF(H174&lt;Dashboard!$B$3,"ATRASADA",IF(H174-Dashboard!$B$3&lt;=3,"VENCE EM 3 DIAS","NO PRAZO"))))))</x:f>
      </x:c>
      <x:c r="P174" s="13"/>
      <x:c r="Q174" s="13"/>
    </x:row>
    <x:row r="175">
      <x:c r="A175" s="13"/>
      <x:c r="B175" s="13"/>
      <x:c r="C175" s="13"/>
      <x:c r="D175" s="13"/>
      <x:c r="E175" s="13"/>
      <x:c r="F175" s="13"/>
      <x:c r="G175" s="17"/>
      <x:c r="H175" s="17"/>
      <x:c r="I175" s="13"/>
      <x:c r="J175" s="13"/>
      <x:c r="K175" s="18"/>
      <x:c r="L175" s="19" t="str">
        <x:f>IF(A175="","",IF(OR(I175="Concluída",I175="Cancelada"),0,IF(OR(NOT(ISNUMBER(J175)),J175&lt;0,NOT(ISNUMBER(K175)),K175&lt;0,K175&gt;1),"",J175*(1-K175))))</x:f>
      </x:c>
      <x:c r="M175" s="19" t="str">
        <x:f>IF(A175="","",IF(I175="Cancelada",0,IF(OR(OR(NOT(ISNUMBER(Dashboard!$B$3)),Dashboard!$B$3&lt;=0),COUNTIFS(Alocacoes!$C$5:$C$204,A175,Alocacoes!$J$5:$J$204,"REVISAR DADOS")&gt;0),"",SUMIFS(Alocacoes!$E$5:$E$204,Alocacoes!$C$5:$C$204,A175,Alocacoes!$B$5:$B$204,"&gt;="&amp;Dashboard!$B$3,Alocacoes!$B$5:$B$204,"&lt;"&amp;Dashboard!$D$3+1,Alocacoes!$J$5:$J$204,"VÁLIDA"))))</x:f>
      </x:c>
      <x:c r="N175" s="19" t="str">
        <x:f>IF(A175="","",IF(AND(ISNUMBER(L175),ISNUMBER(M175)),L175-M175,""))</x:f>
      </x:c>
      <x:c r="O175" t="str">
        <x:f>IF(A175="","",IF(I175="Cancelada","CANCELADA",IF(I175="Concluída","CONCLUÍDA",IF(OR(COUNTIF($A$5:$A$204,A175)&lt;&gt;1,NOT(ISNUMBER(L175)),NOT(ISNUMBER(M175)),NOT(ISNUMBER(G175)),NOT(ISNUMBER(H175)),H175&lt;G175,OR(NOT(ISNUMBER(Dashboard!$B$3)),Dashboard!$B$3&lt;=0)),"REVISAR DADOS",IF(H175&lt;Dashboard!$B$3,"ATRASADA",IF(H175-Dashboard!$B$3&lt;=3,"VENCE EM 3 DIAS","NO PRAZO"))))))</x:f>
      </x:c>
      <x:c r="P175" s="13"/>
      <x:c r="Q175" s="13"/>
    </x:row>
    <x:row r="176">
      <x:c r="A176" s="13"/>
      <x:c r="B176" s="13"/>
      <x:c r="C176" s="13"/>
      <x:c r="D176" s="13"/>
      <x:c r="E176" s="13"/>
      <x:c r="F176" s="13"/>
      <x:c r="G176" s="17"/>
      <x:c r="H176" s="17"/>
      <x:c r="I176" s="13"/>
      <x:c r="J176" s="13"/>
      <x:c r="K176" s="18"/>
      <x:c r="L176" s="19" t="str">
        <x:f>IF(A176="","",IF(OR(I176="Concluída",I176="Cancelada"),0,IF(OR(NOT(ISNUMBER(J176)),J176&lt;0,NOT(ISNUMBER(K176)),K176&lt;0,K176&gt;1),"",J176*(1-K176))))</x:f>
      </x:c>
      <x:c r="M176" s="19" t="str">
        <x:f>IF(A176="","",IF(I176="Cancelada",0,IF(OR(OR(NOT(ISNUMBER(Dashboard!$B$3)),Dashboard!$B$3&lt;=0),COUNTIFS(Alocacoes!$C$5:$C$204,A176,Alocacoes!$J$5:$J$204,"REVISAR DADOS")&gt;0),"",SUMIFS(Alocacoes!$E$5:$E$204,Alocacoes!$C$5:$C$204,A176,Alocacoes!$B$5:$B$204,"&gt;="&amp;Dashboard!$B$3,Alocacoes!$B$5:$B$204,"&lt;"&amp;Dashboard!$D$3+1,Alocacoes!$J$5:$J$204,"VÁLIDA"))))</x:f>
      </x:c>
      <x:c r="N176" s="19" t="str">
        <x:f>IF(A176="","",IF(AND(ISNUMBER(L176),ISNUMBER(M176)),L176-M176,""))</x:f>
      </x:c>
      <x:c r="O176" t="str">
        <x:f>IF(A176="","",IF(I176="Cancelada","CANCELADA",IF(I176="Concluída","CONCLUÍDA",IF(OR(COUNTIF($A$5:$A$204,A176)&lt;&gt;1,NOT(ISNUMBER(L176)),NOT(ISNUMBER(M176)),NOT(ISNUMBER(G176)),NOT(ISNUMBER(H176)),H176&lt;G176,OR(NOT(ISNUMBER(Dashboard!$B$3)),Dashboard!$B$3&lt;=0)),"REVISAR DADOS",IF(H176&lt;Dashboard!$B$3,"ATRASADA",IF(H176-Dashboard!$B$3&lt;=3,"VENCE EM 3 DIAS","NO PRAZO"))))))</x:f>
      </x:c>
      <x:c r="P176" s="13"/>
      <x:c r="Q176" s="13"/>
    </x:row>
    <x:row r="177">
      <x:c r="A177" s="13"/>
      <x:c r="B177" s="13"/>
      <x:c r="C177" s="13"/>
      <x:c r="D177" s="13"/>
      <x:c r="E177" s="13"/>
      <x:c r="F177" s="13"/>
      <x:c r="G177" s="17"/>
      <x:c r="H177" s="17"/>
      <x:c r="I177" s="13"/>
      <x:c r="J177" s="13"/>
      <x:c r="K177" s="18"/>
      <x:c r="L177" s="19" t="str">
        <x:f>IF(A177="","",IF(OR(I177="Concluída",I177="Cancelada"),0,IF(OR(NOT(ISNUMBER(J177)),J177&lt;0,NOT(ISNUMBER(K177)),K177&lt;0,K177&gt;1),"",J177*(1-K177))))</x:f>
      </x:c>
      <x:c r="M177" s="19" t="str">
        <x:f>IF(A177="","",IF(I177="Cancelada",0,IF(OR(OR(NOT(ISNUMBER(Dashboard!$B$3)),Dashboard!$B$3&lt;=0),COUNTIFS(Alocacoes!$C$5:$C$204,A177,Alocacoes!$J$5:$J$204,"REVISAR DADOS")&gt;0),"",SUMIFS(Alocacoes!$E$5:$E$204,Alocacoes!$C$5:$C$204,A177,Alocacoes!$B$5:$B$204,"&gt;="&amp;Dashboard!$B$3,Alocacoes!$B$5:$B$204,"&lt;"&amp;Dashboard!$D$3+1,Alocacoes!$J$5:$J$204,"VÁLIDA"))))</x:f>
      </x:c>
      <x:c r="N177" s="19" t="str">
        <x:f>IF(A177="","",IF(AND(ISNUMBER(L177),ISNUMBER(M177)),L177-M177,""))</x:f>
      </x:c>
      <x:c r="O177" t="str">
        <x:f>IF(A177="","",IF(I177="Cancelada","CANCELADA",IF(I177="Concluída","CONCLUÍDA",IF(OR(COUNTIF($A$5:$A$204,A177)&lt;&gt;1,NOT(ISNUMBER(L177)),NOT(ISNUMBER(M177)),NOT(ISNUMBER(G177)),NOT(ISNUMBER(H177)),H177&lt;G177,OR(NOT(ISNUMBER(Dashboard!$B$3)),Dashboard!$B$3&lt;=0)),"REVISAR DADOS",IF(H177&lt;Dashboard!$B$3,"ATRASADA",IF(H177-Dashboard!$B$3&lt;=3,"VENCE EM 3 DIAS","NO PRAZO"))))))</x:f>
      </x:c>
      <x:c r="P177" s="13"/>
      <x:c r="Q177" s="13"/>
    </x:row>
    <x:row r="178">
      <x:c r="A178" s="13"/>
      <x:c r="B178" s="13"/>
      <x:c r="C178" s="13"/>
      <x:c r="D178" s="13"/>
      <x:c r="E178" s="13"/>
      <x:c r="F178" s="13"/>
      <x:c r="G178" s="17"/>
      <x:c r="H178" s="17"/>
      <x:c r="I178" s="13"/>
      <x:c r="J178" s="13"/>
      <x:c r="K178" s="18"/>
      <x:c r="L178" s="19" t="str">
        <x:f>IF(A178="","",IF(OR(I178="Concluída",I178="Cancelada"),0,IF(OR(NOT(ISNUMBER(J178)),J178&lt;0,NOT(ISNUMBER(K178)),K178&lt;0,K178&gt;1),"",J178*(1-K178))))</x:f>
      </x:c>
      <x:c r="M178" s="19" t="str">
        <x:f>IF(A178="","",IF(I178="Cancelada",0,IF(OR(OR(NOT(ISNUMBER(Dashboard!$B$3)),Dashboard!$B$3&lt;=0),COUNTIFS(Alocacoes!$C$5:$C$204,A178,Alocacoes!$J$5:$J$204,"REVISAR DADOS")&gt;0),"",SUMIFS(Alocacoes!$E$5:$E$204,Alocacoes!$C$5:$C$204,A178,Alocacoes!$B$5:$B$204,"&gt;="&amp;Dashboard!$B$3,Alocacoes!$B$5:$B$204,"&lt;"&amp;Dashboard!$D$3+1,Alocacoes!$J$5:$J$204,"VÁLIDA"))))</x:f>
      </x:c>
      <x:c r="N178" s="19" t="str">
        <x:f>IF(A178="","",IF(AND(ISNUMBER(L178),ISNUMBER(M178)),L178-M178,""))</x:f>
      </x:c>
      <x:c r="O178" t="str">
        <x:f>IF(A178="","",IF(I178="Cancelada","CANCELADA",IF(I178="Concluída","CONCLUÍDA",IF(OR(COUNTIF($A$5:$A$204,A178)&lt;&gt;1,NOT(ISNUMBER(L178)),NOT(ISNUMBER(M178)),NOT(ISNUMBER(G178)),NOT(ISNUMBER(H178)),H178&lt;G178,OR(NOT(ISNUMBER(Dashboard!$B$3)),Dashboard!$B$3&lt;=0)),"REVISAR DADOS",IF(H178&lt;Dashboard!$B$3,"ATRASADA",IF(H178-Dashboard!$B$3&lt;=3,"VENCE EM 3 DIAS","NO PRAZO"))))))</x:f>
      </x:c>
      <x:c r="P178" s="13"/>
      <x:c r="Q178" s="13"/>
    </x:row>
    <x:row r="179">
      <x:c r="A179" s="13"/>
      <x:c r="B179" s="13"/>
      <x:c r="C179" s="13"/>
      <x:c r="D179" s="13"/>
      <x:c r="E179" s="13"/>
      <x:c r="F179" s="13"/>
      <x:c r="G179" s="17"/>
      <x:c r="H179" s="17"/>
      <x:c r="I179" s="13"/>
      <x:c r="J179" s="13"/>
      <x:c r="K179" s="18"/>
      <x:c r="L179" s="19" t="str">
        <x:f>IF(A179="","",IF(OR(I179="Concluída",I179="Cancelada"),0,IF(OR(NOT(ISNUMBER(J179)),J179&lt;0,NOT(ISNUMBER(K179)),K179&lt;0,K179&gt;1),"",J179*(1-K179))))</x:f>
      </x:c>
      <x:c r="M179" s="19" t="str">
        <x:f>IF(A179="","",IF(I179="Cancelada",0,IF(OR(OR(NOT(ISNUMBER(Dashboard!$B$3)),Dashboard!$B$3&lt;=0),COUNTIFS(Alocacoes!$C$5:$C$204,A179,Alocacoes!$J$5:$J$204,"REVISAR DADOS")&gt;0),"",SUMIFS(Alocacoes!$E$5:$E$204,Alocacoes!$C$5:$C$204,A179,Alocacoes!$B$5:$B$204,"&gt;="&amp;Dashboard!$B$3,Alocacoes!$B$5:$B$204,"&lt;"&amp;Dashboard!$D$3+1,Alocacoes!$J$5:$J$204,"VÁLIDA"))))</x:f>
      </x:c>
      <x:c r="N179" s="19" t="str">
        <x:f>IF(A179="","",IF(AND(ISNUMBER(L179),ISNUMBER(M179)),L179-M179,""))</x:f>
      </x:c>
      <x:c r="O179" t="str">
        <x:f>IF(A179="","",IF(I179="Cancelada","CANCELADA",IF(I179="Concluída","CONCLUÍDA",IF(OR(COUNTIF($A$5:$A$204,A179)&lt;&gt;1,NOT(ISNUMBER(L179)),NOT(ISNUMBER(M179)),NOT(ISNUMBER(G179)),NOT(ISNUMBER(H179)),H179&lt;G179,OR(NOT(ISNUMBER(Dashboard!$B$3)),Dashboard!$B$3&lt;=0)),"REVISAR DADOS",IF(H179&lt;Dashboard!$B$3,"ATRASADA",IF(H179-Dashboard!$B$3&lt;=3,"VENCE EM 3 DIAS","NO PRAZO"))))))</x:f>
      </x:c>
      <x:c r="P179" s="13"/>
      <x:c r="Q179" s="13"/>
    </x:row>
    <x:row r="180">
      <x:c r="A180" s="13"/>
      <x:c r="B180" s="13"/>
      <x:c r="C180" s="13"/>
      <x:c r="D180" s="13"/>
      <x:c r="E180" s="13"/>
      <x:c r="F180" s="13"/>
      <x:c r="G180" s="17"/>
      <x:c r="H180" s="17"/>
      <x:c r="I180" s="13"/>
      <x:c r="J180" s="13"/>
      <x:c r="K180" s="18"/>
      <x:c r="L180" s="19" t="str">
        <x:f>IF(A180="","",IF(OR(I180="Concluída",I180="Cancelada"),0,IF(OR(NOT(ISNUMBER(J180)),J180&lt;0,NOT(ISNUMBER(K180)),K180&lt;0,K180&gt;1),"",J180*(1-K180))))</x:f>
      </x:c>
      <x:c r="M180" s="19" t="str">
        <x:f>IF(A180="","",IF(I180="Cancelada",0,IF(OR(OR(NOT(ISNUMBER(Dashboard!$B$3)),Dashboard!$B$3&lt;=0),COUNTIFS(Alocacoes!$C$5:$C$204,A180,Alocacoes!$J$5:$J$204,"REVISAR DADOS")&gt;0),"",SUMIFS(Alocacoes!$E$5:$E$204,Alocacoes!$C$5:$C$204,A180,Alocacoes!$B$5:$B$204,"&gt;="&amp;Dashboard!$B$3,Alocacoes!$B$5:$B$204,"&lt;"&amp;Dashboard!$D$3+1,Alocacoes!$J$5:$J$204,"VÁLIDA"))))</x:f>
      </x:c>
      <x:c r="N180" s="19" t="str">
        <x:f>IF(A180="","",IF(AND(ISNUMBER(L180),ISNUMBER(M180)),L180-M180,""))</x:f>
      </x:c>
      <x:c r="O180" t="str">
        <x:f>IF(A180="","",IF(I180="Cancelada","CANCELADA",IF(I180="Concluída","CONCLUÍDA",IF(OR(COUNTIF($A$5:$A$204,A180)&lt;&gt;1,NOT(ISNUMBER(L180)),NOT(ISNUMBER(M180)),NOT(ISNUMBER(G180)),NOT(ISNUMBER(H180)),H180&lt;G180,OR(NOT(ISNUMBER(Dashboard!$B$3)),Dashboard!$B$3&lt;=0)),"REVISAR DADOS",IF(H180&lt;Dashboard!$B$3,"ATRASADA",IF(H180-Dashboard!$B$3&lt;=3,"VENCE EM 3 DIAS","NO PRAZO"))))))</x:f>
      </x:c>
      <x:c r="P180" s="13"/>
      <x:c r="Q180" s="13"/>
    </x:row>
    <x:row r="181">
      <x:c r="A181" s="13"/>
      <x:c r="B181" s="13"/>
      <x:c r="C181" s="13"/>
      <x:c r="D181" s="13"/>
      <x:c r="E181" s="13"/>
      <x:c r="F181" s="13"/>
      <x:c r="G181" s="17"/>
      <x:c r="H181" s="17"/>
      <x:c r="I181" s="13"/>
      <x:c r="J181" s="13"/>
      <x:c r="K181" s="18"/>
      <x:c r="L181" s="19" t="str">
        <x:f>IF(A181="","",IF(OR(I181="Concluída",I181="Cancelada"),0,IF(OR(NOT(ISNUMBER(J181)),J181&lt;0,NOT(ISNUMBER(K181)),K181&lt;0,K181&gt;1),"",J181*(1-K181))))</x:f>
      </x:c>
      <x:c r="M181" s="19" t="str">
        <x:f>IF(A181="","",IF(I181="Cancelada",0,IF(OR(OR(NOT(ISNUMBER(Dashboard!$B$3)),Dashboard!$B$3&lt;=0),COUNTIFS(Alocacoes!$C$5:$C$204,A181,Alocacoes!$J$5:$J$204,"REVISAR DADOS")&gt;0),"",SUMIFS(Alocacoes!$E$5:$E$204,Alocacoes!$C$5:$C$204,A181,Alocacoes!$B$5:$B$204,"&gt;="&amp;Dashboard!$B$3,Alocacoes!$B$5:$B$204,"&lt;"&amp;Dashboard!$D$3+1,Alocacoes!$J$5:$J$204,"VÁLIDA"))))</x:f>
      </x:c>
      <x:c r="N181" s="19" t="str">
        <x:f>IF(A181="","",IF(AND(ISNUMBER(L181),ISNUMBER(M181)),L181-M181,""))</x:f>
      </x:c>
      <x:c r="O181" t="str">
        <x:f>IF(A181="","",IF(I181="Cancelada","CANCELADA",IF(I181="Concluída","CONCLUÍDA",IF(OR(COUNTIF($A$5:$A$204,A181)&lt;&gt;1,NOT(ISNUMBER(L181)),NOT(ISNUMBER(M181)),NOT(ISNUMBER(G181)),NOT(ISNUMBER(H181)),H181&lt;G181,OR(NOT(ISNUMBER(Dashboard!$B$3)),Dashboard!$B$3&lt;=0)),"REVISAR DADOS",IF(H181&lt;Dashboard!$B$3,"ATRASADA",IF(H181-Dashboard!$B$3&lt;=3,"VENCE EM 3 DIAS","NO PRAZO"))))))</x:f>
      </x:c>
      <x:c r="P181" s="13"/>
      <x:c r="Q181" s="13"/>
    </x:row>
    <x:row r="182">
      <x:c r="A182" s="13"/>
      <x:c r="B182" s="13"/>
      <x:c r="C182" s="13"/>
      <x:c r="D182" s="13"/>
      <x:c r="E182" s="13"/>
      <x:c r="F182" s="13"/>
      <x:c r="G182" s="17"/>
      <x:c r="H182" s="17"/>
      <x:c r="I182" s="13"/>
      <x:c r="J182" s="13"/>
      <x:c r="K182" s="18"/>
      <x:c r="L182" s="19" t="str">
        <x:f>IF(A182="","",IF(OR(I182="Concluída",I182="Cancelada"),0,IF(OR(NOT(ISNUMBER(J182)),J182&lt;0,NOT(ISNUMBER(K182)),K182&lt;0,K182&gt;1),"",J182*(1-K182))))</x:f>
      </x:c>
      <x:c r="M182" s="19" t="str">
        <x:f>IF(A182="","",IF(I182="Cancelada",0,IF(OR(OR(NOT(ISNUMBER(Dashboard!$B$3)),Dashboard!$B$3&lt;=0),COUNTIFS(Alocacoes!$C$5:$C$204,A182,Alocacoes!$J$5:$J$204,"REVISAR DADOS")&gt;0),"",SUMIFS(Alocacoes!$E$5:$E$204,Alocacoes!$C$5:$C$204,A182,Alocacoes!$B$5:$B$204,"&gt;="&amp;Dashboard!$B$3,Alocacoes!$B$5:$B$204,"&lt;"&amp;Dashboard!$D$3+1,Alocacoes!$J$5:$J$204,"VÁLIDA"))))</x:f>
      </x:c>
      <x:c r="N182" s="19" t="str">
        <x:f>IF(A182="","",IF(AND(ISNUMBER(L182),ISNUMBER(M182)),L182-M182,""))</x:f>
      </x:c>
      <x:c r="O182" t="str">
        <x:f>IF(A182="","",IF(I182="Cancelada","CANCELADA",IF(I182="Concluída","CONCLUÍDA",IF(OR(COUNTIF($A$5:$A$204,A182)&lt;&gt;1,NOT(ISNUMBER(L182)),NOT(ISNUMBER(M182)),NOT(ISNUMBER(G182)),NOT(ISNUMBER(H182)),H182&lt;G182,OR(NOT(ISNUMBER(Dashboard!$B$3)),Dashboard!$B$3&lt;=0)),"REVISAR DADOS",IF(H182&lt;Dashboard!$B$3,"ATRASADA",IF(H182-Dashboard!$B$3&lt;=3,"VENCE EM 3 DIAS","NO PRAZO"))))))</x:f>
      </x:c>
      <x:c r="P182" s="13"/>
      <x:c r="Q182" s="13"/>
    </x:row>
    <x:row r="183">
      <x:c r="A183" s="13"/>
      <x:c r="B183" s="13"/>
      <x:c r="C183" s="13"/>
      <x:c r="D183" s="13"/>
      <x:c r="E183" s="13"/>
      <x:c r="F183" s="13"/>
      <x:c r="G183" s="17"/>
      <x:c r="H183" s="17"/>
      <x:c r="I183" s="13"/>
      <x:c r="J183" s="13"/>
      <x:c r="K183" s="18"/>
      <x:c r="L183" s="19" t="str">
        <x:f>IF(A183="","",IF(OR(I183="Concluída",I183="Cancelada"),0,IF(OR(NOT(ISNUMBER(J183)),J183&lt;0,NOT(ISNUMBER(K183)),K183&lt;0,K183&gt;1),"",J183*(1-K183))))</x:f>
      </x:c>
      <x:c r="M183" s="19" t="str">
        <x:f>IF(A183="","",IF(I183="Cancelada",0,IF(OR(OR(NOT(ISNUMBER(Dashboard!$B$3)),Dashboard!$B$3&lt;=0),COUNTIFS(Alocacoes!$C$5:$C$204,A183,Alocacoes!$J$5:$J$204,"REVISAR DADOS")&gt;0),"",SUMIFS(Alocacoes!$E$5:$E$204,Alocacoes!$C$5:$C$204,A183,Alocacoes!$B$5:$B$204,"&gt;="&amp;Dashboard!$B$3,Alocacoes!$B$5:$B$204,"&lt;"&amp;Dashboard!$D$3+1,Alocacoes!$J$5:$J$204,"VÁLIDA"))))</x:f>
      </x:c>
      <x:c r="N183" s="19" t="str">
        <x:f>IF(A183="","",IF(AND(ISNUMBER(L183),ISNUMBER(M183)),L183-M183,""))</x:f>
      </x:c>
      <x:c r="O183" t="str">
        <x:f>IF(A183="","",IF(I183="Cancelada","CANCELADA",IF(I183="Concluída","CONCLUÍDA",IF(OR(COUNTIF($A$5:$A$204,A183)&lt;&gt;1,NOT(ISNUMBER(L183)),NOT(ISNUMBER(M183)),NOT(ISNUMBER(G183)),NOT(ISNUMBER(H183)),H183&lt;G183,OR(NOT(ISNUMBER(Dashboard!$B$3)),Dashboard!$B$3&lt;=0)),"REVISAR DADOS",IF(H183&lt;Dashboard!$B$3,"ATRASADA",IF(H183-Dashboard!$B$3&lt;=3,"VENCE EM 3 DIAS","NO PRAZO"))))))</x:f>
      </x:c>
      <x:c r="P183" s="13"/>
      <x:c r="Q183" s="13"/>
    </x:row>
    <x:row r="184">
      <x:c r="A184" s="13"/>
      <x:c r="B184" s="13"/>
      <x:c r="C184" s="13"/>
      <x:c r="D184" s="13"/>
      <x:c r="E184" s="13"/>
      <x:c r="F184" s="13"/>
      <x:c r="G184" s="17"/>
      <x:c r="H184" s="17"/>
      <x:c r="I184" s="13"/>
      <x:c r="J184" s="13"/>
      <x:c r="K184" s="18"/>
      <x:c r="L184" s="19" t="str">
        <x:f>IF(A184="","",IF(OR(I184="Concluída",I184="Cancelada"),0,IF(OR(NOT(ISNUMBER(J184)),J184&lt;0,NOT(ISNUMBER(K184)),K184&lt;0,K184&gt;1),"",J184*(1-K184))))</x:f>
      </x:c>
      <x:c r="M184" s="19" t="str">
        <x:f>IF(A184="","",IF(I184="Cancelada",0,IF(OR(OR(NOT(ISNUMBER(Dashboard!$B$3)),Dashboard!$B$3&lt;=0),COUNTIFS(Alocacoes!$C$5:$C$204,A184,Alocacoes!$J$5:$J$204,"REVISAR DADOS")&gt;0),"",SUMIFS(Alocacoes!$E$5:$E$204,Alocacoes!$C$5:$C$204,A184,Alocacoes!$B$5:$B$204,"&gt;="&amp;Dashboard!$B$3,Alocacoes!$B$5:$B$204,"&lt;"&amp;Dashboard!$D$3+1,Alocacoes!$J$5:$J$204,"VÁLIDA"))))</x:f>
      </x:c>
      <x:c r="N184" s="19" t="str">
        <x:f>IF(A184="","",IF(AND(ISNUMBER(L184),ISNUMBER(M184)),L184-M184,""))</x:f>
      </x:c>
      <x:c r="O184" t="str">
        <x:f>IF(A184="","",IF(I184="Cancelada","CANCELADA",IF(I184="Concluída","CONCLUÍDA",IF(OR(COUNTIF($A$5:$A$204,A184)&lt;&gt;1,NOT(ISNUMBER(L184)),NOT(ISNUMBER(M184)),NOT(ISNUMBER(G184)),NOT(ISNUMBER(H184)),H184&lt;G184,OR(NOT(ISNUMBER(Dashboard!$B$3)),Dashboard!$B$3&lt;=0)),"REVISAR DADOS",IF(H184&lt;Dashboard!$B$3,"ATRASADA",IF(H184-Dashboard!$B$3&lt;=3,"VENCE EM 3 DIAS","NO PRAZO"))))))</x:f>
      </x:c>
      <x:c r="P184" s="13"/>
      <x:c r="Q184" s="13"/>
    </x:row>
    <x:row r="185">
      <x:c r="A185" s="13"/>
      <x:c r="B185" s="13"/>
      <x:c r="C185" s="13"/>
      <x:c r="D185" s="13"/>
      <x:c r="E185" s="13"/>
      <x:c r="F185" s="13"/>
      <x:c r="G185" s="17"/>
      <x:c r="H185" s="17"/>
      <x:c r="I185" s="13"/>
      <x:c r="J185" s="13"/>
      <x:c r="K185" s="18"/>
      <x:c r="L185" s="19" t="str">
        <x:f>IF(A185="","",IF(OR(I185="Concluída",I185="Cancelada"),0,IF(OR(NOT(ISNUMBER(J185)),J185&lt;0,NOT(ISNUMBER(K185)),K185&lt;0,K185&gt;1),"",J185*(1-K185))))</x:f>
      </x:c>
      <x:c r="M185" s="19" t="str">
        <x:f>IF(A185="","",IF(I185="Cancelada",0,IF(OR(OR(NOT(ISNUMBER(Dashboard!$B$3)),Dashboard!$B$3&lt;=0),COUNTIFS(Alocacoes!$C$5:$C$204,A185,Alocacoes!$J$5:$J$204,"REVISAR DADOS")&gt;0),"",SUMIFS(Alocacoes!$E$5:$E$204,Alocacoes!$C$5:$C$204,A185,Alocacoes!$B$5:$B$204,"&gt;="&amp;Dashboard!$B$3,Alocacoes!$B$5:$B$204,"&lt;"&amp;Dashboard!$D$3+1,Alocacoes!$J$5:$J$204,"VÁLIDA"))))</x:f>
      </x:c>
      <x:c r="N185" s="19" t="str">
        <x:f>IF(A185="","",IF(AND(ISNUMBER(L185),ISNUMBER(M185)),L185-M185,""))</x:f>
      </x:c>
      <x:c r="O185" t="str">
        <x:f>IF(A185="","",IF(I185="Cancelada","CANCELADA",IF(I185="Concluída","CONCLUÍDA",IF(OR(COUNTIF($A$5:$A$204,A185)&lt;&gt;1,NOT(ISNUMBER(L185)),NOT(ISNUMBER(M185)),NOT(ISNUMBER(G185)),NOT(ISNUMBER(H185)),H185&lt;G185,OR(NOT(ISNUMBER(Dashboard!$B$3)),Dashboard!$B$3&lt;=0)),"REVISAR DADOS",IF(H185&lt;Dashboard!$B$3,"ATRASADA",IF(H185-Dashboard!$B$3&lt;=3,"VENCE EM 3 DIAS","NO PRAZO"))))))</x:f>
      </x:c>
      <x:c r="P185" s="13"/>
      <x:c r="Q185" s="13"/>
    </x:row>
    <x:row r="186">
      <x:c r="A186" s="13"/>
      <x:c r="B186" s="13"/>
      <x:c r="C186" s="13"/>
      <x:c r="D186" s="13"/>
      <x:c r="E186" s="13"/>
      <x:c r="F186" s="13"/>
      <x:c r="G186" s="17"/>
      <x:c r="H186" s="17"/>
      <x:c r="I186" s="13"/>
      <x:c r="J186" s="13"/>
      <x:c r="K186" s="18"/>
      <x:c r="L186" s="19" t="str">
        <x:f>IF(A186="","",IF(OR(I186="Concluída",I186="Cancelada"),0,IF(OR(NOT(ISNUMBER(J186)),J186&lt;0,NOT(ISNUMBER(K186)),K186&lt;0,K186&gt;1),"",J186*(1-K186))))</x:f>
      </x:c>
      <x:c r="M186" s="19" t="str">
        <x:f>IF(A186="","",IF(I186="Cancelada",0,IF(OR(OR(NOT(ISNUMBER(Dashboard!$B$3)),Dashboard!$B$3&lt;=0),COUNTIFS(Alocacoes!$C$5:$C$204,A186,Alocacoes!$J$5:$J$204,"REVISAR DADOS")&gt;0),"",SUMIFS(Alocacoes!$E$5:$E$204,Alocacoes!$C$5:$C$204,A186,Alocacoes!$B$5:$B$204,"&gt;="&amp;Dashboard!$B$3,Alocacoes!$B$5:$B$204,"&lt;"&amp;Dashboard!$D$3+1,Alocacoes!$J$5:$J$204,"VÁLIDA"))))</x:f>
      </x:c>
      <x:c r="N186" s="19" t="str">
        <x:f>IF(A186="","",IF(AND(ISNUMBER(L186),ISNUMBER(M186)),L186-M186,""))</x:f>
      </x:c>
      <x:c r="O186" t="str">
        <x:f>IF(A186="","",IF(I186="Cancelada","CANCELADA",IF(I186="Concluída","CONCLUÍDA",IF(OR(COUNTIF($A$5:$A$204,A186)&lt;&gt;1,NOT(ISNUMBER(L186)),NOT(ISNUMBER(M186)),NOT(ISNUMBER(G186)),NOT(ISNUMBER(H186)),H186&lt;G186,OR(NOT(ISNUMBER(Dashboard!$B$3)),Dashboard!$B$3&lt;=0)),"REVISAR DADOS",IF(H186&lt;Dashboard!$B$3,"ATRASADA",IF(H186-Dashboard!$B$3&lt;=3,"VENCE EM 3 DIAS","NO PRAZO"))))))</x:f>
      </x:c>
      <x:c r="P186" s="13"/>
      <x:c r="Q186" s="13"/>
    </x:row>
    <x:row r="187">
      <x:c r="A187" s="13"/>
      <x:c r="B187" s="13"/>
      <x:c r="C187" s="13"/>
      <x:c r="D187" s="13"/>
      <x:c r="E187" s="13"/>
      <x:c r="F187" s="13"/>
      <x:c r="G187" s="17"/>
      <x:c r="H187" s="17"/>
      <x:c r="I187" s="13"/>
      <x:c r="J187" s="13"/>
      <x:c r="K187" s="18"/>
      <x:c r="L187" s="19" t="str">
        <x:f>IF(A187="","",IF(OR(I187="Concluída",I187="Cancelada"),0,IF(OR(NOT(ISNUMBER(J187)),J187&lt;0,NOT(ISNUMBER(K187)),K187&lt;0,K187&gt;1),"",J187*(1-K187))))</x:f>
      </x:c>
      <x:c r="M187" s="19" t="str">
        <x:f>IF(A187="","",IF(I187="Cancelada",0,IF(OR(OR(NOT(ISNUMBER(Dashboard!$B$3)),Dashboard!$B$3&lt;=0),COUNTIFS(Alocacoes!$C$5:$C$204,A187,Alocacoes!$J$5:$J$204,"REVISAR DADOS")&gt;0),"",SUMIFS(Alocacoes!$E$5:$E$204,Alocacoes!$C$5:$C$204,A187,Alocacoes!$B$5:$B$204,"&gt;="&amp;Dashboard!$B$3,Alocacoes!$B$5:$B$204,"&lt;"&amp;Dashboard!$D$3+1,Alocacoes!$J$5:$J$204,"VÁLIDA"))))</x:f>
      </x:c>
      <x:c r="N187" s="19" t="str">
        <x:f>IF(A187="","",IF(AND(ISNUMBER(L187),ISNUMBER(M187)),L187-M187,""))</x:f>
      </x:c>
      <x:c r="O187" t="str">
        <x:f>IF(A187="","",IF(I187="Cancelada","CANCELADA",IF(I187="Concluída","CONCLUÍDA",IF(OR(COUNTIF($A$5:$A$204,A187)&lt;&gt;1,NOT(ISNUMBER(L187)),NOT(ISNUMBER(M187)),NOT(ISNUMBER(G187)),NOT(ISNUMBER(H187)),H187&lt;G187,OR(NOT(ISNUMBER(Dashboard!$B$3)),Dashboard!$B$3&lt;=0)),"REVISAR DADOS",IF(H187&lt;Dashboard!$B$3,"ATRASADA",IF(H187-Dashboard!$B$3&lt;=3,"VENCE EM 3 DIAS","NO PRAZO"))))))</x:f>
      </x:c>
      <x:c r="P187" s="13"/>
      <x:c r="Q187" s="13"/>
    </x:row>
    <x:row r="188">
      <x:c r="A188" s="13"/>
      <x:c r="B188" s="13"/>
      <x:c r="C188" s="13"/>
      <x:c r="D188" s="13"/>
      <x:c r="E188" s="13"/>
      <x:c r="F188" s="13"/>
      <x:c r="G188" s="17"/>
      <x:c r="H188" s="17"/>
      <x:c r="I188" s="13"/>
      <x:c r="J188" s="13"/>
      <x:c r="K188" s="18"/>
      <x:c r="L188" s="19" t="str">
        <x:f>IF(A188="","",IF(OR(I188="Concluída",I188="Cancelada"),0,IF(OR(NOT(ISNUMBER(J188)),J188&lt;0,NOT(ISNUMBER(K188)),K188&lt;0,K188&gt;1),"",J188*(1-K188))))</x:f>
      </x:c>
      <x:c r="M188" s="19" t="str">
        <x:f>IF(A188="","",IF(I188="Cancelada",0,IF(OR(OR(NOT(ISNUMBER(Dashboard!$B$3)),Dashboard!$B$3&lt;=0),COUNTIFS(Alocacoes!$C$5:$C$204,A188,Alocacoes!$J$5:$J$204,"REVISAR DADOS")&gt;0),"",SUMIFS(Alocacoes!$E$5:$E$204,Alocacoes!$C$5:$C$204,A188,Alocacoes!$B$5:$B$204,"&gt;="&amp;Dashboard!$B$3,Alocacoes!$B$5:$B$204,"&lt;"&amp;Dashboard!$D$3+1,Alocacoes!$J$5:$J$204,"VÁLIDA"))))</x:f>
      </x:c>
      <x:c r="N188" s="19" t="str">
        <x:f>IF(A188="","",IF(AND(ISNUMBER(L188),ISNUMBER(M188)),L188-M188,""))</x:f>
      </x:c>
      <x:c r="O188" t="str">
        <x:f>IF(A188="","",IF(I188="Cancelada","CANCELADA",IF(I188="Concluída","CONCLUÍDA",IF(OR(COUNTIF($A$5:$A$204,A188)&lt;&gt;1,NOT(ISNUMBER(L188)),NOT(ISNUMBER(M188)),NOT(ISNUMBER(G188)),NOT(ISNUMBER(H188)),H188&lt;G188,OR(NOT(ISNUMBER(Dashboard!$B$3)),Dashboard!$B$3&lt;=0)),"REVISAR DADOS",IF(H188&lt;Dashboard!$B$3,"ATRASADA",IF(H188-Dashboard!$B$3&lt;=3,"VENCE EM 3 DIAS","NO PRAZO"))))))</x:f>
      </x:c>
      <x:c r="P188" s="13"/>
      <x:c r="Q188" s="13"/>
    </x:row>
    <x:row r="189">
      <x:c r="A189" s="13"/>
      <x:c r="B189" s="13"/>
      <x:c r="C189" s="13"/>
      <x:c r="D189" s="13"/>
      <x:c r="E189" s="13"/>
      <x:c r="F189" s="13"/>
      <x:c r="G189" s="17"/>
      <x:c r="H189" s="17"/>
      <x:c r="I189" s="13"/>
      <x:c r="J189" s="13"/>
      <x:c r="K189" s="18"/>
      <x:c r="L189" s="19" t="str">
        <x:f>IF(A189="","",IF(OR(I189="Concluída",I189="Cancelada"),0,IF(OR(NOT(ISNUMBER(J189)),J189&lt;0,NOT(ISNUMBER(K189)),K189&lt;0,K189&gt;1),"",J189*(1-K189))))</x:f>
      </x:c>
      <x:c r="M189" s="19" t="str">
        <x:f>IF(A189="","",IF(I189="Cancelada",0,IF(OR(OR(NOT(ISNUMBER(Dashboard!$B$3)),Dashboard!$B$3&lt;=0),COUNTIFS(Alocacoes!$C$5:$C$204,A189,Alocacoes!$J$5:$J$204,"REVISAR DADOS")&gt;0),"",SUMIFS(Alocacoes!$E$5:$E$204,Alocacoes!$C$5:$C$204,A189,Alocacoes!$B$5:$B$204,"&gt;="&amp;Dashboard!$B$3,Alocacoes!$B$5:$B$204,"&lt;"&amp;Dashboard!$D$3+1,Alocacoes!$J$5:$J$204,"VÁLIDA"))))</x:f>
      </x:c>
      <x:c r="N189" s="19" t="str">
        <x:f>IF(A189="","",IF(AND(ISNUMBER(L189),ISNUMBER(M189)),L189-M189,""))</x:f>
      </x:c>
      <x:c r="O189" t="str">
        <x:f>IF(A189="","",IF(I189="Cancelada","CANCELADA",IF(I189="Concluída","CONCLUÍDA",IF(OR(COUNTIF($A$5:$A$204,A189)&lt;&gt;1,NOT(ISNUMBER(L189)),NOT(ISNUMBER(M189)),NOT(ISNUMBER(G189)),NOT(ISNUMBER(H189)),H189&lt;G189,OR(NOT(ISNUMBER(Dashboard!$B$3)),Dashboard!$B$3&lt;=0)),"REVISAR DADOS",IF(H189&lt;Dashboard!$B$3,"ATRASADA",IF(H189-Dashboard!$B$3&lt;=3,"VENCE EM 3 DIAS","NO PRAZO"))))))</x:f>
      </x:c>
      <x:c r="P189" s="13"/>
      <x:c r="Q189" s="13"/>
    </x:row>
    <x:row r="190">
      <x:c r="A190" s="13"/>
      <x:c r="B190" s="13"/>
      <x:c r="C190" s="13"/>
      <x:c r="D190" s="13"/>
      <x:c r="E190" s="13"/>
      <x:c r="F190" s="13"/>
      <x:c r="G190" s="17"/>
      <x:c r="H190" s="17"/>
      <x:c r="I190" s="13"/>
      <x:c r="J190" s="13"/>
      <x:c r="K190" s="18"/>
      <x:c r="L190" s="19" t="str">
        <x:f>IF(A190="","",IF(OR(I190="Concluída",I190="Cancelada"),0,IF(OR(NOT(ISNUMBER(J190)),J190&lt;0,NOT(ISNUMBER(K190)),K190&lt;0,K190&gt;1),"",J190*(1-K190))))</x:f>
      </x:c>
      <x:c r="M190" s="19" t="str">
        <x:f>IF(A190="","",IF(I190="Cancelada",0,IF(OR(OR(NOT(ISNUMBER(Dashboard!$B$3)),Dashboard!$B$3&lt;=0),COUNTIFS(Alocacoes!$C$5:$C$204,A190,Alocacoes!$J$5:$J$204,"REVISAR DADOS")&gt;0),"",SUMIFS(Alocacoes!$E$5:$E$204,Alocacoes!$C$5:$C$204,A190,Alocacoes!$B$5:$B$204,"&gt;="&amp;Dashboard!$B$3,Alocacoes!$B$5:$B$204,"&lt;"&amp;Dashboard!$D$3+1,Alocacoes!$J$5:$J$204,"VÁLIDA"))))</x:f>
      </x:c>
      <x:c r="N190" s="19" t="str">
        <x:f>IF(A190="","",IF(AND(ISNUMBER(L190),ISNUMBER(M190)),L190-M190,""))</x:f>
      </x:c>
      <x:c r="O190" t="str">
        <x:f>IF(A190="","",IF(I190="Cancelada","CANCELADA",IF(I190="Concluída","CONCLUÍDA",IF(OR(COUNTIF($A$5:$A$204,A190)&lt;&gt;1,NOT(ISNUMBER(L190)),NOT(ISNUMBER(M190)),NOT(ISNUMBER(G190)),NOT(ISNUMBER(H190)),H190&lt;G190,OR(NOT(ISNUMBER(Dashboard!$B$3)),Dashboard!$B$3&lt;=0)),"REVISAR DADOS",IF(H190&lt;Dashboard!$B$3,"ATRASADA",IF(H190-Dashboard!$B$3&lt;=3,"VENCE EM 3 DIAS","NO PRAZO"))))))</x:f>
      </x:c>
      <x:c r="P190" s="13"/>
      <x:c r="Q190" s="13"/>
    </x:row>
    <x:row r="191">
      <x:c r="A191" s="13"/>
      <x:c r="B191" s="13"/>
      <x:c r="C191" s="13"/>
      <x:c r="D191" s="13"/>
      <x:c r="E191" s="13"/>
      <x:c r="F191" s="13"/>
      <x:c r="G191" s="17"/>
      <x:c r="H191" s="17"/>
      <x:c r="I191" s="13"/>
      <x:c r="J191" s="13"/>
      <x:c r="K191" s="18"/>
      <x:c r="L191" s="19" t="str">
        <x:f>IF(A191="","",IF(OR(I191="Concluída",I191="Cancelada"),0,IF(OR(NOT(ISNUMBER(J191)),J191&lt;0,NOT(ISNUMBER(K191)),K191&lt;0,K191&gt;1),"",J191*(1-K191))))</x:f>
      </x:c>
      <x:c r="M191" s="19" t="str">
        <x:f>IF(A191="","",IF(I191="Cancelada",0,IF(OR(OR(NOT(ISNUMBER(Dashboard!$B$3)),Dashboard!$B$3&lt;=0),COUNTIFS(Alocacoes!$C$5:$C$204,A191,Alocacoes!$J$5:$J$204,"REVISAR DADOS")&gt;0),"",SUMIFS(Alocacoes!$E$5:$E$204,Alocacoes!$C$5:$C$204,A191,Alocacoes!$B$5:$B$204,"&gt;="&amp;Dashboard!$B$3,Alocacoes!$B$5:$B$204,"&lt;"&amp;Dashboard!$D$3+1,Alocacoes!$J$5:$J$204,"VÁLIDA"))))</x:f>
      </x:c>
      <x:c r="N191" s="19" t="str">
        <x:f>IF(A191="","",IF(AND(ISNUMBER(L191),ISNUMBER(M191)),L191-M191,""))</x:f>
      </x:c>
      <x:c r="O191" t="str">
        <x:f>IF(A191="","",IF(I191="Cancelada","CANCELADA",IF(I191="Concluída","CONCLUÍDA",IF(OR(COUNTIF($A$5:$A$204,A191)&lt;&gt;1,NOT(ISNUMBER(L191)),NOT(ISNUMBER(M191)),NOT(ISNUMBER(G191)),NOT(ISNUMBER(H191)),H191&lt;G191,OR(NOT(ISNUMBER(Dashboard!$B$3)),Dashboard!$B$3&lt;=0)),"REVISAR DADOS",IF(H191&lt;Dashboard!$B$3,"ATRASADA",IF(H191-Dashboard!$B$3&lt;=3,"VENCE EM 3 DIAS","NO PRAZO"))))))</x:f>
      </x:c>
      <x:c r="P191" s="13"/>
      <x:c r="Q191" s="13"/>
    </x:row>
    <x:row r="192">
      <x:c r="A192" s="13"/>
      <x:c r="B192" s="13"/>
      <x:c r="C192" s="13"/>
      <x:c r="D192" s="13"/>
      <x:c r="E192" s="13"/>
      <x:c r="F192" s="13"/>
      <x:c r="G192" s="17"/>
      <x:c r="H192" s="17"/>
      <x:c r="I192" s="13"/>
      <x:c r="J192" s="13"/>
      <x:c r="K192" s="18"/>
      <x:c r="L192" s="19" t="str">
        <x:f>IF(A192="","",IF(OR(I192="Concluída",I192="Cancelada"),0,IF(OR(NOT(ISNUMBER(J192)),J192&lt;0,NOT(ISNUMBER(K192)),K192&lt;0,K192&gt;1),"",J192*(1-K192))))</x:f>
      </x:c>
      <x:c r="M192" s="19" t="str">
        <x:f>IF(A192="","",IF(I192="Cancelada",0,IF(OR(OR(NOT(ISNUMBER(Dashboard!$B$3)),Dashboard!$B$3&lt;=0),COUNTIFS(Alocacoes!$C$5:$C$204,A192,Alocacoes!$J$5:$J$204,"REVISAR DADOS")&gt;0),"",SUMIFS(Alocacoes!$E$5:$E$204,Alocacoes!$C$5:$C$204,A192,Alocacoes!$B$5:$B$204,"&gt;="&amp;Dashboard!$B$3,Alocacoes!$B$5:$B$204,"&lt;"&amp;Dashboard!$D$3+1,Alocacoes!$J$5:$J$204,"VÁLIDA"))))</x:f>
      </x:c>
      <x:c r="N192" s="19" t="str">
        <x:f>IF(A192="","",IF(AND(ISNUMBER(L192),ISNUMBER(M192)),L192-M192,""))</x:f>
      </x:c>
      <x:c r="O192" t="str">
        <x:f>IF(A192="","",IF(I192="Cancelada","CANCELADA",IF(I192="Concluída","CONCLUÍDA",IF(OR(COUNTIF($A$5:$A$204,A192)&lt;&gt;1,NOT(ISNUMBER(L192)),NOT(ISNUMBER(M192)),NOT(ISNUMBER(G192)),NOT(ISNUMBER(H192)),H192&lt;G192,OR(NOT(ISNUMBER(Dashboard!$B$3)),Dashboard!$B$3&lt;=0)),"REVISAR DADOS",IF(H192&lt;Dashboard!$B$3,"ATRASADA",IF(H192-Dashboard!$B$3&lt;=3,"VENCE EM 3 DIAS","NO PRAZO"))))))</x:f>
      </x:c>
      <x:c r="P192" s="13"/>
      <x:c r="Q192" s="13"/>
    </x:row>
    <x:row r="193">
      <x:c r="A193" s="13"/>
      <x:c r="B193" s="13"/>
      <x:c r="C193" s="13"/>
      <x:c r="D193" s="13"/>
      <x:c r="E193" s="13"/>
      <x:c r="F193" s="13"/>
      <x:c r="G193" s="17"/>
      <x:c r="H193" s="17"/>
      <x:c r="I193" s="13"/>
      <x:c r="J193" s="13"/>
      <x:c r="K193" s="18"/>
      <x:c r="L193" s="19" t="str">
        <x:f>IF(A193="","",IF(OR(I193="Concluída",I193="Cancelada"),0,IF(OR(NOT(ISNUMBER(J193)),J193&lt;0,NOT(ISNUMBER(K193)),K193&lt;0,K193&gt;1),"",J193*(1-K193))))</x:f>
      </x:c>
      <x:c r="M193" s="19" t="str">
        <x:f>IF(A193="","",IF(I193="Cancelada",0,IF(OR(OR(NOT(ISNUMBER(Dashboard!$B$3)),Dashboard!$B$3&lt;=0),COUNTIFS(Alocacoes!$C$5:$C$204,A193,Alocacoes!$J$5:$J$204,"REVISAR DADOS")&gt;0),"",SUMIFS(Alocacoes!$E$5:$E$204,Alocacoes!$C$5:$C$204,A193,Alocacoes!$B$5:$B$204,"&gt;="&amp;Dashboard!$B$3,Alocacoes!$B$5:$B$204,"&lt;"&amp;Dashboard!$D$3+1,Alocacoes!$J$5:$J$204,"VÁLIDA"))))</x:f>
      </x:c>
      <x:c r="N193" s="19" t="str">
        <x:f>IF(A193="","",IF(AND(ISNUMBER(L193),ISNUMBER(M193)),L193-M193,""))</x:f>
      </x:c>
      <x:c r="O193" t="str">
        <x:f>IF(A193="","",IF(I193="Cancelada","CANCELADA",IF(I193="Concluída","CONCLUÍDA",IF(OR(COUNTIF($A$5:$A$204,A193)&lt;&gt;1,NOT(ISNUMBER(L193)),NOT(ISNUMBER(M193)),NOT(ISNUMBER(G193)),NOT(ISNUMBER(H193)),H193&lt;G193,OR(NOT(ISNUMBER(Dashboard!$B$3)),Dashboard!$B$3&lt;=0)),"REVISAR DADOS",IF(H193&lt;Dashboard!$B$3,"ATRASADA",IF(H193-Dashboard!$B$3&lt;=3,"VENCE EM 3 DIAS","NO PRAZO"))))))</x:f>
      </x:c>
      <x:c r="P193" s="13"/>
      <x:c r="Q193" s="13"/>
    </x:row>
    <x:row r="194">
      <x:c r="A194" s="13"/>
      <x:c r="B194" s="13"/>
      <x:c r="C194" s="13"/>
      <x:c r="D194" s="13"/>
      <x:c r="E194" s="13"/>
      <x:c r="F194" s="13"/>
      <x:c r="G194" s="17"/>
      <x:c r="H194" s="17"/>
      <x:c r="I194" s="13"/>
      <x:c r="J194" s="13"/>
      <x:c r="K194" s="18"/>
      <x:c r="L194" s="19" t="str">
        <x:f>IF(A194="","",IF(OR(I194="Concluída",I194="Cancelada"),0,IF(OR(NOT(ISNUMBER(J194)),J194&lt;0,NOT(ISNUMBER(K194)),K194&lt;0,K194&gt;1),"",J194*(1-K194))))</x:f>
      </x:c>
      <x:c r="M194" s="19" t="str">
        <x:f>IF(A194="","",IF(I194="Cancelada",0,IF(OR(OR(NOT(ISNUMBER(Dashboard!$B$3)),Dashboard!$B$3&lt;=0),COUNTIFS(Alocacoes!$C$5:$C$204,A194,Alocacoes!$J$5:$J$204,"REVISAR DADOS")&gt;0),"",SUMIFS(Alocacoes!$E$5:$E$204,Alocacoes!$C$5:$C$204,A194,Alocacoes!$B$5:$B$204,"&gt;="&amp;Dashboard!$B$3,Alocacoes!$B$5:$B$204,"&lt;"&amp;Dashboard!$D$3+1,Alocacoes!$J$5:$J$204,"VÁLIDA"))))</x:f>
      </x:c>
      <x:c r="N194" s="19" t="str">
        <x:f>IF(A194="","",IF(AND(ISNUMBER(L194),ISNUMBER(M194)),L194-M194,""))</x:f>
      </x:c>
      <x:c r="O194" t="str">
        <x:f>IF(A194="","",IF(I194="Cancelada","CANCELADA",IF(I194="Concluída","CONCLUÍDA",IF(OR(COUNTIF($A$5:$A$204,A194)&lt;&gt;1,NOT(ISNUMBER(L194)),NOT(ISNUMBER(M194)),NOT(ISNUMBER(G194)),NOT(ISNUMBER(H194)),H194&lt;G194,OR(NOT(ISNUMBER(Dashboard!$B$3)),Dashboard!$B$3&lt;=0)),"REVISAR DADOS",IF(H194&lt;Dashboard!$B$3,"ATRASADA",IF(H194-Dashboard!$B$3&lt;=3,"VENCE EM 3 DIAS","NO PRAZO"))))))</x:f>
      </x:c>
      <x:c r="P194" s="13"/>
      <x:c r="Q194" s="13"/>
    </x:row>
    <x:row r="195">
      <x:c r="A195" s="13"/>
      <x:c r="B195" s="13"/>
      <x:c r="C195" s="13"/>
      <x:c r="D195" s="13"/>
      <x:c r="E195" s="13"/>
      <x:c r="F195" s="13"/>
      <x:c r="G195" s="17"/>
      <x:c r="H195" s="17"/>
      <x:c r="I195" s="13"/>
      <x:c r="J195" s="13"/>
      <x:c r="K195" s="18"/>
      <x:c r="L195" s="19" t="str">
        <x:f>IF(A195="","",IF(OR(I195="Concluída",I195="Cancelada"),0,IF(OR(NOT(ISNUMBER(J195)),J195&lt;0,NOT(ISNUMBER(K195)),K195&lt;0,K195&gt;1),"",J195*(1-K195))))</x:f>
      </x:c>
      <x:c r="M195" s="19" t="str">
        <x:f>IF(A195="","",IF(I195="Cancelada",0,IF(OR(OR(NOT(ISNUMBER(Dashboard!$B$3)),Dashboard!$B$3&lt;=0),COUNTIFS(Alocacoes!$C$5:$C$204,A195,Alocacoes!$J$5:$J$204,"REVISAR DADOS")&gt;0),"",SUMIFS(Alocacoes!$E$5:$E$204,Alocacoes!$C$5:$C$204,A195,Alocacoes!$B$5:$B$204,"&gt;="&amp;Dashboard!$B$3,Alocacoes!$B$5:$B$204,"&lt;"&amp;Dashboard!$D$3+1,Alocacoes!$J$5:$J$204,"VÁLIDA"))))</x:f>
      </x:c>
      <x:c r="N195" s="19" t="str">
        <x:f>IF(A195="","",IF(AND(ISNUMBER(L195),ISNUMBER(M195)),L195-M195,""))</x:f>
      </x:c>
      <x:c r="O195" t="str">
        <x:f>IF(A195="","",IF(I195="Cancelada","CANCELADA",IF(I195="Concluída","CONCLUÍDA",IF(OR(COUNTIF($A$5:$A$204,A195)&lt;&gt;1,NOT(ISNUMBER(L195)),NOT(ISNUMBER(M195)),NOT(ISNUMBER(G195)),NOT(ISNUMBER(H195)),H195&lt;G195,OR(NOT(ISNUMBER(Dashboard!$B$3)),Dashboard!$B$3&lt;=0)),"REVISAR DADOS",IF(H195&lt;Dashboard!$B$3,"ATRASADA",IF(H195-Dashboard!$B$3&lt;=3,"VENCE EM 3 DIAS","NO PRAZO"))))))</x:f>
      </x:c>
      <x:c r="P195" s="13"/>
      <x:c r="Q195" s="13"/>
    </x:row>
    <x:row r="196">
      <x:c r="A196" s="13"/>
      <x:c r="B196" s="13"/>
      <x:c r="C196" s="13"/>
      <x:c r="D196" s="13"/>
      <x:c r="E196" s="13"/>
      <x:c r="F196" s="13"/>
      <x:c r="G196" s="17"/>
      <x:c r="H196" s="17"/>
      <x:c r="I196" s="13"/>
      <x:c r="J196" s="13"/>
      <x:c r="K196" s="18"/>
      <x:c r="L196" s="19" t="str">
        <x:f>IF(A196="","",IF(OR(I196="Concluída",I196="Cancelada"),0,IF(OR(NOT(ISNUMBER(J196)),J196&lt;0,NOT(ISNUMBER(K196)),K196&lt;0,K196&gt;1),"",J196*(1-K196))))</x:f>
      </x:c>
      <x:c r="M196" s="19" t="str">
        <x:f>IF(A196="","",IF(I196="Cancelada",0,IF(OR(OR(NOT(ISNUMBER(Dashboard!$B$3)),Dashboard!$B$3&lt;=0),COUNTIFS(Alocacoes!$C$5:$C$204,A196,Alocacoes!$J$5:$J$204,"REVISAR DADOS")&gt;0),"",SUMIFS(Alocacoes!$E$5:$E$204,Alocacoes!$C$5:$C$204,A196,Alocacoes!$B$5:$B$204,"&gt;="&amp;Dashboard!$B$3,Alocacoes!$B$5:$B$204,"&lt;"&amp;Dashboard!$D$3+1,Alocacoes!$J$5:$J$204,"VÁLIDA"))))</x:f>
      </x:c>
      <x:c r="N196" s="19" t="str">
        <x:f>IF(A196="","",IF(AND(ISNUMBER(L196),ISNUMBER(M196)),L196-M196,""))</x:f>
      </x:c>
      <x:c r="O196" t="str">
        <x:f>IF(A196="","",IF(I196="Cancelada","CANCELADA",IF(I196="Concluída","CONCLUÍDA",IF(OR(COUNTIF($A$5:$A$204,A196)&lt;&gt;1,NOT(ISNUMBER(L196)),NOT(ISNUMBER(M196)),NOT(ISNUMBER(G196)),NOT(ISNUMBER(H196)),H196&lt;G196,OR(NOT(ISNUMBER(Dashboard!$B$3)),Dashboard!$B$3&lt;=0)),"REVISAR DADOS",IF(H196&lt;Dashboard!$B$3,"ATRASADA",IF(H196-Dashboard!$B$3&lt;=3,"VENCE EM 3 DIAS","NO PRAZO"))))))</x:f>
      </x:c>
      <x:c r="P196" s="13"/>
      <x:c r="Q196" s="13"/>
    </x:row>
    <x:row r="197">
      <x:c r="A197" s="13"/>
      <x:c r="B197" s="13"/>
      <x:c r="C197" s="13"/>
      <x:c r="D197" s="13"/>
      <x:c r="E197" s="13"/>
      <x:c r="F197" s="13"/>
      <x:c r="G197" s="17"/>
      <x:c r="H197" s="17"/>
      <x:c r="I197" s="13"/>
      <x:c r="J197" s="13"/>
      <x:c r="K197" s="18"/>
      <x:c r="L197" s="19" t="str">
        <x:f>IF(A197="","",IF(OR(I197="Concluída",I197="Cancelada"),0,IF(OR(NOT(ISNUMBER(J197)),J197&lt;0,NOT(ISNUMBER(K197)),K197&lt;0,K197&gt;1),"",J197*(1-K197))))</x:f>
      </x:c>
      <x:c r="M197" s="19" t="str">
        <x:f>IF(A197="","",IF(I197="Cancelada",0,IF(OR(OR(NOT(ISNUMBER(Dashboard!$B$3)),Dashboard!$B$3&lt;=0),COUNTIFS(Alocacoes!$C$5:$C$204,A197,Alocacoes!$J$5:$J$204,"REVISAR DADOS")&gt;0),"",SUMIFS(Alocacoes!$E$5:$E$204,Alocacoes!$C$5:$C$204,A197,Alocacoes!$B$5:$B$204,"&gt;="&amp;Dashboard!$B$3,Alocacoes!$B$5:$B$204,"&lt;"&amp;Dashboard!$D$3+1,Alocacoes!$J$5:$J$204,"VÁLIDA"))))</x:f>
      </x:c>
      <x:c r="N197" s="19" t="str">
        <x:f>IF(A197="","",IF(AND(ISNUMBER(L197),ISNUMBER(M197)),L197-M197,""))</x:f>
      </x:c>
      <x:c r="O197" t="str">
        <x:f>IF(A197="","",IF(I197="Cancelada","CANCELADA",IF(I197="Concluída","CONCLUÍDA",IF(OR(COUNTIF($A$5:$A$204,A197)&lt;&gt;1,NOT(ISNUMBER(L197)),NOT(ISNUMBER(M197)),NOT(ISNUMBER(G197)),NOT(ISNUMBER(H197)),H197&lt;G197,OR(NOT(ISNUMBER(Dashboard!$B$3)),Dashboard!$B$3&lt;=0)),"REVISAR DADOS",IF(H197&lt;Dashboard!$B$3,"ATRASADA",IF(H197-Dashboard!$B$3&lt;=3,"VENCE EM 3 DIAS","NO PRAZO"))))))</x:f>
      </x:c>
      <x:c r="P197" s="13"/>
      <x:c r="Q197" s="13"/>
    </x:row>
    <x:row r="198">
      <x:c r="A198" s="13"/>
      <x:c r="B198" s="13"/>
      <x:c r="C198" s="13"/>
      <x:c r="D198" s="13"/>
      <x:c r="E198" s="13"/>
      <x:c r="F198" s="13"/>
      <x:c r="G198" s="17"/>
      <x:c r="H198" s="17"/>
      <x:c r="I198" s="13"/>
      <x:c r="J198" s="13"/>
      <x:c r="K198" s="18"/>
      <x:c r="L198" s="19" t="str">
        <x:f>IF(A198="","",IF(OR(I198="Concluída",I198="Cancelada"),0,IF(OR(NOT(ISNUMBER(J198)),J198&lt;0,NOT(ISNUMBER(K198)),K198&lt;0,K198&gt;1),"",J198*(1-K198))))</x:f>
      </x:c>
      <x:c r="M198" s="19" t="str">
        <x:f>IF(A198="","",IF(I198="Cancelada",0,IF(OR(OR(NOT(ISNUMBER(Dashboard!$B$3)),Dashboard!$B$3&lt;=0),COUNTIFS(Alocacoes!$C$5:$C$204,A198,Alocacoes!$J$5:$J$204,"REVISAR DADOS")&gt;0),"",SUMIFS(Alocacoes!$E$5:$E$204,Alocacoes!$C$5:$C$204,A198,Alocacoes!$B$5:$B$204,"&gt;="&amp;Dashboard!$B$3,Alocacoes!$B$5:$B$204,"&lt;"&amp;Dashboard!$D$3+1,Alocacoes!$J$5:$J$204,"VÁLIDA"))))</x:f>
      </x:c>
      <x:c r="N198" s="19" t="str">
        <x:f>IF(A198="","",IF(AND(ISNUMBER(L198),ISNUMBER(M198)),L198-M198,""))</x:f>
      </x:c>
      <x:c r="O198" t="str">
        <x:f>IF(A198="","",IF(I198="Cancelada","CANCELADA",IF(I198="Concluída","CONCLUÍDA",IF(OR(COUNTIF($A$5:$A$204,A198)&lt;&gt;1,NOT(ISNUMBER(L198)),NOT(ISNUMBER(M198)),NOT(ISNUMBER(G198)),NOT(ISNUMBER(H198)),H198&lt;G198,OR(NOT(ISNUMBER(Dashboard!$B$3)),Dashboard!$B$3&lt;=0)),"REVISAR DADOS",IF(H198&lt;Dashboard!$B$3,"ATRASADA",IF(H198-Dashboard!$B$3&lt;=3,"VENCE EM 3 DIAS","NO PRAZO"))))))</x:f>
      </x:c>
      <x:c r="P198" s="13"/>
      <x:c r="Q198" s="13"/>
    </x:row>
    <x:row r="199">
      <x:c r="A199" s="13"/>
      <x:c r="B199" s="13"/>
      <x:c r="C199" s="13"/>
      <x:c r="D199" s="13"/>
      <x:c r="E199" s="13"/>
      <x:c r="F199" s="13"/>
      <x:c r="G199" s="17"/>
      <x:c r="H199" s="17"/>
      <x:c r="I199" s="13"/>
      <x:c r="J199" s="13"/>
      <x:c r="K199" s="18"/>
      <x:c r="L199" s="19" t="str">
        <x:f>IF(A199="","",IF(OR(I199="Concluída",I199="Cancelada"),0,IF(OR(NOT(ISNUMBER(J199)),J199&lt;0,NOT(ISNUMBER(K199)),K199&lt;0,K199&gt;1),"",J199*(1-K199))))</x:f>
      </x:c>
      <x:c r="M199" s="19" t="str">
        <x:f>IF(A199="","",IF(I199="Cancelada",0,IF(OR(OR(NOT(ISNUMBER(Dashboard!$B$3)),Dashboard!$B$3&lt;=0),COUNTIFS(Alocacoes!$C$5:$C$204,A199,Alocacoes!$J$5:$J$204,"REVISAR DADOS")&gt;0),"",SUMIFS(Alocacoes!$E$5:$E$204,Alocacoes!$C$5:$C$204,A199,Alocacoes!$B$5:$B$204,"&gt;="&amp;Dashboard!$B$3,Alocacoes!$B$5:$B$204,"&lt;"&amp;Dashboard!$D$3+1,Alocacoes!$J$5:$J$204,"VÁLIDA"))))</x:f>
      </x:c>
      <x:c r="N199" s="19" t="str">
        <x:f>IF(A199="","",IF(AND(ISNUMBER(L199),ISNUMBER(M199)),L199-M199,""))</x:f>
      </x:c>
      <x:c r="O199" t="str">
        <x:f>IF(A199="","",IF(I199="Cancelada","CANCELADA",IF(I199="Concluída","CONCLUÍDA",IF(OR(COUNTIF($A$5:$A$204,A199)&lt;&gt;1,NOT(ISNUMBER(L199)),NOT(ISNUMBER(M199)),NOT(ISNUMBER(G199)),NOT(ISNUMBER(H199)),H199&lt;G199,OR(NOT(ISNUMBER(Dashboard!$B$3)),Dashboard!$B$3&lt;=0)),"REVISAR DADOS",IF(H199&lt;Dashboard!$B$3,"ATRASADA",IF(H199-Dashboard!$B$3&lt;=3,"VENCE EM 3 DIAS","NO PRAZO"))))))</x:f>
      </x:c>
      <x:c r="P199" s="13"/>
      <x:c r="Q199" s="13"/>
    </x:row>
    <x:row r="200">
      <x:c r="A200" s="13"/>
      <x:c r="B200" s="13"/>
      <x:c r="C200" s="13"/>
      <x:c r="D200" s="13"/>
      <x:c r="E200" s="13"/>
      <x:c r="F200" s="13"/>
      <x:c r="G200" s="17"/>
      <x:c r="H200" s="17"/>
      <x:c r="I200" s="13"/>
      <x:c r="J200" s="13"/>
      <x:c r="K200" s="18"/>
      <x:c r="L200" s="19" t="str">
        <x:f>IF(A200="","",IF(OR(I200="Concluída",I200="Cancelada"),0,IF(OR(NOT(ISNUMBER(J200)),J200&lt;0,NOT(ISNUMBER(K200)),K200&lt;0,K200&gt;1),"",J200*(1-K200))))</x:f>
      </x:c>
      <x:c r="M200" s="19" t="str">
        <x:f>IF(A200="","",IF(I200="Cancelada",0,IF(OR(OR(NOT(ISNUMBER(Dashboard!$B$3)),Dashboard!$B$3&lt;=0),COUNTIFS(Alocacoes!$C$5:$C$204,A200,Alocacoes!$J$5:$J$204,"REVISAR DADOS")&gt;0),"",SUMIFS(Alocacoes!$E$5:$E$204,Alocacoes!$C$5:$C$204,A200,Alocacoes!$B$5:$B$204,"&gt;="&amp;Dashboard!$B$3,Alocacoes!$B$5:$B$204,"&lt;"&amp;Dashboard!$D$3+1,Alocacoes!$J$5:$J$204,"VÁLIDA"))))</x:f>
      </x:c>
      <x:c r="N200" s="19" t="str">
        <x:f>IF(A200="","",IF(AND(ISNUMBER(L200),ISNUMBER(M200)),L200-M200,""))</x:f>
      </x:c>
      <x:c r="O200" t="str">
        <x:f>IF(A200="","",IF(I200="Cancelada","CANCELADA",IF(I200="Concluída","CONCLUÍDA",IF(OR(COUNTIF($A$5:$A$204,A200)&lt;&gt;1,NOT(ISNUMBER(L200)),NOT(ISNUMBER(M200)),NOT(ISNUMBER(G200)),NOT(ISNUMBER(H200)),H200&lt;G200,OR(NOT(ISNUMBER(Dashboard!$B$3)),Dashboard!$B$3&lt;=0)),"REVISAR DADOS",IF(H200&lt;Dashboard!$B$3,"ATRASADA",IF(H200-Dashboard!$B$3&lt;=3,"VENCE EM 3 DIAS","NO PRAZO"))))))</x:f>
      </x:c>
      <x:c r="P200" s="13"/>
      <x:c r="Q200" s="13"/>
    </x:row>
    <x:row r="201">
      <x:c r="A201" s="13"/>
      <x:c r="B201" s="13"/>
      <x:c r="C201" s="13"/>
      <x:c r="D201" s="13"/>
      <x:c r="E201" s="13"/>
      <x:c r="F201" s="13"/>
      <x:c r="G201" s="17"/>
      <x:c r="H201" s="17"/>
      <x:c r="I201" s="13"/>
      <x:c r="J201" s="13"/>
      <x:c r="K201" s="18"/>
      <x:c r="L201" s="19" t="str">
        <x:f>IF(A201="","",IF(OR(I201="Concluída",I201="Cancelada"),0,IF(OR(NOT(ISNUMBER(J201)),J201&lt;0,NOT(ISNUMBER(K201)),K201&lt;0,K201&gt;1),"",J201*(1-K201))))</x:f>
      </x:c>
      <x:c r="M201" s="19" t="str">
        <x:f>IF(A201="","",IF(I201="Cancelada",0,IF(OR(OR(NOT(ISNUMBER(Dashboard!$B$3)),Dashboard!$B$3&lt;=0),COUNTIFS(Alocacoes!$C$5:$C$204,A201,Alocacoes!$J$5:$J$204,"REVISAR DADOS")&gt;0),"",SUMIFS(Alocacoes!$E$5:$E$204,Alocacoes!$C$5:$C$204,A201,Alocacoes!$B$5:$B$204,"&gt;="&amp;Dashboard!$B$3,Alocacoes!$B$5:$B$204,"&lt;"&amp;Dashboard!$D$3+1,Alocacoes!$J$5:$J$204,"VÁLIDA"))))</x:f>
      </x:c>
      <x:c r="N201" s="19" t="str">
        <x:f>IF(A201="","",IF(AND(ISNUMBER(L201),ISNUMBER(M201)),L201-M201,""))</x:f>
      </x:c>
      <x:c r="O201" t="str">
        <x:f>IF(A201="","",IF(I201="Cancelada","CANCELADA",IF(I201="Concluída","CONCLUÍDA",IF(OR(COUNTIF($A$5:$A$204,A201)&lt;&gt;1,NOT(ISNUMBER(L201)),NOT(ISNUMBER(M201)),NOT(ISNUMBER(G201)),NOT(ISNUMBER(H201)),H201&lt;G201,OR(NOT(ISNUMBER(Dashboard!$B$3)),Dashboard!$B$3&lt;=0)),"REVISAR DADOS",IF(H201&lt;Dashboard!$B$3,"ATRASADA",IF(H201-Dashboard!$B$3&lt;=3,"VENCE EM 3 DIAS","NO PRAZO"))))))</x:f>
      </x:c>
      <x:c r="P201" s="13"/>
      <x:c r="Q201" s="13"/>
    </x:row>
    <x:row r="202">
      <x:c r="A202" s="13"/>
      <x:c r="B202" s="13"/>
      <x:c r="C202" s="13"/>
      <x:c r="D202" s="13"/>
      <x:c r="E202" s="13"/>
      <x:c r="F202" s="13"/>
      <x:c r="G202" s="17"/>
      <x:c r="H202" s="17"/>
      <x:c r="I202" s="13"/>
      <x:c r="J202" s="13"/>
      <x:c r="K202" s="18"/>
      <x:c r="L202" s="19" t="str">
        <x:f>IF(A202="","",IF(OR(I202="Concluída",I202="Cancelada"),0,IF(OR(NOT(ISNUMBER(J202)),J202&lt;0,NOT(ISNUMBER(K202)),K202&lt;0,K202&gt;1),"",J202*(1-K202))))</x:f>
      </x:c>
      <x:c r="M202" s="19" t="str">
        <x:f>IF(A202="","",IF(I202="Cancelada",0,IF(OR(OR(NOT(ISNUMBER(Dashboard!$B$3)),Dashboard!$B$3&lt;=0),COUNTIFS(Alocacoes!$C$5:$C$204,A202,Alocacoes!$J$5:$J$204,"REVISAR DADOS")&gt;0),"",SUMIFS(Alocacoes!$E$5:$E$204,Alocacoes!$C$5:$C$204,A202,Alocacoes!$B$5:$B$204,"&gt;="&amp;Dashboard!$B$3,Alocacoes!$B$5:$B$204,"&lt;"&amp;Dashboard!$D$3+1,Alocacoes!$J$5:$J$204,"VÁLIDA"))))</x:f>
      </x:c>
      <x:c r="N202" s="19" t="str">
        <x:f>IF(A202="","",IF(AND(ISNUMBER(L202),ISNUMBER(M202)),L202-M202,""))</x:f>
      </x:c>
      <x:c r="O202" t="str">
        <x:f>IF(A202="","",IF(I202="Cancelada","CANCELADA",IF(I202="Concluída","CONCLUÍDA",IF(OR(COUNTIF($A$5:$A$204,A202)&lt;&gt;1,NOT(ISNUMBER(L202)),NOT(ISNUMBER(M202)),NOT(ISNUMBER(G202)),NOT(ISNUMBER(H202)),H202&lt;G202,OR(NOT(ISNUMBER(Dashboard!$B$3)),Dashboard!$B$3&lt;=0)),"REVISAR DADOS",IF(H202&lt;Dashboard!$B$3,"ATRASADA",IF(H202-Dashboard!$B$3&lt;=3,"VENCE EM 3 DIAS","NO PRAZO"))))))</x:f>
      </x:c>
      <x:c r="P202" s="13"/>
      <x:c r="Q202" s="13"/>
    </x:row>
    <x:row r="203">
      <x:c r="A203" s="13"/>
      <x:c r="B203" s="13"/>
      <x:c r="C203" s="13"/>
      <x:c r="D203" s="13"/>
      <x:c r="E203" s="13"/>
      <x:c r="F203" s="13"/>
      <x:c r="G203" s="17"/>
      <x:c r="H203" s="17"/>
      <x:c r="I203" s="13"/>
      <x:c r="J203" s="13"/>
      <x:c r="K203" s="18"/>
      <x:c r="L203" s="19" t="str">
        <x:f>IF(A203="","",IF(OR(I203="Concluída",I203="Cancelada"),0,IF(OR(NOT(ISNUMBER(J203)),J203&lt;0,NOT(ISNUMBER(K203)),K203&lt;0,K203&gt;1),"",J203*(1-K203))))</x:f>
      </x:c>
      <x:c r="M203" s="19" t="str">
        <x:f>IF(A203="","",IF(I203="Cancelada",0,IF(OR(OR(NOT(ISNUMBER(Dashboard!$B$3)),Dashboard!$B$3&lt;=0),COUNTIFS(Alocacoes!$C$5:$C$204,A203,Alocacoes!$J$5:$J$204,"REVISAR DADOS")&gt;0),"",SUMIFS(Alocacoes!$E$5:$E$204,Alocacoes!$C$5:$C$204,A203,Alocacoes!$B$5:$B$204,"&gt;="&amp;Dashboard!$B$3,Alocacoes!$B$5:$B$204,"&lt;"&amp;Dashboard!$D$3+1,Alocacoes!$J$5:$J$204,"VÁLIDA"))))</x:f>
      </x:c>
      <x:c r="N203" s="19" t="str">
        <x:f>IF(A203="","",IF(AND(ISNUMBER(L203),ISNUMBER(M203)),L203-M203,""))</x:f>
      </x:c>
      <x:c r="O203" t="str">
        <x:f>IF(A203="","",IF(I203="Cancelada","CANCELADA",IF(I203="Concluída","CONCLUÍDA",IF(OR(COUNTIF($A$5:$A$204,A203)&lt;&gt;1,NOT(ISNUMBER(L203)),NOT(ISNUMBER(M203)),NOT(ISNUMBER(G203)),NOT(ISNUMBER(H203)),H203&lt;G203,OR(NOT(ISNUMBER(Dashboard!$B$3)),Dashboard!$B$3&lt;=0)),"REVISAR DADOS",IF(H203&lt;Dashboard!$B$3,"ATRASADA",IF(H203-Dashboard!$B$3&lt;=3,"VENCE EM 3 DIAS","NO PRAZO"))))))</x:f>
      </x:c>
      <x:c r="P203" s="13"/>
      <x:c r="Q203" s="13"/>
    </x:row>
    <x:row r="204">
      <x:c r="A204" s="13"/>
      <x:c r="B204" s="13"/>
      <x:c r="C204" s="13"/>
      <x:c r="D204" s="13"/>
      <x:c r="E204" s="13"/>
      <x:c r="F204" s="13"/>
      <x:c r="G204" s="17"/>
      <x:c r="H204" s="17"/>
      <x:c r="I204" s="13"/>
      <x:c r="J204" s="13"/>
      <x:c r="K204" s="18"/>
      <x:c r="L204" s="19" t="str">
        <x:f>IF(A204="","",IF(OR(I204="Concluída",I204="Cancelada"),0,IF(OR(NOT(ISNUMBER(J204)),J204&lt;0,NOT(ISNUMBER(K204)),K204&lt;0,K204&gt;1),"",J204*(1-K204))))</x:f>
      </x:c>
      <x:c r="M204" s="19" t="str">
        <x:f>IF(A204="","",IF(I204="Cancelada",0,IF(OR(OR(NOT(ISNUMBER(Dashboard!$B$3)),Dashboard!$B$3&lt;=0),COUNTIFS(Alocacoes!$C$5:$C$204,A204,Alocacoes!$J$5:$J$204,"REVISAR DADOS")&gt;0),"",SUMIFS(Alocacoes!$E$5:$E$204,Alocacoes!$C$5:$C$204,A204,Alocacoes!$B$5:$B$204,"&gt;="&amp;Dashboard!$B$3,Alocacoes!$B$5:$B$204,"&lt;"&amp;Dashboard!$D$3+1,Alocacoes!$J$5:$J$204,"VÁLIDA"))))</x:f>
      </x:c>
      <x:c r="N204" s="19" t="str">
        <x:f>IF(A204="","",IF(AND(ISNUMBER(L204),ISNUMBER(M204)),L204-M204,""))</x:f>
      </x:c>
      <x:c r="O204" t="str">
        <x:f>IF(A204="","",IF(I204="Cancelada","CANCELADA",IF(I204="Concluída","CONCLUÍDA",IF(OR(COUNTIF($A$5:$A$204,A204)&lt;&gt;1,NOT(ISNUMBER(L204)),NOT(ISNUMBER(M204)),NOT(ISNUMBER(G204)),NOT(ISNUMBER(H204)),H204&lt;G204,OR(NOT(ISNUMBER(Dashboard!$B$3)),Dashboard!$B$3&lt;=0)),"REVISAR DADOS",IF(H204&lt;Dashboard!$B$3,"ATRASADA",IF(H204-Dashboard!$B$3&lt;=3,"VENCE EM 3 DIAS","NO PRAZO"))))))</x:f>
      </x:c>
      <x:c r="P204" s="13"/>
      <x:c r="Q204" s="13"/>
    </x:row>
  </x:sheetData>
  <x:mergeCells>
    <x:mergeCell ref="A1:Q1"/>
    <x:mergeCell ref="A2:Q2"/>
  </x:mergeCells>
  <x:conditionalFormatting sqref="O5:O204">
    <x:cfRule type="containsText" dxfId="4" priority="1" operator="containsText" text="ATRASADA"/>
    <x:cfRule type="containsText" dxfId="5" priority="2" operator="containsText" text="VENCE"/>
    <x:cfRule type="containsText" dxfId="6" priority="3" operator="containsText" text="NO PRAZO"/>
  </x:conditionalFormatting>
  <x:conditionalFormatting sqref="N5:N204">
    <x:cfRule type="cellIs" dxfId="7" priority="4" operator="greaterThan">
      <x:formula>0</x:formula>
    </x:cfRule>
    <x:cfRule type="cellIs" dxfId="8" priority="5" operator="lessThanOrEqual">
      <x:formula>0</x:formula>
    </x:cfRule>
  </x:conditionalFormatting>
  <x:dataValidations count="3">
    <x:dataValidation type="list" sqref="E5:E204">
      <x:formula1>"Baixa,Média,Alta,Crítica"</x:formula1>
    </x:dataValidation>
    <x:dataValidation type="list" sqref="I5:I204">
      <x:formula1>"Não iniciada,Em andamento,Bloqueada,Concluída,Cancelada"</x:formula1>
    </x:dataValidation>
    <x:dataValidation type="decimal" operator="between" sqref="K5:K20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b55b8ff15324909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5" hidden="0" customWidth="1"/>
    <x:col min="4" max="4" width="20" hidden="0" customWidth="1"/>
    <x:col min="5" max="5" width="18" hidden="0" customWidth="1"/>
    <x:col min="6" max="6" width="18" hidden="0" customWidth="1"/>
    <x:col min="7" max="7" width="17" hidden="0" customWidth="1"/>
    <x:col min="8" max="8" width="15" hidden="0" customWidth="1"/>
    <x:col min="9" max="9" width="32" hidden="0" customWidth="1"/>
    <x:col min="10" max="10" width="23" hidden="0" customWidth="1"/>
  </x:cols>
  <x:sheetData>
    <x:row r="1" ht="34" customHeight="1">
      <x:c r="A1" s="3" t="str">
        <x:v>ALOCAÇÕES DE HORAS</x:v>
      </x:c>
      <x:c r="B1" s="3" t="str">
        <x:v>ALOCAÇÕES DE HORAS</x:v>
      </x:c>
      <x:c r="C1" s="3" t="str">
        <x:v>ALOCAÇÕES DE HORAS</x:v>
      </x:c>
      <x:c r="D1" s="3" t="str">
        <x:v>ALOCAÇÕES DE HORAS</x:v>
      </x:c>
      <x:c r="E1" s="3" t="str">
        <x:v>ALOCAÇÕES DE HORAS</x:v>
      </x:c>
      <x:c r="F1" s="3" t="str">
        <x:v>ALOCAÇÕES DE HORAS</x:v>
      </x:c>
      <x:c r="G1" s="3" t="str">
        <x:v>ALOCAÇÕES DE HORAS</x:v>
      </x:c>
      <x:c r="H1" s="3" t="str">
        <x:v>ALOCAÇÕES DE HORAS</x:v>
      </x:c>
      <x:c r="I1" s="3" t="str">
        <x:v>ALOCAÇÕES DE HORAS</x:v>
      </x:c>
    </x:row>
    <x:row r="2">
      <x:c r="A2" s="6" t="str">
        <x:v>Distribua horas por data, demanda e colaborador. O Dashboard considera apenas registros dentro do período selecionado.</x:v>
      </x:c>
      <x:c r="B2" s="6" t="str">
        <x:v>Distribua horas por data, demanda e colaborador. O Dashboard considera apenas registros dentro do período selecionado.</x:v>
      </x:c>
      <x:c r="C2" s="6" t="str">
        <x:v>Distribua horas por data, demanda e colaborador. O Dashboard considera apenas registros dentro do período selecionado.</x:v>
      </x:c>
      <x:c r="D2" s="6" t="str">
        <x:v>Distribua horas por data, demanda e colaborador. O Dashboard considera apenas registros dentro do período selecionado.</x:v>
      </x:c>
      <x:c r="E2" s="6" t="str">
        <x:v>Distribua horas por data, demanda e colaborador. O Dashboard considera apenas registros dentro do período selecionado.</x:v>
      </x:c>
      <x:c r="F2" s="6" t="str">
        <x:v>Distribua horas por data, demanda e colaborador. O Dashboard considera apenas registros dentro do período selecionado.</x:v>
      </x:c>
      <x:c r="G2" s="6" t="str">
        <x:v>Distribua horas por data, demanda e colaborador. O Dashboard considera apenas registros dentro do período selecionado.</x:v>
      </x:c>
      <x:c r="H2" s="6" t="str">
        <x:v>Distribua horas por data, demanda e colaborador. O Dashboard considera apenas registros dentro do período selecionado.</x:v>
      </x:c>
      <x:c r="I2" s="6" t="str">
        <x:v>Distribua horas por data, demanda e colaborador. O Dashboard considera apenas registros dentro do período selecionado.</x:v>
      </x:c>
    </x:row>
    <x:row r="4" ht="38" customHeight="1">
      <x:c r="A4" s="12" t="str">
        <x:v>ID alocação</x:v>
      </x:c>
      <x:c r="B4" s="12" t="str">
        <x:v>Data</x:v>
      </x:c>
      <x:c r="C4" s="12" t="str">
        <x:v>ID demanda</x:v>
      </x:c>
      <x:c r="D4" s="12" t="str">
        <x:v>Colaborador</x:v>
      </x:c>
      <x:c r="E4" s="12" t="str">
        <x:v>Horas planejadas</x:v>
      </x:c>
      <x:c r="F4" s="12" t="str">
        <x:v>Horas realizadas</x:v>
      </x:c>
      <x:c r="G4" s="12" t="str">
        <x:v>Situação</x:v>
      </x:c>
      <x:c r="H4" s="12" t="str">
        <x:v>Tipo</x:v>
      </x:c>
      <x:c r="I4" s="12" t="str">
        <x:v>Observações</x:v>
      </x:c>
      <x:c r="J4" s="12" t="str">
        <x:v>Validação</x:v>
      </x:c>
    </x:row>
    <x:row r="5">
      <x:c r="A5" s="13" t="str">
        <x:v>AL-001</x:v>
      </x:c>
      <x:c r="B5" s="17" t="n">
        <x:v>46287</x:v>
      </x:c>
      <x:c r="C5" s="13" t="str">
        <x:v>DEM-001</x:v>
      </x:c>
      <x:c r="D5" s="13" t="str">
        <x:v>Ana Lima</x:v>
      </x:c>
      <x:c r="E5" s="13" t="n">
        <x:v>20</x:v>
      </x:c>
      <x:c r="F5" s="13" t="n">
        <x:v>18</x:v>
      </x:c>
      <x:c r="G5" s="13" t="str">
        <x:v>Em andamento</x:v>
      </x:c>
      <x:c r="H5" s="13" t="str">
        <x:v>Foco</x:v>
      </x:c>
      <x:c r="I5" s="13" t="str">
        <x:v>Consolidação</x:v>
      </x:c>
      <x:c r="J5" s="13" t="str">
        <x:f>IF(COUNTA(A5:I5)=0,"",IF(G5="Cancelada","CANCELADA",IF(OR(A5="",COUNTIF($A$5:$A$204,A5)&lt;&gt;1,NOT(ISNUMBER(B5)),B5&lt;=0,COUNTIF(Demandas!$A$5:$A$204,C5)&lt;&gt;1,COUNTIF(Equipe!$A$5:$A$104,D5)&lt;&gt;1,NOT(ISNUMBER(E5)),E5&lt;0,AND(F5&lt;&gt;"",OR(NOT(ISNUMBER(F5)),F5&lt;0)),COUNTIF(Listas!$C$4:$C$7,G5)&lt;&gt;1,COUNTIF(Listas!$D$4:$D$8,H5)&lt;&gt;1),"REVISAR DADOS",IF(VLOOKUP(D5,Equipe!$A$5:$M$104,13,FALSE)&lt;&gt;"SIM","INATIVO",IF(VLOOKUP(C5,Demandas!$A$5:$I$204,9,FALSE)="Cancelada","DEMANDA CANCELADA","VÁLIDA")))))</x:f>
        <x:v>VÁLIDA</x:v>
      </x:c>
    </x:row>
    <x:row r="6">
      <x:c r="A6" s="13" t="str">
        <x:v>AL-002</x:v>
      </x:c>
      <x:c r="B6" s="17" t="n">
        <x:v>46290</x:v>
      </x:c>
      <x:c r="C6" s="13" t="str">
        <x:v>DEM-001</x:v>
      </x:c>
      <x:c r="D6" s="13" t="str">
        <x:v>Ana Lima</x:v>
      </x:c>
      <x:c r="E6" s="13" t="n">
        <x:v>17</x:v>
      </x:c>
      <x:c r="F6" s="13" t="n">
        <x:v>0</x:v>
      </x:c>
      <x:c r="G6" s="13" t="str">
        <x:v>Planejada</x:v>
      </x:c>
      <x:c r="H6" s="13" t="str">
        <x:v>Foco</x:v>
      </x:c>
      <x:c r="I6" s="13" t="str">
        <x:v>Revisão final</x:v>
      </x:c>
      <x:c r="J6" s="13" t="str">
        <x:f>IF(COUNTA(A6:I6)=0,"",IF(G6="Cancelada","CANCELADA",IF(OR(A6="",COUNTIF($A$5:$A$204,A6)&lt;&gt;1,NOT(ISNUMBER(B6)),B6&lt;=0,COUNTIF(Demandas!$A$5:$A$204,C6)&lt;&gt;1,COUNTIF(Equipe!$A$5:$A$104,D6)&lt;&gt;1,NOT(ISNUMBER(E6)),E6&lt;0,AND(F6&lt;&gt;"",OR(NOT(ISNUMBER(F6)),F6&lt;0)),COUNTIF(Listas!$C$4:$C$7,G6)&lt;&gt;1,COUNTIF(Listas!$D$4:$D$8,H6)&lt;&gt;1),"REVISAR DADOS",IF(VLOOKUP(D6,Equipe!$A$5:$M$104,13,FALSE)&lt;&gt;"SIM","INATIVO",IF(VLOOKUP(C6,Demandas!$A$5:$I$204,9,FALSE)="Cancelada","DEMANDA CANCELADA","VÁLIDA")))))</x:f>
        <x:v>VÁLIDA</x:v>
      </x:c>
    </x:row>
    <x:row r="7">
      <x:c r="A7" s="13" t="str">
        <x:v>AL-003</x:v>
      </x:c>
      <x:c r="B7" s="17" t="n">
        <x:v>46287</x:v>
      </x:c>
      <x:c r="C7" s="13" t="str">
        <x:v>DEM-002</x:v>
      </x:c>
      <x:c r="D7" s="13" t="str">
        <x:v>Bruno Reis</x:v>
      </x:c>
      <x:c r="E7" s="13" t="n">
        <x:v>20</x:v>
      </x:c>
      <x:c r="F7" s="13" t="n">
        <x:v>16</x:v>
      </x:c>
      <x:c r="G7" s="13" t="str">
        <x:v>Em andamento</x:v>
      </x:c>
      <x:c r="H7" s="13" t="str">
        <x:v>Foco</x:v>
      </x:c>
      <x:c r="I7" s="13" t="str">
        <x:v>Mapeamento</x:v>
      </x:c>
      <x:c r="J7" s="13" t="str">
        <x:f>IF(COUNTA(A7:I7)=0,"",IF(G7="Cancelada","CANCELADA",IF(OR(A7="",COUNTIF($A$5:$A$204,A7)&lt;&gt;1,NOT(ISNUMBER(B7)),B7&lt;=0,COUNTIF(Demandas!$A$5:$A$204,C7)&lt;&gt;1,COUNTIF(Equipe!$A$5:$A$104,D7)&lt;&gt;1,NOT(ISNUMBER(E7)),E7&lt;0,AND(F7&lt;&gt;"",OR(NOT(ISNUMBER(F7)),F7&lt;0)),COUNTIF(Listas!$C$4:$C$7,G7)&lt;&gt;1,COUNTIF(Listas!$D$4:$D$8,H7)&lt;&gt;1),"REVISAR DADOS",IF(VLOOKUP(D7,Equipe!$A$5:$M$104,13,FALSE)&lt;&gt;"SIM","INATIVO",IF(VLOOKUP(C7,Demandas!$A$5:$I$204,9,FALSE)="Cancelada","DEMANDA CANCELADA","VÁLIDA")))))</x:f>
        <x:v>VÁLIDA</x:v>
      </x:c>
    </x:row>
    <x:row r="8">
      <x:c r="A8" s="13" t="str">
        <x:v>AL-004</x:v>
      </x:c>
      <x:c r="B8" s="17" t="n">
        <x:v>46289</x:v>
      </x:c>
      <x:c r="C8" s="13" t="str">
        <x:v>DEM-007</x:v>
      </x:c>
      <x:c r="D8" s="13" t="str">
        <x:v>Bruno Reis</x:v>
      </x:c>
      <x:c r="E8" s="13" t="n">
        <x:v>18</x:v>
      </x:c>
      <x:c r="F8" s="13" t="n">
        <x:v>0</x:v>
      </x:c>
      <x:c r="G8" s="13" t="str">
        <x:v>Planejada</x:v>
      </x:c>
      <x:c r="H8" s="13" t="str">
        <x:v>Apoio</x:v>
      </x:c>
      <x:c r="I8" s="13" t="str">
        <x:v>Evidências</x:v>
      </x:c>
      <x:c r="J8" s="13" t="str">
        <x:f>IF(COUNTA(A8:I8)=0,"",IF(G8="Cancelada","CANCELADA",IF(OR(A8="",COUNTIF($A$5:$A$204,A8)&lt;&gt;1,NOT(ISNUMBER(B8)),B8&lt;=0,COUNTIF(Demandas!$A$5:$A$204,C8)&lt;&gt;1,COUNTIF(Equipe!$A$5:$A$104,D8)&lt;&gt;1,NOT(ISNUMBER(E8)),E8&lt;0,AND(F8&lt;&gt;"",OR(NOT(ISNUMBER(F8)),F8&lt;0)),COUNTIF(Listas!$C$4:$C$7,G8)&lt;&gt;1,COUNTIF(Listas!$D$4:$D$8,H8)&lt;&gt;1),"REVISAR DADOS",IF(VLOOKUP(D8,Equipe!$A$5:$M$104,13,FALSE)&lt;&gt;"SIM","INATIVO",IF(VLOOKUP(C8,Demandas!$A$5:$I$204,9,FALSE)="Cancelada","DEMANDA CANCELADA","VÁLIDA")))))</x:f>
        <x:v>VÁLIDA</x:v>
      </x:c>
    </x:row>
    <x:row r="9">
      <x:c r="A9" s="13" t="str">
        <x:v>AL-005</x:v>
      </x:c>
      <x:c r="B9" s="17" t="n">
        <x:v>46288</x:v>
      </x:c>
      <x:c r="C9" s="13" t="str">
        <x:v>DEM-003</x:v>
      </x:c>
      <x:c r="D9" s="13" t="str">
        <x:v>Carla Souza</x:v>
      </x:c>
      <x:c r="E9" s="13" t="n">
        <x:v>15</x:v>
      </x:c>
      <x:c r="F9" s="13" t="n">
        <x:v>10</x:v>
      </x:c>
      <x:c r="G9" s="13" t="str">
        <x:v>Em andamento</x:v>
      </x:c>
      <x:c r="H9" s="13" t="str">
        <x:v>Foco</x:v>
      </x:c>
      <x:c r="I9" s="13" t="str">
        <x:v>Entrevistas</x:v>
      </x:c>
      <x:c r="J9" s="13" t="str">
        <x:f>IF(COUNTA(A9:I9)=0,"",IF(G9="Cancelada","CANCELADA",IF(OR(A9="",COUNTIF($A$5:$A$204,A9)&lt;&gt;1,NOT(ISNUMBER(B9)),B9&lt;=0,COUNTIF(Demandas!$A$5:$A$204,C9)&lt;&gt;1,COUNTIF(Equipe!$A$5:$A$104,D9)&lt;&gt;1,NOT(ISNUMBER(E9)),E9&lt;0,AND(F9&lt;&gt;"",OR(NOT(ISNUMBER(F9)),F9&lt;0)),COUNTIF(Listas!$C$4:$C$7,G9)&lt;&gt;1,COUNTIF(Listas!$D$4:$D$8,H9)&lt;&gt;1),"REVISAR DADOS",IF(VLOOKUP(D9,Equipe!$A$5:$M$104,13,FALSE)&lt;&gt;"SIM","INATIVO",IF(VLOOKUP(C9,Demandas!$A$5:$I$204,9,FALSE)="Cancelada","DEMANDA CANCELADA","VÁLIDA")))))</x:f>
        <x:v>VÁLIDA</x:v>
      </x:c>
    </x:row>
    <x:row r="10">
      <x:c r="A10" s="13" t="str">
        <x:v>AL-006</x:v>
      </x:c>
      <x:c r="B10" s="17" t="n">
        <x:v>46291</x:v>
      </x:c>
      <x:c r="C10" s="13" t="str">
        <x:v>DEM-008</x:v>
      </x:c>
      <x:c r="D10" s="13" t="str">
        <x:v>Carla Souza</x:v>
      </x:c>
      <x:c r="E10" s="13" t="n">
        <x:v>10</x:v>
      </x:c>
      <x:c r="F10" s="13" t="n">
        <x:v>0</x:v>
      </x:c>
      <x:c r="G10" s="13" t="str">
        <x:v>Planejada</x:v>
      </x:c>
      <x:c r="H10" s="13" t="str">
        <x:v>Foco</x:v>
      </x:c>
      <x:c r="I10" s="13" t="str">
        <x:v>Preparação</x:v>
      </x:c>
      <x:c r="J10" s="13" t="str">
        <x:f>IF(COUNTA(A10:I10)=0,"",IF(G10="Cancelada","CANCELADA",IF(OR(A10="",COUNTIF($A$5:$A$204,A10)&lt;&gt;1,NOT(ISNUMBER(B10)),B10&lt;=0,COUNTIF(Demandas!$A$5:$A$204,C10)&lt;&gt;1,COUNTIF(Equipe!$A$5:$A$104,D10)&lt;&gt;1,NOT(ISNUMBER(E10)),E10&lt;0,AND(F10&lt;&gt;"",OR(NOT(ISNUMBER(F10)),F10&lt;0)),COUNTIF(Listas!$C$4:$C$7,G10)&lt;&gt;1,COUNTIF(Listas!$D$4:$D$8,H10)&lt;&gt;1),"REVISAR DADOS",IF(VLOOKUP(D10,Equipe!$A$5:$M$104,13,FALSE)&lt;&gt;"SIM","INATIVO",IF(VLOOKUP(C10,Demandas!$A$5:$I$204,9,FALSE)="Cancelada","DEMANDA CANCELADA","VÁLIDA")))))</x:f>
        <x:v>VÁLIDA</x:v>
      </x:c>
    </x:row>
    <x:row r="11">
      <x:c r="A11" s="13" t="str">
        <x:v>AL-007</x:v>
      </x:c>
      <x:c r="B11" s="17" t="n">
        <x:v>46287</x:v>
      </x:c>
      <x:c r="C11" s="13" t="str">
        <x:v>DEM-004</x:v>
      </x:c>
      <x:c r="D11" s="13" t="str">
        <x:v>Diego Alves</x:v>
      </x:c>
      <x:c r="E11" s="13" t="n">
        <x:v>16</x:v>
      </x:c>
      <x:c r="F11" s="13" t="n">
        <x:v>14</x:v>
      </x:c>
      <x:c r="G11" s="13" t="str">
        <x:v>Em andamento</x:v>
      </x:c>
      <x:c r="H11" s="13" t="str">
        <x:v>Foco</x:v>
      </x:c>
      <x:c r="I11" s="13" t="str">
        <x:v>Correções</x:v>
      </x:c>
      <x:c r="J11" s="13" t="str">
        <x:f>IF(COUNTA(A11:I11)=0,"",IF(G11="Cancelada","CANCELADA",IF(OR(A11="",COUNTIF($A$5:$A$204,A11)&lt;&gt;1,NOT(ISNUMBER(B11)),B11&lt;=0,COUNTIF(Demandas!$A$5:$A$204,C11)&lt;&gt;1,COUNTIF(Equipe!$A$5:$A$104,D11)&lt;&gt;1,NOT(ISNUMBER(E11)),E11&lt;0,AND(F11&lt;&gt;"",OR(NOT(ISNUMBER(F11)),F11&lt;0)),COUNTIF(Listas!$C$4:$C$7,G11)&lt;&gt;1,COUNTIF(Listas!$D$4:$D$8,H11)&lt;&gt;1),"REVISAR DADOS",IF(VLOOKUP(D11,Equipe!$A$5:$M$104,13,FALSE)&lt;&gt;"SIM","INATIVO",IF(VLOOKUP(C11,Demandas!$A$5:$I$204,9,FALSE)="Cancelada","DEMANDA CANCELADA","VÁLIDA")))))</x:f>
        <x:v>VÁLIDA</x:v>
      </x:c>
    </x:row>
    <x:row r="12">
      <x:c r="A12" s="13" t="str">
        <x:v>AL-008</x:v>
      </x:c>
      <x:c r="B12" s="17" t="n">
        <x:v>46290</x:v>
      </x:c>
      <x:c r="C12" s="13" t="str">
        <x:v>DEM-009</x:v>
      </x:c>
      <x:c r="D12" s="13" t="str">
        <x:v>Diego Alves</x:v>
      </x:c>
      <x:c r="E12" s="13" t="n">
        <x:v>17</x:v>
      </x:c>
      <x:c r="F12" s="13" t="n">
        <x:v>0</x:v>
      </x:c>
      <x:c r="G12" s="13" t="str">
        <x:v>Planejada</x:v>
      </x:c>
      <x:c r="H12" s="13" t="str">
        <x:v>Foco</x:v>
      </x:c>
      <x:c r="I12" s="13" t="str">
        <x:v>Automação</x:v>
      </x:c>
      <x:c r="J12" s="13" t="str">
        <x:f>IF(COUNTA(A12:I12)=0,"",IF(G12="Cancelada","CANCELADA",IF(OR(A12="",COUNTIF($A$5:$A$204,A12)&lt;&gt;1,NOT(ISNUMBER(B12)),B12&lt;=0,COUNTIF(Demandas!$A$5:$A$204,C12)&lt;&gt;1,COUNTIF(Equipe!$A$5:$A$104,D12)&lt;&gt;1,NOT(ISNUMBER(E12)),E12&lt;0,AND(F12&lt;&gt;"",OR(NOT(ISNUMBER(F12)),F12&lt;0)),COUNTIF(Listas!$C$4:$C$7,G12)&lt;&gt;1,COUNTIF(Listas!$D$4:$D$8,H12)&lt;&gt;1),"REVISAR DADOS",IF(VLOOKUP(D12,Equipe!$A$5:$M$104,13,FALSE)&lt;&gt;"SIM","INATIVO",IF(VLOOKUP(C12,Demandas!$A$5:$I$204,9,FALSE)="Cancelada","DEMANDA CANCELADA","VÁLIDA")))))</x:f>
        <x:v>VÁLIDA</x:v>
      </x:c>
    </x:row>
    <x:row r="13">
      <x:c r="A13" s="13" t="str">
        <x:v>AL-009</x:v>
      </x:c>
      <x:c r="B13" s="17" t="n">
        <x:v>46288</x:v>
      </x:c>
      <x:c r="C13" s="13" t="str">
        <x:v>DEM-005</x:v>
      </x:c>
      <x:c r="D13" s="13" t="str">
        <x:v>Elisa Moraes</x:v>
      </x:c>
      <x:c r="E13" s="13" t="n">
        <x:v>12</x:v>
      </x:c>
      <x:c r="F13" s="13" t="n">
        <x:v>8</x:v>
      </x:c>
      <x:c r="G13" s="13" t="str">
        <x:v>Em andamento</x:v>
      </x:c>
      <x:c r="H13" s="13" t="str">
        <x:v>Foco</x:v>
      </x:c>
      <x:c r="I13" s="13" t="str">
        <x:v>Conteúdo</x:v>
      </x:c>
      <x:c r="J13" s="13" t="str">
        <x:f>IF(COUNTA(A13:I13)=0,"",IF(G13="Cancelada","CANCELADA",IF(OR(A13="",COUNTIF($A$5:$A$204,A13)&lt;&gt;1,NOT(ISNUMBER(B13)),B13&lt;=0,COUNTIF(Demandas!$A$5:$A$204,C13)&lt;&gt;1,COUNTIF(Equipe!$A$5:$A$104,D13)&lt;&gt;1,NOT(ISNUMBER(E13)),E13&lt;0,AND(F13&lt;&gt;"",OR(NOT(ISNUMBER(F13)),F13&lt;0)),COUNTIF(Listas!$C$4:$C$7,G13)&lt;&gt;1,COUNTIF(Listas!$D$4:$D$8,H13)&lt;&gt;1),"REVISAR DADOS",IF(VLOOKUP(D13,Equipe!$A$5:$M$104,13,FALSE)&lt;&gt;"SIM","INATIVO",IF(VLOOKUP(C13,Demandas!$A$5:$I$204,9,FALSE)="Cancelada","DEMANDA CANCELADA","VÁLIDA")))))</x:f>
        <x:v>VÁLIDA</x:v>
      </x:c>
    </x:row>
    <x:row r="14">
      <x:c r="A14" s="13" t="str">
        <x:v>AL-010</x:v>
      </x:c>
      <x:c r="B14" s="17" t="n">
        <x:v>46291</x:v>
      </x:c>
      <x:c r="C14" s="13" t="str">
        <x:v>DEM-005</x:v>
      </x:c>
      <x:c r="D14" s="13" t="str">
        <x:v>Elisa Moraes</x:v>
      </x:c>
      <x:c r="E14" s="13" t="n">
        <x:v>8</x:v>
      </x:c>
      <x:c r="F14" s="13" t="n">
        <x:v>0</x:v>
      </x:c>
      <x:c r="G14" s="13" t="str">
        <x:v>Planejada</x:v>
      </x:c>
      <x:c r="H14" s="13" t="str">
        <x:v>Apoio</x:v>
      </x:c>
      <x:c r="I14" s="13" t="str">
        <x:v>Calendário</x:v>
      </x:c>
      <x:c r="J14" s="13" t="str">
        <x:f>IF(COUNTA(A14:I14)=0,"",IF(G14="Cancelada","CANCELADA",IF(OR(A14="",COUNTIF($A$5:$A$204,A14)&lt;&gt;1,NOT(ISNUMBER(B14)),B14&lt;=0,COUNTIF(Demandas!$A$5:$A$204,C14)&lt;&gt;1,COUNTIF(Equipe!$A$5:$A$104,D14)&lt;&gt;1,NOT(ISNUMBER(E14)),E14&lt;0,AND(F14&lt;&gt;"",OR(NOT(ISNUMBER(F14)),F14&lt;0)),COUNTIF(Listas!$C$4:$C$7,G14)&lt;&gt;1,COUNTIF(Listas!$D$4:$D$8,H14)&lt;&gt;1),"REVISAR DADOS",IF(VLOOKUP(D14,Equipe!$A$5:$M$104,13,FALSE)&lt;&gt;"SIM","INATIVO",IF(VLOOKUP(C14,Demandas!$A$5:$I$204,9,FALSE)="Cancelada","DEMANDA CANCELADA","VÁLIDA")))))</x:f>
        <x:v>VÁLIDA</x:v>
      </x:c>
    </x:row>
    <x:row r="15">
      <x:c r="A15" s="13" t="str">
        <x:v>AL-011</x:v>
      </x:c>
      <x:c r="B15" s="17" t="n">
        <x:v>46287</x:v>
      </x:c>
      <x:c r="C15" s="13" t="str">
        <x:v>DEM-006</x:v>
      </x:c>
      <x:c r="D15" s="13" t="str">
        <x:v>Fábio Nunes</x:v>
      </x:c>
      <x:c r="E15" s="13" t="n">
        <x:v>18</x:v>
      </x:c>
      <x:c r="F15" s="13" t="n">
        <x:v>15</x:v>
      </x:c>
      <x:c r="G15" s="13" t="str">
        <x:v>Em andamento</x:v>
      </x:c>
      <x:c r="H15" s="13" t="str">
        <x:v>Foco</x:v>
      </x:c>
      <x:c r="I15" s="13" t="str">
        <x:v>Segmentação</x:v>
      </x:c>
      <x:c r="J15" s="13" t="str">
        <x:f>IF(COUNTA(A15:I15)=0,"",IF(G15="Cancelada","CANCELADA",IF(OR(A15="",COUNTIF($A$5:$A$204,A15)&lt;&gt;1,NOT(ISNUMBER(B15)),B15&lt;=0,COUNTIF(Demandas!$A$5:$A$204,C15)&lt;&gt;1,COUNTIF(Equipe!$A$5:$A$104,D15)&lt;&gt;1,NOT(ISNUMBER(E15)),E15&lt;0,AND(F15&lt;&gt;"",OR(NOT(ISNUMBER(F15)),F15&lt;0)),COUNTIF(Listas!$C$4:$C$7,G15)&lt;&gt;1,COUNTIF(Listas!$D$4:$D$8,H15)&lt;&gt;1),"REVISAR DADOS",IF(VLOOKUP(D15,Equipe!$A$5:$M$104,13,FALSE)&lt;&gt;"SIM","INATIVO",IF(VLOOKUP(C15,Demandas!$A$5:$I$204,9,FALSE)="Cancelada","DEMANDA CANCELADA","VÁLIDA")))))</x:f>
        <x:v>VÁLIDA</x:v>
      </x:c>
    </x:row>
    <x:row r="16">
      <x:c r="A16" s="13" t="str">
        <x:v>AL-012</x:v>
      </x:c>
      <x:c r="B16" s="17" t="n">
        <x:v>46290</x:v>
      </x:c>
      <x:c r="C16" s="13" t="str">
        <x:v>DEM-010</x:v>
      </x:c>
      <x:c r="D16" s="13" t="str">
        <x:v>Fábio Nunes</x:v>
      </x:c>
      <x:c r="E16" s="13" t="n">
        <x:v>17</x:v>
      </x:c>
      <x:c r="F16" s="13" t="n">
        <x:v>0</x:v>
      </x:c>
      <x:c r="G16" s="13" t="str">
        <x:v>Planejada</x:v>
      </x:c>
      <x:c r="H16" s="13" t="str">
        <x:v>Foco</x:v>
      </x:c>
      <x:c r="I16" s="13" t="str">
        <x:v>Propostas</x:v>
      </x:c>
      <x:c r="J16" s="13" t="str">
        <x:f>IF(COUNTA(A16:I16)=0,"",IF(G16="Cancelada","CANCELADA",IF(OR(A16="",COUNTIF($A$5:$A$204,A16)&lt;&gt;1,NOT(ISNUMBER(B16)),B16&lt;=0,COUNTIF(Demandas!$A$5:$A$204,C16)&lt;&gt;1,COUNTIF(Equipe!$A$5:$A$104,D16)&lt;&gt;1,NOT(ISNUMBER(E16)),E16&lt;0,AND(F16&lt;&gt;"",OR(NOT(ISNUMBER(F16)),F16&lt;0)),COUNTIF(Listas!$C$4:$C$7,G16)&lt;&gt;1,COUNTIF(Listas!$D$4:$D$8,H16)&lt;&gt;1),"REVISAR DADOS",IF(VLOOKUP(D16,Equipe!$A$5:$M$104,13,FALSE)&lt;&gt;"SIM","INATIVO",IF(VLOOKUP(C16,Demandas!$A$5:$I$204,9,FALSE)="Cancelada","DEMANDA CANCELADA","VÁLIDA")))))</x:f>
        <x:v>VÁLIDA</x:v>
      </x:c>
    </x:row>
    <x:row r="17">
      <x:c r="A17" s="13"/>
      <x:c r="B17" s="17"/>
      <x:c r="C17" s="13"/>
      <x:c r="D17" s="13"/>
      <x:c r="E17" s="13"/>
      <x:c r="F17" s="13"/>
      <x:c r="G17" s="13"/>
      <x:c r="H17" s="13"/>
      <x:c r="I17" s="13"/>
      <x:c r="J17" s="13" t="str">
        <x:f>IF(COUNTA(A17:I17)=0,"",IF(G17="Cancelada","CANCELADA",IF(OR(A17="",COUNTIF($A$5:$A$204,A17)&lt;&gt;1,NOT(ISNUMBER(B17)),B17&lt;=0,COUNTIF(Demandas!$A$5:$A$204,C17)&lt;&gt;1,COUNTIF(Equipe!$A$5:$A$104,D17)&lt;&gt;1,NOT(ISNUMBER(E17)),E17&lt;0,AND(F17&lt;&gt;"",OR(NOT(ISNUMBER(F17)),F17&lt;0)),COUNTIF(Listas!$C$4:$C$7,G17)&lt;&gt;1,COUNTIF(Listas!$D$4:$D$8,H17)&lt;&gt;1),"REVISAR DADOS",IF(VLOOKUP(D17,Equipe!$A$5:$M$104,13,FALSE)&lt;&gt;"SIM","INATIVO",IF(VLOOKUP(C17,Demandas!$A$5:$I$204,9,FALSE)="Cancelada","DEMANDA CANCELADA","VÁLIDA")))))</x:f>
      </x:c>
    </x:row>
    <x:row r="18">
      <x:c r="A18" s="13"/>
      <x:c r="B18" s="17"/>
      <x:c r="C18" s="13"/>
      <x:c r="D18" s="13"/>
      <x:c r="E18" s="13"/>
      <x:c r="F18" s="13"/>
      <x:c r="G18" s="13"/>
      <x:c r="H18" s="13"/>
      <x:c r="I18" s="13"/>
      <x:c r="J18" s="13" t="str">
        <x:f>IF(COUNTA(A18:I18)=0,"",IF(G18="Cancelada","CANCELADA",IF(OR(A18="",COUNTIF($A$5:$A$204,A18)&lt;&gt;1,NOT(ISNUMBER(B18)),B18&lt;=0,COUNTIF(Demandas!$A$5:$A$204,C18)&lt;&gt;1,COUNTIF(Equipe!$A$5:$A$104,D18)&lt;&gt;1,NOT(ISNUMBER(E18)),E18&lt;0,AND(F18&lt;&gt;"",OR(NOT(ISNUMBER(F18)),F18&lt;0)),COUNTIF(Listas!$C$4:$C$7,G18)&lt;&gt;1,COUNTIF(Listas!$D$4:$D$8,H18)&lt;&gt;1),"REVISAR DADOS",IF(VLOOKUP(D18,Equipe!$A$5:$M$104,13,FALSE)&lt;&gt;"SIM","INATIVO",IF(VLOOKUP(C18,Demandas!$A$5:$I$204,9,FALSE)="Cancelada","DEMANDA CANCELADA","VÁLIDA")))))</x:f>
      </x:c>
    </x:row>
    <x:row r="19">
      <x:c r="A19" s="13"/>
      <x:c r="B19" s="17"/>
      <x:c r="C19" s="13"/>
      <x:c r="D19" s="13"/>
      <x:c r="E19" s="13"/>
      <x:c r="F19" s="13"/>
      <x:c r="G19" s="13"/>
      <x:c r="H19" s="13"/>
      <x:c r="I19" s="13"/>
      <x:c r="J19" s="13" t="str">
        <x:f>IF(COUNTA(A19:I19)=0,"",IF(G19="Cancelada","CANCELADA",IF(OR(A19="",COUNTIF($A$5:$A$204,A19)&lt;&gt;1,NOT(ISNUMBER(B19)),B19&lt;=0,COUNTIF(Demandas!$A$5:$A$204,C19)&lt;&gt;1,COUNTIF(Equipe!$A$5:$A$104,D19)&lt;&gt;1,NOT(ISNUMBER(E19)),E19&lt;0,AND(F19&lt;&gt;"",OR(NOT(ISNUMBER(F19)),F19&lt;0)),COUNTIF(Listas!$C$4:$C$7,G19)&lt;&gt;1,COUNTIF(Listas!$D$4:$D$8,H19)&lt;&gt;1),"REVISAR DADOS",IF(VLOOKUP(D19,Equipe!$A$5:$M$104,13,FALSE)&lt;&gt;"SIM","INATIVO",IF(VLOOKUP(C19,Demandas!$A$5:$I$204,9,FALSE)="Cancelada","DEMANDA CANCELADA","VÁLIDA")))))</x:f>
      </x:c>
    </x:row>
    <x:row r="20">
      <x:c r="A20" s="13"/>
      <x:c r="B20" s="17"/>
      <x:c r="C20" s="13"/>
      <x:c r="D20" s="13"/>
      <x:c r="E20" s="13"/>
      <x:c r="F20" s="13"/>
      <x:c r="G20" s="13"/>
      <x:c r="H20" s="13"/>
      <x:c r="I20" s="13"/>
      <x:c r="J20" s="13" t="str">
        <x:f>IF(COUNTA(A20:I20)=0,"",IF(G20="Cancelada","CANCELADA",IF(OR(A20="",COUNTIF($A$5:$A$204,A20)&lt;&gt;1,NOT(ISNUMBER(B20)),B20&lt;=0,COUNTIF(Demandas!$A$5:$A$204,C20)&lt;&gt;1,COUNTIF(Equipe!$A$5:$A$104,D20)&lt;&gt;1,NOT(ISNUMBER(E20)),E20&lt;0,AND(F20&lt;&gt;"",OR(NOT(ISNUMBER(F20)),F20&lt;0)),COUNTIF(Listas!$C$4:$C$7,G20)&lt;&gt;1,COUNTIF(Listas!$D$4:$D$8,H20)&lt;&gt;1),"REVISAR DADOS",IF(VLOOKUP(D20,Equipe!$A$5:$M$104,13,FALSE)&lt;&gt;"SIM","INATIVO",IF(VLOOKUP(C20,Demandas!$A$5:$I$204,9,FALSE)="Cancelada","DEMANDA CANCELADA","VÁLIDA")))))</x:f>
      </x:c>
    </x:row>
    <x:row r="21">
      <x:c r="A21" s="13"/>
      <x:c r="B21" s="17"/>
      <x:c r="C21" s="13"/>
      <x:c r="D21" s="13"/>
      <x:c r="E21" s="13"/>
      <x:c r="F21" s="13"/>
      <x:c r="G21" s="13"/>
      <x:c r="H21" s="13"/>
      <x:c r="I21" s="13"/>
      <x:c r="J21" s="13" t="str">
        <x:f>IF(COUNTA(A21:I21)=0,"",IF(G21="Cancelada","CANCELADA",IF(OR(A21="",COUNTIF($A$5:$A$204,A21)&lt;&gt;1,NOT(ISNUMBER(B21)),B21&lt;=0,COUNTIF(Demandas!$A$5:$A$204,C21)&lt;&gt;1,COUNTIF(Equipe!$A$5:$A$104,D21)&lt;&gt;1,NOT(ISNUMBER(E21)),E21&lt;0,AND(F21&lt;&gt;"",OR(NOT(ISNUMBER(F21)),F21&lt;0)),COUNTIF(Listas!$C$4:$C$7,G21)&lt;&gt;1,COUNTIF(Listas!$D$4:$D$8,H21)&lt;&gt;1),"REVISAR DADOS",IF(VLOOKUP(D21,Equipe!$A$5:$M$104,13,FALSE)&lt;&gt;"SIM","INATIVO",IF(VLOOKUP(C21,Demandas!$A$5:$I$204,9,FALSE)="Cancelada","DEMANDA CANCELADA","VÁLIDA")))))</x:f>
      </x:c>
    </x:row>
    <x:row r="22">
      <x:c r="A22" s="13"/>
      <x:c r="B22" s="17"/>
      <x:c r="C22" s="13"/>
      <x:c r="D22" s="13"/>
      <x:c r="E22" s="13"/>
      <x:c r="F22" s="13"/>
      <x:c r="G22" s="13"/>
      <x:c r="H22" s="13"/>
      <x:c r="I22" s="13"/>
      <x:c r="J22" s="13" t="str">
        <x:f>IF(COUNTA(A22:I22)=0,"",IF(G22="Cancelada","CANCELADA",IF(OR(A22="",COUNTIF($A$5:$A$204,A22)&lt;&gt;1,NOT(ISNUMBER(B22)),B22&lt;=0,COUNTIF(Demandas!$A$5:$A$204,C22)&lt;&gt;1,COUNTIF(Equipe!$A$5:$A$104,D22)&lt;&gt;1,NOT(ISNUMBER(E22)),E22&lt;0,AND(F22&lt;&gt;"",OR(NOT(ISNUMBER(F22)),F22&lt;0)),COUNTIF(Listas!$C$4:$C$7,G22)&lt;&gt;1,COUNTIF(Listas!$D$4:$D$8,H22)&lt;&gt;1),"REVISAR DADOS",IF(VLOOKUP(D22,Equipe!$A$5:$M$104,13,FALSE)&lt;&gt;"SIM","INATIVO",IF(VLOOKUP(C22,Demandas!$A$5:$I$204,9,FALSE)="Cancelada","DEMANDA CANCELADA","VÁLIDA")))))</x:f>
      </x:c>
    </x:row>
    <x:row r="23">
      <x:c r="A23" s="13"/>
      <x:c r="B23" s="17"/>
      <x:c r="C23" s="13"/>
      <x:c r="D23" s="13"/>
      <x:c r="E23" s="13"/>
      <x:c r="F23" s="13"/>
      <x:c r="G23" s="13"/>
      <x:c r="H23" s="13"/>
      <x:c r="I23" s="13"/>
      <x:c r="J23" s="13" t="str">
        <x:f>IF(COUNTA(A23:I23)=0,"",IF(G23="Cancelada","CANCELADA",IF(OR(A23="",COUNTIF($A$5:$A$204,A23)&lt;&gt;1,NOT(ISNUMBER(B23)),B23&lt;=0,COUNTIF(Demandas!$A$5:$A$204,C23)&lt;&gt;1,COUNTIF(Equipe!$A$5:$A$104,D23)&lt;&gt;1,NOT(ISNUMBER(E23)),E23&lt;0,AND(F23&lt;&gt;"",OR(NOT(ISNUMBER(F23)),F23&lt;0)),COUNTIF(Listas!$C$4:$C$7,G23)&lt;&gt;1,COUNTIF(Listas!$D$4:$D$8,H23)&lt;&gt;1),"REVISAR DADOS",IF(VLOOKUP(D23,Equipe!$A$5:$M$104,13,FALSE)&lt;&gt;"SIM","INATIVO",IF(VLOOKUP(C23,Demandas!$A$5:$I$204,9,FALSE)="Cancelada","DEMANDA CANCELADA","VÁLIDA")))))</x:f>
      </x:c>
    </x:row>
    <x:row r="24">
      <x:c r="A24" s="13"/>
      <x:c r="B24" s="17"/>
      <x:c r="C24" s="13"/>
      <x:c r="D24" s="13"/>
      <x:c r="E24" s="13"/>
      <x:c r="F24" s="13"/>
      <x:c r="G24" s="13"/>
      <x:c r="H24" s="13"/>
      <x:c r="I24" s="13"/>
      <x:c r="J24" s="13" t="str">
        <x:f>IF(COUNTA(A24:I24)=0,"",IF(G24="Cancelada","CANCELADA",IF(OR(A24="",COUNTIF($A$5:$A$204,A24)&lt;&gt;1,NOT(ISNUMBER(B24)),B24&lt;=0,COUNTIF(Demandas!$A$5:$A$204,C24)&lt;&gt;1,COUNTIF(Equipe!$A$5:$A$104,D24)&lt;&gt;1,NOT(ISNUMBER(E24)),E24&lt;0,AND(F24&lt;&gt;"",OR(NOT(ISNUMBER(F24)),F24&lt;0)),COUNTIF(Listas!$C$4:$C$7,G24)&lt;&gt;1,COUNTIF(Listas!$D$4:$D$8,H24)&lt;&gt;1),"REVISAR DADOS",IF(VLOOKUP(D24,Equipe!$A$5:$M$104,13,FALSE)&lt;&gt;"SIM","INATIVO",IF(VLOOKUP(C24,Demandas!$A$5:$I$204,9,FALSE)="Cancelada","DEMANDA CANCELADA","VÁLIDA")))))</x:f>
      </x:c>
    </x:row>
    <x:row r="25">
      <x:c r="A25" s="13"/>
      <x:c r="B25" s="17"/>
      <x:c r="C25" s="13"/>
      <x:c r="D25" s="13"/>
      <x:c r="E25" s="13"/>
      <x:c r="F25" s="13"/>
      <x:c r="G25" s="13"/>
      <x:c r="H25" s="13"/>
      <x:c r="I25" s="13"/>
      <x:c r="J25" s="13" t="str">
        <x:f>IF(COUNTA(A25:I25)=0,"",IF(G25="Cancelada","CANCELADA",IF(OR(A25="",COUNTIF($A$5:$A$204,A25)&lt;&gt;1,NOT(ISNUMBER(B25)),B25&lt;=0,COUNTIF(Demandas!$A$5:$A$204,C25)&lt;&gt;1,COUNTIF(Equipe!$A$5:$A$104,D25)&lt;&gt;1,NOT(ISNUMBER(E25)),E25&lt;0,AND(F25&lt;&gt;"",OR(NOT(ISNUMBER(F25)),F25&lt;0)),COUNTIF(Listas!$C$4:$C$7,G25)&lt;&gt;1,COUNTIF(Listas!$D$4:$D$8,H25)&lt;&gt;1),"REVISAR DADOS",IF(VLOOKUP(D25,Equipe!$A$5:$M$104,13,FALSE)&lt;&gt;"SIM","INATIVO",IF(VLOOKUP(C25,Demandas!$A$5:$I$204,9,FALSE)="Cancelada","DEMANDA CANCELADA","VÁLIDA")))))</x:f>
      </x:c>
    </x:row>
    <x:row r="26">
      <x:c r="A26" s="13"/>
      <x:c r="B26" s="17"/>
      <x:c r="C26" s="13"/>
      <x:c r="D26" s="13"/>
      <x:c r="E26" s="13"/>
      <x:c r="F26" s="13"/>
      <x:c r="G26" s="13"/>
      <x:c r="H26" s="13"/>
      <x:c r="I26" s="13"/>
      <x:c r="J26" s="13" t="str">
        <x:f>IF(COUNTA(A26:I26)=0,"",IF(G26="Cancelada","CANCELADA",IF(OR(A26="",COUNTIF($A$5:$A$204,A26)&lt;&gt;1,NOT(ISNUMBER(B26)),B26&lt;=0,COUNTIF(Demandas!$A$5:$A$204,C26)&lt;&gt;1,COUNTIF(Equipe!$A$5:$A$104,D26)&lt;&gt;1,NOT(ISNUMBER(E26)),E26&lt;0,AND(F26&lt;&gt;"",OR(NOT(ISNUMBER(F26)),F26&lt;0)),COUNTIF(Listas!$C$4:$C$7,G26)&lt;&gt;1,COUNTIF(Listas!$D$4:$D$8,H26)&lt;&gt;1),"REVISAR DADOS",IF(VLOOKUP(D26,Equipe!$A$5:$M$104,13,FALSE)&lt;&gt;"SIM","INATIVO",IF(VLOOKUP(C26,Demandas!$A$5:$I$204,9,FALSE)="Cancelada","DEMANDA CANCELADA","VÁLIDA")))))</x:f>
      </x:c>
    </x:row>
    <x:row r="27">
      <x:c r="A27" s="13"/>
      <x:c r="B27" s="17"/>
      <x:c r="C27" s="13"/>
      <x:c r="D27" s="13"/>
      <x:c r="E27" s="13"/>
      <x:c r="F27" s="13"/>
      <x:c r="G27" s="13"/>
      <x:c r="H27" s="13"/>
      <x:c r="I27" s="13"/>
      <x:c r="J27" s="13" t="str">
        <x:f>IF(COUNTA(A27:I27)=0,"",IF(G27="Cancelada","CANCELADA",IF(OR(A27="",COUNTIF($A$5:$A$204,A27)&lt;&gt;1,NOT(ISNUMBER(B27)),B27&lt;=0,COUNTIF(Demandas!$A$5:$A$204,C27)&lt;&gt;1,COUNTIF(Equipe!$A$5:$A$104,D27)&lt;&gt;1,NOT(ISNUMBER(E27)),E27&lt;0,AND(F27&lt;&gt;"",OR(NOT(ISNUMBER(F27)),F27&lt;0)),COUNTIF(Listas!$C$4:$C$7,G27)&lt;&gt;1,COUNTIF(Listas!$D$4:$D$8,H27)&lt;&gt;1),"REVISAR DADOS",IF(VLOOKUP(D27,Equipe!$A$5:$M$104,13,FALSE)&lt;&gt;"SIM","INATIVO",IF(VLOOKUP(C27,Demandas!$A$5:$I$204,9,FALSE)="Cancelada","DEMANDA CANCELADA","VÁLIDA")))))</x:f>
      </x:c>
    </x:row>
    <x:row r="28">
      <x:c r="A28" s="13"/>
      <x:c r="B28" s="17"/>
      <x:c r="C28" s="13"/>
      <x:c r="D28" s="13"/>
      <x:c r="E28" s="13"/>
      <x:c r="F28" s="13"/>
      <x:c r="G28" s="13"/>
      <x:c r="H28" s="13"/>
      <x:c r="I28" s="13"/>
      <x:c r="J28" s="13" t="str">
        <x:f>IF(COUNTA(A28:I28)=0,"",IF(G28="Cancelada","CANCELADA",IF(OR(A28="",COUNTIF($A$5:$A$204,A28)&lt;&gt;1,NOT(ISNUMBER(B28)),B28&lt;=0,COUNTIF(Demandas!$A$5:$A$204,C28)&lt;&gt;1,COUNTIF(Equipe!$A$5:$A$104,D28)&lt;&gt;1,NOT(ISNUMBER(E28)),E28&lt;0,AND(F28&lt;&gt;"",OR(NOT(ISNUMBER(F28)),F28&lt;0)),COUNTIF(Listas!$C$4:$C$7,G28)&lt;&gt;1,COUNTIF(Listas!$D$4:$D$8,H28)&lt;&gt;1),"REVISAR DADOS",IF(VLOOKUP(D28,Equipe!$A$5:$M$104,13,FALSE)&lt;&gt;"SIM","INATIVO",IF(VLOOKUP(C28,Demandas!$A$5:$I$204,9,FALSE)="Cancelada","DEMANDA CANCELADA","VÁLIDA")))))</x:f>
      </x:c>
    </x:row>
    <x:row r="29">
      <x:c r="A29" s="13"/>
      <x:c r="B29" s="17"/>
      <x:c r="C29" s="13"/>
      <x:c r="D29" s="13"/>
      <x:c r="E29" s="13"/>
      <x:c r="F29" s="13"/>
      <x:c r="G29" s="13"/>
      <x:c r="H29" s="13"/>
      <x:c r="I29" s="13"/>
      <x:c r="J29" s="13" t="str">
        <x:f>IF(COUNTA(A29:I29)=0,"",IF(G29="Cancelada","CANCELADA",IF(OR(A29="",COUNTIF($A$5:$A$204,A29)&lt;&gt;1,NOT(ISNUMBER(B29)),B29&lt;=0,COUNTIF(Demandas!$A$5:$A$204,C29)&lt;&gt;1,COUNTIF(Equipe!$A$5:$A$104,D29)&lt;&gt;1,NOT(ISNUMBER(E29)),E29&lt;0,AND(F29&lt;&gt;"",OR(NOT(ISNUMBER(F29)),F29&lt;0)),COUNTIF(Listas!$C$4:$C$7,G29)&lt;&gt;1,COUNTIF(Listas!$D$4:$D$8,H29)&lt;&gt;1),"REVISAR DADOS",IF(VLOOKUP(D29,Equipe!$A$5:$M$104,13,FALSE)&lt;&gt;"SIM","INATIVO",IF(VLOOKUP(C29,Demandas!$A$5:$I$204,9,FALSE)="Cancelada","DEMANDA CANCELADA","VÁLIDA")))))</x:f>
      </x:c>
    </x:row>
    <x:row r="30">
      <x:c r="A30" s="13"/>
      <x:c r="B30" s="17"/>
      <x:c r="C30" s="13"/>
      <x:c r="D30" s="13"/>
      <x:c r="E30" s="13"/>
      <x:c r="F30" s="13"/>
      <x:c r="G30" s="13"/>
      <x:c r="H30" s="13"/>
      <x:c r="I30" s="13"/>
      <x:c r="J30" s="13" t="str">
        <x:f>IF(COUNTA(A30:I30)=0,"",IF(G30="Cancelada","CANCELADA",IF(OR(A30="",COUNTIF($A$5:$A$204,A30)&lt;&gt;1,NOT(ISNUMBER(B30)),B30&lt;=0,COUNTIF(Demandas!$A$5:$A$204,C30)&lt;&gt;1,COUNTIF(Equipe!$A$5:$A$104,D30)&lt;&gt;1,NOT(ISNUMBER(E30)),E30&lt;0,AND(F30&lt;&gt;"",OR(NOT(ISNUMBER(F30)),F30&lt;0)),COUNTIF(Listas!$C$4:$C$7,G30)&lt;&gt;1,COUNTIF(Listas!$D$4:$D$8,H30)&lt;&gt;1),"REVISAR DADOS",IF(VLOOKUP(D30,Equipe!$A$5:$M$104,13,FALSE)&lt;&gt;"SIM","INATIVO",IF(VLOOKUP(C30,Demandas!$A$5:$I$204,9,FALSE)="Cancelada","DEMANDA CANCELADA","VÁLIDA")))))</x:f>
      </x:c>
    </x:row>
    <x:row r="31">
      <x:c r="A31" s="13"/>
      <x:c r="B31" s="17"/>
      <x:c r="C31" s="13"/>
      <x:c r="D31" s="13"/>
      <x:c r="E31" s="13"/>
      <x:c r="F31" s="13"/>
      <x:c r="G31" s="13"/>
      <x:c r="H31" s="13"/>
      <x:c r="I31" s="13"/>
      <x:c r="J31" s="13" t="str">
        <x:f>IF(COUNTA(A31:I31)=0,"",IF(G31="Cancelada","CANCELADA",IF(OR(A31="",COUNTIF($A$5:$A$204,A31)&lt;&gt;1,NOT(ISNUMBER(B31)),B31&lt;=0,COUNTIF(Demandas!$A$5:$A$204,C31)&lt;&gt;1,COUNTIF(Equipe!$A$5:$A$104,D31)&lt;&gt;1,NOT(ISNUMBER(E31)),E31&lt;0,AND(F31&lt;&gt;"",OR(NOT(ISNUMBER(F31)),F31&lt;0)),COUNTIF(Listas!$C$4:$C$7,G31)&lt;&gt;1,COUNTIF(Listas!$D$4:$D$8,H31)&lt;&gt;1),"REVISAR DADOS",IF(VLOOKUP(D31,Equipe!$A$5:$M$104,13,FALSE)&lt;&gt;"SIM","INATIVO",IF(VLOOKUP(C31,Demandas!$A$5:$I$204,9,FALSE)="Cancelada","DEMANDA CANCELADA","VÁLIDA")))))</x:f>
      </x:c>
    </x:row>
    <x:row r="32">
      <x:c r="A32" s="13"/>
      <x:c r="B32" s="17"/>
      <x:c r="C32" s="13"/>
      <x:c r="D32" s="13"/>
      <x:c r="E32" s="13"/>
      <x:c r="F32" s="13"/>
      <x:c r="G32" s="13"/>
      <x:c r="H32" s="13"/>
      <x:c r="I32" s="13"/>
      <x:c r="J32" s="13" t="str">
        <x:f>IF(COUNTA(A32:I32)=0,"",IF(G32="Cancelada","CANCELADA",IF(OR(A32="",COUNTIF($A$5:$A$204,A32)&lt;&gt;1,NOT(ISNUMBER(B32)),B32&lt;=0,COUNTIF(Demandas!$A$5:$A$204,C32)&lt;&gt;1,COUNTIF(Equipe!$A$5:$A$104,D32)&lt;&gt;1,NOT(ISNUMBER(E32)),E32&lt;0,AND(F32&lt;&gt;"",OR(NOT(ISNUMBER(F32)),F32&lt;0)),COUNTIF(Listas!$C$4:$C$7,G32)&lt;&gt;1,COUNTIF(Listas!$D$4:$D$8,H32)&lt;&gt;1),"REVISAR DADOS",IF(VLOOKUP(D32,Equipe!$A$5:$M$104,13,FALSE)&lt;&gt;"SIM","INATIVO",IF(VLOOKUP(C32,Demandas!$A$5:$I$204,9,FALSE)="Cancelada","DEMANDA CANCELADA","VÁLIDA")))))</x:f>
      </x:c>
    </x:row>
    <x:row r="33">
      <x:c r="A33" s="13"/>
      <x:c r="B33" s="17"/>
      <x:c r="C33" s="13"/>
      <x:c r="D33" s="13"/>
      <x:c r="E33" s="13"/>
      <x:c r="F33" s="13"/>
      <x:c r="G33" s="13"/>
      <x:c r="H33" s="13"/>
      <x:c r="I33" s="13"/>
      <x:c r="J33" s="13" t="str">
        <x:f>IF(COUNTA(A33:I33)=0,"",IF(G33="Cancelada","CANCELADA",IF(OR(A33="",COUNTIF($A$5:$A$204,A33)&lt;&gt;1,NOT(ISNUMBER(B33)),B33&lt;=0,COUNTIF(Demandas!$A$5:$A$204,C33)&lt;&gt;1,COUNTIF(Equipe!$A$5:$A$104,D33)&lt;&gt;1,NOT(ISNUMBER(E33)),E33&lt;0,AND(F33&lt;&gt;"",OR(NOT(ISNUMBER(F33)),F33&lt;0)),COUNTIF(Listas!$C$4:$C$7,G33)&lt;&gt;1,COUNTIF(Listas!$D$4:$D$8,H33)&lt;&gt;1),"REVISAR DADOS",IF(VLOOKUP(D33,Equipe!$A$5:$M$104,13,FALSE)&lt;&gt;"SIM","INATIVO",IF(VLOOKUP(C33,Demandas!$A$5:$I$204,9,FALSE)="Cancelada","DEMANDA CANCELADA","VÁLIDA")))))</x:f>
      </x:c>
    </x:row>
    <x:row r="34">
      <x:c r="A34" s="13"/>
      <x:c r="B34" s="17"/>
      <x:c r="C34" s="13"/>
      <x:c r="D34" s="13"/>
      <x:c r="E34" s="13"/>
      <x:c r="F34" s="13"/>
      <x:c r="G34" s="13"/>
      <x:c r="H34" s="13"/>
      <x:c r="I34" s="13"/>
      <x:c r="J34" s="13" t="str">
        <x:f>IF(COUNTA(A34:I34)=0,"",IF(G34="Cancelada","CANCELADA",IF(OR(A34="",COUNTIF($A$5:$A$204,A34)&lt;&gt;1,NOT(ISNUMBER(B34)),B34&lt;=0,COUNTIF(Demandas!$A$5:$A$204,C34)&lt;&gt;1,COUNTIF(Equipe!$A$5:$A$104,D34)&lt;&gt;1,NOT(ISNUMBER(E34)),E34&lt;0,AND(F34&lt;&gt;"",OR(NOT(ISNUMBER(F34)),F34&lt;0)),COUNTIF(Listas!$C$4:$C$7,G34)&lt;&gt;1,COUNTIF(Listas!$D$4:$D$8,H34)&lt;&gt;1),"REVISAR DADOS",IF(VLOOKUP(D34,Equipe!$A$5:$M$104,13,FALSE)&lt;&gt;"SIM","INATIVO",IF(VLOOKUP(C34,Demandas!$A$5:$I$204,9,FALSE)="Cancelada","DEMANDA CANCELADA","VÁLIDA")))))</x:f>
      </x:c>
    </x:row>
    <x:row r="35">
      <x:c r="A35" s="13"/>
      <x:c r="B35" s="17"/>
      <x:c r="C35" s="13"/>
      <x:c r="D35" s="13"/>
      <x:c r="E35" s="13"/>
      <x:c r="F35" s="13"/>
      <x:c r="G35" s="13"/>
      <x:c r="H35" s="13"/>
      <x:c r="I35" s="13"/>
      <x:c r="J35" s="13" t="str">
        <x:f>IF(COUNTA(A35:I35)=0,"",IF(G35="Cancelada","CANCELADA",IF(OR(A35="",COUNTIF($A$5:$A$204,A35)&lt;&gt;1,NOT(ISNUMBER(B35)),B35&lt;=0,COUNTIF(Demandas!$A$5:$A$204,C35)&lt;&gt;1,COUNTIF(Equipe!$A$5:$A$104,D35)&lt;&gt;1,NOT(ISNUMBER(E35)),E35&lt;0,AND(F35&lt;&gt;"",OR(NOT(ISNUMBER(F35)),F35&lt;0)),COUNTIF(Listas!$C$4:$C$7,G35)&lt;&gt;1,COUNTIF(Listas!$D$4:$D$8,H35)&lt;&gt;1),"REVISAR DADOS",IF(VLOOKUP(D35,Equipe!$A$5:$M$104,13,FALSE)&lt;&gt;"SIM","INATIVO",IF(VLOOKUP(C35,Demandas!$A$5:$I$204,9,FALSE)="Cancelada","DEMANDA CANCELADA","VÁLIDA")))))</x:f>
      </x:c>
    </x:row>
    <x:row r="36">
      <x:c r="A36" s="13"/>
      <x:c r="B36" s="17"/>
      <x:c r="C36" s="13"/>
      <x:c r="D36" s="13"/>
      <x:c r="E36" s="13"/>
      <x:c r="F36" s="13"/>
      <x:c r="G36" s="13"/>
      <x:c r="H36" s="13"/>
      <x:c r="I36" s="13"/>
      <x:c r="J36" s="13" t="str">
        <x:f>IF(COUNTA(A36:I36)=0,"",IF(G36="Cancelada","CANCELADA",IF(OR(A36="",COUNTIF($A$5:$A$204,A36)&lt;&gt;1,NOT(ISNUMBER(B36)),B36&lt;=0,COUNTIF(Demandas!$A$5:$A$204,C36)&lt;&gt;1,COUNTIF(Equipe!$A$5:$A$104,D36)&lt;&gt;1,NOT(ISNUMBER(E36)),E36&lt;0,AND(F36&lt;&gt;"",OR(NOT(ISNUMBER(F36)),F36&lt;0)),COUNTIF(Listas!$C$4:$C$7,G36)&lt;&gt;1,COUNTIF(Listas!$D$4:$D$8,H36)&lt;&gt;1),"REVISAR DADOS",IF(VLOOKUP(D36,Equipe!$A$5:$M$104,13,FALSE)&lt;&gt;"SIM","INATIVO",IF(VLOOKUP(C36,Demandas!$A$5:$I$204,9,FALSE)="Cancelada","DEMANDA CANCELADA","VÁLIDA")))))</x:f>
      </x:c>
    </x:row>
    <x:row r="37">
      <x:c r="A37" s="13"/>
      <x:c r="B37" s="17"/>
      <x:c r="C37" s="13"/>
      <x:c r="D37" s="13"/>
      <x:c r="E37" s="13"/>
      <x:c r="F37" s="13"/>
      <x:c r="G37" s="13"/>
      <x:c r="H37" s="13"/>
      <x:c r="I37" s="13"/>
      <x:c r="J37" s="13" t="str">
        <x:f>IF(COUNTA(A37:I37)=0,"",IF(G37="Cancelada","CANCELADA",IF(OR(A37="",COUNTIF($A$5:$A$204,A37)&lt;&gt;1,NOT(ISNUMBER(B37)),B37&lt;=0,COUNTIF(Demandas!$A$5:$A$204,C37)&lt;&gt;1,COUNTIF(Equipe!$A$5:$A$104,D37)&lt;&gt;1,NOT(ISNUMBER(E37)),E37&lt;0,AND(F37&lt;&gt;"",OR(NOT(ISNUMBER(F37)),F37&lt;0)),COUNTIF(Listas!$C$4:$C$7,G37)&lt;&gt;1,COUNTIF(Listas!$D$4:$D$8,H37)&lt;&gt;1),"REVISAR DADOS",IF(VLOOKUP(D37,Equipe!$A$5:$M$104,13,FALSE)&lt;&gt;"SIM","INATIVO",IF(VLOOKUP(C37,Demandas!$A$5:$I$204,9,FALSE)="Cancelada","DEMANDA CANCELADA","VÁLIDA")))))</x:f>
      </x:c>
    </x:row>
    <x:row r="38">
      <x:c r="A38" s="13"/>
      <x:c r="B38" s="17"/>
      <x:c r="C38" s="13"/>
      <x:c r="D38" s="13"/>
      <x:c r="E38" s="13"/>
      <x:c r="F38" s="13"/>
      <x:c r="G38" s="13"/>
      <x:c r="H38" s="13"/>
      <x:c r="I38" s="13"/>
      <x:c r="J38" s="13" t="str">
        <x:f>IF(COUNTA(A38:I38)=0,"",IF(G38="Cancelada","CANCELADA",IF(OR(A38="",COUNTIF($A$5:$A$204,A38)&lt;&gt;1,NOT(ISNUMBER(B38)),B38&lt;=0,COUNTIF(Demandas!$A$5:$A$204,C38)&lt;&gt;1,COUNTIF(Equipe!$A$5:$A$104,D38)&lt;&gt;1,NOT(ISNUMBER(E38)),E38&lt;0,AND(F38&lt;&gt;"",OR(NOT(ISNUMBER(F38)),F38&lt;0)),COUNTIF(Listas!$C$4:$C$7,G38)&lt;&gt;1,COUNTIF(Listas!$D$4:$D$8,H38)&lt;&gt;1),"REVISAR DADOS",IF(VLOOKUP(D38,Equipe!$A$5:$M$104,13,FALSE)&lt;&gt;"SIM","INATIVO",IF(VLOOKUP(C38,Demandas!$A$5:$I$204,9,FALSE)="Cancelada","DEMANDA CANCELADA","VÁLIDA")))))</x:f>
      </x:c>
    </x:row>
    <x:row r="39">
      <x:c r="A39" s="13"/>
      <x:c r="B39" s="17"/>
      <x:c r="C39" s="13"/>
      <x:c r="D39" s="13"/>
      <x:c r="E39" s="13"/>
      <x:c r="F39" s="13"/>
      <x:c r="G39" s="13"/>
      <x:c r="H39" s="13"/>
      <x:c r="I39" s="13"/>
      <x:c r="J39" s="13" t="str">
        <x:f>IF(COUNTA(A39:I39)=0,"",IF(G39="Cancelada","CANCELADA",IF(OR(A39="",COUNTIF($A$5:$A$204,A39)&lt;&gt;1,NOT(ISNUMBER(B39)),B39&lt;=0,COUNTIF(Demandas!$A$5:$A$204,C39)&lt;&gt;1,COUNTIF(Equipe!$A$5:$A$104,D39)&lt;&gt;1,NOT(ISNUMBER(E39)),E39&lt;0,AND(F39&lt;&gt;"",OR(NOT(ISNUMBER(F39)),F39&lt;0)),COUNTIF(Listas!$C$4:$C$7,G39)&lt;&gt;1,COUNTIF(Listas!$D$4:$D$8,H39)&lt;&gt;1),"REVISAR DADOS",IF(VLOOKUP(D39,Equipe!$A$5:$M$104,13,FALSE)&lt;&gt;"SIM","INATIVO",IF(VLOOKUP(C39,Demandas!$A$5:$I$204,9,FALSE)="Cancelada","DEMANDA CANCELADA","VÁLIDA")))))</x:f>
      </x:c>
    </x:row>
    <x:row r="40">
      <x:c r="A40" s="13"/>
      <x:c r="B40" s="17"/>
      <x:c r="C40" s="13"/>
      <x:c r="D40" s="13"/>
      <x:c r="E40" s="13"/>
      <x:c r="F40" s="13"/>
      <x:c r="G40" s="13"/>
      <x:c r="H40" s="13"/>
      <x:c r="I40" s="13"/>
      <x:c r="J40" s="13" t="str">
        <x:f>IF(COUNTA(A40:I40)=0,"",IF(G40="Cancelada","CANCELADA",IF(OR(A40="",COUNTIF($A$5:$A$204,A40)&lt;&gt;1,NOT(ISNUMBER(B40)),B40&lt;=0,COUNTIF(Demandas!$A$5:$A$204,C40)&lt;&gt;1,COUNTIF(Equipe!$A$5:$A$104,D40)&lt;&gt;1,NOT(ISNUMBER(E40)),E40&lt;0,AND(F40&lt;&gt;"",OR(NOT(ISNUMBER(F40)),F40&lt;0)),COUNTIF(Listas!$C$4:$C$7,G40)&lt;&gt;1,COUNTIF(Listas!$D$4:$D$8,H40)&lt;&gt;1),"REVISAR DADOS",IF(VLOOKUP(D40,Equipe!$A$5:$M$104,13,FALSE)&lt;&gt;"SIM","INATIVO",IF(VLOOKUP(C40,Demandas!$A$5:$I$204,9,FALSE)="Cancelada","DEMANDA CANCELADA","VÁLIDA")))))</x:f>
      </x:c>
    </x:row>
    <x:row r="41">
      <x:c r="A41" s="13"/>
      <x:c r="B41" s="17"/>
      <x:c r="C41" s="13"/>
      <x:c r="D41" s="13"/>
      <x:c r="E41" s="13"/>
      <x:c r="F41" s="13"/>
      <x:c r="G41" s="13"/>
      <x:c r="H41" s="13"/>
      <x:c r="I41" s="13"/>
      <x:c r="J41" s="13" t="str">
        <x:f>IF(COUNTA(A41:I41)=0,"",IF(G41="Cancelada","CANCELADA",IF(OR(A41="",COUNTIF($A$5:$A$204,A41)&lt;&gt;1,NOT(ISNUMBER(B41)),B41&lt;=0,COUNTIF(Demandas!$A$5:$A$204,C41)&lt;&gt;1,COUNTIF(Equipe!$A$5:$A$104,D41)&lt;&gt;1,NOT(ISNUMBER(E41)),E41&lt;0,AND(F41&lt;&gt;"",OR(NOT(ISNUMBER(F41)),F41&lt;0)),COUNTIF(Listas!$C$4:$C$7,G41)&lt;&gt;1,COUNTIF(Listas!$D$4:$D$8,H41)&lt;&gt;1),"REVISAR DADOS",IF(VLOOKUP(D41,Equipe!$A$5:$M$104,13,FALSE)&lt;&gt;"SIM","INATIVO",IF(VLOOKUP(C41,Demandas!$A$5:$I$204,9,FALSE)="Cancelada","DEMANDA CANCELADA","VÁLIDA")))))</x:f>
      </x:c>
    </x:row>
    <x:row r="42">
      <x:c r="A42" s="13"/>
      <x:c r="B42" s="17"/>
      <x:c r="C42" s="13"/>
      <x:c r="D42" s="13"/>
      <x:c r="E42" s="13"/>
      <x:c r="F42" s="13"/>
      <x:c r="G42" s="13"/>
      <x:c r="H42" s="13"/>
      <x:c r="I42" s="13"/>
      <x:c r="J42" s="13" t="str">
        <x:f>IF(COUNTA(A42:I42)=0,"",IF(G42="Cancelada","CANCELADA",IF(OR(A42="",COUNTIF($A$5:$A$204,A42)&lt;&gt;1,NOT(ISNUMBER(B42)),B42&lt;=0,COUNTIF(Demandas!$A$5:$A$204,C42)&lt;&gt;1,COUNTIF(Equipe!$A$5:$A$104,D42)&lt;&gt;1,NOT(ISNUMBER(E42)),E42&lt;0,AND(F42&lt;&gt;"",OR(NOT(ISNUMBER(F42)),F42&lt;0)),COUNTIF(Listas!$C$4:$C$7,G42)&lt;&gt;1,COUNTIF(Listas!$D$4:$D$8,H42)&lt;&gt;1),"REVISAR DADOS",IF(VLOOKUP(D42,Equipe!$A$5:$M$104,13,FALSE)&lt;&gt;"SIM","INATIVO",IF(VLOOKUP(C42,Demandas!$A$5:$I$204,9,FALSE)="Cancelada","DEMANDA CANCELADA","VÁLIDA")))))</x:f>
      </x:c>
    </x:row>
    <x:row r="43">
      <x:c r="A43" s="13"/>
      <x:c r="B43" s="17"/>
      <x:c r="C43" s="13"/>
      <x:c r="D43" s="13"/>
      <x:c r="E43" s="13"/>
      <x:c r="F43" s="13"/>
      <x:c r="G43" s="13"/>
      <x:c r="H43" s="13"/>
      <x:c r="I43" s="13"/>
      <x:c r="J43" s="13" t="str">
        <x:f>IF(COUNTA(A43:I43)=0,"",IF(G43="Cancelada","CANCELADA",IF(OR(A43="",COUNTIF($A$5:$A$204,A43)&lt;&gt;1,NOT(ISNUMBER(B43)),B43&lt;=0,COUNTIF(Demandas!$A$5:$A$204,C43)&lt;&gt;1,COUNTIF(Equipe!$A$5:$A$104,D43)&lt;&gt;1,NOT(ISNUMBER(E43)),E43&lt;0,AND(F43&lt;&gt;"",OR(NOT(ISNUMBER(F43)),F43&lt;0)),COUNTIF(Listas!$C$4:$C$7,G43)&lt;&gt;1,COUNTIF(Listas!$D$4:$D$8,H43)&lt;&gt;1),"REVISAR DADOS",IF(VLOOKUP(D43,Equipe!$A$5:$M$104,13,FALSE)&lt;&gt;"SIM","INATIVO",IF(VLOOKUP(C43,Demandas!$A$5:$I$204,9,FALSE)="Cancelada","DEMANDA CANCELADA","VÁLIDA")))))</x:f>
      </x:c>
    </x:row>
    <x:row r="44">
      <x:c r="A44" s="13"/>
      <x:c r="B44" s="17"/>
      <x:c r="C44" s="13"/>
      <x:c r="D44" s="13"/>
      <x:c r="E44" s="13"/>
      <x:c r="F44" s="13"/>
      <x:c r="G44" s="13"/>
      <x:c r="H44" s="13"/>
      <x:c r="I44" s="13"/>
      <x:c r="J44" s="13" t="str">
        <x:f>IF(COUNTA(A44:I44)=0,"",IF(G44="Cancelada","CANCELADA",IF(OR(A44="",COUNTIF($A$5:$A$204,A44)&lt;&gt;1,NOT(ISNUMBER(B44)),B44&lt;=0,COUNTIF(Demandas!$A$5:$A$204,C44)&lt;&gt;1,COUNTIF(Equipe!$A$5:$A$104,D44)&lt;&gt;1,NOT(ISNUMBER(E44)),E44&lt;0,AND(F44&lt;&gt;"",OR(NOT(ISNUMBER(F44)),F44&lt;0)),COUNTIF(Listas!$C$4:$C$7,G44)&lt;&gt;1,COUNTIF(Listas!$D$4:$D$8,H44)&lt;&gt;1),"REVISAR DADOS",IF(VLOOKUP(D44,Equipe!$A$5:$M$104,13,FALSE)&lt;&gt;"SIM","INATIVO",IF(VLOOKUP(C44,Demandas!$A$5:$I$204,9,FALSE)="Cancelada","DEMANDA CANCELADA","VÁLIDA")))))</x:f>
      </x:c>
    </x:row>
    <x:row r="45">
      <x:c r="A45" s="13"/>
      <x:c r="B45" s="17"/>
      <x:c r="C45" s="13"/>
      <x:c r="D45" s="13"/>
      <x:c r="E45" s="13"/>
      <x:c r="F45" s="13"/>
      <x:c r="G45" s="13"/>
      <x:c r="H45" s="13"/>
      <x:c r="I45" s="13"/>
      <x:c r="J45" s="13" t="str">
        <x:f>IF(COUNTA(A45:I45)=0,"",IF(G45="Cancelada","CANCELADA",IF(OR(A45="",COUNTIF($A$5:$A$204,A45)&lt;&gt;1,NOT(ISNUMBER(B45)),B45&lt;=0,COUNTIF(Demandas!$A$5:$A$204,C45)&lt;&gt;1,COUNTIF(Equipe!$A$5:$A$104,D45)&lt;&gt;1,NOT(ISNUMBER(E45)),E45&lt;0,AND(F45&lt;&gt;"",OR(NOT(ISNUMBER(F45)),F45&lt;0)),COUNTIF(Listas!$C$4:$C$7,G45)&lt;&gt;1,COUNTIF(Listas!$D$4:$D$8,H45)&lt;&gt;1),"REVISAR DADOS",IF(VLOOKUP(D45,Equipe!$A$5:$M$104,13,FALSE)&lt;&gt;"SIM","INATIVO",IF(VLOOKUP(C45,Demandas!$A$5:$I$204,9,FALSE)="Cancelada","DEMANDA CANCELADA","VÁLIDA")))))</x:f>
      </x:c>
    </x:row>
    <x:row r="46">
      <x:c r="A46" s="13"/>
      <x:c r="B46" s="17"/>
      <x:c r="C46" s="13"/>
      <x:c r="D46" s="13"/>
      <x:c r="E46" s="13"/>
      <x:c r="F46" s="13"/>
      <x:c r="G46" s="13"/>
      <x:c r="H46" s="13"/>
      <x:c r="I46" s="13"/>
      <x:c r="J46" s="13" t="str">
        <x:f>IF(COUNTA(A46:I46)=0,"",IF(G46="Cancelada","CANCELADA",IF(OR(A46="",COUNTIF($A$5:$A$204,A46)&lt;&gt;1,NOT(ISNUMBER(B46)),B46&lt;=0,COUNTIF(Demandas!$A$5:$A$204,C46)&lt;&gt;1,COUNTIF(Equipe!$A$5:$A$104,D46)&lt;&gt;1,NOT(ISNUMBER(E46)),E46&lt;0,AND(F46&lt;&gt;"",OR(NOT(ISNUMBER(F46)),F46&lt;0)),COUNTIF(Listas!$C$4:$C$7,G46)&lt;&gt;1,COUNTIF(Listas!$D$4:$D$8,H46)&lt;&gt;1),"REVISAR DADOS",IF(VLOOKUP(D46,Equipe!$A$5:$M$104,13,FALSE)&lt;&gt;"SIM","INATIVO",IF(VLOOKUP(C46,Demandas!$A$5:$I$204,9,FALSE)="Cancelada","DEMANDA CANCELADA","VÁLIDA")))))</x:f>
      </x:c>
    </x:row>
    <x:row r="47">
      <x:c r="A47" s="13"/>
      <x:c r="B47" s="17"/>
      <x:c r="C47" s="13"/>
      <x:c r="D47" s="13"/>
      <x:c r="E47" s="13"/>
      <x:c r="F47" s="13"/>
      <x:c r="G47" s="13"/>
      <x:c r="H47" s="13"/>
      <x:c r="I47" s="13"/>
      <x:c r="J47" s="13" t="str">
        <x:f>IF(COUNTA(A47:I47)=0,"",IF(G47="Cancelada","CANCELADA",IF(OR(A47="",COUNTIF($A$5:$A$204,A47)&lt;&gt;1,NOT(ISNUMBER(B47)),B47&lt;=0,COUNTIF(Demandas!$A$5:$A$204,C47)&lt;&gt;1,COUNTIF(Equipe!$A$5:$A$104,D47)&lt;&gt;1,NOT(ISNUMBER(E47)),E47&lt;0,AND(F47&lt;&gt;"",OR(NOT(ISNUMBER(F47)),F47&lt;0)),COUNTIF(Listas!$C$4:$C$7,G47)&lt;&gt;1,COUNTIF(Listas!$D$4:$D$8,H47)&lt;&gt;1),"REVISAR DADOS",IF(VLOOKUP(D47,Equipe!$A$5:$M$104,13,FALSE)&lt;&gt;"SIM","INATIVO",IF(VLOOKUP(C47,Demandas!$A$5:$I$204,9,FALSE)="Cancelada","DEMANDA CANCELADA","VÁLIDA")))))</x:f>
      </x:c>
    </x:row>
    <x:row r="48">
      <x:c r="A48" s="13"/>
      <x:c r="B48" s="17"/>
      <x:c r="C48" s="13"/>
      <x:c r="D48" s="13"/>
      <x:c r="E48" s="13"/>
      <x:c r="F48" s="13"/>
      <x:c r="G48" s="13"/>
      <x:c r="H48" s="13"/>
      <x:c r="I48" s="13"/>
      <x:c r="J48" s="13" t="str">
        <x:f>IF(COUNTA(A48:I48)=0,"",IF(G48="Cancelada","CANCELADA",IF(OR(A48="",COUNTIF($A$5:$A$204,A48)&lt;&gt;1,NOT(ISNUMBER(B48)),B48&lt;=0,COUNTIF(Demandas!$A$5:$A$204,C48)&lt;&gt;1,COUNTIF(Equipe!$A$5:$A$104,D48)&lt;&gt;1,NOT(ISNUMBER(E48)),E48&lt;0,AND(F48&lt;&gt;"",OR(NOT(ISNUMBER(F48)),F48&lt;0)),COUNTIF(Listas!$C$4:$C$7,G48)&lt;&gt;1,COUNTIF(Listas!$D$4:$D$8,H48)&lt;&gt;1),"REVISAR DADOS",IF(VLOOKUP(D48,Equipe!$A$5:$M$104,13,FALSE)&lt;&gt;"SIM","INATIVO",IF(VLOOKUP(C48,Demandas!$A$5:$I$204,9,FALSE)="Cancelada","DEMANDA CANCELADA","VÁLIDA")))))</x:f>
      </x:c>
    </x:row>
    <x:row r="49">
      <x:c r="A49" s="13"/>
      <x:c r="B49" s="17"/>
      <x:c r="C49" s="13"/>
      <x:c r="D49" s="13"/>
      <x:c r="E49" s="13"/>
      <x:c r="F49" s="13"/>
      <x:c r="G49" s="13"/>
      <x:c r="H49" s="13"/>
      <x:c r="I49" s="13"/>
      <x:c r="J49" s="13" t="str">
        <x:f>IF(COUNTA(A49:I49)=0,"",IF(G49="Cancelada","CANCELADA",IF(OR(A49="",COUNTIF($A$5:$A$204,A49)&lt;&gt;1,NOT(ISNUMBER(B49)),B49&lt;=0,COUNTIF(Demandas!$A$5:$A$204,C49)&lt;&gt;1,COUNTIF(Equipe!$A$5:$A$104,D49)&lt;&gt;1,NOT(ISNUMBER(E49)),E49&lt;0,AND(F49&lt;&gt;"",OR(NOT(ISNUMBER(F49)),F49&lt;0)),COUNTIF(Listas!$C$4:$C$7,G49)&lt;&gt;1,COUNTIF(Listas!$D$4:$D$8,H49)&lt;&gt;1),"REVISAR DADOS",IF(VLOOKUP(D49,Equipe!$A$5:$M$104,13,FALSE)&lt;&gt;"SIM","INATIVO",IF(VLOOKUP(C49,Demandas!$A$5:$I$204,9,FALSE)="Cancelada","DEMANDA CANCELADA","VÁLIDA")))))</x:f>
      </x:c>
    </x:row>
    <x:row r="50">
      <x:c r="A50" s="13"/>
      <x:c r="B50" s="17"/>
      <x:c r="C50" s="13"/>
      <x:c r="D50" s="13"/>
      <x:c r="E50" s="13"/>
      <x:c r="F50" s="13"/>
      <x:c r="G50" s="13"/>
      <x:c r="H50" s="13"/>
      <x:c r="I50" s="13"/>
      <x:c r="J50" s="13" t="str">
        <x:f>IF(COUNTA(A50:I50)=0,"",IF(G50="Cancelada","CANCELADA",IF(OR(A50="",COUNTIF($A$5:$A$204,A50)&lt;&gt;1,NOT(ISNUMBER(B50)),B50&lt;=0,COUNTIF(Demandas!$A$5:$A$204,C50)&lt;&gt;1,COUNTIF(Equipe!$A$5:$A$104,D50)&lt;&gt;1,NOT(ISNUMBER(E50)),E50&lt;0,AND(F50&lt;&gt;"",OR(NOT(ISNUMBER(F50)),F50&lt;0)),COUNTIF(Listas!$C$4:$C$7,G50)&lt;&gt;1,COUNTIF(Listas!$D$4:$D$8,H50)&lt;&gt;1),"REVISAR DADOS",IF(VLOOKUP(D50,Equipe!$A$5:$M$104,13,FALSE)&lt;&gt;"SIM","INATIVO",IF(VLOOKUP(C50,Demandas!$A$5:$I$204,9,FALSE)="Cancelada","DEMANDA CANCELADA","VÁLIDA")))))</x:f>
      </x:c>
    </x:row>
    <x:row r="51">
      <x:c r="A51" s="13"/>
      <x:c r="B51" s="17"/>
      <x:c r="C51" s="13"/>
      <x:c r="D51" s="13"/>
      <x:c r="E51" s="13"/>
      <x:c r="F51" s="13"/>
      <x:c r="G51" s="13"/>
      <x:c r="H51" s="13"/>
      <x:c r="I51" s="13"/>
      <x:c r="J51" s="13" t="str">
        <x:f>IF(COUNTA(A51:I51)=0,"",IF(G51="Cancelada","CANCELADA",IF(OR(A51="",COUNTIF($A$5:$A$204,A51)&lt;&gt;1,NOT(ISNUMBER(B51)),B51&lt;=0,COUNTIF(Demandas!$A$5:$A$204,C51)&lt;&gt;1,COUNTIF(Equipe!$A$5:$A$104,D51)&lt;&gt;1,NOT(ISNUMBER(E51)),E51&lt;0,AND(F51&lt;&gt;"",OR(NOT(ISNUMBER(F51)),F51&lt;0)),COUNTIF(Listas!$C$4:$C$7,G51)&lt;&gt;1,COUNTIF(Listas!$D$4:$D$8,H51)&lt;&gt;1),"REVISAR DADOS",IF(VLOOKUP(D51,Equipe!$A$5:$M$104,13,FALSE)&lt;&gt;"SIM","INATIVO",IF(VLOOKUP(C51,Demandas!$A$5:$I$204,9,FALSE)="Cancelada","DEMANDA CANCELADA","VÁLIDA")))))</x:f>
      </x:c>
    </x:row>
    <x:row r="52">
      <x:c r="A52" s="13"/>
      <x:c r="B52" s="17"/>
      <x:c r="C52" s="13"/>
      <x:c r="D52" s="13"/>
      <x:c r="E52" s="13"/>
      <x:c r="F52" s="13"/>
      <x:c r="G52" s="13"/>
      <x:c r="H52" s="13"/>
      <x:c r="I52" s="13"/>
      <x:c r="J52" s="13" t="str">
        <x:f>IF(COUNTA(A52:I52)=0,"",IF(G52="Cancelada","CANCELADA",IF(OR(A52="",COUNTIF($A$5:$A$204,A52)&lt;&gt;1,NOT(ISNUMBER(B52)),B52&lt;=0,COUNTIF(Demandas!$A$5:$A$204,C52)&lt;&gt;1,COUNTIF(Equipe!$A$5:$A$104,D52)&lt;&gt;1,NOT(ISNUMBER(E52)),E52&lt;0,AND(F52&lt;&gt;"",OR(NOT(ISNUMBER(F52)),F52&lt;0)),COUNTIF(Listas!$C$4:$C$7,G52)&lt;&gt;1,COUNTIF(Listas!$D$4:$D$8,H52)&lt;&gt;1),"REVISAR DADOS",IF(VLOOKUP(D52,Equipe!$A$5:$M$104,13,FALSE)&lt;&gt;"SIM","INATIVO",IF(VLOOKUP(C52,Demandas!$A$5:$I$204,9,FALSE)="Cancelada","DEMANDA CANCELADA","VÁLIDA")))))</x:f>
      </x:c>
    </x:row>
    <x:row r="53">
      <x:c r="A53" s="13"/>
      <x:c r="B53" s="17"/>
      <x:c r="C53" s="13"/>
      <x:c r="D53" s="13"/>
      <x:c r="E53" s="13"/>
      <x:c r="F53" s="13"/>
      <x:c r="G53" s="13"/>
      <x:c r="H53" s="13"/>
      <x:c r="I53" s="13"/>
      <x:c r="J53" s="13" t="str">
        <x:f>IF(COUNTA(A53:I53)=0,"",IF(G53="Cancelada","CANCELADA",IF(OR(A53="",COUNTIF($A$5:$A$204,A53)&lt;&gt;1,NOT(ISNUMBER(B53)),B53&lt;=0,COUNTIF(Demandas!$A$5:$A$204,C53)&lt;&gt;1,COUNTIF(Equipe!$A$5:$A$104,D53)&lt;&gt;1,NOT(ISNUMBER(E53)),E53&lt;0,AND(F53&lt;&gt;"",OR(NOT(ISNUMBER(F53)),F53&lt;0)),COUNTIF(Listas!$C$4:$C$7,G53)&lt;&gt;1,COUNTIF(Listas!$D$4:$D$8,H53)&lt;&gt;1),"REVISAR DADOS",IF(VLOOKUP(D53,Equipe!$A$5:$M$104,13,FALSE)&lt;&gt;"SIM","INATIVO",IF(VLOOKUP(C53,Demandas!$A$5:$I$204,9,FALSE)="Cancelada","DEMANDA CANCELADA","VÁLIDA")))))</x:f>
      </x:c>
    </x:row>
    <x:row r="54">
      <x:c r="A54" s="13"/>
      <x:c r="B54" s="17"/>
      <x:c r="C54" s="13"/>
      <x:c r="D54" s="13"/>
      <x:c r="E54" s="13"/>
      <x:c r="F54" s="13"/>
      <x:c r="G54" s="13"/>
      <x:c r="H54" s="13"/>
      <x:c r="I54" s="13"/>
      <x:c r="J54" s="13" t="str">
        <x:f>IF(COUNTA(A54:I54)=0,"",IF(G54="Cancelada","CANCELADA",IF(OR(A54="",COUNTIF($A$5:$A$204,A54)&lt;&gt;1,NOT(ISNUMBER(B54)),B54&lt;=0,COUNTIF(Demandas!$A$5:$A$204,C54)&lt;&gt;1,COUNTIF(Equipe!$A$5:$A$104,D54)&lt;&gt;1,NOT(ISNUMBER(E54)),E54&lt;0,AND(F54&lt;&gt;"",OR(NOT(ISNUMBER(F54)),F54&lt;0)),COUNTIF(Listas!$C$4:$C$7,G54)&lt;&gt;1,COUNTIF(Listas!$D$4:$D$8,H54)&lt;&gt;1),"REVISAR DADOS",IF(VLOOKUP(D54,Equipe!$A$5:$M$104,13,FALSE)&lt;&gt;"SIM","INATIVO",IF(VLOOKUP(C54,Demandas!$A$5:$I$204,9,FALSE)="Cancelada","DEMANDA CANCELADA","VÁLIDA")))))</x:f>
      </x:c>
    </x:row>
    <x:row r="55">
      <x:c r="A55" s="13"/>
      <x:c r="B55" s="17"/>
      <x:c r="C55" s="13"/>
      <x:c r="D55" s="13"/>
      <x:c r="E55" s="13"/>
      <x:c r="F55" s="13"/>
      <x:c r="G55" s="13"/>
      <x:c r="H55" s="13"/>
      <x:c r="I55" s="13"/>
      <x:c r="J55" s="13" t="str">
        <x:f>IF(COUNTA(A55:I55)=0,"",IF(G55="Cancelada","CANCELADA",IF(OR(A55="",COUNTIF($A$5:$A$204,A55)&lt;&gt;1,NOT(ISNUMBER(B55)),B55&lt;=0,COUNTIF(Demandas!$A$5:$A$204,C55)&lt;&gt;1,COUNTIF(Equipe!$A$5:$A$104,D55)&lt;&gt;1,NOT(ISNUMBER(E55)),E55&lt;0,AND(F55&lt;&gt;"",OR(NOT(ISNUMBER(F55)),F55&lt;0)),COUNTIF(Listas!$C$4:$C$7,G55)&lt;&gt;1,COUNTIF(Listas!$D$4:$D$8,H55)&lt;&gt;1),"REVISAR DADOS",IF(VLOOKUP(D55,Equipe!$A$5:$M$104,13,FALSE)&lt;&gt;"SIM","INATIVO",IF(VLOOKUP(C55,Demandas!$A$5:$I$204,9,FALSE)="Cancelada","DEMANDA CANCELADA","VÁLIDA")))))</x:f>
      </x:c>
    </x:row>
    <x:row r="56">
      <x:c r="A56" s="13"/>
      <x:c r="B56" s="17"/>
      <x:c r="C56" s="13"/>
      <x:c r="D56" s="13"/>
      <x:c r="E56" s="13"/>
      <x:c r="F56" s="13"/>
      <x:c r="G56" s="13"/>
      <x:c r="H56" s="13"/>
      <x:c r="I56" s="13"/>
      <x:c r="J56" s="13" t="str">
        <x:f>IF(COUNTA(A56:I56)=0,"",IF(G56="Cancelada","CANCELADA",IF(OR(A56="",COUNTIF($A$5:$A$204,A56)&lt;&gt;1,NOT(ISNUMBER(B56)),B56&lt;=0,COUNTIF(Demandas!$A$5:$A$204,C56)&lt;&gt;1,COUNTIF(Equipe!$A$5:$A$104,D56)&lt;&gt;1,NOT(ISNUMBER(E56)),E56&lt;0,AND(F56&lt;&gt;"",OR(NOT(ISNUMBER(F56)),F56&lt;0)),COUNTIF(Listas!$C$4:$C$7,G56)&lt;&gt;1,COUNTIF(Listas!$D$4:$D$8,H56)&lt;&gt;1),"REVISAR DADOS",IF(VLOOKUP(D56,Equipe!$A$5:$M$104,13,FALSE)&lt;&gt;"SIM","INATIVO",IF(VLOOKUP(C56,Demandas!$A$5:$I$204,9,FALSE)="Cancelada","DEMANDA CANCELADA","VÁLIDA")))))</x:f>
      </x:c>
    </x:row>
    <x:row r="57">
      <x:c r="A57" s="13"/>
      <x:c r="B57" s="17"/>
      <x:c r="C57" s="13"/>
      <x:c r="D57" s="13"/>
      <x:c r="E57" s="13"/>
      <x:c r="F57" s="13"/>
      <x:c r="G57" s="13"/>
      <x:c r="H57" s="13"/>
      <x:c r="I57" s="13"/>
      <x:c r="J57" s="13" t="str">
        <x:f>IF(COUNTA(A57:I57)=0,"",IF(G57="Cancelada","CANCELADA",IF(OR(A57="",COUNTIF($A$5:$A$204,A57)&lt;&gt;1,NOT(ISNUMBER(B57)),B57&lt;=0,COUNTIF(Demandas!$A$5:$A$204,C57)&lt;&gt;1,COUNTIF(Equipe!$A$5:$A$104,D57)&lt;&gt;1,NOT(ISNUMBER(E57)),E57&lt;0,AND(F57&lt;&gt;"",OR(NOT(ISNUMBER(F57)),F57&lt;0)),COUNTIF(Listas!$C$4:$C$7,G57)&lt;&gt;1,COUNTIF(Listas!$D$4:$D$8,H57)&lt;&gt;1),"REVISAR DADOS",IF(VLOOKUP(D57,Equipe!$A$5:$M$104,13,FALSE)&lt;&gt;"SIM","INATIVO",IF(VLOOKUP(C57,Demandas!$A$5:$I$204,9,FALSE)="Cancelada","DEMANDA CANCELADA","VÁLIDA")))))</x:f>
      </x:c>
    </x:row>
    <x:row r="58">
      <x:c r="A58" s="13"/>
      <x:c r="B58" s="17"/>
      <x:c r="C58" s="13"/>
      <x:c r="D58" s="13"/>
      <x:c r="E58" s="13"/>
      <x:c r="F58" s="13"/>
      <x:c r="G58" s="13"/>
      <x:c r="H58" s="13"/>
      <x:c r="I58" s="13"/>
      <x:c r="J58" s="13" t="str">
        <x:f>IF(COUNTA(A58:I58)=0,"",IF(G58="Cancelada","CANCELADA",IF(OR(A58="",COUNTIF($A$5:$A$204,A58)&lt;&gt;1,NOT(ISNUMBER(B58)),B58&lt;=0,COUNTIF(Demandas!$A$5:$A$204,C58)&lt;&gt;1,COUNTIF(Equipe!$A$5:$A$104,D58)&lt;&gt;1,NOT(ISNUMBER(E58)),E58&lt;0,AND(F58&lt;&gt;"",OR(NOT(ISNUMBER(F58)),F58&lt;0)),COUNTIF(Listas!$C$4:$C$7,G58)&lt;&gt;1,COUNTIF(Listas!$D$4:$D$8,H58)&lt;&gt;1),"REVISAR DADOS",IF(VLOOKUP(D58,Equipe!$A$5:$M$104,13,FALSE)&lt;&gt;"SIM","INATIVO",IF(VLOOKUP(C58,Demandas!$A$5:$I$204,9,FALSE)="Cancelada","DEMANDA CANCELADA","VÁLIDA")))))</x:f>
      </x:c>
    </x:row>
    <x:row r="59">
      <x:c r="A59" s="13"/>
      <x:c r="B59" s="17"/>
      <x:c r="C59" s="13"/>
      <x:c r="D59" s="13"/>
      <x:c r="E59" s="13"/>
      <x:c r="F59" s="13"/>
      <x:c r="G59" s="13"/>
      <x:c r="H59" s="13"/>
      <x:c r="I59" s="13"/>
      <x:c r="J59" s="13" t="str">
        <x:f>IF(COUNTA(A59:I59)=0,"",IF(G59="Cancelada","CANCELADA",IF(OR(A59="",COUNTIF($A$5:$A$204,A59)&lt;&gt;1,NOT(ISNUMBER(B59)),B59&lt;=0,COUNTIF(Demandas!$A$5:$A$204,C59)&lt;&gt;1,COUNTIF(Equipe!$A$5:$A$104,D59)&lt;&gt;1,NOT(ISNUMBER(E59)),E59&lt;0,AND(F59&lt;&gt;"",OR(NOT(ISNUMBER(F59)),F59&lt;0)),COUNTIF(Listas!$C$4:$C$7,G59)&lt;&gt;1,COUNTIF(Listas!$D$4:$D$8,H59)&lt;&gt;1),"REVISAR DADOS",IF(VLOOKUP(D59,Equipe!$A$5:$M$104,13,FALSE)&lt;&gt;"SIM","INATIVO",IF(VLOOKUP(C59,Demandas!$A$5:$I$204,9,FALSE)="Cancelada","DEMANDA CANCELADA","VÁLIDA")))))</x:f>
      </x:c>
    </x:row>
    <x:row r="60">
      <x:c r="A60" s="13"/>
      <x:c r="B60" s="17"/>
      <x:c r="C60" s="13"/>
      <x:c r="D60" s="13"/>
      <x:c r="E60" s="13"/>
      <x:c r="F60" s="13"/>
      <x:c r="G60" s="13"/>
      <x:c r="H60" s="13"/>
      <x:c r="I60" s="13"/>
      <x:c r="J60" s="13" t="str">
        <x:f>IF(COUNTA(A60:I60)=0,"",IF(G60="Cancelada","CANCELADA",IF(OR(A60="",COUNTIF($A$5:$A$204,A60)&lt;&gt;1,NOT(ISNUMBER(B60)),B60&lt;=0,COUNTIF(Demandas!$A$5:$A$204,C60)&lt;&gt;1,COUNTIF(Equipe!$A$5:$A$104,D60)&lt;&gt;1,NOT(ISNUMBER(E60)),E60&lt;0,AND(F60&lt;&gt;"",OR(NOT(ISNUMBER(F60)),F60&lt;0)),COUNTIF(Listas!$C$4:$C$7,G60)&lt;&gt;1,COUNTIF(Listas!$D$4:$D$8,H60)&lt;&gt;1),"REVISAR DADOS",IF(VLOOKUP(D60,Equipe!$A$5:$M$104,13,FALSE)&lt;&gt;"SIM","INATIVO",IF(VLOOKUP(C60,Demandas!$A$5:$I$204,9,FALSE)="Cancelada","DEMANDA CANCELADA","VÁLIDA")))))</x:f>
      </x:c>
    </x:row>
    <x:row r="61">
      <x:c r="A61" s="13"/>
      <x:c r="B61" s="17"/>
      <x:c r="C61" s="13"/>
      <x:c r="D61" s="13"/>
      <x:c r="E61" s="13"/>
      <x:c r="F61" s="13"/>
      <x:c r="G61" s="13"/>
      <x:c r="H61" s="13"/>
      <x:c r="I61" s="13"/>
      <x:c r="J61" s="13" t="str">
        <x:f>IF(COUNTA(A61:I61)=0,"",IF(G61="Cancelada","CANCELADA",IF(OR(A61="",COUNTIF($A$5:$A$204,A61)&lt;&gt;1,NOT(ISNUMBER(B61)),B61&lt;=0,COUNTIF(Demandas!$A$5:$A$204,C61)&lt;&gt;1,COUNTIF(Equipe!$A$5:$A$104,D61)&lt;&gt;1,NOT(ISNUMBER(E61)),E61&lt;0,AND(F61&lt;&gt;"",OR(NOT(ISNUMBER(F61)),F61&lt;0)),COUNTIF(Listas!$C$4:$C$7,G61)&lt;&gt;1,COUNTIF(Listas!$D$4:$D$8,H61)&lt;&gt;1),"REVISAR DADOS",IF(VLOOKUP(D61,Equipe!$A$5:$M$104,13,FALSE)&lt;&gt;"SIM","INATIVO",IF(VLOOKUP(C61,Demandas!$A$5:$I$204,9,FALSE)="Cancelada","DEMANDA CANCELADA","VÁLIDA")))))</x:f>
      </x:c>
    </x:row>
    <x:row r="62">
      <x:c r="A62" s="13"/>
      <x:c r="B62" s="17"/>
      <x:c r="C62" s="13"/>
      <x:c r="D62" s="13"/>
      <x:c r="E62" s="13"/>
      <x:c r="F62" s="13"/>
      <x:c r="G62" s="13"/>
      <x:c r="H62" s="13"/>
      <x:c r="I62" s="13"/>
      <x:c r="J62" s="13" t="str">
        <x:f>IF(COUNTA(A62:I62)=0,"",IF(G62="Cancelada","CANCELADA",IF(OR(A62="",COUNTIF($A$5:$A$204,A62)&lt;&gt;1,NOT(ISNUMBER(B62)),B62&lt;=0,COUNTIF(Demandas!$A$5:$A$204,C62)&lt;&gt;1,COUNTIF(Equipe!$A$5:$A$104,D62)&lt;&gt;1,NOT(ISNUMBER(E62)),E62&lt;0,AND(F62&lt;&gt;"",OR(NOT(ISNUMBER(F62)),F62&lt;0)),COUNTIF(Listas!$C$4:$C$7,G62)&lt;&gt;1,COUNTIF(Listas!$D$4:$D$8,H62)&lt;&gt;1),"REVISAR DADOS",IF(VLOOKUP(D62,Equipe!$A$5:$M$104,13,FALSE)&lt;&gt;"SIM","INATIVO",IF(VLOOKUP(C62,Demandas!$A$5:$I$204,9,FALSE)="Cancelada","DEMANDA CANCELADA","VÁLIDA")))))</x:f>
      </x:c>
    </x:row>
    <x:row r="63">
      <x:c r="A63" s="13"/>
      <x:c r="B63" s="17"/>
      <x:c r="C63" s="13"/>
      <x:c r="D63" s="13"/>
      <x:c r="E63" s="13"/>
      <x:c r="F63" s="13"/>
      <x:c r="G63" s="13"/>
      <x:c r="H63" s="13"/>
      <x:c r="I63" s="13"/>
      <x:c r="J63" s="13" t="str">
        <x:f>IF(COUNTA(A63:I63)=0,"",IF(G63="Cancelada","CANCELADA",IF(OR(A63="",COUNTIF($A$5:$A$204,A63)&lt;&gt;1,NOT(ISNUMBER(B63)),B63&lt;=0,COUNTIF(Demandas!$A$5:$A$204,C63)&lt;&gt;1,COUNTIF(Equipe!$A$5:$A$104,D63)&lt;&gt;1,NOT(ISNUMBER(E63)),E63&lt;0,AND(F63&lt;&gt;"",OR(NOT(ISNUMBER(F63)),F63&lt;0)),COUNTIF(Listas!$C$4:$C$7,G63)&lt;&gt;1,COUNTIF(Listas!$D$4:$D$8,H63)&lt;&gt;1),"REVISAR DADOS",IF(VLOOKUP(D63,Equipe!$A$5:$M$104,13,FALSE)&lt;&gt;"SIM","INATIVO",IF(VLOOKUP(C63,Demandas!$A$5:$I$204,9,FALSE)="Cancelada","DEMANDA CANCELADA","VÁLIDA")))))</x:f>
      </x:c>
    </x:row>
    <x:row r="64">
      <x:c r="A64" s="13"/>
      <x:c r="B64" s="17"/>
      <x:c r="C64" s="13"/>
      <x:c r="D64" s="13"/>
      <x:c r="E64" s="13"/>
      <x:c r="F64" s="13"/>
      <x:c r="G64" s="13"/>
      <x:c r="H64" s="13"/>
      <x:c r="I64" s="13"/>
      <x:c r="J64" s="13" t="str">
        <x:f>IF(COUNTA(A64:I64)=0,"",IF(G64="Cancelada","CANCELADA",IF(OR(A64="",COUNTIF($A$5:$A$204,A64)&lt;&gt;1,NOT(ISNUMBER(B64)),B64&lt;=0,COUNTIF(Demandas!$A$5:$A$204,C64)&lt;&gt;1,COUNTIF(Equipe!$A$5:$A$104,D64)&lt;&gt;1,NOT(ISNUMBER(E64)),E64&lt;0,AND(F64&lt;&gt;"",OR(NOT(ISNUMBER(F64)),F64&lt;0)),COUNTIF(Listas!$C$4:$C$7,G64)&lt;&gt;1,COUNTIF(Listas!$D$4:$D$8,H64)&lt;&gt;1),"REVISAR DADOS",IF(VLOOKUP(D64,Equipe!$A$5:$M$104,13,FALSE)&lt;&gt;"SIM","INATIVO",IF(VLOOKUP(C64,Demandas!$A$5:$I$204,9,FALSE)="Cancelada","DEMANDA CANCELADA","VÁLIDA")))))</x:f>
      </x:c>
    </x:row>
    <x:row r="65">
      <x:c r="A65" s="13"/>
      <x:c r="B65" s="17"/>
      <x:c r="C65" s="13"/>
      <x:c r="D65" s="13"/>
      <x:c r="E65" s="13"/>
      <x:c r="F65" s="13"/>
      <x:c r="G65" s="13"/>
      <x:c r="H65" s="13"/>
      <x:c r="I65" s="13"/>
      <x:c r="J65" s="13" t="str">
        <x:f>IF(COUNTA(A65:I65)=0,"",IF(G65="Cancelada","CANCELADA",IF(OR(A65="",COUNTIF($A$5:$A$204,A65)&lt;&gt;1,NOT(ISNUMBER(B65)),B65&lt;=0,COUNTIF(Demandas!$A$5:$A$204,C65)&lt;&gt;1,COUNTIF(Equipe!$A$5:$A$104,D65)&lt;&gt;1,NOT(ISNUMBER(E65)),E65&lt;0,AND(F65&lt;&gt;"",OR(NOT(ISNUMBER(F65)),F65&lt;0)),COUNTIF(Listas!$C$4:$C$7,G65)&lt;&gt;1,COUNTIF(Listas!$D$4:$D$8,H65)&lt;&gt;1),"REVISAR DADOS",IF(VLOOKUP(D65,Equipe!$A$5:$M$104,13,FALSE)&lt;&gt;"SIM","INATIVO",IF(VLOOKUP(C65,Demandas!$A$5:$I$204,9,FALSE)="Cancelada","DEMANDA CANCELADA","VÁLIDA")))))</x:f>
      </x:c>
    </x:row>
    <x:row r="66">
      <x:c r="A66" s="13"/>
      <x:c r="B66" s="17"/>
      <x:c r="C66" s="13"/>
      <x:c r="D66" s="13"/>
      <x:c r="E66" s="13"/>
      <x:c r="F66" s="13"/>
      <x:c r="G66" s="13"/>
      <x:c r="H66" s="13"/>
      <x:c r="I66" s="13"/>
      <x:c r="J66" s="13" t="str">
        <x:f>IF(COUNTA(A66:I66)=0,"",IF(G66="Cancelada","CANCELADA",IF(OR(A66="",COUNTIF($A$5:$A$204,A66)&lt;&gt;1,NOT(ISNUMBER(B66)),B66&lt;=0,COUNTIF(Demandas!$A$5:$A$204,C66)&lt;&gt;1,COUNTIF(Equipe!$A$5:$A$104,D66)&lt;&gt;1,NOT(ISNUMBER(E66)),E66&lt;0,AND(F66&lt;&gt;"",OR(NOT(ISNUMBER(F66)),F66&lt;0)),COUNTIF(Listas!$C$4:$C$7,G66)&lt;&gt;1,COUNTIF(Listas!$D$4:$D$8,H66)&lt;&gt;1),"REVISAR DADOS",IF(VLOOKUP(D66,Equipe!$A$5:$M$104,13,FALSE)&lt;&gt;"SIM","INATIVO",IF(VLOOKUP(C66,Demandas!$A$5:$I$204,9,FALSE)="Cancelada","DEMANDA CANCELADA","VÁLIDA")))))</x:f>
      </x:c>
    </x:row>
    <x:row r="67">
      <x:c r="A67" s="13"/>
      <x:c r="B67" s="17"/>
      <x:c r="C67" s="13"/>
      <x:c r="D67" s="13"/>
      <x:c r="E67" s="13"/>
      <x:c r="F67" s="13"/>
      <x:c r="G67" s="13"/>
      <x:c r="H67" s="13"/>
      <x:c r="I67" s="13"/>
      <x:c r="J67" s="13" t="str">
        <x:f>IF(COUNTA(A67:I67)=0,"",IF(G67="Cancelada","CANCELADA",IF(OR(A67="",COUNTIF($A$5:$A$204,A67)&lt;&gt;1,NOT(ISNUMBER(B67)),B67&lt;=0,COUNTIF(Demandas!$A$5:$A$204,C67)&lt;&gt;1,COUNTIF(Equipe!$A$5:$A$104,D67)&lt;&gt;1,NOT(ISNUMBER(E67)),E67&lt;0,AND(F67&lt;&gt;"",OR(NOT(ISNUMBER(F67)),F67&lt;0)),COUNTIF(Listas!$C$4:$C$7,G67)&lt;&gt;1,COUNTIF(Listas!$D$4:$D$8,H67)&lt;&gt;1),"REVISAR DADOS",IF(VLOOKUP(D67,Equipe!$A$5:$M$104,13,FALSE)&lt;&gt;"SIM","INATIVO",IF(VLOOKUP(C67,Demandas!$A$5:$I$204,9,FALSE)="Cancelada","DEMANDA CANCELADA","VÁLIDA")))))</x:f>
      </x:c>
    </x:row>
    <x:row r="68">
      <x:c r="A68" s="13"/>
      <x:c r="B68" s="17"/>
      <x:c r="C68" s="13"/>
      <x:c r="D68" s="13"/>
      <x:c r="E68" s="13"/>
      <x:c r="F68" s="13"/>
      <x:c r="G68" s="13"/>
      <x:c r="H68" s="13"/>
      <x:c r="I68" s="13"/>
      <x:c r="J68" s="13" t="str">
        <x:f>IF(COUNTA(A68:I68)=0,"",IF(G68="Cancelada","CANCELADA",IF(OR(A68="",COUNTIF($A$5:$A$204,A68)&lt;&gt;1,NOT(ISNUMBER(B68)),B68&lt;=0,COUNTIF(Demandas!$A$5:$A$204,C68)&lt;&gt;1,COUNTIF(Equipe!$A$5:$A$104,D68)&lt;&gt;1,NOT(ISNUMBER(E68)),E68&lt;0,AND(F68&lt;&gt;"",OR(NOT(ISNUMBER(F68)),F68&lt;0)),COUNTIF(Listas!$C$4:$C$7,G68)&lt;&gt;1,COUNTIF(Listas!$D$4:$D$8,H68)&lt;&gt;1),"REVISAR DADOS",IF(VLOOKUP(D68,Equipe!$A$5:$M$104,13,FALSE)&lt;&gt;"SIM","INATIVO",IF(VLOOKUP(C68,Demandas!$A$5:$I$204,9,FALSE)="Cancelada","DEMANDA CANCELADA","VÁLIDA")))))</x:f>
      </x:c>
    </x:row>
    <x:row r="69">
      <x:c r="A69" s="13"/>
      <x:c r="B69" s="17"/>
      <x:c r="C69" s="13"/>
      <x:c r="D69" s="13"/>
      <x:c r="E69" s="13"/>
      <x:c r="F69" s="13"/>
      <x:c r="G69" s="13"/>
      <x:c r="H69" s="13"/>
      <x:c r="I69" s="13"/>
      <x:c r="J69" s="13" t="str">
        <x:f>IF(COUNTA(A69:I69)=0,"",IF(G69="Cancelada","CANCELADA",IF(OR(A69="",COUNTIF($A$5:$A$204,A69)&lt;&gt;1,NOT(ISNUMBER(B69)),B69&lt;=0,COUNTIF(Demandas!$A$5:$A$204,C69)&lt;&gt;1,COUNTIF(Equipe!$A$5:$A$104,D69)&lt;&gt;1,NOT(ISNUMBER(E69)),E69&lt;0,AND(F69&lt;&gt;"",OR(NOT(ISNUMBER(F69)),F69&lt;0)),COUNTIF(Listas!$C$4:$C$7,G69)&lt;&gt;1,COUNTIF(Listas!$D$4:$D$8,H69)&lt;&gt;1),"REVISAR DADOS",IF(VLOOKUP(D69,Equipe!$A$5:$M$104,13,FALSE)&lt;&gt;"SIM","INATIVO",IF(VLOOKUP(C69,Demandas!$A$5:$I$204,9,FALSE)="Cancelada","DEMANDA CANCELADA","VÁLIDA")))))</x:f>
      </x:c>
    </x:row>
    <x:row r="70">
      <x:c r="A70" s="13"/>
      <x:c r="B70" s="17"/>
      <x:c r="C70" s="13"/>
      <x:c r="D70" s="13"/>
      <x:c r="E70" s="13"/>
      <x:c r="F70" s="13"/>
      <x:c r="G70" s="13"/>
      <x:c r="H70" s="13"/>
      <x:c r="I70" s="13"/>
      <x:c r="J70" s="13" t="str">
        <x:f>IF(COUNTA(A70:I70)=0,"",IF(G70="Cancelada","CANCELADA",IF(OR(A70="",COUNTIF($A$5:$A$204,A70)&lt;&gt;1,NOT(ISNUMBER(B70)),B70&lt;=0,COUNTIF(Demandas!$A$5:$A$204,C70)&lt;&gt;1,COUNTIF(Equipe!$A$5:$A$104,D70)&lt;&gt;1,NOT(ISNUMBER(E70)),E70&lt;0,AND(F70&lt;&gt;"",OR(NOT(ISNUMBER(F70)),F70&lt;0)),COUNTIF(Listas!$C$4:$C$7,G70)&lt;&gt;1,COUNTIF(Listas!$D$4:$D$8,H70)&lt;&gt;1),"REVISAR DADOS",IF(VLOOKUP(D70,Equipe!$A$5:$M$104,13,FALSE)&lt;&gt;"SIM","INATIVO",IF(VLOOKUP(C70,Demandas!$A$5:$I$204,9,FALSE)="Cancelada","DEMANDA CANCELADA","VÁLIDA")))))</x:f>
      </x:c>
    </x:row>
    <x:row r="71">
      <x:c r="A71" s="13"/>
      <x:c r="B71" s="17"/>
      <x:c r="C71" s="13"/>
      <x:c r="D71" s="13"/>
      <x:c r="E71" s="13"/>
      <x:c r="F71" s="13"/>
      <x:c r="G71" s="13"/>
      <x:c r="H71" s="13"/>
      <x:c r="I71" s="13"/>
      <x:c r="J71" s="13" t="str">
        <x:f>IF(COUNTA(A71:I71)=0,"",IF(G71="Cancelada","CANCELADA",IF(OR(A71="",COUNTIF($A$5:$A$204,A71)&lt;&gt;1,NOT(ISNUMBER(B71)),B71&lt;=0,COUNTIF(Demandas!$A$5:$A$204,C71)&lt;&gt;1,COUNTIF(Equipe!$A$5:$A$104,D71)&lt;&gt;1,NOT(ISNUMBER(E71)),E71&lt;0,AND(F71&lt;&gt;"",OR(NOT(ISNUMBER(F71)),F71&lt;0)),COUNTIF(Listas!$C$4:$C$7,G71)&lt;&gt;1,COUNTIF(Listas!$D$4:$D$8,H71)&lt;&gt;1),"REVISAR DADOS",IF(VLOOKUP(D71,Equipe!$A$5:$M$104,13,FALSE)&lt;&gt;"SIM","INATIVO",IF(VLOOKUP(C71,Demandas!$A$5:$I$204,9,FALSE)="Cancelada","DEMANDA CANCELADA","VÁLIDA")))))</x:f>
      </x:c>
    </x:row>
    <x:row r="72">
      <x:c r="A72" s="13"/>
      <x:c r="B72" s="17"/>
      <x:c r="C72" s="13"/>
      <x:c r="D72" s="13"/>
      <x:c r="E72" s="13"/>
      <x:c r="F72" s="13"/>
      <x:c r="G72" s="13"/>
      <x:c r="H72" s="13"/>
      <x:c r="I72" s="13"/>
      <x:c r="J72" s="13" t="str">
        <x:f>IF(COUNTA(A72:I72)=0,"",IF(G72="Cancelada","CANCELADA",IF(OR(A72="",COUNTIF($A$5:$A$204,A72)&lt;&gt;1,NOT(ISNUMBER(B72)),B72&lt;=0,COUNTIF(Demandas!$A$5:$A$204,C72)&lt;&gt;1,COUNTIF(Equipe!$A$5:$A$104,D72)&lt;&gt;1,NOT(ISNUMBER(E72)),E72&lt;0,AND(F72&lt;&gt;"",OR(NOT(ISNUMBER(F72)),F72&lt;0)),COUNTIF(Listas!$C$4:$C$7,G72)&lt;&gt;1,COUNTIF(Listas!$D$4:$D$8,H72)&lt;&gt;1),"REVISAR DADOS",IF(VLOOKUP(D72,Equipe!$A$5:$M$104,13,FALSE)&lt;&gt;"SIM","INATIVO",IF(VLOOKUP(C72,Demandas!$A$5:$I$204,9,FALSE)="Cancelada","DEMANDA CANCELADA","VÁLIDA")))))</x:f>
      </x:c>
    </x:row>
    <x:row r="73">
      <x:c r="A73" s="13"/>
      <x:c r="B73" s="17"/>
      <x:c r="C73" s="13"/>
      <x:c r="D73" s="13"/>
      <x:c r="E73" s="13"/>
      <x:c r="F73" s="13"/>
      <x:c r="G73" s="13"/>
      <x:c r="H73" s="13"/>
      <x:c r="I73" s="13"/>
      <x:c r="J73" s="13" t="str">
        <x:f>IF(COUNTA(A73:I73)=0,"",IF(G73="Cancelada","CANCELADA",IF(OR(A73="",COUNTIF($A$5:$A$204,A73)&lt;&gt;1,NOT(ISNUMBER(B73)),B73&lt;=0,COUNTIF(Demandas!$A$5:$A$204,C73)&lt;&gt;1,COUNTIF(Equipe!$A$5:$A$104,D73)&lt;&gt;1,NOT(ISNUMBER(E73)),E73&lt;0,AND(F73&lt;&gt;"",OR(NOT(ISNUMBER(F73)),F73&lt;0)),COUNTIF(Listas!$C$4:$C$7,G73)&lt;&gt;1,COUNTIF(Listas!$D$4:$D$8,H73)&lt;&gt;1),"REVISAR DADOS",IF(VLOOKUP(D73,Equipe!$A$5:$M$104,13,FALSE)&lt;&gt;"SIM","INATIVO",IF(VLOOKUP(C73,Demandas!$A$5:$I$204,9,FALSE)="Cancelada","DEMANDA CANCELADA","VÁLIDA")))))</x:f>
      </x:c>
    </x:row>
    <x:row r="74">
      <x:c r="A74" s="13"/>
      <x:c r="B74" s="17"/>
      <x:c r="C74" s="13"/>
      <x:c r="D74" s="13"/>
      <x:c r="E74" s="13"/>
      <x:c r="F74" s="13"/>
      <x:c r="G74" s="13"/>
      <x:c r="H74" s="13"/>
      <x:c r="I74" s="13"/>
      <x:c r="J74" s="13" t="str">
        <x:f>IF(COUNTA(A74:I74)=0,"",IF(G74="Cancelada","CANCELADA",IF(OR(A74="",COUNTIF($A$5:$A$204,A74)&lt;&gt;1,NOT(ISNUMBER(B74)),B74&lt;=0,COUNTIF(Demandas!$A$5:$A$204,C74)&lt;&gt;1,COUNTIF(Equipe!$A$5:$A$104,D74)&lt;&gt;1,NOT(ISNUMBER(E74)),E74&lt;0,AND(F74&lt;&gt;"",OR(NOT(ISNUMBER(F74)),F74&lt;0)),COUNTIF(Listas!$C$4:$C$7,G74)&lt;&gt;1,COUNTIF(Listas!$D$4:$D$8,H74)&lt;&gt;1),"REVISAR DADOS",IF(VLOOKUP(D74,Equipe!$A$5:$M$104,13,FALSE)&lt;&gt;"SIM","INATIVO",IF(VLOOKUP(C74,Demandas!$A$5:$I$204,9,FALSE)="Cancelada","DEMANDA CANCELADA","VÁLIDA")))))</x:f>
      </x:c>
    </x:row>
    <x:row r="75">
      <x:c r="A75" s="13"/>
      <x:c r="B75" s="17"/>
      <x:c r="C75" s="13"/>
      <x:c r="D75" s="13"/>
      <x:c r="E75" s="13"/>
      <x:c r="F75" s="13"/>
      <x:c r="G75" s="13"/>
      <x:c r="H75" s="13"/>
      <x:c r="I75" s="13"/>
      <x:c r="J75" s="13" t="str">
        <x:f>IF(COUNTA(A75:I75)=0,"",IF(G75="Cancelada","CANCELADA",IF(OR(A75="",COUNTIF($A$5:$A$204,A75)&lt;&gt;1,NOT(ISNUMBER(B75)),B75&lt;=0,COUNTIF(Demandas!$A$5:$A$204,C75)&lt;&gt;1,COUNTIF(Equipe!$A$5:$A$104,D75)&lt;&gt;1,NOT(ISNUMBER(E75)),E75&lt;0,AND(F75&lt;&gt;"",OR(NOT(ISNUMBER(F75)),F75&lt;0)),COUNTIF(Listas!$C$4:$C$7,G75)&lt;&gt;1,COUNTIF(Listas!$D$4:$D$8,H75)&lt;&gt;1),"REVISAR DADOS",IF(VLOOKUP(D75,Equipe!$A$5:$M$104,13,FALSE)&lt;&gt;"SIM","INATIVO",IF(VLOOKUP(C75,Demandas!$A$5:$I$204,9,FALSE)="Cancelada","DEMANDA CANCELADA","VÁLIDA")))))</x:f>
      </x:c>
    </x:row>
    <x:row r="76">
      <x:c r="A76" s="13"/>
      <x:c r="B76" s="17"/>
      <x:c r="C76" s="13"/>
      <x:c r="D76" s="13"/>
      <x:c r="E76" s="13"/>
      <x:c r="F76" s="13"/>
      <x:c r="G76" s="13"/>
      <x:c r="H76" s="13"/>
      <x:c r="I76" s="13"/>
      <x:c r="J76" s="13" t="str">
        <x:f>IF(COUNTA(A76:I76)=0,"",IF(G76="Cancelada","CANCELADA",IF(OR(A76="",COUNTIF($A$5:$A$204,A76)&lt;&gt;1,NOT(ISNUMBER(B76)),B76&lt;=0,COUNTIF(Demandas!$A$5:$A$204,C76)&lt;&gt;1,COUNTIF(Equipe!$A$5:$A$104,D76)&lt;&gt;1,NOT(ISNUMBER(E76)),E76&lt;0,AND(F76&lt;&gt;"",OR(NOT(ISNUMBER(F76)),F76&lt;0)),COUNTIF(Listas!$C$4:$C$7,G76)&lt;&gt;1,COUNTIF(Listas!$D$4:$D$8,H76)&lt;&gt;1),"REVISAR DADOS",IF(VLOOKUP(D76,Equipe!$A$5:$M$104,13,FALSE)&lt;&gt;"SIM","INATIVO",IF(VLOOKUP(C76,Demandas!$A$5:$I$204,9,FALSE)="Cancelada","DEMANDA CANCELADA","VÁLIDA")))))</x:f>
      </x:c>
    </x:row>
    <x:row r="77">
      <x:c r="A77" s="13"/>
      <x:c r="B77" s="17"/>
      <x:c r="C77" s="13"/>
      <x:c r="D77" s="13"/>
      <x:c r="E77" s="13"/>
      <x:c r="F77" s="13"/>
      <x:c r="G77" s="13"/>
      <x:c r="H77" s="13"/>
      <x:c r="I77" s="13"/>
      <x:c r="J77" s="13" t="str">
        <x:f>IF(COUNTA(A77:I77)=0,"",IF(G77="Cancelada","CANCELADA",IF(OR(A77="",COUNTIF($A$5:$A$204,A77)&lt;&gt;1,NOT(ISNUMBER(B77)),B77&lt;=0,COUNTIF(Demandas!$A$5:$A$204,C77)&lt;&gt;1,COUNTIF(Equipe!$A$5:$A$104,D77)&lt;&gt;1,NOT(ISNUMBER(E77)),E77&lt;0,AND(F77&lt;&gt;"",OR(NOT(ISNUMBER(F77)),F77&lt;0)),COUNTIF(Listas!$C$4:$C$7,G77)&lt;&gt;1,COUNTIF(Listas!$D$4:$D$8,H77)&lt;&gt;1),"REVISAR DADOS",IF(VLOOKUP(D77,Equipe!$A$5:$M$104,13,FALSE)&lt;&gt;"SIM","INATIVO",IF(VLOOKUP(C77,Demandas!$A$5:$I$204,9,FALSE)="Cancelada","DEMANDA CANCELADA","VÁLIDA")))))</x:f>
      </x:c>
    </x:row>
    <x:row r="78">
      <x:c r="A78" s="13"/>
      <x:c r="B78" s="17"/>
      <x:c r="C78" s="13"/>
      <x:c r="D78" s="13"/>
      <x:c r="E78" s="13"/>
      <x:c r="F78" s="13"/>
      <x:c r="G78" s="13"/>
      <x:c r="H78" s="13"/>
      <x:c r="I78" s="13"/>
      <x:c r="J78" s="13" t="str">
        <x:f>IF(COUNTA(A78:I78)=0,"",IF(G78="Cancelada","CANCELADA",IF(OR(A78="",COUNTIF($A$5:$A$204,A78)&lt;&gt;1,NOT(ISNUMBER(B78)),B78&lt;=0,COUNTIF(Demandas!$A$5:$A$204,C78)&lt;&gt;1,COUNTIF(Equipe!$A$5:$A$104,D78)&lt;&gt;1,NOT(ISNUMBER(E78)),E78&lt;0,AND(F78&lt;&gt;"",OR(NOT(ISNUMBER(F78)),F78&lt;0)),COUNTIF(Listas!$C$4:$C$7,G78)&lt;&gt;1,COUNTIF(Listas!$D$4:$D$8,H78)&lt;&gt;1),"REVISAR DADOS",IF(VLOOKUP(D78,Equipe!$A$5:$M$104,13,FALSE)&lt;&gt;"SIM","INATIVO",IF(VLOOKUP(C78,Demandas!$A$5:$I$204,9,FALSE)="Cancelada","DEMANDA CANCELADA","VÁLIDA")))))</x:f>
      </x:c>
    </x:row>
    <x:row r="79">
      <x:c r="A79" s="13"/>
      <x:c r="B79" s="17"/>
      <x:c r="C79" s="13"/>
      <x:c r="D79" s="13"/>
      <x:c r="E79" s="13"/>
      <x:c r="F79" s="13"/>
      <x:c r="G79" s="13"/>
      <x:c r="H79" s="13"/>
      <x:c r="I79" s="13"/>
      <x:c r="J79" s="13" t="str">
        <x:f>IF(COUNTA(A79:I79)=0,"",IF(G79="Cancelada","CANCELADA",IF(OR(A79="",COUNTIF($A$5:$A$204,A79)&lt;&gt;1,NOT(ISNUMBER(B79)),B79&lt;=0,COUNTIF(Demandas!$A$5:$A$204,C79)&lt;&gt;1,COUNTIF(Equipe!$A$5:$A$104,D79)&lt;&gt;1,NOT(ISNUMBER(E79)),E79&lt;0,AND(F79&lt;&gt;"",OR(NOT(ISNUMBER(F79)),F79&lt;0)),COUNTIF(Listas!$C$4:$C$7,G79)&lt;&gt;1,COUNTIF(Listas!$D$4:$D$8,H79)&lt;&gt;1),"REVISAR DADOS",IF(VLOOKUP(D79,Equipe!$A$5:$M$104,13,FALSE)&lt;&gt;"SIM","INATIVO",IF(VLOOKUP(C79,Demandas!$A$5:$I$204,9,FALSE)="Cancelada","DEMANDA CANCELADA","VÁLIDA")))))</x:f>
      </x:c>
    </x:row>
    <x:row r="80">
      <x:c r="A80" s="13"/>
      <x:c r="B80" s="17"/>
      <x:c r="C80" s="13"/>
      <x:c r="D80" s="13"/>
      <x:c r="E80" s="13"/>
      <x:c r="F80" s="13"/>
      <x:c r="G80" s="13"/>
      <x:c r="H80" s="13"/>
      <x:c r="I80" s="13"/>
      <x:c r="J80" s="13" t="str">
        <x:f>IF(COUNTA(A80:I80)=0,"",IF(G80="Cancelada","CANCELADA",IF(OR(A80="",COUNTIF($A$5:$A$204,A80)&lt;&gt;1,NOT(ISNUMBER(B80)),B80&lt;=0,COUNTIF(Demandas!$A$5:$A$204,C80)&lt;&gt;1,COUNTIF(Equipe!$A$5:$A$104,D80)&lt;&gt;1,NOT(ISNUMBER(E80)),E80&lt;0,AND(F80&lt;&gt;"",OR(NOT(ISNUMBER(F80)),F80&lt;0)),COUNTIF(Listas!$C$4:$C$7,G80)&lt;&gt;1,COUNTIF(Listas!$D$4:$D$8,H80)&lt;&gt;1),"REVISAR DADOS",IF(VLOOKUP(D80,Equipe!$A$5:$M$104,13,FALSE)&lt;&gt;"SIM","INATIVO",IF(VLOOKUP(C80,Demandas!$A$5:$I$204,9,FALSE)="Cancelada","DEMANDA CANCELADA","VÁLIDA")))))</x:f>
      </x:c>
    </x:row>
    <x:row r="81">
      <x:c r="A81" s="13"/>
      <x:c r="B81" s="17"/>
      <x:c r="C81" s="13"/>
      <x:c r="D81" s="13"/>
      <x:c r="E81" s="13"/>
      <x:c r="F81" s="13"/>
      <x:c r="G81" s="13"/>
      <x:c r="H81" s="13"/>
      <x:c r="I81" s="13"/>
      <x:c r="J81" s="13" t="str">
        <x:f>IF(COUNTA(A81:I81)=0,"",IF(G81="Cancelada","CANCELADA",IF(OR(A81="",COUNTIF($A$5:$A$204,A81)&lt;&gt;1,NOT(ISNUMBER(B81)),B81&lt;=0,COUNTIF(Demandas!$A$5:$A$204,C81)&lt;&gt;1,COUNTIF(Equipe!$A$5:$A$104,D81)&lt;&gt;1,NOT(ISNUMBER(E81)),E81&lt;0,AND(F81&lt;&gt;"",OR(NOT(ISNUMBER(F81)),F81&lt;0)),COUNTIF(Listas!$C$4:$C$7,G81)&lt;&gt;1,COUNTIF(Listas!$D$4:$D$8,H81)&lt;&gt;1),"REVISAR DADOS",IF(VLOOKUP(D81,Equipe!$A$5:$M$104,13,FALSE)&lt;&gt;"SIM","INATIVO",IF(VLOOKUP(C81,Demandas!$A$5:$I$204,9,FALSE)="Cancelada","DEMANDA CANCELADA","VÁLIDA")))))</x:f>
      </x:c>
    </x:row>
    <x:row r="82">
      <x:c r="A82" s="13"/>
      <x:c r="B82" s="17"/>
      <x:c r="C82" s="13"/>
      <x:c r="D82" s="13"/>
      <x:c r="E82" s="13"/>
      <x:c r="F82" s="13"/>
      <x:c r="G82" s="13"/>
      <x:c r="H82" s="13"/>
      <x:c r="I82" s="13"/>
      <x:c r="J82" s="13" t="str">
        <x:f>IF(COUNTA(A82:I82)=0,"",IF(G82="Cancelada","CANCELADA",IF(OR(A82="",COUNTIF($A$5:$A$204,A82)&lt;&gt;1,NOT(ISNUMBER(B82)),B82&lt;=0,COUNTIF(Demandas!$A$5:$A$204,C82)&lt;&gt;1,COUNTIF(Equipe!$A$5:$A$104,D82)&lt;&gt;1,NOT(ISNUMBER(E82)),E82&lt;0,AND(F82&lt;&gt;"",OR(NOT(ISNUMBER(F82)),F82&lt;0)),COUNTIF(Listas!$C$4:$C$7,G82)&lt;&gt;1,COUNTIF(Listas!$D$4:$D$8,H82)&lt;&gt;1),"REVISAR DADOS",IF(VLOOKUP(D82,Equipe!$A$5:$M$104,13,FALSE)&lt;&gt;"SIM","INATIVO",IF(VLOOKUP(C82,Demandas!$A$5:$I$204,9,FALSE)="Cancelada","DEMANDA CANCELADA","VÁLIDA")))))</x:f>
      </x:c>
    </x:row>
    <x:row r="83">
      <x:c r="A83" s="13"/>
      <x:c r="B83" s="17"/>
      <x:c r="C83" s="13"/>
      <x:c r="D83" s="13"/>
      <x:c r="E83" s="13"/>
      <x:c r="F83" s="13"/>
      <x:c r="G83" s="13"/>
      <x:c r="H83" s="13"/>
      <x:c r="I83" s="13"/>
      <x:c r="J83" s="13" t="str">
        <x:f>IF(COUNTA(A83:I83)=0,"",IF(G83="Cancelada","CANCELADA",IF(OR(A83="",COUNTIF($A$5:$A$204,A83)&lt;&gt;1,NOT(ISNUMBER(B83)),B83&lt;=0,COUNTIF(Demandas!$A$5:$A$204,C83)&lt;&gt;1,COUNTIF(Equipe!$A$5:$A$104,D83)&lt;&gt;1,NOT(ISNUMBER(E83)),E83&lt;0,AND(F83&lt;&gt;"",OR(NOT(ISNUMBER(F83)),F83&lt;0)),COUNTIF(Listas!$C$4:$C$7,G83)&lt;&gt;1,COUNTIF(Listas!$D$4:$D$8,H83)&lt;&gt;1),"REVISAR DADOS",IF(VLOOKUP(D83,Equipe!$A$5:$M$104,13,FALSE)&lt;&gt;"SIM","INATIVO",IF(VLOOKUP(C83,Demandas!$A$5:$I$204,9,FALSE)="Cancelada","DEMANDA CANCELADA","VÁLIDA")))))</x:f>
      </x:c>
    </x:row>
    <x:row r="84">
      <x:c r="A84" s="13"/>
      <x:c r="B84" s="17"/>
      <x:c r="C84" s="13"/>
      <x:c r="D84" s="13"/>
      <x:c r="E84" s="13"/>
      <x:c r="F84" s="13"/>
      <x:c r="G84" s="13"/>
      <x:c r="H84" s="13"/>
      <x:c r="I84" s="13"/>
      <x:c r="J84" s="13" t="str">
        <x:f>IF(COUNTA(A84:I84)=0,"",IF(G84="Cancelada","CANCELADA",IF(OR(A84="",COUNTIF($A$5:$A$204,A84)&lt;&gt;1,NOT(ISNUMBER(B84)),B84&lt;=0,COUNTIF(Demandas!$A$5:$A$204,C84)&lt;&gt;1,COUNTIF(Equipe!$A$5:$A$104,D84)&lt;&gt;1,NOT(ISNUMBER(E84)),E84&lt;0,AND(F84&lt;&gt;"",OR(NOT(ISNUMBER(F84)),F84&lt;0)),COUNTIF(Listas!$C$4:$C$7,G84)&lt;&gt;1,COUNTIF(Listas!$D$4:$D$8,H84)&lt;&gt;1),"REVISAR DADOS",IF(VLOOKUP(D84,Equipe!$A$5:$M$104,13,FALSE)&lt;&gt;"SIM","INATIVO",IF(VLOOKUP(C84,Demandas!$A$5:$I$204,9,FALSE)="Cancelada","DEMANDA CANCELADA","VÁLIDA")))))</x:f>
      </x:c>
    </x:row>
    <x:row r="85">
      <x:c r="A85" s="13"/>
      <x:c r="B85" s="17"/>
      <x:c r="C85" s="13"/>
      <x:c r="D85" s="13"/>
      <x:c r="E85" s="13"/>
      <x:c r="F85" s="13"/>
      <x:c r="G85" s="13"/>
      <x:c r="H85" s="13"/>
      <x:c r="I85" s="13"/>
      <x:c r="J85" s="13" t="str">
        <x:f>IF(COUNTA(A85:I85)=0,"",IF(G85="Cancelada","CANCELADA",IF(OR(A85="",COUNTIF($A$5:$A$204,A85)&lt;&gt;1,NOT(ISNUMBER(B85)),B85&lt;=0,COUNTIF(Demandas!$A$5:$A$204,C85)&lt;&gt;1,COUNTIF(Equipe!$A$5:$A$104,D85)&lt;&gt;1,NOT(ISNUMBER(E85)),E85&lt;0,AND(F85&lt;&gt;"",OR(NOT(ISNUMBER(F85)),F85&lt;0)),COUNTIF(Listas!$C$4:$C$7,G85)&lt;&gt;1,COUNTIF(Listas!$D$4:$D$8,H85)&lt;&gt;1),"REVISAR DADOS",IF(VLOOKUP(D85,Equipe!$A$5:$M$104,13,FALSE)&lt;&gt;"SIM","INATIVO",IF(VLOOKUP(C85,Demandas!$A$5:$I$204,9,FALSE)="Cancelada","DEMANDA CANCELADA","VÁLIDA")))))</x:f>
      </x:c>
    </x:row>
    <x:row r="86">
      <x:c r="A86" s="13"/>
      <x:c r="B86" s="17"/>
      <x:c r="C86" s="13"/>
      <x:c r="D86" s="13"/>
      <x:c r="E86" s="13"/>
      <x:c r="F86" s="13"/>
      <x:c r="G86" s="13"/>
      <x:c r="H86" s="13"/>
      <x:c r="I86" s="13"/>
      <x:c r="J86" s="13" t="str">
        <x:f>IF(COUNTA(A86:I86)=0,"",IF(G86="Cancelada","CANCELADA",IF(OR(A86="",COUNTIF($A$5:$A$204,A86)&lt;&gt;1,NOT(ISNUMBER(B86)),B86&lt;=0,COUNTIF(Demandas!$A$5:$A$204,C86)&lt;&gt;1,COUNTIF(Equipe!$A$5:$A$104,D86)&lt;&gt;1,NOT(ISNUMBER(E86)),E86&lt;0,AND(F86&lt;&gt;"",OR(NOT(ISNUMBER(F86)),F86&lt;0)),COUNTIF(Listas!$C$4:$C$7,G86)&lt;&gt;1,COUNTIF(Listas!$D$4:$D$8,H86)&lt;&gt;1),"REVISAR DADOS",IF(VLOOKUP(D86,Equipe!$A$5:$M$104,13,FALSE)&lt;&gt;"SIM","INATIVO",IF(VLOOKUP(C86,Demandas!$A$5:$I$204,9,FALSE)="Cancelada","DEMANDA CANCELADA","VÁLIDA")))))</x:f>
      </x:c>
    </x:row>
    <x:row r="87">
      <x:c r="A87" s="13"/>
      <x:c r="B87" s="17"/>
      <x:c r="C87" s="13"/>
      <x:c r="D87" s="13"/>
      <x:c r="E87" s="13"/>
      <x:c r="F87" s="13"/>
      <x:c r="G87" s="13"/>
      <x:c r="H87" s="13"/>
      <x:c r="I87" s="13"/>
      <x:c r="J87" s="13" t="str">
        <x:f>IF(COUNTA(A87:I87)=0,"",IF(G87="Cancelada","CANCELADA",IF(OR(A87="",COUNTIF($A$5:$A$204,A87)&lt;&gt;1,NOT(ISNUMBER(B87)),B87&lt;=0,COUNTIF(Demandas!$A$5:$A$204,C87)&lt;&gt;1,COUNTIF(Equipe!$A$5:$A$104,D87)&lt;&gt;1,NOT(ISNUMBER(E87)),E87&lt;0,AND(F87&lt;&gt;"",OR(NOT(ISNUMBER(F87)),F87&lt;0)),COUNTIF(Listas!$C$4:$C$7,G87)&lt;&gt;1,COUNTIF(Listas!$D$4:$D$8,H87)&lt;&gt;1),"REVISAR DADOS",IF(VLOOKUP(D87,Equipe!$A$5:$M$104,13,FALSE)&lt;&gt;"SIM","INATIVO",IF(VLOOKUP(C87,Demandas!$A$5:$I$204,9,FALSE)="Cancelada","DEMANDA CANCELADA","VÁLIDA")))))</x:f>
      </x:c>
    </x:row>
    <x:row r="88">
      <x:c r="A88" s="13"/>
      <x:c r="B88" s="17"/>
      <x:c r="C88" s="13"/>
      <x:c r="D88" s="13"/>
      <x:c r="E88" s="13"/>
      <x:c r="F88" s="13"/>
      <x:c r="G88" s="13"/>
      <x:c r="H88" s="13"/>
      <x:c r="I88" s="13"/>
      <x:c r="J88" s="13" t="str">
        <x:f>IF(COUNTA(A88:I88)=0,"",IF(G88="Cancelada","CANCELADA",IF(OR(A88="",COUNTIF($A$5:$A$204,A88)&lt;&gt;1,NOT(ISNUMBER(B88)),B88&lt;=0,COUNTIF(Demandas!$A$5:$A$204,C88)&lt;&gt;1,COUNTIF(Equipe!$A$5:$A$104,D88)&lt;&gt;1,NOT(ISNUMBER(E88)),E88&lt;0,AND(F88&lt;&gt;"",OR(NOT(ISNUMBER(F88)),F88&lt;0)),COUNTIF(Listas!$C$4:$C$7,G88)&lt;&gt;1,COUNTIF(Listas!$D$4:$D$8,H88)&lt;&gt;1),"REVISAR DADOS",IF(VLOOKUP(D88,Equipe!$A$5:$M$104,13,FALSE)&lt;&gt;"SIM","INATIVO",IF(VLOOKUP(C88,Demandas!$A$5:$I$204,9,FALSE)="Cancelada","DEMANDA CANCELADA","VÁLIDA")))))</x:f>
      </x:c>
    </x:row>
    <x:row r="89">
      <x:c r="A89" s="13"/>
      <x:c r="B89" s="17"/>
      <x:c r="C89" s="13"/>
      <x:c r="D89" s="13"/>
      <x:c r="E89" s="13"/>
      <x:c r="F89" s="13"/>
      <x:c r="G89" s="13"/>
      <x:c r="H89" s="13"/>
      <x:c r="I89" s="13"/>
      <x:c r="J89" s="13" t="str">
        <x:f>IF(COUNTA(A89:I89)=0,"",IF(G89="Cancelada","CANCELADA",IF(OR(A89="",COUNTIF($A$5:$A$204,A89)&lt;&gt;1,NOT(ISNUMBER(B89)),B89&lt;=0,COUNTIF(Demandas!$A$5:$A$204,C89)&lt;&gt;1,COUNTIF(Equipe!$A$5:$A$104,D89)&lt;&gt;1,NOT(ISNUMBER(E89)),E89&lt;0,AND(F89&lt;&gt;"",OR(NOT(ISNUMBER(F89)),F89&lt;0)),COUNTIF(Listas!$C$4:$C$7,G89)&lt;&gt;1,COUNTIF(Listas!$D$4:$D$8,H89)&lt;&gt;1),"REVISAR DADOS",IF(VLOOKUP(D89,Equipe!$A$5:$M$104,13,FALSE)&lt;&gt;"SIM","INATIVO",IF(VLOOKUP(C89,Demandas!$A$5:$I$204,9,FALSE)="Cancelada","DEMANDA CANCELADA","VÁLIDA")))))</x:f>
      </x:c>
    </x:row>
    <x:row r="90">
      <x:c r="A90" s="13"/>
      <x:c r="B90" s="17"/>
      <x:c r="C90" s="13"/>
      <x:c r="D90" s="13"/>
      <x:c r="E90" s="13"/>
      <x:c r="F90" s="13"/>
      <x:c r="G90" s="13"/>
      <x:c r="H90" s="13"/>
      <x:c r="I90" s="13"/>
      <x:c r="J90" s="13" t="str">
        <x:f>IF(COUNTA(A90:I90)=0,"",IF(G90="Cancelada","CANCELADA",IF(OR(A90="",COUNTIF($A$5:$A$204,A90)&lt;&gt;1,NOT(ISNUMBER(B90)),B90&lt;=0,COUNTIF(Demandas!$A$5:$A$204,C90)&lt;&gt;1,COUNTIF(Equipe!$A$5:$A$104,D90)&lt;&gt;1,NOT(ISNUMBER(E90)),E90&lt;0,AND(F90&lt;&gt;"",OR(NOT(ISNUMBER(F90)),F90&lt;0)),COUNTIF(Listas!$C$4:$C$7,G90)&lt;&gt;1,COUNTIF(Listas!$D$4:$D$8,H90)&lt;&gt;1),"REVISAR DADOS",IF(VLOOKUP(D90,Equipe!$A$5:$M$104,13,FALSE)&lt;&gt;"SIM","INATIVO",IF(VLOOKUP(C90,Demandas!$A$5:$I$204,9,FALSE)="Cancelada","DEMANDA CANCELADA","VÁLIDA")))))</x:f>
      </x:c>
    </x:row>
    <x:row r="91">
      <x:c r="A91" s="13"/>
      <x:c r="B91" s="17"/>
      <x:c r="C91" s="13"/>
      <x:c r="D91" s="13"/>
      <x:c r="E91" s="13"/>
      <x:c r="F91" s="13"/>
      <x:c r="G91" s="13"/>
      <x:c r="H91" s="13"/>
      <x:c r="I91" s="13"/>
      <x:c r="J91" s="13" t="str">
        <x:f>IF(COUNTA(A91:I91)=0,"",IF(G91="Cancelada","CANCELADA",IF(OR(A91="",COUNTIF($A$5:$A$204,A91)&lt;&gt;1,NOT(ISNUMBER(B91)),B91&lt;=0,COUNTIF(Demandas!$A$5:$A$204,C91)&lt;&gt;1,COUNTIF(Equipe!$A$5:$A$104,D91)&lt;&gt;1,NOT(ISNUMBER(E91)),E91&lt;0,AND(F91&lt;&gt;"",OR(NOT(ISNUMBER(F91)),F91&lt;0)),COUNTIF(Listas!$C$4:$C$7,G91)&lt;&gt;1,COUNTIF(Listas!$D$4:$D$8,H91)&lt;&gt;1),"REVISAR DADOS",IF(VLOOKUP(D91,Equipe!$A$5:$M$104,13,FALSE)&lt;&gt;"SIM","INATIVO",IF(VLOOKUP(C91,Demandas!$A$5:$I$204,9,FALSE)="Cancelada","DEMANDA CANCELADA","VÁLIDA")))))</x:f>
      </x:c>
    </x:row>
    <x:row r="92">
      <x:c r="A92" s="13"/>
      <x:c r="B92" s="17"/>
      <x:c r="C92" s="13"/>
      <x:c r="D92" s="13"/>
      <x:c r="E92" s="13"/>
      <x:c r="F92" s="13"/>
      <x:c r="G92" s="13"/>
      <x:c r="H92" s="13"/>
      <x:c r="I92" s="13"/>
      <x:c r="J92" s="13" t="str">
        <x:f>IF(COUNTA(A92:I92)=0,"",IF(G92="Cancelada","CANCELADA",IF(OR(A92="",COUNTIF($A$5:$A$204,A92)&lt;&gt;1,NOT(ISNUMBER(B92)),B92&lt;=0,COUNTIF(Demandas!$A$5:$A$204,C92)&lt;&gt;1,COUNTIF(Equipe!$A$5:$A$104,D92)&lt;&gt;1,NOT(ISNUMBER(E92)),E92&lt;0,AND(F92&lt;&gt;"",OR(NOT(ISNUMBER(F92)),F92&lt;0)),COUNTIF(Listas!$C$4:$C$7,G92)&lt;&gt;1,COUNTIF(Listas!$D$4:$D$8,H92)&lt;&gt;1),"REVISAR DADOS",IF(VLOOKUP(D92,Equipe!$A$5:$M$104,13,FALSE)&lt;&gt;"SIM","INATIVO",IF(VLOOKUP(C92,Demandas!$A$5:$I$204,9,FALSE)="Cancelada","DEMANDA CANCELADA","VÁLIDA")))))</x:f>
      </x:c>
    </x:row>
    <x:row r="93">
      <x:c r="A93" s="13"/>
      <x:c r="B93" s="17"/>
      <x:c r="C93" s="13"/>
      <x:c r="D93" s="13"/>
      <x:c r="E93" s="13"/>
      <x:c r="F93" s="13"/>
      <x:c r="G93" s="13"/>
      <x:c r="H93" s="13"/>
      <x:c r="I93" s="13"/>
      <x:c r="J93" s="13" t="str">
        <x:f>IF(COUNTA(A93:I93)=0,"",IF(G93="Cancelada","CANCELADA",IF(OR(A93="",COUNTIF($A$5:$A$204,A93)&lt;&gt;1,NOT(ISNUMBER(B93)),B93&lt;=0,COUNTIF(Demandas!$A$5:$A$204,C93)&lt;&gt;1,COUNTIF(Equipe!$A$5:$A$104,D93)&lt;&gt;1,NOT(ISNUMBER(E93)),E93&lt;0,AND(F93&lt;&gt;"",OR(NOT(ISNUMBER(F93)),F93&lt;0)),COUNTIF(Listas!$C$4:$C$7,G93)&lt;&gt;1,COUNTIF(Listas!$D$4:$D$8,H93)&lt;&gt;1),"REVISAR DADOS",IF(VLOOKUP(D93,Equipe!$A$5:$M$104,13,FALSE)&lt;&gt;"SIM","INATIVO",IF(VLOOKUP(C93,Demandas!$A$5:$I$204,9,FALSE)="Cancelada","DEMANDA CANCELADA","VÁLIDA")))))</x:f>
      </x:c>
    </x:row>
    <x:row r="94">
      <x:c r="A94" s="13"/>
      <x:c r="B94" s="17"/>
      <x:c r="C94" s="13"/>
      <x:c r="D94" s="13"/>
      <x:c r="E94" s="13"/>
      <x:c r="F94" s="13"/>
      <x:c r="G94" s="13"/>
      <x:c r="H94" s="13"/>
      <x:c r="I94" s="13"/>
      <x:c r="J94" s="13" t="str">
        <x:f>IF(COUNTA(A94:I94)=0,"",IF(G94="Cancelada","CANCELADA",IF(OR(A94="",COUNTIF($A$5:$A$204,A94)&lt;&gt;1,NOT(ISNUMBER(B94)),B94&lt;=0,COUNTIF(Demandas!$A$5:$A$204,C94)&lt;&gt;1,COUNTIF(Equipe!$A$5:$A$104,D94)&lt;&gt;1,NOT(ISNUMBER(E94)),E94&lt;0,AND(F94&lt;&gt;"",OR(NOT(ISNUMBER(F94)),F94&lt;0)),COUNTIF(Listas!$C$4:$C$7,G94)&lt;&gt;1,COUNTIF(Listas!$D$4:$D$8,H94)&lt;&gt;1),"REVISAR DADOS",IF(VLOOKUP(D94,Equipe!$A$5:$M$104,13,FALSE)&lt;&gt;"SIM","INATIVO",IF(VLOOKUP(C94,Demandas!$A$5:$I$204,9,FALSE)="Cancelada","DEMANDA CANCELADA","VÁLIDA")))))</x:f>
      </x:c>
    </x:row>
    <x:row r="95">
      <x:c r="A95" s="13"/>
      <x:c r="B95" s="17"/>
      <x:c r="C95" s="13"/>
      <x:c r="D95" s="13"/>
      <x:c r="E95" s="13"/>
      <x:c r="F95" s="13"/>
      <x:c r="G95" s="13"/>
      <x:c r="H95" s="13"/>
      <x:c r="I95" s="13"/>
      <x:c r="J95" s="13" t="str">
        <x:f>IF(COUNTA(A95:I95)=0,"",IF(G95="Cancelada","CANCELADA",IF(OR(A95="",COUNTIF($A$5:$A$204,A95)&lt;&gt;1,NOT(ISNUMBER(B95)),B95&lt;=0,COUNTIF(Demandas!$A$5:$A$204,C95)&lt;&gt;1,COUNTIF(Equipe!$A$5:$A$104,D95)&lt;&gt;1,NOT(ISNUMBER(E95)),E95&lt;0,AND(F95&lt;&gt;"",OR(NOT(ISNUMBER(F95)),F95&lt;0)),COUNTIF(Listas!$C$4:$C$7,G95)&lt;&gt;1,COUNTIF(Listas!$D$4:$D$8,H95)&lt;&gt;1),"REVISAR DADOS",IF(VLOOKUP(D95,Equipe!$A$5:$M$104,13,FALSE)&lt;&gt;"SIM","INATIVO",IF(VLOOKUP(C95,Demandas!$A$5:$I$204,9,FALSE)="Cancelada","DEMANDA CANCELADA","VÁLIDA")))))</x:f>
      </x:c>
    </x:row>
    <x:row r="96">
      <x:c r="A96" s="13"/>
      <x:c r="B96" s="17"/>
      <x:c r="C96" s="13"/>
      <x:c r="D96" s="13"/>
      <x:c r="E96" s="13"/>
      <x:c r="F96" s="13"/>
      <x:c r="G96" s="13"/>
      <x:c r="H96" s="13"/>
      <x:c r="I96" s="13"/>
      <x:c r="J96" s="13" t="str">
        <x:f>IF(COUNTA(A96:I96)=0,"",IF(G96="Cancelada","CANCELADA",IF(OR(A96="",COUNTIF($A$5:$A$204,A96)&lt;&gt;1,NOT(ISNUMBER(B96)),B96&lt;=0,COUNTIF(Demandas!$A$5:$A$204,C96)&lt;&gt;1,COUNTIF(Equipe!$A$5:$A$104,D96)&lt;&gt;1,NOT(ISNUMBER(E96)),E96&lt;0,AND(F96&lt;&gt;"",OR(NOT(ISNUMBER(F96)),F96&lt;0)),COUNTIF(Listas!$C$4:$C$7,G96)&lt;&gt;1,COUNTIF(Listas!$D$4:$D$8,H96)&lt;&gt;1),"REVISAR DADOS",IF(VLOOKUP(D96,Equipe!$A$5:$M$104,13,FALSE)&lt;&gt;"SIM","INATIVO",IF(VLOOKUP(C96,Demandas!$A$5:$I$204,9,FALSE)="Cancelada","DEMANDA CANCELADA","VÁLIDA")))))</x:f>
      </x:c>
    </x:row>
    <x:row r="97">
      <x:c r="A97" s="13"/>
      <x:c r="B97" s="17"/>
      <x:c r="C97" s="13"/>
      <x:c r="D97" s="13"/>
      <x:c r="E97" s="13"/>
      <x:c r="F97" s="13"/>
      <x:c r="G97" s="13"/>
      <x:c r="H97" s="13"/>
      <x:c r="I97" s="13"/>
      <x:c r="J97" s="13" t="str">
        <x:f>IF(COUNTA(A97:I97)=0,"",IF(G97="Cancelada","CANCELADA",IF(OR(A97="",COUNTIF($A$5:$A$204,A97)&lt;&gt;1,NOT(ISNUMBER(B97)),B97&lt;=0,COUNTIF(Demandas!$A$5:$A$204,C97)&lt;&gt;1,COUNTIF(Equipe!$A$5:$A$104,D97)&lt;&gt;1,NOT(ISNUMBER(E97)),E97&lt;0,AND(F97&lt;&gt;"",OR(NOT(ISNUMBER(F97)),F97&lt;0)),COUNTIF(Listas!$C$4:$C$7,G97)&lt;&gt;1,COUNTIF(Listas!$D$4:$D$8,H97)&lt;&gt;1),"REVISAR DADOS",IF(VLOOKUP(D97,Equipe!$A$5:$M$104,13,FALSE)&lt;&gt;"SIM","INATIVO",IF(VLOOKUP(C97,Demandas!$A$5:$I$204,9,FALSE)="Cancelada","DEMANDA CANCELADA","VÁLIDA")))))</x:f>
      </x:c>
    </x:row>
    <x:row r="98">
      <x:c r="A98" s="13"/>
      <x:c r="B98" s="17"/>
      <x:c r="C98" s="13"/>
      <x:c r="D98" s="13"/>
      <x:c r="E98" s="13"/>
      <x:c r="F98" s="13"/>
      <x:c r="G98" s="13"/>
      <x:c r="H98" s="13"/>
      <x:c r="I98" s="13"/>
      <x:c r="J98" s="13" t="str">
        <x:f>IF(COUNTA(A98:I98)=0,"",IF(G98="Cancelada","CANCELADA",IF(OR(A98="",COUNTIF($A$5:$A$204,A98)&lt;&gt;1,NOT(ISNUMBER(B98)),B98&lt;=0,COUNTIF(Demandas!$A$5:$A$204,C98)&lt;&gt;1,COUNTIF(Equipe!$A$5:$A$104,D98)&lt;&gt;1,NOT(ISNUMBER(E98)),E98&lt;0,AND(F98&lt;&gt;"",OR(NOT(ISNUMBER(F98)),F98&lt;0)),COUNTIF(Listas!$C$4:$C$7,G98)&lt;&gt;1,COUNTIF(Listas!$D$4:$D$8,H98)&lt;&gt;1),"REVISAR DADOS",IF(VLOOKUP(D98,Equipe!$A$5:$M$104,13,FALSE)&lt;&gt;"SIM","INATIVO",IF(VLOOKUP(C98,Demandas!$A$5:$I$204,9,FALSE)="Cancelada","DEMANDA CANCELADA","VÁLIDA")))))</x:f>
      </x:c>
    </x:row>
    <x:row r="99">
      <x:c r="A99" s="13"/>
      <x:c r="B99" s="17"/>
      <x:c r="C99" s="13"/>
      <x:c r="D99" s="13"/>
      <x:c r="E99" s="13"/>
      <x:c r="F99" s="13"/>
      <x:c r="G99" s="13"/>
      <x:c r="H99" s="13"/>
      <x:c r="I99" s="13"/>
      <x:c r="J99" s="13" t="str">
        <x:f>IF(COUNTA(A99:I99)=0,"",IF(G99="Cancelada","CANCELADA",IF(OR(A99="",COUNTIF($A$5:$A$204,A99)&lt;&gt;1,NOT(ISNUMBER(B99)),B99&lt;=0,COUNTIF(Demandas!$A$5:$A$204,C99)&lt;&gt;1,COUNTIF(Equipe!$A$5:$A$104,D99)&lt;&gt;1,NOT(ISNUMBER(E99)),E99&lt;0,AND(F99&lt;&gt;"",OR(NOT(ISNUMBER(F99)),F99&lt;0)),COUNTIF(Listas!$C$4:$C$7,G99)&lt;&gt;1,COUNTIF(Listas!$D$4:$D$8,H99)&lt;&gt;1),"REVISAR DADOS",IF(VLOOKUP(D99,Equipe!$A$5:$M$104,13,FALSE)&lt;&gt;"SIM","INATIVO",IF(VLOOKUP(C99,Demandas!$A$5:$I$204,9,FALSE)="Cancelada","DEMANDA CANCELADA","VÁLIDA")))))</x:f>
      </x:c>
    </x:row>
    <x:row r="100">
      <x:c r="A100" s="13"/>
      <x:c r="B100" s="17"/>
      <x:c r="C100" s="13"/>
      <x:c r="D100" s="13"/>
      <x:c r="E100" s="13"/>
      <x:c r="F100" s="13"/>
      <x:c r="G100" s="13"/>
      <x:c r="H100" s="13"/>
      <x:c r="I100" s="13"/>
      <x:c r="J100" s="13" t="str">
        <x:f>IF(COUNTA(A100:I100)=0,"",IF(G100="Cancelada","CANCELADA",IF(OR(A100="",COUNTIF($A$5:$A$204,A100)&lt;&gt;1,NOT(ISNUMBER(B100)),B100&lt;=0,COUNTIF(Demandas!$A$5:$A$204,C100)&lt;&gt;1,COUNTIF(Equipe!$A$5:$A$104,D100)&lt;&gt;1,NOT(ISNUMBER(E100)),E100&lt;0,AND(F100&lt;&gt;"",OR(NOT(ISNUMBER(F100)),F100&lt;0)),COUNTIF(Listas!$C$4:$C$7,G100)&lt;&gt;1,COUNTIF(Listas!$D$4:$D$8,H100)&lt;&gt;1),"REVISAR DADOS",IF(VLOOKUP(D100,Equipe!$A$5:$M$104,13,FALSE)&lt;&gt;"SIM","INATIVO",IF(VLOOKUP(C100,Demandas!$A$5:$I$204,9,FALSE)="Cancelada","DEMANDA CANCELADA","VÁLIDA")))))</x:f>
      </x:c>
    </x:row>
    <x:row r="101">
      <x:c r="A101" s="13"/>
      <x:c r="B101" s="17"/>
      <x:c r="C101" s="13"/>
      <x:c r="D101" s="13"/>
      <x:c r="E101" s="13"/>
      <x:c r="F101" s="13"/>
      <x:c r="G101" s="13"/>
      <x:c r="H101" s="13"/>
      <x:c r="I101" s="13"/>
      <x:c r="J101" s="13" t="str">
        <x:f>IF(COUNTA(A101:I101)=0,"",IF(G101="Cancelada","CANCELADA",IF(OR(A101="",COUNTIF($A$5:$A$204,A101)&lt;&gt;1,NOT(ISNUMBER(B101)),B101&lt;=0,COUNTIF(Demandas!$A$5:$A$204,C101)&lt;&gt;1,COUNTIF(Equipe!$A$5:$A$104,D101)&lt;&gt;1,NOT(ISNUMBER(E101)),E101&lt;0,AND(F101&lt;&gt;"",OR(NOT(ISNUMBER(F101)),F101&lt;0)),COUNTIF(Listas!$C$4:$C$7,G101)&lt;&gt;1,COUNTIF(Listas!$D$4:$D$8,H101)&lt;&gt;1),"REVISAR DADOS",IF(VLOOKUP(D101,Equipe!$A$5:$M$104,13,FALSE)&lt;&gt;"SIM","INATIVO",IF(VLOOKUP(C101,Demandas!$A$5:$I$204,9,FALSE)="Cancelada","DEMANDA CANCELADA","VÁLIDA")))))</x:f>
      </x:c>
    </x:row>
    <x:row r="102">
      <x:c r="A102" s="13"/>
      <x:c r="B102" s="17"/>
      <x:c r="C102" s="13"/>
      <x:c r="D102" s="13"/>
      <x:c r="E102" s="13"/>
      <x:c r="F102" s="13"/>
      <x:c r="G102" s="13"/>
      <x:c r="H102" s="13"/>
      <x:c r="I102" s="13"/>
      <x:c r="J102" s="13" t="str">
        <x:f>IF(COUNTA(A102:I102)=0,"",IF(G102="Cancelada","CANCELADA",IF(OR(A102="",COUNTIF($A$5:$A$204,A102)&lt;&gt;1,NOT(ISNUMBER(B102)),B102&lt;=0,COUNTIF(Demandas!$A$5:$A$204,C102)&lt;&gt;1,COUNTIF(Equipe!$A$5:$A$104,D102)&lt;&gt;1,NOT(ISNUMBER(E102)),E102&lt;0,AND(F102&lt;&gt;"",OR(NOT(ISNUMBER(F102)),F102&lt;0)),COUNTIF(Listas!$C$4:$C$7,G102)&lt;&gt;1,COUNTIF(Listas!$D$4:$D$8,H102)&lt;&gt;1),"REVISAR DADOS",IF(VLOOKUP(D102,Equipe!$A$5:$M$104,13,FALSE)&lt;&gt;"SIM","INATIVO",IF(VLOOKUP(C102,Demandas!$A$5:$I$204,9,FALSE)="Cancelada","DEMANDA CANCELADA","VÁLIDA")))))</x:f>
      </x:c>
    </x:row>
    <x:row r="103">
      <x:c r="A103" s="13"/>
      <x:c r="B103" s="17"/>
      <x:c r="C103" s="13"/>
      <x:c r="D103" s="13"/>
      <x:c r="E103" s="13"/>
      <x:c r="F103" s="13"/>
      <x:c r="G103" s="13"/>
      <x:c r="H103" s="13"/>
      <x:c r="I103" s="13"/>
      <x:c r="J103" s="13" t="str">
        <x:f>IF(COUNTA(A103:I103)=0,"",IF(G103="Cancelada","CANCELADA",IF(OR(A103="",COUNTIF($A$5:$A$204,A103)&lt;&gt;1,NOT(ISNUMBER(B103)),B103&lt;=0,COUNTIF(Demandas!$A$5:$A$204,C103)&lt;&gt;1,COUNTIF(Equipe!$A$5:$A$104,D103)&lt;&gt;1,NOT(ISNUMBER(E103)),E103&lt;0,AND(F103&lt;&gt;"",OR(NOT(ISNUMBER(F103)),F103&lt;0)),COUNTIF(Listas!$C$4:$C$7,G103)&lt;&gt;1,COUNTIF(Listas!$D$4:$D$8,H103)&lt;&gt;1),"REVISAR DADOS",IF(VLOOKUP(D103,Equipe!$A$5:$M$104,13,FALSE)&lt;&gt;"SIM","INATIVO",IF(VLOOKUP(C103,Demandas!$A$5:$I$204,9,FALSE)="Cancelada","DEMANDA CANCELADA","VÁLIDA")))))</x:f>
      </x:c>
    </x:row>
    <x:row r="104">
      <x:c r="A104" s="13"/>
      <x:c r="B104" s="17"/>
      <x:c r="C104" s="13"/>
      <x:c r="D104" s="13"/>
      <x:c r="E104" s="13"/>
      <x:c r="F104" s="13"/>
      <x:c r="G104" s="13"/>
      <x:c r="H104" s="13"/>
      <x:c r="I104" s="13"/>
      <x:c r="J104" s="13" t="str">
        <x:f>IF(COUNTA(A104:I104)=0,"",IF(G104="Cancelada","CANCELADA",IF(OR(A104="",COUNTIF($A$5:$A$204,A104)&lt;&gt;1,NOT(ISNUMBER(B104)),B104&lt;=0,COUNTIF(Demandas!$A$5:$A$204,C104)&lt;&gt;1,COUNTIF(Equipe!$A$5:$A$104,D104)&lt;&gt;1,NOT(ISNUMBER(E104)),E104&lt;0,AND(F104&lt;&gt;"",OR(NOT(ISNUMBER(F104)),F104&lt;0)),COUNTIF(Listas!$C$4:$C$7,G104)&lt;&gt;1,COUNTIF(Listas!$D$4:$D$8,H104)&lt;&gt;1),"REVISAR DADOS",IF(VLOOKUP(D104,Equipe!$A$5:$M$104,13,FALSE)&lt;&gt;"SIM","INATIVO",IF(VLOOKUP(C104,Demandas!$A$5:$I$204,9,FALSE)="Cancelada","DEMANDA CANCELADA","VÁLIDA")))))</x:f>
      </x:c>
    </x:row>
    <x:row r="105">
      <x:c r="A105" s="13"/>
      <x:c r="B105" s="17"/>
      <x:c r="C105" s="13"/>
      <x:c r="D105" s="13"/>
      <x:c r="E105" s="13"/>
      <x:c r="F105" s="13"/>
      <x:c r="G105" s="13"/>
      <x:c r="H105" s="13"/>
      <x:c r="I105" s="13"/>
      <x:c r="J105" s="13" t="str">
        <x:f>IF(COUNTA(A105:I105)=0,"",IF(G105="Cancelada","CANCELADA",IF(OR(A105="",COUNTIF($A$5:$A$204,A105)&lt;&gt;1,NOT(ISNUMBER(B105)),B105&lt;=0,COUNTIF(Demandas!$A$5:$A$204,C105)&lt;&gt;1,COUNTIF(Equipe!$A$5:$A$104,D105)&lt;&gt;1,NOT(ISNUMBER(E105)),E105&lt;0,AND(F105&lt;&gt;"",OR(NOT(ISNUMBER(F105)),F105&lt;0)),COUNTIF(Listas!$C$4:$C$7,G105)&lt;&gt;1,COUNTIF(Listas!$D$4:$D$8,H105)&lt;&gt;1),"REVISAR DADOS",IF(VLOOKUP(D105,Equipe!$A$5:$M$104,13,FALSE)&lt;&gt;"SIM","INATIVO",IF(VLOOKUP(C105,Demandas!$A$5:$I$204,9,FALSE)="Cancelada","DEMANDA CANCELADA","VÁLIDA")))))</x:f>
      </x:c>
    </x:row>
    <x:row r="106">
      <x:c r="A106" s="13"/>
      <x:c r="B106" s="17"/>
      <x:c r="C106" s="13"/>
      <x:c r="D106" s="13"/>
      <x:c r="E106" s="13"/>
      <x:c r="F106" s="13"/>
      <x:c r="G106" s="13"/>
      <x:c r="H106" s="13"/>
      <x:c r="I106" s="13"/>
      <x:c r="J106" s="13" t="str">
        <x:f>IF(COUNTA(A106:I106)=0,"",IF(G106="Cancelada","CANCELADA",IF(OR(A106="",COUNTIF($A$5:$A$204,A106)&lt;&gt;1,NOT(ISNUMBER(B106)),B106&lt;=0,COUNTIF(Demandas!$A$5:$A$204,C106)&lt;&gt;1,COUNTIF(Equipe!$A$5:$A$104,D106)&lt;&gt;1,NOT(ISNUMBER(E106)),E106&lt;0,AND(F106&lt;&gt;"",OR(NOT(ISNUMBER(F106)),F106&lt;0)),COUNTIF(Listas!$C$4:$C$7,G106)&lt;&gt;1,COUNTIF(Listas!$D$4:$D$8,H106)&lt;&gt;1),"REVISAR DADOS",IF(VLOOKUP(D106,Equipe!$A$5:$M$104,13,FALSE)&lt;&gt;"SIM","INATIVO",IF(VLOOKUP(C106,Demandas!$A$5:$I$204,9,FALSE)="Cancelada","DEMANDA CANCELADA","VÁLIDA")))))</x:f>
      </x:c>
    </x:row>
    <x:row r="107">
      <x:c r="A107" s="13"/>
      <x:c r="B107" s="17"/>
      <x:c r="C107" s="13"/>
      <x:c r="D107" s="13"/>
      <x:c r="E107" s="13"/>
      <x:c r="F107" s="13"/>
      <x:c r="G107" s="13"/>
      <x:c r="H107" s="13"/>
      <x:c r="I107" s="13"/>
      <x:c r="J107" s="13" t="str">
        <x:f>IF(COUNTA(A107:I107)=0,"",IF(G107="Cancelada","CANCELADA",IF(OR(A107="",COUNTIF($A$5:$A$204,A107)&lt;&gt;1,NOT(ISNUMBER(B107)),B107&lt;=0,COUNTIF(Demandas!$A$5:$A$204,C107)&lt;&gt;1,COUNTIF(Equipe!$A$5:$A$104,D107)&lt;&gt;1,NOT(ISNUMBER(E107)),E107&lt;0,AND(F107&lt;&gt;"",OR(NOT(ISNUMBER(F107)),F107&lt;0)),COUNTIF(Listas!$C$4:$C$7,G107)&lt;&gt;1,COUNTIF(Listas!$D$4:$D$8,H107)&lt;&gt;1),"REVISAR DADOS",IF(VLOOKUP(D107,Equipe!$A$5:$M$104,13,FALSE)&lt;&gt;"SIM","INATIVO",IF(VLOOKUP(C107,Demandas!$A$5:$I$204,9,FALSE)="Cancelada","DEMANDA CANCELADA","VÁLIDA")))))</x:f>
      </x:c>
    </x:row>
    <x:row r="108">
      <x:c r="A108" s="13"/>
      <x:c r="B108" s="17"/>
      <x:c r="C108" s="13"/>
      <x:c r="D108" s="13"/>
      <x:c r="E108" s="13"/>
      <x:c r="F108" s="13"/>
      <x:c r="G108" s="13"/>
      <x:c r="H108" s="13"/>
      <x:c r="I108" s="13"/>
      <x:c r="J108" s="13" t="str">
        <x:f>IF(COUNTA(A108:I108)=0,"",IF(G108="Cancelada","CANCELADA",IF(OR(A108="",COUNTIF($A$5:$A$204,A108)&lt;&gt;1,NOT(ISNUMBER(B108)),B108&lt;=0,COUNTIF(Demandas!$A$5:$A$204,C108)&lt;&gt;1,COUNTIF(Equipe!$A$5:$A$104,D108)&lt;&gt;1,NOT(ISNUMBER(E108)),E108&lt;0,AND(F108&lt;&gt;"",OR(NOT(ISNUMBER(F108)),F108&lt;0)),COUNTIF(Listas!$C$4:$C$7,G108)&lt;&gt;1,COUNTIF(Listas!$D$4:$D$8,H108)&lt;&gt;1),"REVISAR DADOS",IF(VLOOKUP(D108,Equipe!$A$5:$M$104,13,FALSE)&lt;&gt;"SIM","INATIVO",IF(VLOOKUP(C108,Demandas!$A$5:$I$204,9,FALSE)="Cancelada","DEMANDA CANCELADA","VÁLIDA")))))</x:f>
      </x:c>
    </x:row>
    <x:row r="109">
      <x:c r="A109" s="13"/>
      <x:c r="B109" s="17"/>
      <x:c r="C109" s="13"/>
      <x:c r="D109" s="13"/>
      <x:c r="E109" s="13"/>
      <x:c r="F109" s="13"/>
      <x:c r="G109" s="13"/>
      <x:c r="H109" s="13"/>
      <x:c r="I109" s="13"/>
      <x:c r="J109" s="13" t="str">
        <x:f>IF(COUNTA(A109:I109)=0,"",IF(G109="Cancelada","CANCELADA",IF(OR(A109="",COUNTIF($A$5:$A$204,A109)&lt;&gt;1,NOT(ISNUMBER(B109)),B109&lt;=0,COUNTIF(Demandas!$A$5:$A$204,C109)&lt;&gt;1,COUNTIF(Equipe!$A$5:$A$104,D109)&lt;&gt;1,NOT(ISNUMBER(E109)),E109&lt;0,AND(F109&lt;&gt;"",OR(NOT(ISNUMBER(F109)),F109&lt;0)),COUNTIF(Listas!$C$4:$C$7,G109)&lt;&gt;1,COUNTIF(Listas!$D$4:$D$8,H109)&lt;&gt;1),"REVISAR DADOS",IF(VLOOKUP(D109,Equipe!$A$5:$M$104,13,FALSE)&lt;&gt;"SIM","INATIVO",IF(VLOOKUP(C109,Demandas!$A$5:$I$204,9,FALSE)="Cancelada","DEMANDA CANCELADA","VÁLIDA")))))</x:f>
      </x:c>
    </x:row>
    <x:row r="110">
      <x:c r="A110" s="13"/>
      <x:c r="B110" s="17"/>
      <x:c r="C110" s="13"/>
      <x:c r="D110" s="13"/>
      <x:c r="E110" s="13"/>
      <x:c r="F110" s="13"/>
      <x:c r="G110" s="13"/>
      <x:c r="H110" s="13"/>
      <x:c r="I110" s="13"/>
      <x:c r="J110" s="13" t="str">
        <x:f>IF(COUNTA(A110:I110)=0,"",IF(G110="Cancelada","CANCELADA",IF(OR(A110="",COUNTIF($A$5:$A$204,A110)&lt;&gt;1,NOT(ISNUMBER(B110)),B110&lt;=0,COUNTIF(Demandas!$A$5:$A$204,C110)&lt;&gt;1,COUNTIF(Equipe!$A$5:$A$104,D110)&lt;&gt;1,NOT(ISNUMBER(E110)),E110&lt;0,AND(F110&lt;&gt;"",OR(NOT(ISNUMBER(F110)),F110&lt;0)),COUNTIF(Listas!$C$4:$C$7,G110)&lt;&gt;1,COUNTIF(Listas!$D$4:$D$8,H110)&lt;&gt;1),"REVISAR DADOS",IF(VLOOKUP(D110,Equipe!$A$5:$M$104,13,FALSE)&lt;&gt;"SIM","INATIVO",IF(VLOOKUP(C110,Demandas!$A$5:$I$204,9,FALSE)="Cancelada","DEMANDA CANCELADA","VÁLIDA")))))</x:f>
      </x:c>
    </x:row>
    <x:row r="111">
      <x:c r="A111" s="13"/>
      <x:c r="B111" s="17"/>
      <x:c r="C111" s="13"/>
      <x:c r="D111" s="13"/>
      <x:c r="E111" s="13"/>
      <x:c r="F111" s="13"/>
      <x:c r="G111" s="13"/>
      <x:c r="H111" s="13"/>
      <x:c r="I111" s="13"/>
      <x:c r="J111" s="13" t="str">
        <x:f>IF(COUNTA(A111:I111)=0,"",IF(G111="Cancelada","CANCELADA",IF(OR(A111="",COUNTIF($A$5:$A$204,A111)&lt;&gt;1,NOT(ISNUMBER(B111)),B111&lt;=0,COUNTIF(Demandas!$A$5:$A$204,C111)&lt;&gt;1,COUNTIF(Equipe!$A$5:$A$104,D111)&lt;&gt;1,NOT(ISNUMBER(E111)),E111&lt;0,AND(F111&lt;&gt;"",OR(NOT(ISNUMBER(F111)),F111&lt;0)),COUNTIF(Listas!$C$4:$C$7,G111)&lt;&gt;1,COUNTIF(Listas!$D$4:$D$8,H111)&lt;&gt;1),"REVISAR DADOS",IF(VLOOKUP(D111,Equipe!$A$5:$M$104,13,FALSE)&lt;&gt;"SIM","INATIVO",IF(VLOOKUP(C111,Demandas!$A$5:$I$204,9,FALSE)="Cancelada","DEMANDA CANCELADA","VÁLIDA")))))</x:f>
      </x:c>
    </x:row>
    <x:row r="112">
      <x:c r="A112" s="13"/>
      <x:c r="B112" s="17"/>
      <x:c r="C112" s="13"/>
      <x:c r="D112" s="13"/>
      <x:c r="E112" s="13"/>
      <x:c r="F112" s="13"/>
      <x:c r="G112" s="13"/>
      <x:c r="H112" s="13"/>
      <x:c r="I112" s="13"/>
      <x:c r="J112" s="13" t="str">
        <x:f>IF(COUNTA(A112:I112)=0,"",IF(G112="Cancelada","CANCELADA",IF(OR(A112="",COUNTIF($A$5:$A$204,A112)&lt;&gt;1,NOT(ISNUMBER(B112)),B112&lt;=0,COUNTIF(Demandas!$A$5:$A$204,C112)&lt;&gt;1,COUNTIF(Equipe!$A$5:$A$104,D112)&lt;&gt;1,NOT(ISNUMBER(E112)),E112&lt;0,AND(F112&lt;&gt;"",OR(NOT(ISNUMBER(F112)),F112&lt;0)),COUNTIF(Listas!$C$4:$C$7,G112)&lt;&gt;1,COUNTIF(Listas!$D$4:$D$8,H112)&lt;&gt;1),"REVISAR DADOS",IF(VLOOKUP(D112,Equipe!$A$5:$M$104,13,FALSE)&lt;&gt;"SIM","INATIVO",IF(VLOOKUP(C112,Demandas!$A$5:$I$204,9,FALSE)="Cancelada","DEMANDA CANCELADA","VÁLIDA")))))</x:f>
      </x:c>
    </x:row>
    <x:row r="113">
      <x:c r="A113" s="13"/>
      <x:c r="B113" s="17"/>
      <x:c r="C113" s="13"/>
      <x:c r="D113" s="13"/>
      <x:c r="E113" s="13"/>
      <x:c r="F113" s="13"/>
      <x:c r="G113" s="13"/>
      <x:c r="H113" s="13"/>
      <x:c r="I113" s="13"/>
      <x:c r="J113" s="13" t="str">
        <x:f>IF(COUNTA(A113:I113)=0,"",IF(G113="Cancelada","CANCELADA",IF(OR(A113="",COUNTIF($A$5:$A$204,A113)&lt;&gt;1,NOT(ISNUMBER(B113)),B113&lt;=0,COUNTIF(Demandas!$A$5:$A$204,C113)&lt;&gt;1,COUNTIF(Equipe!$A$5:$A$104,D113)&lt;&gt;1,NOT(ISNUMBER(E113)),E113&lt;0,AND(F113&lt;&gt;"",OR(NOT(ISNUMBER(F113)),F113&lt;0)),COUNTIF(Listas!$C$4:$C$7,G113)&lt;&gt;1,COUNTIF(Listas!$D$4:$D$8,H113)&lt;&gt;1),"REVISAR DADOS",IF(VLOOKUP(D113,Equipe!$A$5:$M$104,13,FALSE)&lt;&gt;"SIM","INATIVO",IF(VLOOKUP(C113,Demandas!$A$5:$I$204,9,FALSE)="Cancelada","DEMANDA CANCELADA","VÁLIDA")))))</x:f>
      </x:c>
    </x:row>
    <x:row r="114">
      <x:c r="A114" s="13"/>
      <x:c r="B114" s="17"/>
      <x:c r="C114" s="13"/>
      <x:c r="D114" s="13"/>
      <x:c r="E114" s="13"/>
      <x:c r="F114" s="13"/>
      <x:c r="G114" s="13"/>
      <x:c r="H114" s="13"/>
      <x:c r="I114" s="13"/>
      <x:c r="J114" s="13" t="str">
        <x:f>IF(COUNTA(A114:I114)=0,"",IF(G114="Cancelada","CANCELADA",IF(OR(A114="",COUNTIF($A$5:$A$204,A114)&lt;&gt;1,NOT(ISNUMBER(B114)),B114&lt;=0,COUNTIF(Demandas!$A$5:$A$204,C114)&lt;&gt;1,COUNTIF(Equipe!$A$5:$A$104,D114)&lt;&gt;1,NOT(ISNUMBER(E114)),E114&lt;0,AND(F114&lt;&gt;"",OR(NOT(ISNUMBER(F114)),F114&lt;0)),COUNTIF(Listas!$C$4:$C$7,G114)&lt;&gt;1,COUNTIF(Listas!$D$4:$D$8,H114)&lt;&gt;1),"REVISAR DADOS",IF(VLOOKUP(D114,Equipe!$A$5:$M$104,13,FALSE)&lt;&gt;"SIM","INATIVO",IF(VLOOKUP(C114,Demandas!$A$5:$I$204,9,FALSE)="Cancelada","DEMANDA CANCELADA","VÁLIDA")))))</x:f>
      </x:c>
    </x:row>
    <x:row r="115">
      <x:c r="A115" s="13"/>
      <x:c r="B115" s="17"/>
      <x:c r="C115" s="13"/>
      <x:c r="D115" s="13"/>
      <x:c r="E115" s="13"/>
      <x:c r="F115" s="13"/>
      <x:c r="G115" s="13"/>
      <x:c r="H115" s="13"/>
      <x:c r="I115" s="13"/>
      <x:c r="J115" s="13" t="str">
        <x:f>IF(COUNTA(A115:I115)=0,"",IF(G115="Cancelada","CANCELADA",IF(OR(A115="",COUNTIF($A$5:$A$204,A115)&lt;&gt;1,NOT(ISNUMBER(B115)),B115&lt;=0,COUNTIF(Demandas!$A$5:$A$204,C115)&lt;&gt;1,COUNTIF(Equipe!$A$5:$A$104,D115)&lt;&gt;1,NOT(ISNUMBER(E115)),E115&lt;0,AND(F115&lt;&gt;"",OR(NOT(ISNUMBER(F115)),F115&lt;0)),COUNTIF(Listas!$C$4:$C$7,G115)&lt;&gt;1,COUNTIF(Listas!$D$4:$D$8,H115)&lt;&gt;1),"REVISAR DADOS",IF(VLOOKUP(D115,Equipe!$A$5:$M$104,13,FALSE)&lt;&gt;"SIM","INATIVO",IF(VLOOKUP(C115,Demandas!$A$5:$I$204,9,FALSE)="Cancelada","DEMANDA CANCELADA","VÁLIDA")))))</x:f>
      </x:c>
    </x:row>
    <x:row r="116">
      <x:c r="A116" s="13"/>
      <x:c r="B116" s="17"/>
      <x:c r="C116" s="13"/>
      <x:c r="D116" s="13"/>
      <x:c r="E116" s="13"/>
      <x:c r="F116" s="13"/>
      <x:c r="G116" s="13"/>
      <x:c r="H116" s="13"/>
      <x:c r="I116" s="13"/>
      <x:c r="J116" s="13" t="str">
        <x:f>IF(COUNTA(A116:I116)=0,"",IF(G116="Cancelada","CANCELADA",IF(OR(A116="",COUNTIF($A$5:$A$204,A116)&lt;&gt;1,NOT(ISNUMBER(B116)),B116&lt;=0,COUNTIF(Demandas!$A$5:$A$204,C116)&lt;&gt;1,COUNTIF(Equipe!$A$5:$A$104,D116)&lt;&gt;1,NOT(ISNUMBER(E116)),E116&lt;0,AND(F116&lt;&gt;"",OR(NOT(ISNUMBER(F116)),F116&lt;0)),COUNTIF(Listas!$C$4:$C$7,G116)&lt;&gt;1,COUNTIF(Listas!$D$4:$D$8,H116)&lt;&gt;1),"REVISAR DADOS",IF(VLOOKUP(D116,Equipe!$A$5:$M$104,13,FALSE)&lt;&gt;"SIM","INATIVO",IF(VLOOKUP(C116,Demandas!$A$5:$I$204,9,FALSE)="Cancelada","DEMANDA CANCELADA","VÁLIDA")))))</x:f>
      </x:c>
    </x:row>
    <x:row r="117">
      <x:c r="A117" s="13"/>
      <x:c r="B117" s="17"/>
      <x:c r="C117" s="13"/>
      <x:c r="D117" s="13"/>
      <x:c r="E117" s="13"/>
      <x:c r="F117" s="13"/>
      <x:c r="G117" s="13"/>
      <x:c r="H117" s="13"/>
      <x:c r="I117" s="13"/>
      <x:c r="J117" s="13" t="str">
        <x:f>IF(COUNTA(A117:I117)=0,"",IF(G117="Cancelada","CANCELADA",IF(OR(A117="",COUNTIF($A$5:$A$204,A117)&lt;&gt;1,NOT(ISNUMBER(B117)),B117&lt;=0,COUNTIF(Demandas!$A$5:$A$204,C117)&lt;&gt;1,COUNTIF(Equipe!$A$5:$A$104,D117)&lt;&gt;1,NOT(ISNUMBER(E117)),E117&lt;0,AND(F117&lt;&gt;"",OR(NOT(ISNUMBER(F117)),F117&lt;0)),COUNTIF(Listas!$C$4:$C$7,G117)&lt;&gt;1,COUNTIF(Listas!$D$4:$D$8,H117)&lt;&gt;1),"REVISAR DADOS",IF(VLOOKUP(D117,Equipe!$A$5:$M$104,13,FALSE)&lt;&gt;"SIM","INATIVO",IF(VLOOKUP(C117,Demandas!$A$5:$I$204,9,FALSE)="Cancelada","DEMANDA CANCELADA","VÁLIDA")))))</x:f>
      </x:c>
    </x:row>
    <x:row r="118">
      <x:c r="A118" s="13"/>
      <x:c r="B118" s="17"/>
      <x:c r="C118" s="13"/>
      <x:c r="D118" s="13"/>
      <x:c r="E118" s="13"/>
      <x:c r="F118" s="13"/>
      <x:c r="G118" s="13"/>
      <x:c r="H118" s="13"/>
      <x:c r="I118" s="13"/>
      <x:c r="J118" s="13" t="str">
        <x:f>IF(COUNTA(A118:I118)=0,"",IF(G118="Cancelada","CANCELADA",IF(OR(A118="",COUNTIF($A$5:$A$204,A118)&lt;&gt;1,NOT(ISNUMBER(B118)),B118&lt;=0,COUNTIF(Demandas!$A$5:$A$204,C118)&lt;&gt;1,COUNTIF(Equipe!$A$5:$A$104,D118)&lt;&gt;1,NOT(ISNUMBER(E118)),E118&lt;0,AND(F118&lt;&gt;"",OR(NOT(ISNUMBER(F118)),F118&lt;0)),COUNTIF(Listas!$C$4:$C$7,G118)&lt;&gt;1,COUNTIF(Listas!$D$4:$D$8,H118)&lt;&gt;1),"REVISAR DADOS",IF(VLOOKUP(D118,Equipe!$A$5:$M$104,13,FALSE)&lt;&gt;"SIM","INATIVO",IF(VLOOKUP(C118,Demandas!$A$5:$I$204,9,FALSE)="Cancelada","DEMANDA CANCELADA","VÁLIDA")))))</x:f>
      </x:c>
    </x:row>
    <x:row r="119">
      <x:c r="A119" s="13"/>
      <x:c r="B119" s="17"/>
      <x:c r="C119" s="13"/>
      <x:c r="D119" s="13"/>
      <x:c r="E119" s="13"/>
      <x:c r="F119" s="13"/>
      <x:c r="G119" s="13"/>
      <x:c r="H119" s="13"/>
      <x:c r="I119" s="13"/>
      <x:c r="J119" s="13" t="str">
        <x:f>IF(COUNTA(A119:I119)=0,"",IF(G119="Cancelada","CANCELADA",IF(OR(A119="",COUNTIF($A$5:$A$204,A119)&lt;&gt;1,NOT(ISNUMBER(B119)),B119&lt;=0,COUNTIF(Demandas!$A$5:$A$204,C119)&lt;&gt;1,COUNTIF(Equipe!$A$5:$A$104,D119)&lt;&gt;1,NOT(ISNUMBER(E119)),E119&lt;0,AND(F119&lt;&gt;"",OR(NOT(ISNUMBER(F119)),F119&lt;0)),COUNTIF(Listas!$C$4:$C$7,G119)&lt;&gt;1,COUNTIF(Listas!$D$4:$D$8,H119)&lt;&gt;1),"REVISAR DADOS",IF(VLOOKUP(D119,Equipe!$A$5:$M$104,13,FALSE)&lt;&gt;"SIM","INATIVO",IF(VLOOKUP(C119,Demandas!$A$5:$I$204,9,FALSE)="Cancelada","DEMANDA CANCELADA","VÁLIDA")))))</x:f>
      </x:c>
    </x:row>
    <x:row r="120">
      <x:c r="A120" s="13"/>
      <x:c r="B120" s="17"/>
      <x:c r="C120" s="13"/>
      <x:c r="D120" s="13"/>
      <x:c r="E120" s="13"/>
      <x:c r="F120" s="13"/>
      <x:c r="G120" s="13"/>
      <x:c r="H120" s="13"/>
      <x:c r="I120" s="13"/>
      <x:c r="J120" s="13" t="str">
        <x:f>IF(COUNTA(A120:I120)=0,"",IF(G120="Cancelada","CANCELADA",IF(OR(A120="",COUNTIF($A$5:$A$204,A120)&lt;&gt;1,NOT(ISNUMBER(B120)),B120&lt;=0,COUNTIF(Demandas!$A$5:$A$204,C120)&lt;&gt;1,COUNTIF(Equipe!$A$5:$A$104,D120)&lt;&gt;1,NOT(ISNUMBER(E120)),E120&lt;0,AND(F120&lt;&gt;"",OR(NOT(ISNUMBER(F120)),F120&lt;0)),COUNTIF(Listas!$C$4:$C$7,G120)&lt;&gt;1,COUNTIF(Listas!$D$4:$D$8,H120)&lt;&gt;1),"REVISAR DADOS",IF(VLOOKUP(D120,Equipe!$A$5:$M$104,13,FALSE)&lt;&gt;"SIM","INATIVO",IF(VLOOKUP(C120,Demandas!$A$5:$I$204,9,FALSE)="Cancelada","DEMANDA CANCELADA","VÁLIDA")))))</x:f>
      </x:c>
    </x:row>
    <x:row r="121">
      <x:c r="A121" s="13"/>
      <x:c r="B121" s="17"/>
      <x:c r="C121" s="13"/>
      <x:c r="D121" s="13"/>
      <x:c r="E121" s="13"/>
      <x:c r="F121" s="13"/>
      <x:c r="G121" s="13"/>
      <x:c r="H121" s="13"/>
      <x:c r="I121" s="13"/>
      <x:c r="J121" s="13" t="str">
        <x:f>IF(COUNTA(A121:I121)=0,"",IF(G121="Cancelada","CANCELADA",IF(OR(A121="",COUNTIF($A$5:$A$204,A121)&lt;&gt;1,NOT(ISNUMBER(B121)),B121&lt;=0,COUNTIF(Demandas!$A$5:$A$204,C121)&lt;&gt;1,COUNTIF(Equipe!$A$5:$A$104,D121)&lt;&gt;1,NOT(ISNUMBER(E121)),E121&lt;0,AND(F121&lt;&gt;"",OR(NOT(ISNUMBER(F121)),F121&lt;0)),COUNTIF(Listas!$C$4:$C$7,G121)&lt;&gt;1,COUNTIF(Listas!$D$4:$D$8,H121)&lt;&gt;1),"REVISAR DADOS",IF(VLOOKUP(D121,Equipe!$A$5:$M$104,13,FALSE)&lt;&gt;"SIM","INATIVO",IF(VLOOKUP(C121,Demandas!$A$5:$I$204,9,FALSE)="Cancelada","DEMANDA CANCELADA","VÁLIDA")))))</x:f>
      </x:c>
    </x:row>
    <x:row r="122">
      <x:c r="A122" s="13"/>
      <x:c r="B122" s="17"/>
      <x:c r="C122" s="13"/>
      <x:c r="D122" s="13"/>
      <x:c r="E122" s="13"/>
      <x:c r="F122" s="13"/>
      <x:c r="G122" s="13"/>
      <x:c r="H122" s="13"/>
      <x:c r="I122" s="13"/>
      <x:c r="J122" s="13" t="str">
        <x:f>IF(COUNTA(A122:I122)=0,"",IF(G122="Cancelada","CANCELADA",IF(OR(A122="",COUNTIF($A$5:$A$204,A122)&lt;&gt;1,NOT(ISNUMBER(B122)),B122&lt;=0,COUNTIF(Demandas!$A$5:$A$204,C122)&lt;&gt;1,COUNTIF(Equipe!$A$5:$A$104,D122)&lt;&gt;1,NOT(ISNUMBER(E122)),E122&lt;0,AND(F122&lt;&gt;"",OR(NOT(ISNUMBER(F122)),F122&lt;0)),COUNTIF(Listas!$C$4:$C$7,G122)&lt;&gt;1,COUNTIF(Listas!$D$4:$D$8,H122)&lt;&gt;1),"REVISAR DADOS",IF(VLOOKUP(D122,Equipe!$A$5:$M$104,13,FALSE)&lt;&gt;"SIM","INATIVO",IF(VLOOKUP(C122,Demandas!$A$5:$I$204,9,FALSE)="Cancelada","DEMANDA CANCELADA","VÁLIDA")))))</x:f>
      </x:c>
    </x:row>
    <x:row r="123">
      <x:c r="A123" s="13"/>
      <x:c r="B123" s="17"/>
      <x:c r="C123" s="13"/>
      <x:c r="D123" s="13"/>
      <x:c r="E123" s="13"/>
      <x:c r="F123" s="13"/>
      <x:c r="G123" s="13"/>
      <x:c r="H123" s="13"/>
      <x:c r="I123" s="13"/>
      <x:c r="J123" s="13" t="str">
        <x:f>IF(COUNTA(A123:I123)=0,"",IF(G123="Cancelada","CANCELADA",IF(OR(A123="",COUNTIF($A$5:$A$204,A123)&lt;&gt;1,NOT(ISNUMBER(B123)),B123&lt;=0,COUNTIF(Demandas!$A$5:$A$204,C123)&lt;&gt;1,COUNTIF(Equipe!$A$5:$A$104,D123)&lt;&gt;1,NOT(ISNUMBER(E123)),E123&lt;0,AND(F123&lt;&gt;"",OR(NOT(ISNUMBER(F123)),F123&lt;0)),COUNTIF(Listas!$C$4:$C$7,G123)&lt;&gt;1,COUNTIF(Listas!$D$4:$D$8,H123)&lt;&gt;1),"REVISAR DADOS",IF(VLOOKUP(D123,Equipe!$A$5:$M$104,13,FALSE)&lt;&gt;"SIM","INATIVO",IF(VLOOKUP(C123,Demandas!$A$5:$I$204,9,FALSE)="Cancelada","DEMANDA CANCELADA","VÁLIDA")))))</x:f>
      </x:c>
    </x:row>
    <x:row r="124">
      <x:c r="A124" s="13"/>
      <x:c r="B124" s="17"/>
      <x:c r="C124" s="13"/>
      <x:c r="D124" s="13"/>
      <x:c r="E124" s="13"/>
      <x:c r="F124" s="13"/>
      <x:c r="G124" s="13"/>
      <x:c r="H124" s="13"/>
      <x:c r="I124" s="13"/>
      <x:c r="J124" s="13" t="str">
        <x:f>IF(COUNTA(A124:I124)=0,"",IF(G124="Cancelada","CANCELADA",IF(OR(A124="",COUNTIF($A$5:$A$204,A124)&lt;&gt;1,NOT(ISNUMBER(B124)),B124&lt;=0,COUNTIF(Demandas!$A$5:$A$204,C124)&lt;&gt;1,COUNTIF(Equipe!$A$5:$A$104,D124)&lt;&gt;1,NOT(ISNUMBER(E124)),E124&lt;0,AND(F124&lt;&gt;"",OR(NOT(ISNUMBER(F124)),F124&lt;0)),COUNTIF(Listas!$C$4:$C$7,G124)&lt;&gt;1,COUNTIF(Listas!$D$4:$D$8,H124)&lt;&gt;1),"REVISAR DADOS",IF(VLOOKUP(D124,Equipe!$A$5:$M$104,13,FALSE)&lt;&gt;"SIM","INATIVO",IF(VLOOKUP(C124,Demandas!$A$5:$I$204,9,FALSE)="Cancelada","DEMANDA CANCELADA","VÁLIDA")))))</x:f>
      </x:c>
    </x:row>
    <x:row r="125">
      <x:c r="A125" s="13"/>
      <x:c r="B125" s="17"/>
      <x:c r="C125" s="13"/>
      <x:c r="D125" s="13"/>
      <x:c r="E125" s="13"/>
      <x:c r="F125" s="13"/>
      <x:c r="G125" s="13"/>
      <x:c r="H125" s="13"/>
      <x:c r="I125" s="13"/>
      <x:c r="J125" s="13" t="str">
        <x:f>IF(COUNTA(A125:I125)=0,"",IF(G125="Cancelada","CANCELADA",IF(OR(A125="",COUNTIF($A$5:$A$204,A125)&lt;&gt;1,NOT(ISNUMBER(B125)),B125&lt;=0,COUNTIF(Demandas!$A$5:$A$204,C125)&lt;&gt;1,COUNTIF(Equipe!$A$5:$A$104,D125)&lt;&gt;1,NOT(ISNUMBER(E125)),E125&lt;0,AND(F125&lt;&gt;"",OR(NOT(ISNUMBER(F125)),F125&lt;0)),COUNTIF(Listas!$C$4:$C$7,G125)&lt;&gt;1,COUNTIF(Listas!$D$4:$D$8,H125)&lt;&gt;1),"REVISAR DADOS",IF(VLOOKUP(D125,Equipe!$A$5:$M$104,13,FALSE)&lt;&gt;"SIM","INATIVO",IF(VLOOKUP(C125,Demandas!$A$5:$I$204,9,FALSE)="Cancelada","DEMANDA CANCELADA","VÁLIDA")))))</x:f>
      </x:c>
    </x:row>
    <x:row r="126">
      <x:c r="A126" s="13"/>
      <x:c r="B126" s="17"/>
      <x:c r="C126" s="13"/>
      <x:c r="D126" s="13"/>
      <x:c r="E126" s="13"/>
      <x:c r="F126" s="13"/>
      <x:c r="G126" s="13"/>
      <x:c r="H126" s="13"/>
      <x:c r="I126" s="13"/>
      <x:c r="J126" s="13" t="str">
        <x:f>IF(COUNTA(A126:I126)=0,"",IF(G126="Cancelada","CANCELADA",IF(OR(A126="",COUNTIF($A$5:$A$204,A126)&lt;&gt;1,NOT(ISNUMBER(B126)),B126&lt;=0,COUNTIF(Demandas!$A$5:$A$204,C126)&lt;&gt;1,COUNTIF(Equipe!$A$5:$A$104,D126)&lt;&gt;1,NOT(ISNUMBER(E126)),E126&lt;0,AND(F126&lt;&gt;"",OR(NOT(ISNUMBER(F126)),F126&lt;0)),COUNTIF(Listas!$C$4:$C$7,G126)&lt;&gt;1,COUNTIF(Listas!$D$4:$D$8,H126)&lt;&gt;1),"REVISAR DADOS",IF(VLOOKUP(D126,Equipe!$A$5:$M$104,13,FALSE)&lt;&gt;"SIM","INATIVO",IF(VLOOKUP(C126,Demandas!$A$5:$I$204,9,FALSE)="Cancelada","DEMANDA CANCELADA","VÁLIDA")))))</x:f>
      </x:c>
    </x:row>
    <x:row r="127">
      <x:c r="A127" s="13"/>
      <x:c r="B127" s="17"/>
      <x:c r="C127" s="13"/>
      <x:c r="D127" s="13"/>
      <x:c r="E127" s="13"/>
      <x:c r="F127" s="13"/>
      <x:c r="G127" s="13"/>
      <x:c r="H127" s="13"/>
      <x:c r="I127" s="13"/>
      <x:c r="J127" s="13" t="str">
        <x:f>IF(COUNTA(A127:I127)=0,"",IF(G127="Cancelada","CANCELADA",IF(OR(A127="",COUNTIF($A$5:$A$204,A127)&lt;&gt;1,NOT(ISNUMBER(B127)),B127&lt;=0,COUNTIF(Demandas!$A$5:$A$204,C127)&lt;&gt;1,COUNTIF(Equipe!$A$5:$A$104,D127)&lt;&gt;1,NOT(ISNUMBER(E127)),E127&lt;0,AND(F127&lt;&gt;"",OR(NOT(ISNUMBER(F127)),F127&lt;0)),COUNTIF(Listas!$C$4:$C$7,G127)&lt;&gt;1,COUNTIF(Listas!$D$4:$D$8,H127)&lt;&gt;1),"REVISAR DADOS",IF(VLOOKUP(D127,Equipe!$A$5:$M$104,13,FALSE)&lt;&gt;"SIM","INATIVO",IF(VLOOKUP(C127,Demandas!$A$5:$I$204,9,FALSE)="Cancelada","DEMANDA CANCELADA","VÁLIDA")))))</x:f>
      </x:c>
    </x:row>
    <x:row r="128">
      <x:c r="A128" s="13"/>
      <x:c r="B128" s="17"/>
      <x:c r="C128" s="13"/>
      <x:c r="D128" s="13"/>
      <x:c r="E128" s="13"/>
      <x:c r="F128" s="13"/>
      <x:c r="G128" s="13"/>
      <x:c r="H128" s="13"/>
      <x:c r="I128" s="13"/>
      <x:c r="J128" s="13" t="str">
        <x:f>IF(COUNTA(A128:I128)=0,"",IF(G128="Cancelada","CANCELADA",IF(OR(A128="",COUNTIF($A$5:$A$204,A128)&lt;&gt;1,NOT(ISNUMBER(B128)),B128&lt;=0,COUNTIF(Demandas!$A$5:$A$204,C128)&lt;&gt;1,COUNTIF(Equipe!$A$5:$A$104,D128)&lt;&gt;1,NOT(ISNUMBER(E128)),E128&lt;0,AND(F128&lt;&gt;"",OR(NOT(ISNUMBER(F128)),F128&lt;0)),COUNTIF(Listas!$C$4:$C$7,G128)&lt;&gt;1,COUNTIF(Listas!$D$4:$D$8,H128)&lt;&gt;1),"REVISAR DADOS",IF(VLOOKUP(D128,Equipe!$A$5:$M$104,13,FALSE)&lt;&gt;"SIM","INATIVO",IF(VLOOKUP(C128,Demandas!$A$5:$I$204,9,FALSE)="Cancelada","DEMANDA CANCELADA","VÁLIDA")))))</x:f>
      </x:c>
    </x:row>
    <x:row r="129">
      <x:c r="A129" s="13"/>
      <x:c r="B129" s="17"/>
      <x:c r="C129" s="13"/>
      <x:c r="D129" s="13"/>
      <x:c r="E129" s="13"/>
      <x:c r="F129" s="13"/>
      <x:c r="G129" s="13"/>
      <x:c r="H129" s="13"/>
      <x:c r="I129" s="13"/>
      <x:c r="J129" s="13" t="str">
        <x:f>IF(COUNTA(A129:I129)=0,"",IF(G129="Cancelada","CANCELADA",IF(OR(A129="",COUNTIF($A$5:$A$204,A129)&lt;&gt;1,NOT(ISNUMBER(B129)),B129&lt;=0,COUNTIF(Demandas!$A$5:$A$204,C129)&lt;&gt;1,COUNTIF(Equipe!$A$5:$A$104,D129)&lt;&gt;1,NOT(ISNUMBER(E129)),E129&lt;0,AND(F129&lt;&gt;"",OR(NOT(ISNUMBER(F129)),F129&lt;0)),COUNTIF(Listas!$C$4:$C$7,G129)&lt;&gt;1,COUNTIF(Listas!$D$4:$D$8,H129)&lt;&gt;1),"REVISAR DADOS",IF(VLOOKUP(D129,Equipe!$A$5:$M$104,13,FALSE)&lt;&gt;"SIM","INATIVO",IF(VLOOKUP(C129,Demandas!$A$5:$I$204,9,FALSE)="Cancelada","DEMANDA CANCELADA","VÁLIDA")))))</x:f>
      </x:c>
    </x:row>
    <x:row r="130">
      <x:c r="A130" s="13"/>
      <x:c r="B130" s="17"/>
      <x:c r="C130" s="13"/>
      <x:c r="D130" s="13"/>
      <x:c r="E130" s="13"/>
      <x:c r="F130" s="13"/>
      <x:c r="G130" s="13"/>
      <x:c r="H130" s="13"/>
      <x:c r="I130" s="13"/>
      <x:c r="J130" s="13" t="str">
        <x:f>IF(COUNTA(A130:I130)=0,"",IF(G130="Cancelada","CANCELADA",IF(OR(A130="",COUNTIF($A$5:$A$204,A130)&lt;&gt;1,NOT(ISNUMBER(B130)),B130&lt;=0,COUNTIF(Demandas!$A$5:$A$204,C130)&lt;&gt;1,COUNTIF(Equipe!$A$5:$A$104,D130)&lt;&gt;1,NOT(ISNUMBER(E130)),E130&lt;0,AND(F130&lt;&gt;"",OR(NOT(ISNUMBER(F130)),F130&lt;0)),COUNTIF(Listas!$C$4:$C$7,G130)&lt;&gt;1,COUNTIF(Listas!$D$4:$D$8,H130)&lt;&gt;1),"REVISAR DADOS",IF(VLOOKUP(D130,Equipe!$A$5:$M$104,13,FALSE)&lt;&gt;"SIM","INATIVO",IF(VLOOKUP(C130,Demandas!$A$5:$I$204,9,FALSE)="Cancelada","DEMANDA CANCELADA","VÁLIDA")))))</x:f>
      </x:c>
    </x:row>
    <x:row r="131">
      <x:c r="A131" s="13"/>
      <x:c r="B131" s="17"/>
      <x:c r="C131" s="13"/>
      <x:c r="D131" s="13"/>
      <x:c r="E131" s="13"/>
      <x:c r="F131" s="13"/>
      <x:c r="G131" s="13"/>
      <x:c r="H131" s="13"/>
      <x:c r="I131" s="13"/>
      <x:c r="J131" s="13" t="str">
        <x:f>IF(COUNTA(A131:I131)=0,"",IF(G131="Cancelada","CANCELADA",IF(OR(A131="",COUNTIF($A$5:$A$204,A131)&lt;&gt;1,NOT(ISNUMBER(B131)),B131&lt;=0,COUNTIF(Demandas!$A$5:$A$204,C131)&lt;&gt;1,COUNTIF(Equipe!$A$5:$A$104,D131)&lt;&gt;1,NOT(ISNUMBER(E131)),E131&lt;0,AND(F131&lt;&gt;"",OR(NOT(ISNUMBER(F131)),F131&lt;0)),COUNTIF(Listas!$C$4:$C$7,G131)&lt;&gt;1,COUNTIF(Listas!$D$4:$D$8,H131)&lt;&gt;1),"REVISAR DADOS",IF(VLOOKUP(D131,Equipe!$A$5:$M$104,13,FALSE)&lt;&gt;"SIM","INATIVO",IF(VLOOKUP(C131,Demandas!$A$5:$I$204,9,FALSE)="Cancelada","DEMANDA CANCELADA","VÁLIDA")))))</x:f>
      </x:c>
    </x:row>
    <x:row r="132">
      <x:c r="A132" s="13"/>
      <x:c r="B132" s="17"/>
      <x:c r="C132" s="13"/>
      <x:c r="D132" s="13"/>
      <x:c r="E132" s="13"/>
      <x:c r="F132" s="13"/>
      <x:c r="G132" s="13"/>
      <x:c r="H132" s="13"/>
      <x:c r="I132" s="13"/>
      <x:c r="J132" s="13" t="str">
        <x:f>IF(COUNTA(A132:I132)=0,"",IF(G132="Cancelada","CANCELADA",IF(OR(A132="",COUNTIF($A$5:$A$204,A132)&lt;&gt;1,NOT(ISNUMBER(B132)),B132&lt;=0,COUNTIF(Demandas!$A$5:$A$204,C132)&lt;&gt;1,COUNTIF(Equipe!$A$5:$A$104,D132)&lt;&gt;1,NOT(ISNUMBER(E132)),E132&lt;0,AND(F132&lt;&gt;"",OR(NOT(ISNUMBER(F132)),F132&lt;0)),COUNTIF(Listas!$C$4:$C$7,G132)&lt;&gt;1,COUNTIF(Listas!$D$4:$D$8,H132)&lt;&gt;1),"REVISAR DADOS",IF(VLOOKUP(D132,Equipe!$A$5:$M$104,13,FALSE)&lt;&gt;"SIM","INATIVO",IF(VLOOKUP(C132,Demandas!$A$5:$I$204,9,FALSE)="Cancelada","DEMANDA CANCELADA","VÁLIDA")))))</x:f>
      </x:c>
    </x:row>
    <x:row r="133">
      <x:c r="A133" s="13"/>
      <x:c r="B133" s="17"/>
      <x:c r="C133" s="13"/>
      <x:c r="D133" s="13"/>
      <x:c r="E133" s="13"/>
      <x:c r="F133" s="13"/>
      <x:c r="G133" s="13"/>
      <x:c r="H133" s="13"/>
      <x:c r="I133" s="13"/>
      <x:c r="J133" s="13" t="str">
        <x:f>IF(COUNTA(A133:I133)=0,"",IF(G133="Cancelada","CANCELADA",IF(OR(A133="",COUNTIF($A$5:$A$204,A133)&lt;&gt;1,NOT(ISNUMBER(B133)),B133&lt;=0,COUNTIF(Demandas!$A$5:$A$204,C133)&lt;&gt;1,COUNTIF(Equipe!$A$5:$A$104,D133)&lt;&gt;1,NOT(ISNUMBER(E133)),E133&lt;0,AND(F133&lt;&gt;"",OR(NOT(ISNUMBER(F133)),F133&lt;0)),COUNTIF(Listas!$C$4:$C$7,G133)&lt;&gt;1,COUNTIF(Listas!$D$4:$D$8,H133)&lt;&gt;1),"REVISAR DADOS",IF(VLOOKUP(D133,Equipe!$A$5:$M$104,13,FALSE)&lt;&gt;"SIM","INATIVO",IF(VLOOKUP(C133,Demandas!$A$5:$I$204,9,FALSE)="Cancelada","DEMANDA CANCELADA","VÁLIDA")))))</x:f>
      </x:c>
    </x:row>
    <x:row r="134">
      <x:c r="A134" s="13"/>
      <x:c r="B134" s="17"/>
      <x:c r="C134" s="13"/>
      <x:c r="D134" s="13"/>
      <x:c r="E134" s="13"/>
      <x:c r="F134" s="13"/>
      <x:c r="G134" s="13"/>
      <x:c r="H134" s="13"/>
      <x:c r="I134" s="13"/>
      <x:c r="J134" s="13" t="str">
        <x:f>IF(COUNTA(A134:I134)=0,"",IF(G134="Cancelada","CANCELADA",IF(OR(A134="",COUNTIF($A$5:$A$204,A134)&lt;&gt;1,NOT(ISNUMBER(B134)),B134&lt;=0,COUNTIF(Demandas!$A$5:$A$204,C134)&lt;&gt;1,COUNTIF(Equipe!$A$5:$A$104,D134)&lt;&gt;1,NOT(ISNUMBER(E134)),E134&lt;0,AND(F134&lt;&gt;"",OR(NOT(ISNUMBER(F134)),F134&lt;0)),COUNTIF(Listas!$C$4:$C$7,G134)&lt;&gt;1,COUNTIF(Listas!$D$4:$D$8,H134)&lt;&gt;1),"REVISAR DADOS",IF(VLOOKUP(D134,Equipe!$A$5:$M$104,13,FALSE)&lt;&gt;"SIM","INATIVO",IF(VLOOKUP(C134,Demandas!$A$5:$I$204,9,FALSE)="Cancelada","DEMANDA CANCELADA","VÁLIDA")))))</x:f>
      </x:c>
    </x:row>
    <x:row r="135">
      <x:c r="A135" s="13"/>
      <x:c r="B135" s="17"/>
      <x:c r="C135" s="13"/>
      <x:c r="D135" s="13"/>
      <x:c r="E135" s="13"/>
      <x:c r="F135" s="13"/>
      <x:c r="G135" s="13"/>
      <x:c r="H135" s="13"/>
      <x:c r="I135" s="13"/>
      <x:c r="J135" s="13" t="str">
        <x:f>IF(COUNTA(A135:I135)=0,"",IF(G135="Cancelada","CANCELADA",IF(OR(A135="",COUNTIF($A$5:$A$204,A135)&lt;&gt;1,NOT(ISNUMBER(B135)),B135&lt;=0,COUNTIF(Demandas!$A$5:$A$204,C135)&lt;&gt;1,COUNTIF(Equipe!$A$5:$A$104,D135)&lt;&gt;1,NOT(ISNUMBER(E135)),E135&lt;0,AND(F135&lt;&gt;"",OR(NOT(ISNUMBER(F135)),F135&lt;0)),COUNTIF(Listas!$C$4:$C$7,G135)&lt;&gt;1,COUNTIF(Listas!$D$4:$D$8,H135)&lt;&gt;1),"REVISAR DADOS",IF(VLOOKUP(D135,Equipe!$A$5:$M$104,13,FALSE)&lt;&gt;"SIM","INATIVO",IF(VLOOKUP(C135,Demandas!$A$5:$I$204,9,FALSE)="Cancelada","DEMANDA CANCELADA","VÁLIDA")))))</x:f>
      </x:c>
    </x:row>
    <x:row r="136">
      <x:c r="A136" s="13"/>
      <x:c r="B136" s="17"/>
      <x:c r="C136" s="13"/>
      <x:c r="D136" s="13"/>
      <x:c r="E136" s="13"/>
      <x:c r="F136" s="13"/>
      <x:c r="G136" s="13"/>
      <x:c r="H136" s="13"/>
      <x:c r="I136" s="13"/>
      <x:c r="J136" s="13" t="str">
        <x:f>IF(COUNTA(A136:I136)=0,"",IF(G136="Cancelada","CANCELADA",IF(OR(A136="",COUNTIF($A$5:$A$204,A136)&lt;&gt;1,NOT(ISNUMBER(B136)),B136&lt;=0,COUNTIF(Demandas!$A$5:$A$204,C136)&lt;&gt;1,COUNTIF(Equipe!$A$5:$A$104,D136)&lt;&gt;1,NOT(ISNUMBER(E136)),E136&lt;0,AND(F136&lt;&gt;"",OR(NOT(ISNUMBER(F136)),F136&lt;0)),COUNTIF(Listas!$C$4:$C$7,G136)&lt;&gt;1,COUNTIF(Listas!$D$4:$D$8,H136)&lt;&gt;1),"REVISAR DADOS",IF(VLOOKUP(D136,Equipe!$A$5:$M$104,13,FALSE)&lt;&gt;"SIM","INATIVO",IF(VLOOKUP(C136,Demandas!$A$5:$I$204,9,FALSE)="Cancelada","DEMANDA CANCELADA","VÁLIDA")))))</x:f>
      </x:c>
    </x:row>
    <x:row r="137">
      <x:c r="A137" s="13"/>
      <x:c r="B137" s="17"/>
      <x:c r="C137" s="13"/>
      <x:c r="D137" s="13"/>
      <x:c r="E137" s="13"/>
      <x:c r="F137" s="13"/>
      <x:c r="G137" s="13"/>
      <x:c r="H137" s="13"/>
      <x:c r="I137" s="13"/>
      <x:c r="J137" s="13" t="str">
        <x:f>IF(COUNTA(A137:I137)=0,"",IF(G137="Cancelada","CANCELADA",IF(OR(A137="",COUNTIF($A$5:$A$204,A137)&lt;&gt;1,NOT(ISNUMBER(B137)),B137&lt;=0,COUNTIF(Demandas!$A$5:$A$204,C137)&lt;&gt;1,COUNTIF(Equipe!$A$5:$A$104,D137)&lt;&gt;1,NOT(ISNUMBER(E137)),E137&lt;0,AND(F137&lt;&gt;"",OR(NOT(ISNUMBER(F137)),F137&lt;0)),COUNTIF(Listas!$C$4:$C$7,G137)&lt;&gt;1,COUNTIF(Listas!$D$4:$D$8,H137)&lt;&gt;1),"REVISAR DADOS",IF(VLOOKUP(D137,Equipe!$A$5:$M$104,13,FALSE)&lt;&gt;"SIM","INATIVO",IF(VLOOKUP(C137,Demandas!$A$5:$I$204,9,FALSE)="Cancelada","DEMANDA CANCELADA","VÁLIDA")))))</x:f>
      </x:c>
    </x:row>
    <x:row r="138">
      <x:c r="A138" s="13"/>
      <x:c r="B138" s="17"/>
      <x:c r="C138" s="13"/>
      <x:c r="D138" s="13"/>
      <x:c r="E138" s="13"/>
      <x:c r="F138" s="13"/>
      <x:c r="G138" s="13"/>
      <x:c r="H138" s="13"/>
      <x:c r="I138" s="13"/>
      <x:c r="J138" s="13" t="str">
        <x:f>IF(COUNTA(A138:I138)=0,"",IF(G138="Cancelada","CANCELADA",IF(OR(A138="",COUNTIF($A$5:$A$204,A138)&lt;&gt;1,NOT(ISNUMBER(B138)),B138&lt;=0,COUNTIF(Demandas!$A$5:$A$204,C138)&lt;&gt;1,COUNTIF(Equipe!$A$5:$A$104,D138)&lt;&gt;1,NOT(ISNUMBER(E138)),E138&lt;0,AND(F138&lt;&gt;"",OR(NOT(ISNUMBER(F138)),F138&lt;0)),COUNTIF(Listas!$C$4:$C$7,G138)&lt;&gt;1,COUNTIF(Listas!$D$4:$D$8,H138)&lt;&gt;1),"REVISAR DADOS",IF(VLOOKUP(D138,Equipe!$A$5:$M$104,13,FALSE)&lt;&gt;"SIM","INATIVO",IF(VLOOKUP(C138,Demandas!$A$5:$I$204,9,FALSE)="Cancelada","DEMANDA CANCELADA","VÁLIDA")))))</x:f>
      </x:c>
    </x:row>
    <x:row r="139">
      <x:c r="A139" s="13"/>
      <x:c r="B139" s="17"/>
      <x:c r="C139" s="13"/>
      <x:c r="D139" s="13"/>
      <x:c r="E139" s="13"/>
      <x:c r="F139" s="13"/>
      <x:c r="G139" s="13"/>
      <x:c r="H139" s="13"/>
      <x:c r="I139" s="13"/>
      <x:c r="J139" s="13" t="str">
        <x:f>IF(COUNTA(A139:I139)=0,"",IF(G139="Cancelada","CANCELADA",IF(OR(A139="",COUNTIF($A$5:$A$204,A139)&lt;&gt;1,NOT(ISNUMBER(B139)),B139&lt;=0,COUNTIF(Demandas!$A$5:$A$204,C139)&lt;&gt;1,COUNTIF(Equipe!$A$5:$A$104,D139)&lt;&gt;1,NOT(ISNUMBER(E139)),E139&lt;0,AND(F139&lt;&gt;"",OR(NOT(ISNUMBER(F139)),F139&lt;0)),COUNTIF(Listas!$C$4:$C$7,G139)&lt;&gt;1,COUNTIF(Listas!$D$4:$D$8,H139)&lt;&gt;1),"REVISAR DADOS",IF(VLOOKUP(D139,Equipe!$A$5:$M$104,13,FALSE)&lt;&gt;"SIM","INATIVO",IF(VLOOKUP(C139,Demandas!$A$5:$I$204,9,FALSE)="Cancelada","DEMANDA CANCELADA","VÁLIDA")))))</x:f>
      </x:c>
    </x:row>
    <x:row r="140">
      <x:c r="A140" s="13"/>
      <x:c r="B140" s="17"/>
      <x:c r="C140" s="13"/>
      <x:c r="D140" s="13"/>
      <x:c r="E140" s="13"/>
      <x:c r="F140" s="13"/>
      <x:c r="G140" s="13"/>
      <x:c r="H140" s="13"/>
      <x:c r="I140" s="13"/>
      <x:c r="J140" s="13" t="str">
        <x:f>IF(COUNTA(A140:I140)=0,"",IF(G140="Cancelada","CANCELADA",IF(OR(A140="",COUNTIF($A$5:$A$204,A140)&lt;&gt;1,NOT(ISNUMBER(B140)),B140&lt;=0,COUNTIF(Demandas!$A$5:$A$204,C140)&lt;&gt;1,COUNTIF(Equipe!$A$5:$A$104,D140)&lt;&gt;1,NOT(ISNUMBER(E140)),E140&lt;0,AND(F140&lt;&gt;"",OR(NOT(ISNUMBER(F140)),F140&lt;0)),COUNTIF(Listas!$C$4:$C$7,G140)&lt;&gt;1,COUNTIF(Listas!$D$4:$D$8,H140)&lt;&gt;1),"REVISAR DADOS",IF(VLOOKUP(D140,Equipe!$A$5:$M$104,13,FALSE)&lt;&gt;"SIM","INATIVO",IF(VLOOKUP(C140,Demandas!$A$5:$I$204,9,FALSE)="Cancelada","DEMANDA CANCELADA","VÁLIDA")))))</x:f>
      </x:c>
    </x:row>
    <x:row r="141">
      <x:c r="A141" s="13"/>
      <x:c r="B141" s="17"/>
      <x:c r="C141" s="13"/>
      <x:c r="D141" s="13"/>
      <x:c r="E141" s="13"/>
      <x:c r="F141" s="13"/>
      <x:c r="G141" s="13"/>
      <x:c r="H141" s="13"/>
      <x:c r="I141" s="13"/>
      <x:c r="J141" s="13" t="str">
        <x:f>IF(COUNTA(A141:I141)=0,"",IF(G141="Cancelada","CANCELADA",IF(OR(A141="",COUNTIF($A$5:$A$204,A141)&lt;&gt;1,NOT(ISNUMBER(B141)),B141&lt;=0,COUNTIF(Demandas!$A$5:$A$204,C141)&lt;&gt;1,COUNTIF(Equipe!$A$5:$A$104,D141)&lt;&gt;1,NOT(ISNUMBER(E141)),E141&lt;0,AND(F141&lt;&gt;"",OR(NOT(ISNUMBER(F141)),F141&lt;0)),COUNTIF(Listas!$C$4:$C$7,G141)&lt;&gt;1,COUNTIF(Listas!$D$4:$D$8,H141)&lt;&gt;1),"REVISAR DADOS",IF(VLOOKUP(D141,Equipe!$A$5:$M$104,13,FALSE)&lt;&gt;"SIM","INATIVO",IF(VLOOKUP(C141,Demandas!$A$5:$I$204,9,FALSE)="Cancelada","DEMANDA CANCELADA","VÁLIDA")))))</x:f>
      </x:c>
    </x:row>
    <x:row r="142">
      <x:c r="A142" s="13"/>
      <x:c r="B142" s="17"/>
      <x:c r="C142" s="13"/>
      <x:c r="D142" s="13"/>
      <x:c r="E142" s="13"/>
      <x:c r="F142" s="13"/>
      <x:c r="G142" s="13"/>
      <x:c r="H142" s="13"/>
      <x:c r="I142" s="13"/>
      <x:c r="J142" s="13" t="str">
        <x:f>IF(COUNTA(A142:I142)=0,"",IF(G142="Cancelada","CANCELADA",IF(OR(A142="",COUNTIF($A$5:$A$204,A142)&lt;&gt;1,NOT(ISNUMBER(B142)),B142&lt;=0,COUNTIF(Demandas!$A$5:$A$204,C142)&lt;&gt;1,COUNTIF(Equipe!$A$5:$A$104,D142)&lt;&gt;1,NOT(ISNUMBER(E142)),E142&lt;0,AND(F142&lt;&gt;"",OR(NOT(ISNUMBER(F142)),F142&lt;0)),COUNTIF(Listas!$C$4:$C$7,G142)&lt;&gt;1,COUNTIF(Listas!$D$4:$D$8,H142)&lt;&gt;1),"REVISAR DADOS",IF(VLOOKUP(D142,Equipe!$A$5:$M$104,13,FALSE)&lt;&gt;"SIM","INATIVO",IF(VLOOKUP(C142,Demandas!$A$5:$I$204,9,FALSE)="Cancelada","DEMANDA CANCELADA","VÁLIDA")))))</x:f>
      </x:c>
    </x:row>
    <x:row r="143">
      <x:c r="A143" s="13"/>
      <x:c r="B143" s="17"/>
      <x:c r="C143" s="13"/>
      <x:c r="D143" s="13"/>
      <x:c r="E143" s="13"/>
      <x:c r="F143" s="13"/>
      <x:c r="G143" s="13"/>
      <x:c r="H143" s="13"/>
      <x:c r="I143" s="13"/>
      <x:c r="J143" s="13" t="str">
        <x:f>IF(COUNTA(A143:I143)=0,"",IF(G143="Cancelada","CANCELADA",IF(OR(A143="",COUNTIF($A$5:$A$204,A143)&lt;&gt;1,NOT(ISNUMBER(B143)),B143&lt;=0,COUNTIF(Demandas!$A$5:$A$204,C143)&lt;&gt;1,COUNTIF(Equipe!$A$5:$A$104,D143)&lt;&gt;1,NOT(ISNUMBER(E143)),E143&lt;0,AND(F143&lt;&gt;"",OR(NOT(ISNUMBER(F143)),F143&lt;0)),COUNTIF(Listas!$C$4:$C$7,G143)&lt;&gt;1,COUNTIF(Listas!$D$4:$D$8,H143)&lt;&gt;1),"REVISAR DADOS",IF(VLOOKUP(D143,Equipe!$A$5:$M$104,13,FALSE)&lt;&gt;"SIM","INATIVO",IF(VLOOKUP(C143,Demandas!$A$5:$I$204,9,FALSE)="Cancelada","DEMANDA CANCELADA","VÁLIDA")))))</x:f>
      </x:c>
    </x:row>
    <x:row r="144">
      <x:c r="A144" s="13"/>
      <x:c r="B144" s="17"/>
      <x:c r="C144" s="13"/>
      <x:c r="D144" s="13"/>
      <x:c r="E144" s="13"/>
      <x:c r="F144" s="13"/>
      <x:c r="G144" s="13"/>
      <x:c r="H144" s="13"/>
      <x:c r="I144" s="13"/>
      <x:c r="J144" s="13" t="str">
        <x:f>IF(COUNTA(A144:I144)=0,"",IF(G144="Cancelada","CANCELADA",IF(OR(A144="",COUNTIF($A$5:$A$204,A144)&lt;&gt;1,NOT(ISNUMBER(B144)),B144&lt;=0,COUNTIF(Demandas!$A$5:$A$204,C144)&lt;&gt;1,COUNTIF(Equipe!$A$5:$A$104,D144)&lt;&gt;1,NOT(ISNUMBER(E144)),E144&lt;0,AND(F144&lt;&gt;"",OR(NOT(ISNUMBER(F144)),F144&lt;0)),COUNTIF(Listas!$C$4:$C$7,G144)&lt;&gt;1,COUNTIF(Listas!$D$4:$D$8,H144)&lt;&gt;1),"REVISAR DADOS",IF(VLOOKUP(D144,Equipe!$A$5:$M$104,13,FALSE)&lt;&gt;"SIM","INATIVO",IF(VLOOKUP(C144,Demandas!$A$5:$I$204,9,FALSE)="Cancelada","DEMANDA CANCELADA","VÁLIDA")))))</x:f>
      </x:c>
    </x:row>
    <x:row r="145">
      <x:c r="A145" s="13"/>
      <x:c r="B145" s="17"/>
      <x:c r="C145" s="13"/>
      <x:c r="D145" s="13"/>
      <x:c r="E145" s="13"/>
      <x:c r="F145" s="13"/>
      <x:c r="G145" s="13"/>
      <x:c r="H145" s="13"/>
      <x:c r="I145" s="13"/>
      <x:c r="J145" s="13" t="str">
        <x:f>IF(COUNTA(A145:I145)=0,"",IF(G145="Cancelada","CANCELADA",IF(OR(A145="",COUNTIF($A$5:$A$204,A145)&lt;&gt;1,NOT(ISNUMBER(B145)),B145&lt;=0,COUNTIF(Demandas!$A$5:$A$204,C145)&lt;&gt;1,COUNTIF(Equipe!$A$5:$A$104,D145)&lt;&gt;1,NOT(ISNUMBER(E145)),E145&lt;0,AND(F145&lt;&gt;"",OR(NOT(ISNUMBER(F145)),F145&lt;0)),COUNTIF(Listas!$C$4:$C$7,G145)&lt;&gt;1,COUNTIF(Listas!$D$4:$D$8,H145)&lt;&gt;1),"REVISAR DADOS",IF(VLOOKUP(D145,Equipe!$A$5:$M$104,13,FALSE)&lt;&gt;"SIM","INATIVO",IF(VLOOKUP(C145,Demandas!$A$5:$I$204,9,FALSE)="Cancelada","DEMANDA CANCELADA","VÁLIDA")))))</x:f>
      </x:c>
    </x:row>
    <x:row r="146">
      <x:c r="A146" s="13"/>
      <x:c r="B146" s="17"/>
      <x:c r="C146" s="13"/>
      <x:c r="D146" s="13"/>
      <x:c r="E146" s="13"/>
      <x:c r="F146" s="13"/>
      <x:c r="G146" s="13"/>
      <x:c r="H146" s="13"/>
      <x:c r="I146" s="13"/>
      <x:c r="J146" s="13" t="str">
        <x:f>IF(COUNTA(A146:I146)=0,"",IF(G146="Cancelada","CANCELADA",IF(OR(A146="",COUNTIF($A$5:$A$204,A146)&lt;&gt;1,NOT(ISNUMBER(B146)),B146&lt;=0,COUNTIF(Demandas!$A$5:$A$204,C146)&lt;&gt;1,COUNTIF(Equipe!$A$5:$A$104,D146)&lt;&gt;1,NOT(ISNUMBER(E146)),E146&lt;0,AND(F146&lt;&gt;"",OR(NOT(ISNUMBER(F146)),F146&lt;0)),COUNTIF(Listas!$C$4:$C$7,G146)&lt;&gt;1,COUNTIF(Listas!$D$4:$D$8,H146)&lt;&gt;1),"REVISAR DADOS",IF(VLOOKUP(D146,Equipe!$A$5:$M$104,13,FALSE)&lt;&gt;"SIM","INATIVO",IF(VLOOKUP(C146,Demandas!$A$5:$I$204,9,FALSE)="Cancelada","DEMANDA CANCELADA","VÁLIDA")))))</x:f>
      </x:c>
    </x:row>
    <x:row r="147">
      <x:c r="A147" s="13"/>
      <x:c r="B147" s="17"/>
      <x:c r="C147" s="13"/>
      <x:c r="D147" s="13"/>
      <x:c r="E147" s="13"/>
      <x:c r="F147" s="13"/>
      <x:c r="G147" s="13"/>
      <x:c r="H147" s="13"/>
      <x:c r="I147" s="13"/>
      <x:c r="J147" s="13" t="str">
        <x:f>IF(COUNTA(A147:I147)=0,"",IF(G147="Cancelada","CANCELADA",IF(OR(A147="",COUNTIF($A$5:$A$204,A147)&lt;&gt;1,NOT(ISNUMBER(B147)),B147&lt;=0,COUNTIF(Demandas!$A$5:$A$204,C147)&lt;&gt;1,COUNTIF(Equipe!$A$5:$A$104,D147)&lt;&gt;1,NOT(ISNUMBER(E147)),E147&lt;0,AND(F147&lt;&gt;"",OR(NOT(ISNUMBER(F147)),F147&lt;0)),COUNTIF(Listas!$C$4:$C$7,G147)&lt;&gt;1,COUNTIF(Listas!$D$4:$D$8,H147)&lt;&gt;1),"REVISAR DADOS",IF(VLOOKUP(D147,Equipe!$A$5:$M$104,13,FALSE)&lt;&gt;"SIM","INATIVO",IF(VLOOKUP(C147,Demandas!$A$5:$I$204,9,FALSE)="Cancelada","DEMANDA CANCELADA","VÁLIDA")))))</x:f>
      </x:c>
    </x:row>
    <x:row r="148">
      <x:c r="A148" s="13"/>
      <x:c r="B148" s="17"/>
      <x:c r="C148" s="13"/>
      <x:c r="D148" s="13"/>
      <x:c r="E148" s="13"/>
      <x:c r="F148" s="13"/>
      <x:c r="G148" s="13"/>
      <x:c r="H148" s="13"/>
      <x:c r="I148" s="13"/>
      <x:c r="J148" s="13" t="str">
        <x:f>IF(COUNTA(A148:I148)=0,"",IF(G148="Cancelada","CANCELADA",IF(OR(A148="",COUNTIF($A$5:$A$204,A148)&lt;&gt;1,NOT(ISNUMBER(B148)),B148&lt;=0,COUNTIF(Demandas!$A$5:$A$204,C148)&lt;&gt;1,COUNTIF(Equipe!$A$5:$A$104,D148)&lt;&gt;1,NOT(ISNUMBER(E148)),E148&lt;0,AND(F148&lt;&gt;"",OR(NOT(ISNUMBER(F148)),F148&lt;0)),COUNTIF(Listas!$C$4:$C$7,G148)&lt;&gt;1,COUNTIF(Listas!$D$4:$D$8,H148)&lt;&gt;1),"REVISAR DADOS",IF(VLOOKUP(D148,Equipe!$A$5:$M$104,13,FALSE)&lt;&gt;"SIM","INATIVO",IF(VLOOKUP(C148,Demandas!$A$5:$I$204,9,FALSE)="Cancelada","DEMANDA CANCELADA","VÁLIDA")))))</x:f>
      </x:c>
    </x:row>
    <x:row r="149">
      <x:c r="A149" s="13"/>
      <x:c r="B149" s="17"/>
      <x:c r="C149" s="13"/>
      <x:c r="D149" s="13"/>
      <x:c r="E149" s="13"/>
      <x:c r="F149" s="13"/>
      <x:c r="G149" s="13"/>
      <x:c r="H149" s="13"/>
      <x:c r="I149" s="13"/>
      <x:c r="J149" s="13" t="str">
        <x:f>IF(COUNTA(A149:I149)=0,"",IF(G149="Cancelada","CANCELADA",IF(OR(A149="",COUNTIF($A$5:$A$204,A149)&lt;&gt;1,NOT(ISNUMBER(B149)),B149&lt;=0,COUNTIF(Demandas!$A$5:$A$204,C149)&lt;&gt;1,COUNTIF(Equipe!$A$5:$A$104,D149)&lt;&gt;1,NOT(ISNUMBER(E149)),E149&lt;0,AND(F149&lt;&gt;"",OR(NOT(ISNUMBER(F149)),F149&lt;0)),COUNTIF(Listas!$C$4:$C$7,G149)&lt;&gt;1,COUNTIF(Listas!$D$4:$D$8,H149)&lt;&gt;1),"REVISAR DADOS",IF(VLOOKUP(D149,Equipe!$A$5:$M$104,13,FALSE)&lt;&gt;"SIM","INATIVO",IF(VLOOKUP(C149,Demandas!$A$5:$I$204,9,FALSE)="Cancelada","DEMANDA CANCELADA","VÁLIDA")))))</x:f>
      </x:c>
    </x:row>
    <x:row r="150">
      <x:c r="A150" s="13"/>
      <x:c r="B150" s="17"/>
      <x:c r="C150" s="13"/>
      <x:c r="D150" s="13"/>
      <x:c r="E150" s="13"/>
      <x:c r="F150" s="13"/>
      <x:c r="G150" s="13"/>
      <x:c r="H150" s="13"/>
      <x:c r="I150" s="13"/>
      <x:c r="J150" s="13" t="str">
        <x:f>IF(COUNTA(A150:I150)=0,"",IF(G150="Cancelada","CANCELADA",IF(OR(A150="",COUNTIF($A$5:$A$204,A150)&lt;&gt;1,NOT(ISNUMBER(B150)),B150&lt;=0,COUNTIF(Demandas!$A$5:$A$204,C150)&lt;&gt;1,COUNTIF(Equipe!$A$5:$A$104,D150)&lt;&gt;1,NOT(ISNUMBER(E150)),E150&lt;0,AND(F150&lt;&gt;"",OR(NOT(ISNUMBER(F150)),F150&lt;0)),COUNTIF(Listas!$C$4:$C$7,G150)&lt;&gt;1,COUNTIF(Listas!$D$4:$D$8,H150)&lt;&gt;1),"REVISAR DADOS",IF(VLOOKUP(D150,Equipe!$A$5:$M$104,13,FALSE)&lt;&gt;"SIM","INATIVO",IF(VLOOKUP(C150,Demandas!$A$5:$I$204,9,FALSE)="Cancelada","DEMANDA CANCELADA","VÁLIDA")))))</x:f>
      </x:c>
    </x:row>
    <x:row r="151">
      <x:c r="A151" s="13"/>
      <x:c r="B151" s="17"/>
      <x:c r="C151" s="13"/>
      <x:c r="D151" s="13"/>
      <x:c r="E151" s="13"/>
      <x:c r="F151" s="13"/>
      <x:c r="G151" s="13"/>
      <x:c r="H151" s="13"/>
      <x:c r="I151" s="13"/>
      <x:c r="J151" s="13" t="str">
        <x:f>IF(COUNTA(A151:I151)=0,"",IF(G151="Cancelada","CANCELADA",IF(OR(A151="",COUNTIF($A$5:$A$204,A151)&lt;&gt;1,NOT(ISNUMBER(B151)),B151&lt;=0,COUNTIF(Demandas!$A$5:$A$204,C151)&lt;&gt;1,COUNTIF(Equipe!$A$5:$A$104,D151)&lt;&gt;1,NOT(ISNUMBER(E151)),E151&lt;0,AND(F151&lt;&gt;"",OR(NOT(ISNUMBER(F151)),F151&lt;0)),COUNTIF(Listas!$C$4:$C$7,G151)&lt;&gt;1,COUNTIF(Listas!$D$4:$D$8,H151)&lt;&gt;1),"REVISAR DADOS",IF(VLOOKUP(D151,Equipe!$A$5:$M$104,13,FALSE)&lt;&gt;"SIM","INATIVO",IF(VLOOKUP(C151,Demandas!$A$5:$I$204,9,FALSE)="Cancelada","DEMANDA CANCELADA","VÁLIDA")))))</x:f>
      </x:c>
    </x:row>
    <x:row r="152">
      <x:c r="A152" s="13"/>
      <x:c r="B152" s="17"/>
      <x:c r="C152" s="13"/>
      <x:c r="D152" s="13"/>
      <x:c r="E152" s="13"/>
      <x:c r="F152" s="13"/>
      <x:c r="G152" s="13"/>
      <x:c r="H152" s="13"/>
      <x:c r="I152" s="13"/>
      <x:c r="J152" s="13" t="str">
        <x:f>IF(COUNTA(A152:I152)=0,"",IF(G152="Cancelada","CANCELADA",IF(OR(A152="",COUNTIF($A$5:$A$204,A152)&lt;&gt;1,NOT(ISNUMBER(B152)),B152&lt;=0,COUNTIF(Demandas!$A$5:$A$204,C152)&lt;&gt;1,COUNTIF(Equipe!$A$5:$A$104,D152)&lt;&gt;1,NOT(ISNUMBER(E152)),E152&lt;0,AND(F152&lt;&gt;"",OR(NOT(ISNUMBER(F152)),F152&lt;0)),COUNTIF(Listas!$C$4:$C$7,G152)&lt;&gt;1,COUNTIF(Listas!$D$4:$D$8,H152)&lt;&gt;1),"REVISAR DADOS",IF(VLOOKUP(D152,Equipe!$A$5:$M$104,13,FALSE)&lt;&gt;"SIM","INATIVO",IF(VLOOKUP(C152,Demandas!$A$5:$I$204,9,FALSE)="Cancelada","DEMANDA CANCELADA","VÁLIDA")))))</x:f>
      </x:c>
    </x:row>
    <x:row r="153">
      <x:c r="A153" s="13"/>
      <x:c r="B153" s="17"/>
      <x:c r="C153" s="13"/>
      <x:c r="D153" s="13"/>
      <x:c r="E153" s="13"/>
      <x:c r="F153" s="13"/>
      <x:c r="G153" s="13"/>
      <x:c r="H153" s="13"/>
      <x:c r="I153" s="13"/>
      <x:c r="J153" s="13" t="str">
        <x:f>IF(COUNTA(A153:I153)=0,"",IF(G153="Cancelada","CANCELADA",IF(OR(A153="",COUNTIF($A$5:$A$204,A153)&lt;&gt;1,NOT(ISNUMBER(B153)),B153&lt;=0,COUNTIF(Demandas!$A$5:$A$204,C153)&lt;&gt;1,COUNTIF(Equipe!$A$5:$A$104,D153)&lt;&gt;1,NOT(ISNUMBER(E153)),E153&lt;0,AND(F153&lt;&gt;"",OR(NOT(ISNUMBER(F153)),F153&lt;0)),COUNTIF(Listas!$C$4:$C$7,G153)&lt;&gt;1,COUNTIF(Listas!$D$4:$D$8,H153)&lt;&gt;1),"REVISAR DADOS",IF(VLOOKUP(D153,Equipe!$A$5:$M$104,13,FALSE)&lt;&gt;"SIM","INATIVO",IF(VLOOKUP(C153,Demandas!$A$5:$I$204,9,FALSE)="Cancelada","DEMANDA CANCELADA","VÁLIDA")))))</x:f>
      </x:c>
    </x:row>
    <x:row r="154">
      <x:c r="A154" s="13"/>
      <x:c r="B154" s="17"/>
      <x:c r="C154" s="13"/>
      <x:c r="D154" s="13"/>
      <x:c r="E154" s="13"/>
      <x:c r="F154" s="13"/>
      <x:c r="G154" s="13"/>
      <x:c r="H154" s="13"/>
      <x:c r="I154" s="13"/>
      <x:c r="J154" s="13" t="str">
        <x:f>IF(COUNTA(A154:I154)=0,"",IF(G154="Cancelada","CANCELADA",IF(OR(A154="",COUNTIF($A$5:$A$204,A154)&lt;&gt;1,NOT(ISNUMBER(B154)),B154&lt;=0,COUNTIF(Demandas!$A$5:$A$204,C154)&lt;&gt;1,COUNTIF(Equipe!$A$5:$A$104,D154)&lt;&gt;1,NOT(ISNUMBER(E154)),E154&lt;0,AND(F154&lt;&gt;"",OR(NOT(ISNUMBER(F154)),F154&lt;0)),COUNTIF(Listas!$C$4:$C$7,G154)&lt;&gt;1,COUNTIF(Listas!$D$4:$D$8,H154)&lt;&gt;1),"REVISAR DADOS",IF(VLOOKUP(D154,Equipe!$A$5:$M$104,13,FALSE)&lt;&gt;"SIM","INATIVO",IF(VLOOKUP(C154,Demandas!$A$5:$I$204,9,FALSE)="Cancelada","DEMANDA CANCELADA","VÁLIDA")))))</x:f>
      </x:c>
    </x:row>
    <x:row r="155">
      <x:c r="A155" s="13"/>
      <x:c r="B155" s="17"/>
      <x:c r="C155" s="13"/>
      <x:c r="D155" s="13"/>
      <x:c r="E155" s="13"/>
      <x:c r="F155" s="13"/>
      <x:c r="G155" s="13"/>
      <x:c r="H155" s="13"/>
      <x:c r="I155" s="13"/>
      <x:c r="J155" s="13" t="str">
        <x:f>IF(COUNTA(A155:I155)=0,"",IF(G155="Cancelada","CANCELADA",IF(OR(A155="",COUNTIF($A$5:$A$204,A155)&lt;&gt;1,NOT(ISNUMBER(B155)),B155&lt;=0,COUNTIF(Demandas!$A$5:$A$204,C155)&lt;&gt;1,COUNTIF(Equipe!$A$5:$A$104,D155)&lt;&gt;1,NOT(ISNUMBER(E155)),E155&lt;0,AND(F155&lt;&gt;"",OR(NOT(ISNUMBER(F155)),F155&lt;0)),COUNTIF(Listas!$C$4:$C$7,G155)&lt;&gt;1,COUNTIF(Listas!$D$4:$D$8,H155)&lt;&gt;1),"REVISAR DADOS",IF(VLOOKUP(D155,Equipe!$A$5:$M$104,13,FALSE)&lt;&gt;"SIM","INATIVO",IF(VLOOKUP(C155,Demandas!$A$5:$I$204,9,FALSE)="Cancelada","DEMANDA CANCELADA","VÁLIDA")))))</x:f>
      </x:c>
    </x:row>
    <x:row r="156">
      <x:c r="A156" s="13"/>
      <x:c r="B156" s="17"/>
      <x:c r="C156" s="13"/>
      <x:c r="D156" s="13"/>
      <x:c r="E156" s="13"/>
      <x:c r="F156" s="13"/>
      <x:c r="G156" s="13"/>
      <x:c r="H156" s="13"/>
      <x:c r="I156" s="13"/>
      <x:c r="J156" s="13" t="str">
        <x:f>IF(COUNTA(A156:I156)=0,"",IF(G156="Cancelada","CANCELADA",IF(OR(A156="",COUNTIF($A$5:$A$204,A156)&lt;&gt;1,NOT(ISNUMBER(B156)),B156&lt;=0,COUNTIF(Demandas!$A$5:$A$204,C156)&lt;&gt;1,COUNTIF(Equipe!$A$5:$A$104,D156)&lt;&gt;1,NOT(ISNUMBER(E156)),E156&lt;0,AND(F156&lt;&gt;"",OR(NOT(ISNUMBER(F156)),F156&lt;0)),COUNTIF(Listas!$C$4:$C$7,G156)&lt;&gt;1,COUNTIF(Listas!$D$4:$D$8,H156)&lt;&gt;1),"REVISAR DADOS",IF(VLOOKUP(D156,Equipe!$A$5:$M$104,13,FALSE)&lt;&gt;"SIM","INATIVO",IF(VLOOKUP(C156,Demandas!$A$5:$I$204,9,FALSE)="Cancelada","DEMANDA CANCELADA","VÁLIDA")))))</x:f>
      </x:c>
    </x:row>
    <x:row r="157">
      <x:c r="A157" s="13"/>
      <x:c r="B157" s="17"/>
      <x:c r="C157" s="13"/>
      <x:c r="D157" s="13"/>
      <x:c r="E157" s="13"/>
      <x:c r="F157" s="13"/>
      <x:c r="G157" s="13"/>
      <x:c r="H157" s="13"/>
      <x:c r="I157" s="13"/>
      <x:c r="J157" s="13" t="str">
        <x:f>IF(COUNTA(A157:I157)=0,"",IF(G157="Cancelada","CANCELADA",IF(OR(A157="",COUNTIF($A$5:$A$204,A157)&lt;&gt;1,NOT(ISNUMBER(B157)),B157&lt;=0,COUNTIF(Demandas!$A$5:$A$204,C157)&lt;&gt;1,COUNTIF(Equipe!$A$5:$A$104,D157)&lt;&gt;1,NOT(ISNUMBER(E157)),E157&lt;0,AND(F157&lt;&gt;"",OR(NOT(ISNUMBER(F157)),F157&lt;0)),COUNTIF(Listas!$C$4:$C$7,G157)&lt;&gt;1,COUNTIF(Listas!$D$4:$D$8,H157)&lt;&gt;1),"REVISAR DADOS",IF(VLOOKUP(D157,Equipe!$A$5:$M$104,13,FALSE)&lt;&gt;"SIM","INATIVO",IF(VLOOKUP(C157,Demandas!$A$5:$I$204,9,FALSE)="Cancelada","DEMANDA CANCELADA","VÁLIDA")))))</x:f>
      </x:c>
    </x:row>
    <x:row r="158">
      <x:c r="A158" s="13"/>
      <x:c r="B158" s="17"/>
      <x:c r="C158" s="13"/>
      <x:c r="D158" s="13"/>
      <x:c r="E158" s="13"/>
      <x:c r="F158" s="13"/>
      <x:c r="G158" s="13"/>
      <x:c r="H158" s="13"/>
      <x:c r="I158" s="13"/>
      <x:c r="J158" s="13" t="str">
        <x:f>IF(COUNTA(A158:I158)=0,"",IF(G158="Cancelada","CANCELADA",IF(OR(A158="",COUNTIF($A$5:$A$204,A158)&lt;&gt;1,NOT(ISNUMBER(B158)),B158&lt;=0,COUNTIF(Demandas!$A$5:$A$204,C158)&lt;&gt;1,COUNTIF(Equipe!$A$5:$A$104,D158)&lt;&gt;1,NOT(ISNUMBER(E158)),E158&lt;0,AND(F158&lt;&gt;"",OR(NOT(ISNUMBER(F158)),F158&lt;0)),COUNTIF(Listas!$C$4:$C$7,G158)&lt;&gt;1,COUNTIF(Listas!$D$4:$D$8,H158)&lt;&gt;1),"REVISAR DADOS",IF(VLOOKUP(D158,Equipe!$A$5:$M$104,13,FALSE)&lt;&gt;"SIM","INATIVO",IF(VLOOKUP(C158,Demandas!$A$5:$I$204,9,FALSE)="Cancelada","DEMANDA CANCELADA","VÁLIDA")))))</x:f>
      </x:c>
    </x:row>
    <x:row r="159">
      <x:c r="A159" s="13"/>
      <x:c r="B159" s="17"/>
      <x:c r="C159" s="13"/>
      <x:c r="D159" s="13"/>
      <x:c r="E159" s="13"/>
      <x:c r="F159" s="13"/>
      <x:c r="G159" s="13"/>
      <x:c r="H159" s="13"/>
      <x:c r="I159" s="13"/>
      <x:c r="J159" s="13" t="str">
        <x:f>IF(COUNTA(A159:I159)=0,"",IF(G159="Cancelada","CANCELADA",IF(OR(A159="",COUNTIF($A$5:$A$204,A159)&lt;&gt;1,NOT(ISNUMBER(B159)),B159&lt;=0,COUNTIF(Demandas!$A$5:$A$204,C159)&lt;&gt;1,COUNTIF(Equipe!$A$5:$A$104,D159)&lt;&gt;1,NOT(ISNUMBER(E159)),E159&lt;0,AND(F159&lt;&gt;"",OR(NOT(ISNUMBER(F159)),F159&lt;0)),COUNTIF(Listas!$C$4:$C$7,G159)&lt;&gt;1,COUNTIF(Listas!$D$4:$D$8,H159)&lt;&gt;1),"REVISAR DADOS",IF(VLOOKUP(D159,Equipe!$A$5:$M$104,13,FALSE)&lt;&gt;"SIM","INATIVO",IF(VLOOKUP(C159,Demandas!$A$5:$I$204,9,FALSE)="Cancelada","DEMANDA CANCELADA","VÁLIDA")))))</x:f>
      </x:c>
    </x:row>
    <x:row r="160">
      <x:c r="A160" s="13"/>
      <x:c r="B160" s="17"/>
      <x:c r="C160" s="13"/>
      <x:c r="D160" s="13"/>
      <x:c r="E160" s="13"/>
      <x:c r="F160" s="13"/>
      <x:c r="G160" s="13"/>
      <x:c r="H160" s="13"/>
      <x:c r="I160" s="13"/>
      <x:c r="J160" s="13" t="str">
        <x:f>IF(COUNTA(A160:I160)=0,"",IF(G160="Cancelada","CANCELADA",IF(OR(A160="",COUNTIF($A$5:$A$204,A160)&lt;&gt;1,NOT(ISNUMBER(B160)),B160&lt;=0,COUNTIF(Demandas!$A$5:$A$204,C160)&lt;&gt;1,COUNTIF(Equipe!$A$5:$A$104,D160)&lt;&gt;1,NOT(ISNUMBER(E160)),E160&lt;0,AND(F160&lt;&gt;"",OR(NOT(ISNUMBER(F160)),F160&lt;0)),COUNTIF(Listas!$C$4:$C$7,G160)&lt;&gt;1,COUNTIF(Listas!$D$4:$D$8,H160)&lt;&gt;1),"REVISAR DADOS",IF(VLOOKUP(D160,Equipe!$A$5:$M$104,13,FALSE)&lt;&gt;"SIM","INATIVO",IF(VLOOKUP(C160,Demandas!$A$5:$I$204,9,FALSE)="Cancelada","DEMANDA CANCELADA","VÁLIDA")))))</x:f>
      </x:c>
    </x:row>
    <x:row r="161">
      <x:c r="A161" s="13"/>
      <x:c r="B161" s="17"/>
      <x:c r="C161" s="13"/>
      <x:c r="D161" s="13"/>
      <x:c r="E161" s="13"/>
      <x:c r="F161" s="13"/>
      <x:c r="G161" s="13"/>
      <x:c r="H161" s="13"/>
      <x:c r="I161" s="13"/>
      <x:c r="J161" s="13" t="str">
        <x:f>IF(COUNTA(A161:I161)=0,"",IF(G161="Cancelada","CANCELADA",IF(OR(A161="",COUNTIF($A$5:$A$204,A161)&lt;&gt;1,NOT(ISNUMBER(B161)),B161&lt;=0,COUNTIF(Demandas!$A$5:$A$204,C161)&lt;&gt;1,COUNTIF(Equipe!$A$5:$A$104,D161)&lt;&gt;1,NOT(ISNUMBER(E161)),E161&lt;0,AND(F161&lt;&gt;"",OR(NOT(ISNUMBER(F161)),F161&lt;0)),COUNTIF(Listas!$C$4:$C$7,G161)&lt;&gt;1,COUNTIF(Listas!$D$4:$D$8,H161)&lt;&gt;1),"REVISAR DADOS",IF(VLOOKUP(D161,Equipe!$A$5:$M$104,13,FALSE)&lt;&gt;"SIM","INATIVO",IF(VLOOKUP(C161,Demandas!$A$5:$I$204,9,FALSE)="Cancelada","DEMANDA CANCELADA","VÁLIDA")))))</x:f>
      </x:c>
    </x:row>
    <x:row r="162">
      <x:c r="A162" s="13"/>
      <x:c r="B162" s="17"/>
      <x:c r="C162" s="13"/>
      <x:c r="D162" s="13"/>
      <x:c r="E162" s="13"/>
      <x:c r="F162" s="13"/>
      <x:c r="G162" s="13"/>
      <x:c r="H162" s="13"/>
      <x:c r="I162" s="13"/>
      <x:c r="J162" s="13" t="str">
        <x:f>IF(COUNTA(A162:I162)=0,"",IF(G162="Cancelada","CANCELADA",IF(OR(A162="",COUNTIF($A$5:$A$204,A162)&lt;&gt;1,NOT(ISNUMBER(B162)),B162&lt;=0,COUNTIF(Demandas!$A$5:$A$204,C162)&lt;&gt;1,COUNTIF(Equipe!$A$5:$A$104,D162)&lt;&gt;1,NOT(ISNUMBER(E162)),E162&lt;0,AND(F162&lt;&gt;"",OR(NOT(ISNUMBER(F162)),F162&lt;0)),COUNTIF(Listas!$C$4:$C$7,G162)&lt;&gt;1,COUNTIF(Listas!$D$4:$D$8,H162)&lt;&gt;1),"REVISAR DADOS",IF(VLOOKUP(D162,Equipe!$A$5:$M$104,13,FALSE)&lt;&gt;"SIM","INATIVO",IF(VLOOKUP(C162,Demandas!$A$5:$I$204,9,FALSE)="Cancelada","DEMANDA CANCELADA","VÁLIDA")))))</x:f>
      </x:c>
    </x:row>
    <x:row r="163">
      <x:c r="A163" s="13"/>
      <x:c r="B163" s="17"/>
      <x:c r="C163" s="13"/>
      <x:c r="D163" s="13"/>
      <x:c r="E163" s="13"/>
      <x:c r="F163" s="13"/>
      <x:c r="G163" s="13"/>
      <x:c r="H163" s="13"/>
      <x:c r="I163" s="13"/>
      <x:c r="J163" s="13" t="str">
        <x:f>IF(COUNTA(A163:I163)=0,"",IF(G163="Cancelada","CANCELADA",IF(OR(A163="",COUNTIF($A$5:$A$204,A163)&lt;&gt;1,NOT(ISNUMBER(B163)),B163&lt;=0,COUNTIF(Demandas!$A$5:$A$204,C163)&lt;&gt;1,COUNTIF(Equipe!$A$5:$A$104,D163)&lt;&gt;1,NOT(ISNUMBER(E163)),E163&lt;0,AND(F163&lt;&gt;"",OR(NOT(ISNUMBER(F163)),F163&lt;0)),COUNTIF(Listas!$C$4:$C$7,G163)&lt;&gt;1,COUNTIF(Listas!$D$4:$D$8,H163)&lt;&gt;1),"REVISAR DADOS",IF(VLOOKUP(D163,Equipe!$A$5:$M$104,13,FALSE)&lt;&gt;"SIM","INATIVO",IF(VLOOKUP(C163,Demandas!$A$5:$I$204,9,FALSE)="Cancelada","DEMANDA CANCELADA","VÁLIDA")))))</x:f>
      </x:c>
    </x:row>
    <x:row r="164">
      <x:c r="A164" s="13"/>
      <x:c r="B164" s="17"/>
      <x:c r="C164" s="13"/>
      <x:c r="D164" s="13"/>
      <x:c r="E164" s="13"/>
      <x:c r="F164" s="13"/>
      <x:c r="G164" s="13"/>
      <x:c r="H164" s="13"/>
      <x:c r="I164" s="13"/>
      <x:c r="J164" s="13" t="str">
        <x:f>IF(COUNTA(A164:I164)=0,"",IF(G164="Cancelada","CANCELADA",IF(OR(A164="",COUNTIF($A$5:$A$204,A164)&lt;&gt;1,NOT(ISNUMBER(B164)),B164&lt;=0,COUNTIF(Demandas!$A$5:$A$204,C164)&lt;&gt;1,COUNTIF(Equipe!$A$5:$A$104,D164)&lt;&gt;1,NOT(ISNUMBER(E164)),E164&lt;0,AND(F164&lt;&gt;"",OR(NOT(ISNUMBER(F164)),F164&lt;0)),COUNTIF(Listas!$C$4:$C$7,G164)&lt;&gt;1,COUNTIF(Listas!$D$4:$D$8,H164)&lt;&gt;1),"REVISAR DADOS",IF(VLOOKUP(D164,Equipe!$A$5:$M$104,13,FALSE)&lt;&gt;"SIM","INATIVO",IF(VLOOKUP(C164,Demandas!$A$5:$I$204,9,FALSE)="Cancelada","DEMANDA CANCELADA","VÁLIDA")))))</x:f>
      </x:c>
    </x:row>
    <x:row r="165">
      <x:c r="A165" s="13"/>
      <x:c r="B165" s="17"/>
      <x:c r="C165" s="13"/>
      <x:c r="D165" s="13"/>
      <x:c r="E165" s="13"/>
      <x:c r="F165" s="13"/>
      <x:c r="G165" s="13"/>
      <x:c r="H165" s="13"/>
      <x:c r="I165" s="13"/>
      <x:c r="J165" s="13" t="str">
        <x:f>IF(COUNTA(A165:I165)=0,"",IF(G165="Cancelada","CANCELADA",IF(OR(A165="",COUNTIF($A$5:$A$204,A165)&lt;&gt;1,NOT(ISNUMBER(B165)),B165&lt;=0,COUNTIF(Demandas!$A$5:$A$204,C165)&lt;&gt;1,COUNTIF(Equipe!$A$5:$A$104,D165)&lt;&gt;1,NOT(ISNUMBER(E165)),E165&lt;0,AND(F165&lt;&gt;"",OR(NOT(ISNUMBER(F165)),F165&lt;0)),COUNTIF(Listas!$C$4:$C$7,G165)&lt;&gt;1,COUNTIF(Listas!$D$4:$D$8,H165)&lt;&gt;1),"REVISAR DADOS",IF(VLOOKUP(D165,Equipe!$A$5:$M$104,13,FALSE)&lt;&gt;"SIM","INATIVO",IF(VLOOKUP(C165,Demandas!$A$5:$I$204,9,FALSE)="Cancelada","DEMANDA CANCELADA","VÁLIDA")))))</x:f>
      </x:c>
    </x:row>
    <x:row r="166">
      <x:c r="A166" s="13"/>
      <x:c r="B166" s="17"/>
      <x:c r="C166" s="13"/>
      <x:c r="D166" s="13"/>
      <x:c r="E166" s="13"/>
      <x:c r="F166" s="13"/>
      <x:c r="G166" s="13"/>
      <x:c r="H166" s="13"/>
      <x:c r="I166" s="13"/>
      <x:c r="J166" s="13" t="str">
        <x:f>IF(COUNTA(A166:I166)=0,"",IF(G166="Cancelada","CANCELADA",IF(OR(A166="",COUNTIF($A$5:$A$204,A166)&lt;&gt;1,NOT(ISNUMBER(B166)),B166&lt;=0,COUNTIF(Demandas!$A$5:$A$204,C166)&lt;&gt;1,COUNTIF(Equipe!$A$5:$A$104,D166)&lt;&gt;1,NOT(ISNUMBER(E166)),E166&lt;0,AND(F166&lt;&gt;"",OR(NOT(ISNUMBER(F166)),F166&lt;0)),COUNTIF(Listas!$C$4:$C$7,G166)&lt;&gt;1,COUNTIF(Listas!$D$4:$D$8,H166)&lt;&gt;1),"REVISAR DADOS",IF(VLOOKUP(D166,Equipe!$A$5:$M$104,13,FALSE)&lt;&gt;"SIM","INATIVO",IF(VLOOKUP(C166,Demandas!$A$5:$I$204,9,FALSE)="Cancelada","DEMANDA CANCELADA","VÁLIDA")))))</x:f>
      </x:c>
    </x:row>
    <x:row r="167">
      <x:c r="A167" s="13"/>
      <x:c r="B167" s="17"/>
      <x:c r="C167" s="13"/>
      <x:c r="D167" s="13"/>
      <x:c r="E167" s="13"/>
      <x:c r="F167" s="13"/>
      <x:c r="G167" s="13"/>
      <x:c r="H167" s="13"/>
      <x:c r="I167" s="13"/>
      <x:c r="J167" s="13" t="str">
        <x:f>IF(COUNTA(A167:I167)=0,"",IF(G167="Cancelada","CANCELADA",IF(OR(A167="",COUNTIF($A$5:$A$204,A167)&lt;&gt;1,NOT(ISNUMBER(B167)),B167&lt;=0,COUNTIF(Demandas!$A$5:$A$204,C167)&lt;&gt;1,COUNTIF(Equipe!$A$5:$A$104,D167)&lt;&gt;1,NOT(ISNUMBER(E167)),E167&lt;0,AND(F167&lt;&gt;"",OR(NOT(ISNUMBER(F167)),F167&lt;0)),COUNTIF(Listas!$C$4:$C$7,G167)&lt;&gt;1,COUNTIF(Listas!$D$4:$D$8,H167)&lt;&gt;1),"REVISAR DADOS",IF(VLOOKUP(D167,Equipe!$A$5:$M$104,13,FALSE)&lt;&gt;"SIM","INATIVO",IF(VLOOKUP(C167,Demandas!$A$5:$I$204,9,FALSE)="Cancelada","DEMANDA CANCELADA","VÁLIDA")))))</x:f>
      </x:c>
    </x:row>
    <x:row r="168">
      <x:c r="A168" s="13"/>
      <x:c r="B168" s="17"/>
      <x:c r="C168" s="13"/>
      <x:c r="D168" s="13"/>
      <x:c r="E168" s="13"/>
      <x:c r="F168" s="13"/>
      <x:c r="G168" s="13"/>
      <x:c r="H168" s="13"/>
      <x:c r="I168" s="13"/>
      <x:c r="J168" s="13" t="str">
        <x:f>IF(COUNTA(A168:I168)=0,"",IF(G168="Cancelada","CANCELADA",IF(OR(A168="",COUNTIF($A$5:$A$204,A168)&lt;&gt;1,NOT(ISNUMBER(B168)),B168&lt;=0,COUNTIF(Demandas!$A$5:$A$204,C168)&lt;&gt;1,COUNTIF(Equipe!$A$5:$A$104,D168)&lt;&gt;1,NOT(ISNUMBER(E168)),E168&lt;0,AND(F168&lt;&gt;"",OR(NOT(ISNUMBER(F168)),F168&lt;0)),COUNTIF(Listas!$C$4:$C$7,G168)&lt;&gt;1,COUNTIF(Listas!$D$4:$D$8,H168)&lt;&gt;1),"REVISAR DADOS",IF(VLOOKUP(D168,Equipe!$A$5:$M$104,13,FALSE)&lt;&gt;"SIM","INATIVO",IF(VLOOKUP(C168,Demandas!$A$5:$I$204,9,FALSE)="Cancelada","DEMANDA CANCELADA","VÁLIDA")))))</x:f>
      </x:c>
    </x:row>
    <x:row r="169">
      <x:c r="A169" s="13"/>
      <x:c r="B169" s="17"/>
      <x:c r="C169" s="13"/>
      <x:c r="D169" s="13"/>
      <x:c r="E169" s="13"/>
      <x:c r="F169" s="13"/>
      <x:c r="G169" s="13"/>
      <x:c r="H169" s="13"/>
      <x:c r="I169" s="13"/>
      <x:c r="J169" s="13" t="str">
        <x:f>IF(COUNTA(A169:I169)=0,"",IF(G169="Cancelada","CANCELADA",IF(OR(A169="",COUNTIF($A$5:$A$204,A169)&lt;&gt;1,NOT(ISNUMBER(B169)),B169&lt;=0,COUNTIF(Demandas!$A$5:$A$204,C169)&lt;&gt;1,COUNTIF(Equipe!$A$5:$A$104,D169)&lt;&gt;1,NOT(ISNUMBER(E169)),E169&lt;0,AND(F169&lt;&gt;"",OR(NOT(ISNUMBER(F169)),F169&lt;0)),COUNTIF(Listas!$C$4:$C$7,G169)&lt;&gt;1,COUNTIF(Listas!$D$4:$D$8,H169)&lt;&gt;1),"REVISAR DADOS",IF(VLOOKUP(D169,Equipe!$A$5:$M$104,13,FALSE)&lt;&gt;"SIM","INATIVO",IF(VLOOKUP(C169,Demandas!$A$5:$I$204,9,FALSE)="Cancelada","DEMANDA CANCELADA","VÁLIDA")))))</x:f>
      </x:c>
    </x:row>
    <x:row r="170">
      <x:c r="A170" s="13"/>
      <x:c r="B170" s="17"/>
      <x:c r="C170" s="13"/>
      <x:c r="D170" s="13"/>
      <x:c r="E170" s="13"/>
      <x:c r="F170" s="13"/>
      <x:c r="G170" s="13"/>
      <x:c r="H170" s="13"/>
      <x:c r="I170" s="13"/>
      <x:c r="J170" s="13" t="str">
        <x:f>IF(COUNTA(A170:I170)=0,"",IF(G170="Cancelada","CANCELADA",IF(OR(A170="",COUNTIF($A$5:$A$204,A170)&lt;&gt;1,NOT(ISNUMBER(B170)),B170&lt;=0,COUNTIF(Demandas!$A$5:$A$204,C170)&lt;&gt;1,COUNTIF(Equipe!$A$5:$A$104,D170)&lt;&gt;1,NOT(ISNUMBER(E170)),E170&lt;0,AND(F170&lt;&gt;"",OR(NOT(ISNUMBER(F170)),F170&lt;0)),COUNTIF(Listas!$C$4:$C$7,G170)&lt;&gt;1,COUNTIF(Listas!$D$4:$D$8,H170)&lt;&gt;1),"REVISAR DADOS",IF(VLOOKUP(D170,Equipe!$A$5:$M$104,13,FALSE)&lt;&gt;"SIM","INATIVO",IF(VLOOKUP(C170,Demandas!$A$5:$I$204,9,FALSE)="Cancelada","DEMANDA CANCELADA","VÁLIDA")))))</x:f>
      </x:c>
    </x:row>
    <x:row r="171">
      <x:c r="A171" s="13"/>
      <x:c r="B171" s="17"/>
      <x:c r="C171" s="13"/>
      <x:c r="D171" s="13"/>
      <x:c r="E171" s="13"/>
      <x:c r="F171" s="13"/>
      <x:c r="G171" s="13"/>
      <x:c r="H171" s="13"/>
      <x:c r="I171" s="13"/>
      <x:c r="J171" s="13" t="str">
        <x:f>IF(COUNTA(A171:I171)=0,"",IF(G171="Cancelada","CANCELADA",IF(OR(A171="",COUNTIF($A$5:$A$204,A171)&lt;&gt;1,NOT(ISNUMBER(B171)),B171&lt;=0,COUNTIF(Demandas!$A$5:$A$204,C171)&lt;&gt;1,COUNTIF(Equipe!$A$5:$A$104,D171)&lt;&gt;1,NOT(ISNUMBER(E171)),E171&lt;0,AND(F171&lt;&gt;"",OR(NOT(ISNUMBER(F171)),F171&lt;0)),COUNTIF(Listas!$C$4:$C$7,G171)&lt;&gt;1,COUNTIF(Listas!$D$4:$D$8,H171)&lt;&gt;1),"REVISAR DADOS",IF(VLOOKUP(D171,Equipe!$A$5:$M$104,13,FALSE)&lt;&gt;"SIM","INATIVO",IF(VLOOKUP(C171,Demandas!$A$5:$I$204,9,FALSE)="Cancelada","DEMANDA CANCELADA","VÁLIDA")))))</x:f>
      </x:c>
    </x:row>
    <x:row r="172">
      <x:c r="A172" s="13"/>
      <x:c r="B172" s="17"/>
      <x:c r="C172" s="13"/>
      <x:c r="D172" s="13"/>
      <x:c r="E172" s="13"/>
      <x:c r="F172" s="13"/>
      <x:c r="G172" s="13"/>
      <x:c r="H172" s="13"/>
      <x:c r="I172" s="13"/>
      <x:c r="J172" s="13" t="str">
        <x:f>IF(COUNTA(A172:I172)=0,"",IF(G172="Cancelada","CANCELADA",IF(OR(A172="",COUNTIF($A$5:$A$204,A172)&lt;&gt;1,NOT(ISNUMBER(B172)),B172&lt;=0,COUNTIF(Demandas!$A$5:$A$204,C172)&lt;&gt;1,COUNTIF(Equipe!$A$5:$A$104,D172)&lt;&gt;1,NOT(ISNUMBER(E172)),E172&lt;0,AND(F172&lt;&gt;"",OR(NOT(ISNUMBER(F172)),F172&lt;0)),COUNTIF(Listas!$C$4:$C$7,G172)&lt;&gt;1,COUNTIF(Listas!$D$4:$D$8,H172)&lt;&gt;1),"REVISAR DADOS",IF(VLOOKUP(D172,Equipe!$A$5:$M$104,13,FALSE)&lt;&gt;"SIM","INATIVO",IF(VLOOKUP(C172,Demandas!$A$5:$I$204,9,FALSE)="Cancelada","DEMANDA CANCELADA","VÁLIDA")))))</x:f>
      </x:c>
    </x:row>
    <x:row r="173">
      <x:c r="A173" s="13"/>
      <x:c r="B173" s="17"/>
      <x:c r="C173" s="13"/>
      <x:c r="D173" s="13"/>
      <x:c r="E173" s="13"/>
      <x:c r="F173" s="13"/>
      <x:c r="G173" s="13"/>
      <x:c r="H173" s="13"/>
      <x:c r="I173" s="13"/>
      <x:c r="J173" s="13" t="str">
        <x:f>IF(COUNTA(A173:I173)=0,"",IF(G173="Cancelada","CANCELADA",IF(OR(A173="",COUNTIF($A$5:$A$204,A173)&lt;&gt;1,NOT(ISNUMBER(B173)),B173&lt;=0,COUNTIF(Demandas!$A$5:$A$204,C173)&lt;&gt;1,COUNTIF(Equipe!$A$5:$A$104,D173)&lt;&gt;1,NOT(ISNUMBER(E173)),E173&lt;0,AND(F173&lt;&gt;"",OR(NOT(ISNUMBER(F173)),F173&lt;0)),COUNTIF(Listas!$C$4:$C$7,G173)&lt;&gt;1,COUNTIF(Listas!$D$4:$D$8,H173)&lt;&gt;1),"REVISAR DADOS",IF(VLOOKUP(D173,Equipe!$A$5:$M$104,13,FALSE)&lt;&gt;"SIM","INATIVO",IF(VLOOKUP(C173,Demandas!$A$5:$I$204,9,FALSE)="Cancelada","DEMANDA CANCELADA","VÁLIDA")))))</x:f>
      </x:c>
    </x:row>
    <x:row r="174">
      <x:c r="A174" s="13"/>
      <x:c r="B174" s="17"/>
      <x:c r="C174" s="13"/>
      <x:c r="D174" s="13"/>
      <x:c r="E174" s="13"/>
      <x:c r="F174" s="13"/>
      <x:c r="G174" s="13"/>
      <x:c r="H174" s="13"/>
      <x:c r="I174" s="13"/>
      <x:c r="J174" s="13" t="str">
        <x:f>IF(COUNTA(A174:I174)=0,"",IF(G174="Cancelada","CANCELADA",IF(OR(A174="",COUNTIF($A$5:$A$204,A174)&lt;&gt;1,NOT(ISNUMBER(B174)),B174&lt;=0,COUNTIF(Demandas!$A$5:$A$204,C174)&lt;&gt;1,COUNTIF(Equipe!$A$5:$A$104,D174)&lt;&gt;1,NOT(ISNUMBER(E174)),E174&lt;0,AND(F174&lt;&gt;"",OR(NOT(ISNUMBER(F174)),F174&lt;0)),COUNTIF(Listas!$C$4:$C$7,G174)&lt;&gt;1,COUNTIF(Listas!$D$4:$D$8,H174)&lt;&gt;1),"REVISAR DADOS",IF(VLOOKUP(D174,Equipe!$A$5:$M$104,13,FALSE)&lt;&gt;"SIM","INATIVO",IF(VLOOKUP(C174,Demandas!$A$5:$I$204,9,FALSE)="Cancelada","DEMANDA CANCELADA","VÁLIDA")))))</x:f>
      </x:c>
    </x:row>
    <x:row r="175">
      <x:c r="A175" s="13"/>
      <x:c r="B175" s="17"/>
      <x:c r="C175" s="13"/>
      <x:c r="D175" s="13"/>
      <x:c r="E175" s="13"/>
      <x:c r="F175" s="13"/>
      <x:c r="G175" s="13"/>
      <x:c r="H175" s="13"/>
      <x:c r="I175" s="13"/>
      <x:c r="J175" s="13" t="str">
        <x:f>IF(COUNTA(A175:I175)=0,"",IF(G175="Cancelada","CANCELADA",IF(OR(A175="",COUNTIF($A$5:$A$204,A175)&lt;&gt;1,NOT(ISNUMBER(B175)),B175&lt;=0,COUNTIF(Demandas!$A$5:$A$204,C175)&lt;&gt;1,COUNTIF(Equipe!$A$5:$A$104,D175)&lt;&gt;1,NOT(ISNUMBER(E175)),E175&lt;0,AND(F175&lt;&gt;"",OR(NOT(ISNUMBER(F175)),F175&lt;0)),COUNTIF(Listas!$C$4:$C$7,G175)&lt;&gt;1,COUNTIF(Listas!$D$4:$D$8,H175)&lt;&gt;1),"REVISAR DADOS",IF(VLOOKUP(D175,Equipe!$A$5:$M$104,13,FALSE)&lt;&gt;"SIM","INATIVO",IF(VLOOKUP(C175,Demandas!$A$5:$I$204,9,FALSE)="Cancelada","DEMANDA CANCELADA","VÁLIDA")))))</x:f>
      </x:c>
    </x:row>
    <x:row r="176">
      <x:c r="A176" s="13"/>
      <x:c r="B176" s="17"/>
      <x:c r="C176" s="13"/>
      <x:c r="D176" s="13"/>
      <x:c r="E176" s="13"/>
      <x:c r="F176" s="13"/>
      <x:c r="G176" s="13"/>
      <x:c r="H176" s="13"/>
      <x:c r="I176" s="13"/>
      <x:c r="J176" s="13" t="str">
        <x:f>IF(COUNTA(A176:I176)=0,"",IF(G176="Cancelada","CANCELADA",IF(OR(A176="",COUNTIF($A$5:$A$204,A176)&lt;&gt;1,NOT(ISNUMBER(B176)),B176&lt;=0,COUNTIF(Demandas!$A$5:$A$204,C176)&lt;&gt;1,COUNTIF(Equipe!$A$5:$A$104,D176)&lt;&gt;1,NOT(ISNUMBER(E176)),E176&lt;0,AND(F176&lt;&gt;"",OR(NOT(ISNUMBER(F176)),F176&lt;0)),COUNTIF(Listas!$C$4:$C$7,G176)&lt;&gt;1,COUNTIF(Listas!$D$4:$D$8,H176)&lt;&gt;1),"REVISAR DADOS",IF(VLOOKUP(D176,Equipe!$A$5:$M$104,13,FALSE)&lt;&gt;"SIM","INATIVO",IF(VLOOKUP(C176,Demandas!$A$5:$I$204,9,FALSE)="Cancelada","DEMANDA CANCELADA","VÁLIDA")))))</x:f>
      </x:c>
    </x:row>
    <x:row r="177">
      <x:c r="A177" s="13"/>
      <x:c r="B177" s="17"/>
      <x:c r="C177" s="13"/>
      <x:c r="D177" s="13"/>
      <x:c r="E177" s="13"/>
      <x:c r="F177" s="13"/>
      <x:c r="G177" s="13"/>
      <x:c r="H177" s="13"/>
      <x:c r="I177" s="13"/>
      <x:c r="J177" s="13" t="str">
        <x:f>IF(COUNTA(A177:I177)=0,"",IF(G177="Cancelada","CANCELADA",IF(OR(A177="",COUNTIF($A$5:$A$204,A177)&lt;&gt;1,NOT(ISNUMBER(B177)),B177&lt;=0,COUNTIF(Demandas!$A$5:$A$204,C177)&lt;&gt;1,COUNTIF(Equipe!$A$5:$A$104,D177)&lt;&gt;1,NOT(ISNUMBER(E177)),E177&lt;0,AND(F177&lt;&gt;"",OR(NOT(ISNUMBER(F177)),F177&lt;0)),COUNTIF(Listas!$C$4:$C$7,G177)&lt;&gt;1,COUNTIF(Listas!$D$4:$D$8,H177)&lt;&gt;1),"REVISAR DADOS",IF(VLOOKUP(D177,Equipe!$A$5:$M$104,13,FALSE)&lt;&gt;"SIM","INATIVO",IF(VLOOKUP(C177,Demandas!$A$5:$I$204,9,FALSE)="Cancelada","DEMANDA CANCELADA","VÁLIDA")))))</x:f>
      </x:c>
    </x:row>
    <x:row r="178">
      <x:c r="A178" s="13"/>
      <x:c r="B178" s="17"/>
      <x:c r="C178" s="13"/>
      <x:c r="D178" s="13"/>
      <x:c r="E178" s="13"/>
      <x:c r="F178" s="13"/>
      <x:c r="G178" s="13"/>
      <x:c r="H178" s="13"/>
      <x:c r="I178" s="13"/>
      <x:c r="J178" s="13" t="str">
        <x:f>IF(COUNTA(A178:I178)=0,"",IF(G178="Cancelada","CANCELADA",IF(OR(A178="",COUNTIF($A$5:$A$204,A178)&lt;&gt;1,NOT(ISNUMBER(B178)),B178&lt;=0,COUNTIF(Demandas!$A$5:$A$204,C178)&lt;&gt;1,COUNTIF(Equipe!$A$5:$A$104,D178)&lt;&gt;1,NOT(ISNUMBER(E178)),E178&lt;0,AND(F178&lt;&gt;"",OR(NOT(ISNUMBER(F178)),F178&lt;0)),COUNTIF(Listas!$C$4:$C$7,G178)&lt;&gt;1,COUNTIF(Listas!$D$4:$D$8,H178)&lt;&gt;1),"REVISAR DADOS",IF(VLOOKUP(D178,Equipe!$A$5:$M$104,13,FALSE)&lt;&gt;"SIM","INATIVO",IF(VLOOKUP(C178,Demandas!$A$5:$I$204,9,FALSE)="Cancelada","DEMANDA CANCELADA","VÁLIDA")))))</x:f>
      </x:c>
    </x:row>
    <x:row r="179">
      <x:c r="A179" s="13"/>
      <x:c r="B179" s="17"/>
      <x:c r="C179" s="13"/>
      <x:c r="D179" s="13"/>
      <x:c r="E179" s="13"/>
      <x:c r="F179" s="13"/>
      <x:c r="G179" s="13"/>
      <x:c r="H179" s="13"/>
      <x:c r="I179" s="13"/>
      <x:c r="J179" s="13" t="str">
        <x:f>IF(COUNTA(A179:I179)=0,"",IF(G179="Cancelada","CANCELADA",IF(OR(A179="",COUNTIF($A$5:$A$204,A179)&lt;&gt;1,NOT(ISNUMBER(B179)),B179&lt;=0,COUNTIF(Demandas!$A$5:$A$204,C179)&lt;&gt;1,COUNTIF(Equipe!$A$5:$A$104,D179)&lt;&gt;1,NOT(ISNUMBER(E179)),E179&lt;0,AND(F179&lt;&gt;"",OR(NOT(ISNUMBER(F179)),F179&lt;0)),COUNTIF(Listas!$C$4:$C$7,G179)&lt;&gt;1,COUNTIF(Listas!$D$4:$D$8,H179)&lt;&gt;1),"REVISAR DADOS",IF(VLOOKUP(D179,Equipe!$A$5:$M$104,13,FALSE)&lt;&gt;"SIM","INATIVO",IF(VLOOKUP(C179,Demandas!$A$5:$I$204,9,FALSE)="Cancelada","DEMANDA CANCELADA","VÁLIDA")))))</x:f>
      </x:c>
    </x:row>
    <x:row r="180">
      <x:c r="A180" s="13"/>
      <x:c r="B180" s="17"/>
      <x:c r="C180" s="13"/>
      <x:c r="D180" s="13"/>
      <x:c r="E180" s="13"/>
      <x:c r="F180" s="13"/>
      <x:c r="G180" s="13"/>
      <x:c r="H180" s="13"/>
      <x:c r="I180" s="13"/>
      <x:c r="J180" s="13" t="str">
        <x:f>IF(COUNTA(A180:I180)=0,"",IF(G180="Cancelada","CANCELADA",IF(OR(A180="",COUNTIF($A$5:$A$204,A180)&lt;&gt;1,NOT(ISNUMBER(B180)),B180&lt;=0,COUNTIF(Demandas!$A$5:$A$204,C180)&lt;&gt;1,COUNTIF(Equipe!$A$5:$A$104,D180)&lt;&gt;1,NOT(ISNUMBER(E180)),E180&lt;0,AND(F180&lt;&gt;"",OR(NOT(ISNUMBER(F180)),F180&lt;0)),COUNTIF(Listas!$C$4:$C$7,G180)&lt;&gt;1,COUNTIF(Listas!$D$4:$D$8,H180)&lt;&gt;1),"REVISAR DADOS",IF(VLOOKUP(D180,Equipe!$A$5:$M$104,13,FALSE)&lt;&gt;"SIM","INATIVO",IF(VLOOKUP(C180,Demandas!$A$5:$I$204,9,FALSE)="Cancelada","DEMANDA CANCELADA","VÁLIDA")))))</x:f>
      </x:c>
    </x:row>
    <x:row r="181">
      <x:c r="A181" s="13"/>
      <x:c r="B181" s="17"/>
      <x:c r="C181" s="13"/>
      <x:c r="D181" s="13"/>
      <x:c r="E181" s="13"/>
      <x:c r="F181" s="13"/>
      <x:c r="G181" s="13"/>
      <x:c r="H181" s="13"/>
      <x:c r="I181" s="13"/>
      <x:c r="J181" s="13" t="str">
        <x:f>IF(COUNTA(A181:I181)=0,"",IF(G181="Cancelada","CANCELADA",IF(OR(A181="",COUNTIF($A$5:$A$204,A181)&lt;&gt;1,NOT(ISNUMBER(B181)),B181&lt;=0,COUNTIF(Demandas!$A$5:$A$204,C181)&lt;&gt;1,COUNTIF(Equipe!$A$5:$A$104,D181)&lt;&gt;1,NOT(ISNUMBER(E181)),E181&lt;0,AND(F181&lt;&gt;"",OR(NOT(ISNUMBER(F181)),F181&lt;0)),COUNTIF(Listas!$C$4:$C$7,G181)&lt;&gt;1,COUNTIF(Listas!$D$4:$D$8,H181)&lt;&gt;1),"REVISAR DADOS",IF(VLOOKUP(D181,Equipe!$A$5:$M$104,13,FALSE)&lt;&gt;"SIM","INATIVO",IF(VLOOKUP(C181,Demandas!$A$5:$I$204,9,FALSE)="Cancelada","DEMANDA CANCELADA","VÁLIDA")))))</x:f>
      </x:c>
    </x:row>
    <x:row r="182">
      <x:c r="A182" s="13"/>
      <x:c r="B182" s="17"/>
      <x:c r="C182" s="13"/>
      <x:c r="D182" s="13"/>
      <x:c r="E182" s="13"/>
      <x:c r="F182" s="13"/>
      <x:c r="G182" s="13"/>
      <x:c r="H182" s="13"/>
      <x:c r="I182" s="13"/>
      <x:c r="J182" s="13" t="str">
        <x:f>IF(COUNTA(A182:I182)=0,"",IF(G182="Cancelada","CANCELADA",IF(OR(A182="",COUNTIF($A$5:$A$204,A182)&lt;&gt;1,NOT(ISNUMBER(B182)),B182&lt;=0,COUNTIF(Demandas!$A$5:$A$204,C182)&lt;&gt;1,COUNTIF(Equipe!$A$5:$A$104,D182)&lt;&gt;1,NOT(ISNUMBER(E182)),E182&lt;0,AND(F182&lt;&gt;"",OR(NOT(ISNUMBER(F182)),F182&lt;0)),COUNTIF(Listas!$C$4:$C$7,G182)&lt;&gt;1,COUNTIF(Listas!$D$4:$D$8,H182)&lt;&gt;1),"REVISAR DADOS",IF(VLOOKUP(D182,Equipe!$A$5:$M$104,13,FALSE)&lt;&gt;"SIM","INATIVO",IF(VLOOKUP(C182,Demandas!$A$5:$I$204,9,FALSE)="Cancelada","DEMANDA CANCELADA","VÁLIDA")))))</x:f>
      </x:c>
    </x:row>
    <x:row r="183">
      <x:c r="A183" s="13"/>
      <x:c r="B183" s="17"/>
      <x:c r="C183" s="13"/>
      <x:c r="D183" s="13"/>
      <x:c r="E183" s="13"/>
      <x:c r="F183" s="13"/>
      <x:c r="G183" s="13"/>
      <x:c r="H183" s="13"/>
      <x:c r="I183" s="13"/>
      <x:c r="J183" s="13" t="str">
        <x:f>IF(COUNTA(A183:I183)=0,"",IF(G183="Cancelada","CANCELADA",IF(OR(A183="",COUNTIF($A$5:$A$204,A183)&lt;&gt;1,NOT(ISNUMBER(B183)),B183&lt;=0,COUNTIF(Demandas!$A$5:$A$204,C183)&lt;&gt;1,COUNTIF(Equipe!$A$5:$A$104,D183)&lt;&gt;1,NOT(ISNUMBER(E183)),E183&lt;0,AND(F183&lt;&gt;"",OR(NOT(ISNUMBER(F183)),F183&lt;0)),COUNTIF(Listas!$C$4:$C$7,G183)&lt;&gt;1,COUNTIF(Listas!$D$4:$D$8,H183)&lt;&gt;1),"REVISAR DADOS",IF(VLOOKUP(D183,Equipe!$A$5:$M$104,13,FALSE)&lt;&gt;"SIM","INATIVO",IF(VLOOKUP(C183,Demandas!$A$5:$I$204,9,FALSE)="Cancelada","DEMANDA CANCELADA","VÁLIDA")))))</x:f>
      </x:c>
    </x:row>
    <x:row r="184">
      <x:c r="A184" s="13"/>
      <x:c r="B184" s="17"/>
      <x:c r="C184" s="13"/>
      <x:c r="D184" s="13"/>
      <x:c r="E184" s="13"/>
      <x:c r="F184" s="13"/>
      <x:c r="G184" s="13"/>
      <x:c r="H184" s="13"/>
      <x:c r="I184" s="13"/>
      <x:c r="J184" s="13" t="str">
        <x:f>IF(COUNTA(A184:I184)=0,"",IF(G184="Cancelada","CANCELADA",IF(OR(A184="",COUNTIF($A$5:$A$204,A184)&lt;&gt;1,NOT(ISNUMBER(B184)),B184&lt;=0,COUNTIF(Demandas!$A$5:$A$204,C184)&lt;&gt;1,COUNTIF(Equipe!$A$5:$A$104,D184)&lt;&gt;1,NOT(ISNUMBER(E184)),E184&lt;0,AND(F184&lt;&gt;"",OR(NOT(ISNUMBER(F184)),F184&lt;0)),COUNTIF(Listas!$C$4:$C$7,G184)&lt;&gt;1,COUNTIF(Listas!$D$4:$D$8,H184)&lt;&gt;1),"REVISAR DADOS",IF(VLOOKUP(D184,Equipe!$A$5:$M$104,13,FALSE)&lt;&gt;"SIM","INATIVO",IF(VLOOKUP(C184,Demandas!$A$5:$I$204,9,FALSE)="Cancelada","DEMANDA CANCELADA","VÁLIDA")))))</x:f>
      </x:c>
    </x:row>
    <x:row r="185">
      <x:c r="A185" s="13"/>
      <x:c r="B185" s="17"/>
      <x:c r="C185" s="13"/>
      <x:c r="D185" s="13"/>
      <x:c r="E185" s="13"/>
      <x:c r="F185" s="13"/>
      <x:c r="G185" s="13"/>
      <x:c r="H185" s="13"/>
      <x:c r="I185" s="13"/>
      <x:c r="J185" s="13" t="str">
        <x:f>IF(COUNTA(A185:I185)=0,"",IF(G185="Cancelada","CANCELADA",IF(OR(A185="",COUNTIF($A$5:$A$204,A185)&lt;&gt;1,NOT(ISNUMBER(B185)),B185&lt;=0,COUNTIF(Demandas!$A$5:$A$204,C185)&lt;&gt;1,COUNTIF(Equipe!$A$5:$A$104,D185)&lt;&gt;1,NOT(ISNUMBER(E185)),E185&lt;0,AND(F185&lt;&gt;"",OR(NOT(ISNUMBER(F185)),F185&lt;0)),COUNTIF(Listas!$C$4:$C$7,G185)&lt;&gt;1,COUNTIF(Listas!$D$4:$D$8,H185)&lt;&gt;1),"REVISAR DADOS",IF(VLOOKUP(D185,Equipe!$A$5:$M$104,13,FALSE)&lt;&gt;"SIM","INATIVO",IF(VLOOKUP(C185,Demandas!$A$5:$I$204,9,FALSE)="Cancelada","DEMANDA CANCELADA","VÁLIDA")))))</x:f>
      </x:c>
    </x:row>
    <x:row r="186">
      <x:c r="A186" s="13"/>
      <x:c r="B186" s="17"/>
      <x:c r="C186" s="13"/>
      <x:c r="D186" s="13"/>
      <x:c r="E186" s="13"/>
      <x:c r="F186" s="13"/>
      <x:c r="G186" s="13"/>
      <x:c r="H186" s="13"/>
      <x:c r="I186" s="13"/>
      <x:c r="J186" s="13" t="str">
        <x:f>IF(COUNTA(A186:I186)=0,"",IF(G186="Cancelada","CANCELADA",IF(OR(A186="",COUNTIF($A$5:$A$204,A186)&lt;&gt;1,NOT(ISNUMBER(B186)),B186&lt;=0,COUNTIF(Demandas!$A$5:$A$204,C186)&lt;&gt;1,COUNTIF(Equipe!$A$5:$A$104,D186)&lt;&gt;1,NOT(ISNUMBER(E186)),E186&lt;0,AND(F186&lt;&gt;"",OR(NOT(ISNUMBER(F186)),F186&lt;0)),COUNTIF(Listas!$C$4:$C$7,G186)&lt;&gt;1,COUNTIF(Listas!$D$4:$D$8,H186)&lt;&gt;1),"REVISAR DADOS",IF(VLOOKUP(D186,Equipe!$A$5:$M$104,13,FALSE)&lt;&gt;"SIM","INATIVO",IF(VLOOKUP(C186,Demandas!$A$5:$I$204,9,FALSE)="Cancelada","DEMANDA CANCELADA","VÁLIDA")))))</x:f>
      </x:c>
    </x:row>
    <x:row r="187">
      <x:c r="A187" s="13"/>
      <x:c r="B187" s="17"/>
      <x:c r="C187" s="13"/>
      <x:c r="D187" s="13"/>
      <x:c r="E187" s="13"/>
      <x:c r="F187" s="13"/>
      <x:c r="G187" s="13"/>
      <x:c r="H187" s="13"/>
      <x:c r="I187" s="13"/>
      <x:c r="J187" s="13" t="str">
        <x:f>IF(COUNTA(A187:I187)=0,"",IF(G187="Cancelada","CANCELADA",IF(OR(A187="",COUNTIF($A$5:$A$204,A187)&lt;&gt;1,NOT(ISNUMBER(B187)),B187&lt;=0,COUNTIF(Demandas!$A$5:$A$204,C187)&lt;&gt;1,COUNTIF(Equipe!$A$5:$A$104,D187)&lt;&gt;1,NOT(ISNUMBER(E187)),E187&lt;0,AND(F187&lt;&gt;"",OR(NOT(ISNUMBER(F187)),F187&lt;0)),COUNTIF(Listas!$C$4:$C$7,G187)&lt;&gt;1,COUNTIF(Listas!$D$4:$D$8,H187)&lt;&gt;1),"REVISAR DADOS",IF(VLOOKUP(D187,Equipe!$A$5:$M$104,13,FALSE)&lt;&gt;"SIM","INATIVO",IF(VLOOKUP(C187,Demandas!$A$5:$I$204,9,FALSE)="Cancelada","DEMANDA CANCELADA","VÁLIDA")))))</x:f>
      </x:c>
    </x:row>
    <x:row r="188">
      <x:c r="A188" s="13"/>
      <x:c r="B188" s="17"/>
      <x:c r="C188" s="13"/>
      <x:c r="D188" s="13"/>
      <x:c r="E188" s="13"/>
      <x:c r="F188" s="13"/>
      <x:c r="G188" s="13"/>
      <x:c r="H188" s="13"/>
      <x:c r="I188" s="13"/>
      <x:c r="J188" s="13" t="str">
        <x:f>IF(COUNTA(A188:I188)=0,"",IF(G188="Cancelada","CANCELADA",IF(OR(A188="",COUNTIF($A$5:$A$204,A188)&lt;&gt;1,NOT(ISNUMBER(B188)),B188&lt;=0,COUNTIF(Demandas!$A$5:$A$204,C188)&lt;&gt;1,COUNTIF(Equipe!$A$5:$A$104,D188)&lt;&gt;1,NOT(ISNUMBER(E188)),E188&lt;0,AND(F188&lt;&gt;"",OR(NOT(ISNUMBER(F188)),F188&lt;0)),COUNTIF(Listas!$C$4:$C$7,G188)&lt;&gt;1,COUNTIF(Listas!$D$4:$D$8,H188)&lt;&gt;1),"REVISAR DADOS",IF(VLOOKUP(D188,Equipe!$A$5:$M$104,13,FALSE)&lt;&gt;"SIM","INATIVO",IF(VLOOKUP(C188,Demandas!$A$5:$I$204,9,FALSE)="Cancelada","DEMANDA CANCELADA","VÁLIDA")))))</x:f>
      </x:c>
    </x:row>
    <x:row r="189">
      <x:c r="A189" s="13"/>
      <x:c r="B189" s="17"/>
      <x:c r="C189" s="13"/>
      <x:c r="D189" s="13"/>
      <x:c r="E189" s="13"/>
      <x:c r="F189" s="13"/>
      <x:c r="G189" s="13"/>
      <x:c r="H189" s="13"/>
      <x:c r="I189" s="13"/>
      <x:c r="J189" s="13" t="str">
        <x:f>IF(COUNTA(A189:I189)=0,"",IF(G189="Cancelada","CANCELADA",IF(OR(A189="",COUNTIF($A$5:$A$204,A189)&lt;&gt;1,NOT(ISNUMBER(B189)),B189&lt;=0,COUNTIF(Demandas!$A$5:$A$204,C189)&lt;&gt;1,COUNTIF(Equipe!$A$5:$A$104,D189)&lt;&gt;1,NOT(ISNUMBER(E189)),E189&lt;0,AND(F189&lt;&gt;"",OR(NOT(ISNUMBER(F189)),F189&lt;0)),COUNTIF(Listas!$C$4:$C$7,G189)&lt;&gt;1,COUNTIF(Listas!$D$4:$D$8,H189)&lt;&gt;1),"REVISAR DADOS",IF(VLOOKUP(D189,Equipe!$A$5:$M$104,13,FALSE)&lt;&gt;"SIM","INATIVO",IF(VLOOKUP(C189,Demandas!$A$5:$I$204,9,FALSE)="Cancelada","DEMANDA CANCELADA","VÁLIDA")))))</x:f>
      </x:c>
    </x:row>
    <x:row r="190">
      <x:c r="A190" s="13"/>
      <x:c r="B190" s="17"/>
      <x:c r="C190" s="13"/>
      <x:c r="D190" s="13"/>
      <x:c r="E190" s="13"/>
      <x:c r="F190" s="13"/>
      <x:c r="G190" s="13"/>
      <x:c r="H190" s="13"/>
      <x:c r="I190" s="13"/>
      <x:c r="J190" s="13" t="str">
        <x:f>IF(COUNTA(A190:I190)=0,"",IF(G190="Cancelada","CANCELADA",IF(OR(A190="",COUNTIF($A$5:$A$204,A190)&lt;&gt;1,NOT(ISNUMBER(B190)),B190&lt;=0,COUNTIF(Demandas!$A$5:$A$204,C190)&lt;&gt;1,COUNTIF(Equipe!$A$5:$A$104,D190)&lt;&gt;1,NOT(ISNUMBER(E190)),E190&lt;0,AND(F190&lt;&gt;"",OR(NOT(ISNUMBER(F190)),F190&lt;0)),COUNTIF(Listas!$C$4:$C$7,G190)&lt;&gt;1,COUNTIF(Listas!$D$4:$D$8,H190)&lt;&gt;1),"REVISAR DADOS",IF(VLOOKUP(D190,Equipe!$A$5:$M$104,13,FALSE)&lt;&gt;"SIM","INATIVO",IF(VLOOKUP(C190,Demandas!$A$5:$I$204,9,FALSE)="Cancelada","DEMANDA CANCELADA","VÁLIDA")))))</x:f>
      </x:c>
    </x:row>
    <x:row r="191">
      <x:c r="A191" s="13"/>
      <x:c r="B191" s="17"/>
      <x:c r="C191" s="13"/>
      <x:c r="D191" s="13"/>
      <x:c r="E191" s="13"/>
      <x:c r="F191" s="13"/>
      <x:c r="G191" s="13"/>
      <x:c r="H191" s="13"/>
      <x:c r="I191" s="13"/>
      <x:c r="J191" s="13" t="str">
        <x:f>IF(COUNTA(A191:I191)=0,"",IF(G191="Cancelada","CANCELADA",IF(OR(A191="",COUNTIF($A$5:$A$204,A191)&lt;&gt;1,NOT(ISNUMBER(B191)),B191&lt;=0,COUNTIF(Demandas!$A$5:$A$204,C191)&lt;&gt;1,COUNTIF(Equipe!$A$5:$A$104,D191)&lt;&gt;1,NOT(ISNUMBER(E191)),E191&lt;0,AND(F191&lt;&gt;"",OR(NOT(ISNUMBER(F191)),F191&lt;0)),COUNTIF(Listas!$C$4:$C$7,G191)&lt;&gt;1,COUNTIF(Listas!$D$4:$D$8,H191)&lt;&gt;1),"REVISAR DADOS",IF(VLOOKUP(D191,Equipe!$A$5:$M$104,13,FALSE)&lt;&gt;"SIM","INATIVO",IF(VLOOKUP(C191,Demandas!$A$5:$I$204,9,FALSE)="Cancelada","DEMANDA CANCELADA","VÁLIDA")))))</x:f>
      </x:c>
    </x:row>
    <x:row r="192">
      <x:c r="A192" s="13"/>
      <x:c r="B192" s="17"/>
      <x:c r="C192" s="13"/>
      <x:c r="D192" s="13"/>
      <x:c r="E192" s="13"/>
      <x:c r="F192" s="13"/>
      <x:c r="G192" s="13"/>
      <x:c r="H192" s="13"/>
      <x:c r="I192" s="13"/>
      <x:c r="J192" s="13" t="str">
        <x:f>IF(COUNTA(A192:I192)=0,"",IF(G192="Cancelada","CANCELADA",IF(OR(A192="",COUNTIF($A$5:$A$204,A192)&lt;&gt;1,NOT(ISNUMBER(B192)),B192&lt;=0,COUNTIF(Demandas!$A$5:$A$204,C192)&lt;&gt;1,COUNTIF(Equipe!$A$5:$A$104,D192)&lt;&gt;1,NOT(ISNUMBER(E192)),E192&lt;0,AND(F192&lt;&gt;"",OR(NOT(ISNUMBER(F192)),F192&lt;0)),COUNTIF(Listas!$C$4:$C$7,G192)&lt;&gt;1,COUNTIF(Listas!$D$4:$D$8,H192)&lt;&gt;1),"REVISAR DADOS",IF(VLOOKUP(D192,Equipe!$A$5:$M$104,13,FALSE)&lt;&gt;"SIM","INATIVO",IF(VLOOKUP(C192,Demandas!$A$5:$I$204,9,FALSE)="Cancelada","DEMANDA CANCELADA","VÁLIDA")))))</x:f>
      </x:c>
    </x:row>
    <x:row r="193">
      <x:c r="A193" s="13"/>
      <x:c r="B193" s="17"/>
      <x:c r="C193" s="13"/>
      <x:c r="D193" s="13"/>
      <x:c r="E193" s="13"/>
      <x:c r="F193" s="13"/>
      <x:c r="G193" s="13"/>
      <x:c r="H193" s="13"/>
      <x:c r="I193" s="13"/>
      <x:c r="J193" s="13" t="str">
        <x:f>IF(COUNTA(A193:I193)=0,"",IF(G193="Cancelada","CANCELADA",IF(OR(A193="",COUNTIF($A$5:$A$204,A193)&lt;&gt;1,NOT(ISNUMBER(B193)),B193&lt;=0,COUNTIF(Demandas!$A$5:$A$204,C193)&lt;&gt;1,COUNTIF(Equipe!$A$5:$A$104,D193)&lt;&gt;1,NOT(ISNUMBER(E193)),E193&lt;0,AND(F193&lt;&gt;"",OR(NOT(ISNUMBER(F193)),F193&lt;0)),COUNTIF(Listas!$C$4:$C$7,G193)&lt;&gt;1,COUNTIF(Listas!$D$4:$D$8,H193)&lt;&gt;1),"REVISAR DADOS",IF(VLOOKUP(D193,Equipe!$A$5:$M$104,13,FALSE)&lt;&gt;"SIM","INATIVO",IF(VLOOKUP(C193,Demandas!$A$5:$I$204,9,FALSE)="Cancelada","DEMANDA CANCELADA","VÁLIDA")))))</x:f>
      </x:c>
    </x:row>
    <x:row r="194">
      <x:c r="A194" s="13"/>
      <x:c r="B194" s="17"/>
      <x:c r="C194" s="13"/>
      <x:c r="D194" s="13"/>
      <x:c r="E194" s="13"/>
      <x:c r="F194" s="13"/>
      <x:c r="G194" s="13"/>
      <x:c r="H194" s="13"/>
      <x:c r="I194" s="13"/>
      <x:c r="J194" s="13" t="str">
        <x:f>IF(COUNTA(A194:I194)=0,"",IF(G194="Cancelada","CANCELADA",IF(OR(A194="",COUNTIF($A$5:$A$204,A194)&lt;&gt;1,NOT(ISNUMBER(B194)),B194&lt;=0,COUNTIF(Demandas!$A$5:$A$204,C194)&lt;&gt;1,COUNTIF(Equipe!$A$5:$A$104,D194)&lt;&gt;1,NOT(ISNUMBER(E194)),E194&lt;0,AND(F194&lt;&gt;"",OR(NOT(ISNUMBER(F194)),F194&lt;0)),COUNTIF(Listas!$C$4:$C$7,G194)&lt;&gt;1,COUNTIF(Listas!$D$4:$D$8,H194)&lt;&gt;1),"REVISAR DADOS",IF(VLOOKUP(D194,Equipe!$A$5:$M$104,13,FALSE)&lt;&gt;"SIM","INATIVO",IF(VLOOKUP(C194,Demandas!$A$5:$I$204,9,FALSE)="Cancelada","DEMANDA CANCELADA","VÁLIDA")))))</x:f>
      </x:c>
    </x:row>
    <x:row r="195">
      <x:c r="A195" s="13"/>
      <x:c r="B195" s="17"/>
      <x:c r="C195" s="13"/>
      <x:c r="D195" s="13"/>
      <x:c r="E195" s="13"/>
      <x:c r="F195" s="13"/>
      <x:c r="G195" s="13"/>
      <x:c r="H195" s="13"/>
      <x:c r="I195" s="13"/>
      <x:c r="J195" s="13" t="str">
        <x:f>IF(COUNTA(A195:I195)=0,"",IF(G195="Cancelada","CANCELADA",IF(OR(A195="",COUNTIF($A$5:$A$204,A195)&lt;&gt;1,NOT(ISNUMBER(B195)),B195&lt;=0,COUNTIF(Demandas!$A$5:$A$204,C195)&lt;&gt;1,COUNTIF(Equipe!$A$5:$A$104,D195)&lt;&gt;1,NOT(ISNUMBER(E195)),E195&lt;0,AND(F195&lt;&gt;"",OR(NOT(ISNUMBER(F195)),F195&lt;0)),COUNTIF(Listas!$C$4:$C$7,G195)&lt;&gt;1,COUNTIF(Listas!$D$4:$D$8,H195)&lt;&gt;1),"REVISAR DADOS",IF(VLOOKUP(D195,Equipe!$A$5:$M$104,13,FALSE)&lt;&gt;"SIM","INATIVO",IF(VLOOKUP(C195,Demandas!$A$5:$I$204,9,FALSE)="Cancelada","DEMANDA CANCELADA","VÁLIDA")))))</x:f>
      </x:c>
    </x:row>
    <x:row r="196">
      <x:c r="A196" s="13"/>
      <x:c r="B196" s="17"/>
      <x:c r="C196" s="13"/>
      <x:c r="D196" s="13"/>
      <x:c r="E196" s="13"/>
      <x:c r="F196" s="13"/>
      <x:c r="G196" s="13"/>
      <x:c r="H196" s="13"/>
      <x:c r="I196" s="13"/>
      <x:c r="J196" s="13" t="str">
        <x:f>IF(COUNTA(A196:I196)=0,"",IF(G196="Cancelada","CANCELADA",IF(OR(A196="",COUNTIF($A$5:$A$204,A196)&lt;&gt;1,NOT(ISNUMBER(B196)),B196&lt;=0,COUNTIF(Demandas!$A$5:$A$204,C196)&lt;&gt;1,COUNTIF(Equipe!$A$5:$A$104,D196)&lt;&gt;1,NOT(ISNUMBER(E196)),E196&lt;0,AND(F196&lt;&gt;"",OR(NOT(ISNUMBER(F196)),F196&lt;0)),COUNTIF(Listas!$C$4:$C$7,G196)&lt;&gt;1,COUNTIF(Listas!$D$4:$D$8,H196)&lt;&gt;1),"REVISAR DADOS",IF(VLOOKUP(D196,Equipe!$A$5:$M$104,13,FALSE)&lt;&gt;"SIM","INATIVO",IF(VLOOKUP(C196,Demandas!$A$5:$I$204,9,FALSE)="Cancelada","DEMANDA CANCELADA","VÁLIDA")))))</x:f>
      </x:c>
    </x:row>
    <x:row r="197">
      <x:c r="A197" s="13"/>
      <x:c r="B197" s="17"/>
      <x:c r="C197" s="13"/>
      <x:c r="D197" s="13"/>
      <x:c r="E197" s="13"/>
      <x:c r="F197" s="13"/>
      <x:c r="G197" s="13"/>
      <x:c r="H197" s="13"/>
      <x:c r="I197" s="13"/>
      <x:c r="J197" s="13" t="str">
        <x:f>IF(COUNTA(A197:I197)=0,"",IF(G197="Cancelada","CANCELADA",IF(OR(A197="",COUNTIF($A$5:$A$204,A197)&lt;&gt;1,NOT(ISNUMBER(B197)),B197&lt;=0,COUNTIF(Demandas!$A$5:$A$204,C197)&lt;&gt;1,COUNTIF(Equipe!$A$5:$A$104,D197)&lt;&gt;1,NOT(ISNUMBER(E197)),E197&lt;0,AND(F197&lt;&gt;"",OR(NOT(ISNUMBER(F197)),F197&lt;0)),COUNTIF(Listas!$C$4:$C$7,G197)&lt;&gt;1,COUNTIF(Listas!$D$4:$D$8,H197)&lt;&gt;1),"REVISAR DADOS",IF(VLOOKUP(D197,Equipe!$A$5:$M$104,13,FALSE)&lt;&gt;"SIM","INATIVO",IF(VLOOKUP(C197,Demandas!$A$5:$I$204,9,FALSE)="Cancelada","DEMANDA CANCELADA","VÁLIDA")))))</x:f>
      </x:c>
    </x:row>
    <x:row r="198">
      <x:c r="A198" s="13"/>
      <x:c r="B198" s="17"/>
      <x:c r="C198" s="13"/>
      <x:c r="D198" s="13"/>
      <x:c r="E198" s="13"/>
      <x:c r="F198" s="13"/>
      <x:c r="G198" s="13"/>
      <x:c r="H198" s="13"/>
      <x:c r="I198" s="13"/>
      <x:c r="J198" s="13" t="str">
        <x:f>IF(COUNTA(A198:I198)=0,"",IF(G198="Cancelada","CANCELADA",IF(OR(A198="",COUNTIF($A$5:$A$204,A198)&lt;&gt;1,NOT(ISNUMBER(B198)),B198&lt;=0,COUNTIF(Demandas!$A$5:$A$204,C198)&lt;&gt;1,COUNTIF(Equipe!$A$5:$A$104,D198)&lt;&gt;1,NOT(ISNUMBER(E198)),E198&lt;0,AND(F198&lt;&gt;"",OR(NOT(ISNUMBER(F198)),F198&lt;0)),COUNTIF(Listas!$C$4:$C$7,G198)&lt;&gt;1,COUNTIF(Listas!$D$4:$D$8,H198)&lt;&gt;1),"REVISAR DADOS",IF(VLOOKUP(D198,Equipe!$A$5:$M$104,13,FALSE)&lt;&gt;"SIM","INATIVO",IF(VLOOKUP(C198,Demandas!$A$5:$I$204,9,FALSE)="Cancelada","DEMANDA CANCELADA","VÁLIDA")))))</x:f>
      </x:c>
    </x:row>
    <x:row r="199">
      <x:c r="A199" s="13"/>
      <x:c r="B199" s="17"/>
      <x:c r="C199" s="13"/>
      <x:c r="D199" s="13"/>
      <x:c r="E199" s="13"/>
      <x:c r="F199" s="13"/>
      <x:c r="G199" s="13"/>
      <x:c r="H199" s="13"/>
      <x:c r="I199" s="13"/>
      <x:c r="J199" s="13" t="str">
        <x:f>IF(COUNTA(A199:I199)=0,"",IF(G199="Cancelada","CANCELADA",IF(OR(A199="",COUNTIF($A$5:$A$204,A199)&lt;&gt;1,NOT(ISNUMBER(B199)),B199&lt;=0,COUNTIF(Demandas!$A$5:$A$204,C199)&lt;&gt;1,COUNTIF(Equipe!$A$5:$A$104,D199)&lt;&gt;1,NOT(ISNUMBER(E199)),E199&lt;0,AND(F199&lt;&gt;"",OR(NOT(ISNUMBER(F199)),F199&lt;0)),COUNTIF(Listas!$C$4:$C$7,G199)&lt;&gt;1,COUNTIF(Listas!$D$4:$D$8,H199)&lt;&gt;1),"REVISAR DADOS",IF(VLOOKUP(D199,Equipe!$A$5:$M$104,13,FALSE)&lt;&gt;"SIM","INATIVO",IF(VLOOKUP(C199,Demandas!$A$5:$I$204,9,FALSE)="Cancelada","DEMANDA CANCELADA","VÁLIDA")))))</x:f>
      </x:c>
    </x:row>
    <x:row r="200">
      <x:c r="A200" s="13"/>
      <x:c r="B200" s="17"/>
      <x:c r="C200" s="13"/>
      <x:c r="D200" s="13"/>
      <x:c r="E200" s="13"/>
      <x:c r="F200" s="13"/>
      <x:c r="G200" s="13"/>
      <x:c r="H200" s="13"/>
      <x:c r="I200" s="13"/>
      <x:c r="J200" s="13" t="str">
        <x:f>IF(COUNTA(A200:I200)=0,"",IF(G200="Cancelada","CANCELADA",IF(OR(A200="",COUNTIF($A$5:$A$204,A200)&lt;&gt;1,NOT(ISNUMBER(B200)),B200&lt;=0,COUNTIF(Demandas!$A$5:$A$204,C200)&lt;&gt;1,COUNTIF(Equipe!$A$5:$A$104,D200)&lt;&gt;1,NOT(ISNUMBER(E200)),E200&lt;0,AND(F200&lt;&gt;"",OR(NOT(ISNUMBER(F200)),F200&lt;0)),COUNTIF(Listas!$C$4:$C$7,G200)&lt;&gt;1,COUNTIF(Listas!$D$4:$D$8,H200)&lt;&gt;1),"REVISAR DADOS",IF(VLOOKUP(D200,Equipe!$A$5:$M$104,13,FALSE)&lt;&gt;"SIM","INATIVO",IF(VLOOKUP(C200,Demandas!$A$5:$I$204,9,FALSE)="Cancelada","DEMANDA CANCELADA","VÁLIDA")))))</x:f>
      </x:c>
    </x:row>
    <x:row r="201">
      <x:c r="A201" s="13"/>
      <x:c r="B201" s="17"/>
      <x:c r="C201" s="13"/>
      <x:c r="D201" s="13"/>
      <x:c r="E201" s="13"/>
      <x:c r="F201" s="13"/>
      <x:c r="G201" s="13"/>
      <x:c r="H201" s="13"/>
      <x:c r="I201" s="13"/>
      <x:c r="J201" s="13" t="str">
        <x:f>IF(COUNTA(A201:I201)=0,"",IF(G201="Cancelada","CANCELADA",IF(OR(A201="",COUNTIF($A$5:$A$204,A201)&lt;&gt;1,NOT(ISNUMBER(B201)),B201&lt;=0,COUNTIF(Demandas!$A$5:$A$204,C201)&lt;&gt;1,COUNTIF(Equipe!$A$5:$A$104,D201)&lt;&gt;1,NOT(ISNUMBER(E201)),E201&lt;0,AND(F201&lt;&gt;"",OR(NOT(ISNUMBER(F201)),F201&lt;0)),COUNTIF(Listas!$C$4:$C$7,G201)&lt;&gt;1,COUNTIF(Listas!$D$4:$D$8,H201)&lt;&gt;1),"REVISAR DADOS",IF(VLOOKUP(D201,Equipe!$A$5:$M$104,13,FALSE)&lt;&gt;"SIM","INATIVO",IF(VLOOKUP(C201,Demandas!$A$5:$I$204,9,FALSE)="Cancelada","DEMANDA CANCELADA","VÁLIDA")))))</x:f>
      </x:c>
    </x:row>
    <x:row r="202">
      <x:c r="A202" s="13"/>
      <x:c r="B202" s="17"/>
      <x:c r="C202" s="13"/>
      <x:c r="D202" s="13"/>
      <x:c r="E202" s="13"/>
      <x:c r="F202" s="13"/>
      <x:c r="G202" s="13"/>
      <x:c r="H202" s="13"/>
      <x:c r="I202" s="13"/>
      <x:c r="J202" s="13" t="str">
        <x:f>IF(COUNTA(A202:I202)=0,"",IF(G202="Cancelada","CANCELADA",IF(OR(A202="",COUNTIF($A$5:$A$204,A202)&lt;&gt;1,NOT(ISNUMBER(B202)),B202&lt;=0,COUNTIF(Demandas!$A$5:$A$204,C202)&lt;&gt;1,COUNTIF(Equipe!$A$5:$A$104,D202)&lt;&gt;1,NOT(ISNUMBER(E202)),E202&lt;0,AND(F202&lt;&gt;"",OR(NOT(ISNUMBER(F202)),F202&lt;0)),COUNTIF(Listas!$C$4:$C$7,G202)&lt;&gt;1,COUNTIF(Listas!$D$4:$D$8,H202)&lt;&gt;1),"REVISAR DADOS",IF(VLOOKUP(D202,Equipe!$A$5:$M$104,13,FALSE)&lt;&gt;"SIM","INATIVO",IF(VLOOKUP(C202,Demandas!$A$5:$I$204,9,FALSE)="Cancelada","DEMANDA CANCELADA","VÁLIDA")))))</x:f>
      </x:c>
    </x:row>
    <x:row r="203">
      <x:c r="A203" s="13"/>
      <x:c r="B203" s="17"/>
      <x:c r="C203" s="13"/>
      <x:c r="D203" s="13"/>
      <x:c r="E203" s="13"/>
      <x:c r="F203" s="13"/>
      <x:c r="G203" s="13"/>
      <x:c r="H203" s="13"/>
      <x:c r="I203" s="13"/>
      <x:c r="J203" s="13" t="str">
        <x:f>IF(COUNTA(A203:I203)=0,"",IF(G203="Cancelada","CANCELADA",IF(OR(A203="",COUNTIF($A$5:$A$204,A203)&lt;&gt;1,NOT(ISNUMBER(B203)),B203&lt;=0,COUNTIF(Demandas!$A$5:$A$204,C203)&lt;&gt;1,COUNTIF(Equipe!$A$5:$A$104,D203)&lt;&gt;1,NOT(ISNUMBER(E203)),E203&lt;0,AND(F203&lt;&gt;"",OR(NOT(ISNUMBER(F203)),F203&lt;0)),COUNTIF(Listas!$C$4:$C$7,G203)&lt;&gt;1,COUNTIF(Listas!$D$4:$D$8,H203)&lt;&gt;1),"REVISAR DADOS",IF(VLOOKUP(D203,Equipe!$A$5:$M$104,13,FALSE)&lt;&gt;"SIM","INATIVO",IF(VLOOKUP(C203,Demandas!$A$5:$I$204,9,FALSE)="Cancelada","DEMANDA CANCELADA","VÁLIDA")))))</x:f>
      </x:c>
    </x:row>
    <x:row r="204">
      <x:c r="A204" s="13"/>
      <x:c r="B204" s="17"/>
      <x:c r="C204" s="13"/>
      <x:c r="D204" s="13"/>
      <x:c r="E204" s="13"/>
      <x:c r="F204" s="13"/>
      <x:c r="G204" s="13"/>
      <x:c r="H204" s="13"/>
      <x:c r="I204" s="13"/>
      <x:c r="J204" s="13" t="str">
        <x:f>IF(COUNTA(A204:I204)=0,"",IF(G204="Cancelada","CANCELADA",IF(OR(A204="",COUNTIF($A$5:$A$204,A204)&lt;&gt;1,NOT(ISNUMBER(B204)),B204&lt;=0,COUNTIF(Demandas!$A$5:$A$204,C204)&lt;&gt;1,COUNTIF(Equipe!$A$5:$A$104,D204)&lt;&gt;1,NOT(ISNUMBER(E204)),E204&lt;0,AND(F204&lt;&gt;"",OR(NOT(ISNUMBER(F204)),F204&lt;0)),COUNTIF(Listas!$C$4:$C$7,G204)&lt;&gt;1,COUNTIF(Listas!$D$4:$D$8,H204)&lt;&gt;1),"REVISAR DADOS",IF(VLOOKUP(D204,Equipe!$A$5:$M$104,13,FALSE)&lt;&gt;"SIM","INATIVO",IF(VLOOKUP(C204,Demandas!$A$5:$I$204,9,FALSE)="Cancelada","DEMANDA CANCELADA","VÁLIDA")))))</x:f>
      </x:c>
    </x:row>
  </x:sheetData>
  <x:mergeCells>
    <x:mergeCell ref="A1:I1"/>
    <x:mergeCell ref="A2:I2"/>
  </x:mergeCells>
  <x:conditionalFormatting sqref="J5:J204">
    <x:cfRule type="containsText" dxfId="15" priority="1" operator="containsText" text="REVISAR DADOS"/>
  </x:conditionalFormatting>
  <x:dataValidations count="2">
    <x:dataValidation type="list" sqref="G5:G204">
      <x:formula1>"Planejada,Em andamento,Concluída,Cancelada"</x:formula1>
    </x:dataValidation>
    <x:dataValidation type="list" sqref="H5:H204">
      <x:formula1>"Foco,Apoio,Reunião,Rotina,Treinamento"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fc3815c7454377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18" hidden="0" customWidth="1"/>
    <x:col min="5" max="5" width="14" hidden="0" customWidth="1"/>
    <x:col min="6" max="6" width="18" hidden="0" customWidth="1"/>
    <x:col min="7" max="7" width="28" hidden="0" customWidth="1"/>
  </x:cols>
  <x:sheetData>
    <x:row r="1" ht="34" customHeight="1">
      <x:c r="A1" s="3" t="str">
        <x:v>LISTAS DE APOIO</x:v>
      </x:c>
      <x:c r="B1" s="3" t="str">
        <x:v>LISTAS DE APOIO</x:v>
      </x:c>
      <x:c r="C1" s="3" t="str">
        <x:v>LISTAS DE APOIO</x:v>
      </x:c>
      <x:c r="D1" s="3" t="str">
        <x:v>LISTAS DE APOIO</x:v>
      </x:c>
      <x:c r="E1" s="3" t="str">
        <x:v>LISTAS DE APOIO</x:v>
      </x:c>
      <x:c r="F1" s="3" t="str">
        <x:v>LISTAS DE APOIO</x:v>
      </x:c>
      <x:c r="G1" s="3" t="str">
        <x:v>LISTAS DE APOIO</x:v>
      </x:c>
    </x:row>
    <x:row r="3" ht="38" customHeight="1">
      <x:c r="A3" s="12" t="str">
        <x:v>Prioridade</x:v>
      </x:c>
      <x:c r="B3" s="12" t="str">
        <x:v>Status demanda</x:v>
      </x:c>
      <x:c r="C3" s="12" t="str">
        <x:v>Situação alocação</x:v>
      </x:c>
      <x:c r="D3" s="12" t="str">
        <x:v>Tipo alocação</x:v>
      </x:c>
      <x:c r="E3" s="12" t="str">
        <x:v>Ativo?</x:v>
      </x:c>
      <x:c r="F3" s="12" t="str">
        <x:v>Áreas</x:v>
      </x:c>
      <x:c r="G3" s="12" t="str">
        <x:v>Faixa de utilização</x:v>
      </x:c>
    </x:row>
    <x:row r="4">
      <x:c r="A4" t="str">
        <x:v>Baixa</x:v>
      </x:c>
      <x:c r="B4" t="str">
        <x:v>Não iniciada</x:v>
      </x:c>
      <x:c r="C4" t="str">
        <x:v>Planejada</x:v>
      </x:c>
      <x:c r="D4" t="str">
        <x:v>Foco</x:v>
      </x:c>
      <x:c r="E4" t="str">
        <x:v>SIM</x:v>
      </x:c>
      <x:c r="F4" t="str">
        <x:v>Financeiro</x:v>
      </x:c>
      <x:c r="G4" t="str">
        <x:v>&lt;60% Capacidade livre</x:v>
      </x:c>
    </x:row>
    <x:row r="5">
      <x:c r="A5" t="str">
        <x:v>Média</x:v>
      </x:c>
      <x:c r="B5" t="str">
        <x:v>Em andamento</x:v>
      </x:c>
      <x:c r="C5" t="str">
        <x:v>Em andamento</x:v>
      </x:c>
      <x:c r="D5" t="str">
        <x:v>Apoio</x:v>
      </x:c>
      <x:c r="E5" t="str">
        <x:v>NÃO</x:v>
      </x:c>
      <x:c r="F5" t="str">
        <x:v>Operações</x:v>
      </x:c>
      <x:c r="G5" t="str">
        <x:v>60% a 84,9% Equilibrado</x:v>
      </x:c>
    </x:row>
    <x:row r="6">
      <x:c r="A6" t="str">
        <x:v>Alta</x:v>
      </x:c>
      <x:c r="B6" t="str">
        <x:v>Bloqueada</x:v>
      </x:c>
      <x:c r="C6" t="str">
        <x:v>Concluída</x:v>
      </x:c>
      <x:c r="D6" t="str">
        <x:v>Reunião</x:v>
      </x:c>
      <x:c r="E6" t="str"/>
      <x:c r="F6" t="str">
        <x:v>RH</x:v>
      </x:c>
      <x:c r="G6" t="str">
        <x:v>85% a 100% Atenção</x:v>
      </x:c>
    </x:row>
    <x:row r="7">
      <x:c r="A7" t="str">
        <x:v>Crítica</x:v>
      </x:c>
      <x:c r="B7" t="str">
        <x:v>Concluída</x:v>
      </x:c>
      <x:c r="C7" t="str">
        <x:v>Cancelada</x:v>
      </x:c>
      <x:c r="D7" t="str">
        <x:v>Rotina</x:v>
      </x:c>
      <x:c r="E7" t="str"/>
      <x:c r="F7" t="str">
        <x:v>Tecnologia</x:v>
      </x:c>
      <x:c r="G7" t="str">
        <x:v>&gt;100% Sobrecarregado</x:v>
      </x:c>
    </x:row>
    <x:row r="8">
      <x:c r="A8" t="str"/>
      <x:c r="B8" t="str">
        <x:v>Cancelada</x:v>
      </x:c>
      <x:c r="C8" t="str"/>
      <x:c r="D8" t="str">
        <x:v>Treinamento</x:v>
      </x:c>
      <x:c r="E8" t="str"/>
      <x:c r="F8" t="str">
        <x:v>Marketing</x:v>
      </x:c>
      <x:c r="G8" t="str"/>
    </x:row>
    <x:row r="9">
      <x:c r="A9" t="str"/>
      <x:c r="B9" t="str"/>
      <x:c r="C9" t="str"/>
      <x:c r="D9" t="str"/>
      <x:c r="E9" t="str"/>
      <x:c r="F9" t="str">
        <x:v>Comercial</x:v>
      </x:c>
      <x:c r="G9" t="str"/>
    </x:row>
    <x:row r="10">
      <x:c r="A10" t="str"/>
      <x:c r="B10" t="str"/>
      <x:c r="C10" t="str"/>
      <x:c r="D10" t="str"/>
      <x:c r="E10" t="str"/>
      <x:c r="F10" t="str">
        <x:v>Outros</x:v>
      </x:c>
      <x:c r="G10" t="str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3" t="str">
        <x:v>COMO USAR A PLANILHA</x:v>
      </x:c>
      <x:c r="B1" s="3" t="str">
        <x:v>COMO USAR A PLANILHA</x:v>
      </x:c>
      <x:c r="C1" s="3" t="str">
        <x:v>COMO USAR A PLANILHA</x:v>
      </x:c>
      <x:c r="D1" s="3" t="str">
        <x:v>COMO USAR A PLANILHA</x:v>
      </x:c>
      <x:c r="E1" s="3" t="str">
        <x:v>COMO USAR A PLANILHA</x:v>
      </x:c>
      <x:c r="F1" s="3" t="str">
        <x:v>COMO USAR A PLANILHA</x:v>
      </x:c>
      <x:c r="G1" s="3" t="str">
        <x:v>COMO USAR A PLANILHA</x:v>
      </x:c>
      <x:c r="H1" s="3" t="str">
        <x:v>COMO USAR A PLANILHA</x:v>
      </x:c>
    </x:row>
    <x:row r="3" ht="46" customHeight="1">
      <x:c r="A3" s="100" t="str">
        <x:v>OBJETIVO: comparar demanda e capacidade para redistribuir trabalho, proteger prazos e evitar sobrecarga contínua da equipe.</x:v>
      </x:c>
      <x:c r="B3" s="100" t="str">
        <x:v>OBJETIVO: comparar demanda e capacidade para redistribuir trabalho, proteger prazos e evitar sobrecarga contínua da equipe.</x:v>
      </x:c>
      <x:c r="C3" s="100" t="str">
        <x:v>OBJETIVO: comparar demanda e capacidade para redistribuir trabalho, proteger prazos e evitar sobrecarga contínua da equipe.</x:v>
      </x:c>
      <x:c r="D3" s="100" t="str">
        <x:v>OBJETIVO: comparar demanda e capacidade para redistribuir trabalho, proteger prazos e evitar sobrecarga contínua da equipe.</x:v>
      </x:c>
      <x:c r="E3" s="100" t="str">
        <x:v>OBJETIVO: comparar demanda e capacidade para redistribuir trabalho, proteger prazos e evitar sobrecarga contínua da equipe.</x:v>
      </x:c>
      <x:c r="F3" s="100" t="str">
        <x:v>OBJETIVO: comparar demanda e capacidade para redistribuir trabalho, proteger prazos e evitar sobrecarga contínua da equipe.</x:v>
      </x:c>
      <x:c r="G3" s="100" t="str">
        <x:v>OBJETIVO: comparar demanda e capacidade para redistribuir trabalho, proteger prazos e evitar sobrecarga contínua da equipe.</x:v>
      </x:c>
      <x:c r="H3" s="100" t="str">
        <x:v>OBJETIVO: comparar demanda e capacidade para redistribuir trabalho, proteger prazos e evitar sobrecarga contínua da equipe.</x:v>
      </x:c>
    </x:row>
    <x:row r="5" ht="66" customHeight="1">
      <x:c r="A5" s="102" t="str">
        <x:v>1. Cadastre a equipe</x:v>
      </x:c>
      <x:c r="B5" s="106" t="str">
        <x:v>Informe capacidade semanal, ausências em horas e custo/hora numéricos não negativos. Ativo? = NÃO exclui capacidade, alocações e custos. Nomes devem ser únicos.</x:v>
      </x:c>
    </x:row>
    <x:row r="6" ht="66" customHeight="1">
      <x:c r="A6" s="102" t="str">
        <x:v>2. Cadastre demandas</x:v>
      </x:c>
      <x:c r="B6" s="106" t="str">
        <x:v>Use ID único e datas válidas. Informe horas não negativas e progresso de 0% a 100%, inclusive 0% explícito. Progresso vazio exige revisão. Cancelada não entra no planejamento.</x:v>
      </x:c>
    </x:row>
    <x:row r="7" ht="66" customHeight="1">
      <x:c r="A7" s="102" t="str">
        <x:v>3. Distribua horas</x:v>
      </x:c>
      <x:c r="B7" s="106" t="str">
        <x:v>Dashboard B3 define início; D3 calcula fim após 6 dias. Alocacoes J valida IDs, nomes, datas e horas. Canceladas e inativos são excluídos. REVISAR DADOS exige correção.</x:v>
      </x:c>
    </x:row>
    <x:row r="8" ht="66" customHeight="1">
      <x:c r="A8" s="102" t="str">
        <x:v>4. Revise sobrecarga</x:v>
      </x:c>
      <x:c r="B8" s="106" t="str">
        <x:v>Capacidade zero com horas alocadas indica SOBRECARREGADO e saldo negativo; utilização fica vazia porque não há denominador. Com capacidade positiva, acima de 100% indica sobrecarga.</x:v>
      </x:c>
    </x:row>
    <x:row r="9" ht="66" customHeight="1">
      <x:c r="A9" s="102" t="str">
        <x:v>5. Proteja os prazos</x:v>
      </x:c>
      <x:c r="B9" s="106" t="str">
        <x:v>Saldo de cobertura = horas restantes menos alocadas: positivo faltam horas, negativo há excesso planejado. Prazo considera o início da semana. Concluída e Cancelada têm status próprios.</x:v>
      </x:c>
    </x:row>
    <x:row r="10" ht="66" customHeight="1">
      <x:c r="A10" s="102" t="str">
        <x:v>6. Preserve fórmulas</x:v>
      </x:c>
      <x:c r="B10" s="106" t="str">
        <x:v>Entradas: Equipe A:E/K/M; Demandas A:K/P:Q; Alocacoes A:I; Dashboard B3. Preserve fórmulas nas outras colunas, inclusive Alocacoes J e Dashboard D3.</x:v>
      </x:c>
    </x:row>
    <x:row r="11" ht="66" customHeight="1">
      <x:c r="A11" s="102" t="str">
        <x:v>7. Limites e ampliação</x:v>
      </x:c>
      <x:c r="B11" s="106" t="str">
        <x:v>Limites: 100 colaboradores (5:104), 200 demandas/alocações (5:204). Dashboard e gráfico mostram primeiros 6 colaboradores e 5 demandas. Totais abrangem todos. Amplie fórmulas, tabelas, validações e gráfico juntos.</x:v>
      </x:c>
    </x:row>
    <x:row r="13">
      <x:c r="A13" s="125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B13" s="126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C13" s="126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D13" s="126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E13" s="126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F13" s="126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G13" s="126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H13" s="127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</x:row>
    <x:row r="14">
      <x:c r="A14" s="128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B14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C14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D14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E14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F14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G14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H14" s="130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</x:row>
    <x:row r="15">
      <x:c r="A15" s="128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B15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C15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D15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E15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F15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G15" s="129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H15" s="130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</x:row>
    <x:row r="16">
      <x:c r="A16" s="131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B16" s="132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C16" s="132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D16" s="132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E16" s="132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F16" s="132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G16" s="132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  <x:c r="H16" s="133" t="str">
        <x:v>Atenção: capacidade não deve ser usada como ferramenta de pressão individual. Considere complexidade, qualidade, atividades não planejadas, pausas, desenvolvimento, limitações reais e acordos de jornada antes de interpretar os percentuais.</x:v>
      </x:c>
    </x:row>
  </x:sheetData>
  <x:mergeCells>
    <x:mergeCell ref="A1:H1"/>
    <x:mergeCell ref="A3:H3"/>
    <x:mergeCell ref="A13:H16"/>
  </x:mergeCells>
  <x:pageMargins left="0.7" right="0.7" top="0.75" bottom="0.75" header="0.3" footer="0.3"/>
</x:worksheet>
</file>