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Manutencoes" sheetId="2" r:id="rId6"/>
    <sheet state="visible" name="Equipamentos" sheetId="3" r:id="rId7"/>
    <sheet state="visible" name="Listas" sheetId="4" r:id="rId8"/>
    <sheet state="visible" name="Instrucoes" sheetId="5" r:id="rId9"/>
  </sheets>
  <definedNames/>
  <calcPr/>
</workbook>
</file>

<file path=xl/sharedStrings.xml><?xml version="1.0" encoding="utf-8"?>
<sst xmlns="http://schemas.openxmlformats.org/spreadsheetml/2006/main" count="126" uniqueCount="75">
  <si>
    <t>ID Equipamento</t>
  </si>
  <si>
    <t>ID</t>
  </si>
  <si>
    <t>CONTROLE DE MANUTENÇÃO PREVENTIVA</t>
  </si>
  <si>
    <t>Equipamento</t>
  </si>
  <si>
    <t>Área</t>
  </si>
  <si>
    <t>Planilhas Gestão • cronograma, alertas e custos de manutenção</t>
  </si>
  <si>
    <t>Tipo</t>
  </si>
  <si>
    <t>Última Manutenção</t>
  </si>
  <si>
    <t>Registros</t>
  </si>
  <si>
    <t>Criticidade</t>
  </si>
  <si>
    <t>Periodicidade (dias)</t>
  </si>
  <si>
    <t>OK</t>
  </si>
  <si>
    <t>Próxima Manutenção</t>
  </si>
  <si>
    <t>A vencer ≤30d</t>
  </si>
  <si>
    <t>Responsável</t>
  </si>
  <si>
    <t>Atrasadas</t>
  </si>
  <si>
    <t>Status</t>
  </si>
  <si>
    <t>Dias Restantes</t>
  </si>
  <si>
    <t>Custo total</t>
  </si>
  <si>
    <t>EQ-001</t>
  </si>
  <si>
    <t>Status Automático</t>
  </si>
  <si>
    <t>Compressor de Ar</t>
  </si>
  <si>
    <t>Utilidades</t>
  </si>
  <si>
    <t>Alta</t>
  </si>
  <si>
    <t>Custo (R$)</t>
  </si>
  <si>
    <t>Manutenção</t>
  </si>
  <si>
    <t>OS/Documento</t>
  </si>
  <si>
    <t>ATIVO</t>
  </si>
  <si>
    <t>Observações</t>
  </si>
  <si>
    <t>EQ-002</t>
  </si>
  <si>
    <t>Empilhadeira 01</t>
  </si>
  <si>
    <t>Logística</t>
  </si>
  <si>
    <t>Crítica</t>
  </si>
  <si>
    <t>Preventiva</t>
  </si>
  <si>
    <t>EQ-003</t>
  </si>
  <si>
    <t>Bomba Centrífuga</t>
  </si>
  <si>
    <t>Produção</t>
  </si>
  <si>
    <t>EQ-004</t>
  </si>
  <si>
    <t>Painel Elétrico QGBT</t>
  </si>
  <si>
    <t>Engenharia</t>
  </si>
  <si>
    <t>EQ-005</t>
  </si>
  <si>
    <t>Exaustor Industrial</t>
  </si>
  <si>
    <t>Média</t>
  </si>
  <si>
    <t>Status Equipamento</t>
  </si>
  <si>
    <t>Tipo Manutenção</t>
  </si>
  <si>
    <t>Baixa</t>
  </si>
  <si>
    <t>INATIVO</t>
  </si>
  <si>
    <t>Corretiva</t>
  </si>
  <si>
    <t>OS-1045</t>
  </si>
  <si>
    <t>Inspeção</t>
  </si>
  <si>
    <t>Exemplo</t>
  </si>
  <si>
    <t>Terceiro</t>
  </si>
  <si>
    <t>Lubrificação</t>
  </si>
  <si>
    <t>Calibração</t>
  </si>
  <si>
    <t>OS-1051</t>
  </si>
  <si>
    <t>OS-1054</t>
  </si>
  <si>
    <t>Elétrica</t>
  </si>
  <si>
    <t>OS-1020</t>
  </si>
  <si>
    <t>OS-1031</t>
  </si>
  <si>
    <t>COMO USAR A PLANILHA</t>
  </si>
  <si>
    <t>1</t>
  </si>
  <si>
    <t>Cadastre os equipamentos</t>
  </si>
  <si>
    <t>Informe ID, nome, área, criticidade, periodicidade, responsável e status.</t>
  </si>
  <si>
    <t>2</t>
  </si>
  <si>
    <t>Registre as manutenções</t>
  </si>
  <si>
    <t>Informe última manutenção, periodicidade, tipo, custo e OS.</t>
  </si>
  <si>
    <t>3</t>
  </si>
  <si>
    <t>Acompanhe as datas</t>
  </si>
  <si>
    <t>Próxima manutenção, dias restantes e status são calculados automaticamente.</t>
  </si>
  <si>
    <t>4</t>
  </si>
  <si>
    <t>Trate os alertas</t>
  </si>
  <si>
    <t>A VENCER indica até 30 dias; ATRASADA indica data ultrapassada.</t>
  </si>
  <si>
    <t>5</t>
  </si>
  <si>
    <t>Use o Dashboard</t>
  </si>
  <si>
    <t>Acompanhe quantidade de registros, situação e custo total.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</si>
</sst>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14" xfId="0" applyFont="1" applyNumberFormat="1"/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</row>
    <row r="3">
      <c r="A3" s="1" t="s">
        <v>5</v>
      </c>
    </row>
    <row r="6">
      <c r="A6" s="1" t="s">
        <v>8</v>
      </c>
      <c r="B6" s="1" t="s">
        <v>11</v>
      </c>
      <c r="C6" s="1" t="s">
        <v>13</v>
      </c>
      <c r="D6" s="1" t="s">
        <v>15</v>
      </c>
      <c r="E6" s="1" t="s">
        <v>18</v>
      </c>
    </row>
    <row r="7">
      <c r="A7" s="2">
        <f>COUNTIF(Manutencoes!B2:B501,"&lt;&gt;")</f>
        <v>5</v>
      </c>
      <c r="B7" s="2">
        <f>COUNTIF(Manutencoes!I2:I501,"OK")</f>
        <v>1</v>
      </c>
      <c r="C7" s="2">
        <f>COUNTIF(Manutencoes!I2:I501,"A VENCER")</f>
        <v>2</v>
      </c>
      <c r="D7" s="2">
        <f>COUNTIF(Manutencoes!I2:I501,"ATRASADA")</f>
        <v>2</v>
      </c>
      <c r="E7" s="2">
        <f>SUM(Manutencoes!K2:K501)</f>
        <v>3140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4</v>
      </c>
      <c r="D1" s="1" t="s">
        <v>6</v>
      </c>
      <c r="E1" s="1" t="s">
        <v>7</v>
      </c>
      <c r="F1" s="1" t="s">
        <v>10</v>
      </c>
      <c r="G1" s="1" t="s">
        <v>12</v>
      </c>
      <c r="H1" s="1" t="s">
        <v>17</v>
      </c>
      <c r="I1" s="1" t="s">
        <v>20</v>
      </c>
      <c r="J1" s="1" t="s">
        <v>14</v>
      </c>
      <c r="K1" s="1" t="s">
        <v>24</v>
      </c>
      <c r="L1" s="1" t="s">
        <v>26</v>
      </c>
      <c r="M1" s="1" t="s">
        <v>28</v>
      </c>
    </row>
    <row r="2">
      <c r="A2" s="1" t="s">
        <v>19</v>
      </c>
      <c r="B2" s="1" t="s">
        <v>21</v>
      </c>
      <c r="C2" s="1" t="s">
        <v>22</v>
      </c>
      <c r="D2" s="1" t="s">
        <v>33</v>
      </c>
      <c r="E2" s="1">
        <v>46213.0</v>
      </c>
      <c r="F2" s="1">
        <v>90.0</v>
      </c>
      <c r="G2" s="2">
        <f t="shared" ref="G2:G6" si="1">IF(OR(E2="",F2=""),"",E2+F2)</f>
        <v>46303</v>
      </c>
      <c r="H2" s="3">
        <f t="shared" ref="H2:H6" si="2">IF(G2="","",G2-TODAY())</f>
        <v>15</v>
      </c>
      <c r="I2" s="2" t="str">
        <f t="shared" ref="I2:I6" si="3">IF(G2="","SEM DATA",IF(G2&lt;TODAY(),"ATRASADA",IF(G2-TODAY()&lt;=30,"A VENCER","OK")))</f>
        <v>A VENCER</v>
      </c>
      <c r="J2" s="1" t="s">
        <v>25</v>
      </c>
      <c r="K2" s="1">
        <v>850.0</v>
      </c>
      <c r="L2" s="1" t="s">
        <v>48</v>
      </c>
      <c r="M2" s="1" t="s">
        <v>50</v>
      </c>
    </row>
    <row r="3">
      <c r="A3" s="1" t="s">
        <v>29</v>
      </c>
      <c r="B3" s="1" t="s">
        <v>30</v>
      </c>
      <c r="C3" s="1" t="s">
        <v>31</v>
      </c>
      <c r="D3" s="1" t="s">
        <v>33</v>
      </c>
      <c r="E3" s="1">
        <v>46254.0</v>
      </c>
      <c r="F3" s="1">
        <v>30.0</v>
      </c>
      <c r="G3" s="2">
        <f t="shared" si="1"/>
        <v>46284</v>
      </c>
      <c r="H3" s="3">
        <f t="shared" si="2"/>
        <v>-4</v>
      </c>
      <c r="I3" s="2" t="str">
        <f t="shared" si="3"/>
        <v>ATRASADA</v>
      </c>
      <c r="J3" s="1" t="s">
        <v>25</v>
      </c>
      <c r="K3" s="1">
        <v>620.0</v>
      </c>
      <c r="L3" s="1" t="s">
        <v>54</v>
      </c>
      <c r="M3" s="1" t="s">
        <v>50</v>
      </c>
    </row>
    <row r="4">
      <c r="A4" s="1" t="s">
        <v>34</v>
      </c>
      <c r="B4" s="1" t="s">
        <v>35</v>
      </c>
      <c r="C4" s="1" t="s">
        <v>36</v>
      </c>
      <c r="D4" s="1" t="s">
        <v>49</v>
      </c>
      <c r="E4" s="1">
        <v>46249.0</v>
      </c>
      <c r="F4" s="1">
        <v>60.0</v>
      </c>
      <c r="G4" s="2">
        <f t="shared" si="1"/>
        <v>46309</v>
      </c>
      <c r="H4" s="3">
        <f t="shared" si="2"/>
        <v>21</v>
      </c>
      <c r="I4" s="2" t="str">
        <f t="shared" si="3"/>
        <v>A VENCER</v>
      </c>
      <c r="J4" s="1" t="s">
        <v>25</v>
      </c>
      <c r="K4" s="1">
        <v>280.0</v>
      </c>
      <c r="L4" s="1" t="s">
        <v>55</v>
      </c>
      <c r="M4" s="1" t="s">
        <v>50</v>
      </c>
    </row>
    <row r="5">
      <c r="A5" s="1" t="s">
        <v>37</v>
      </c>
      <c r="B5" s="1" t="s">
        <v>38</v>
      </c>
      <c r="C5" s="1" t="s">
        <v>56</v>
      </c>
      <c r="D5" s="1" t="s">
        <v>33</v>
      </c>
      <c r="E5" s="1">
        <v>46157.0</v>
      </c>
      <c r="F5" s="1">
        <v>180.0</v>
      </c>
      <c r="G5" s="2">
        <f t="shared" si="1"/>
        <v>46337</v>
      </c>
      <c r="H5" s="3">
        <f t="shared" si="2"/>
        <v>49</v>
      </c>
      <c r="I5" s="2" t="str">
        <f t="shared" si="3"/>
        <v>OK</v>
      </c>
      <c r="J5" s="1" t="s">
        <v>39</v>
      </c>
      <c r="K5" s="1">
        <v>1200.0</v>
      </c>
      <c r="L5" s="1" t="s">
        <v>57</v>
      </c>
      <c r="M5" s="1" t="s">
        <v>50</v>
      </c>
    </row>
    <row r="6">
      <c r="A6" s="1" t="s">
        <v>40</v>
      </c>
      <c r="B6" s="1" t="s">
        <v>41</v>
      </c>
      <c r="C6" s="1" t="s">
        <v>36</v>
      </c>
      <c r="D6" s="1" t="s">
        <v>52</v>
      </c>
      <c r="E6" s="1">
        <v>46193.0</v>
      </c>
      <c r="F6" s="1">
        <v>90.0</v>
      </c>
      <c r="G6" s="2">
        <f t="shared" si="1"/>
        <v>46283</v>
      </c>
      <c r="H6" s="3">
        <f t="shared" si="2"/>
        <v>-5</v>
      </c>
      <c r="I6" s="2" t="str">
        <f t="shared" si="3"/>
        <v>ATRASADA</v>
      </c>
      <c r="J6" s="1" t="s">
        <v>25</v>
      </c>
      <c r="K6" s="1">
        <v>190.0</v>
      </c>
      <c r="L6" s="1" t="s">
        <v>58</v>
      </c>
      <c r="M6" s="1" t="s">
        <v>50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4</v>
      </c>
      <c r="D1" s="1" t="s">
        <v>9</v>
      </c>
      <c r="E1" s="1" t="s">
        <v>10</v>
      </c>
      <c r="F1" s="1" t="s">
        <v>14</v>
      </c>
      <c r="G1" s="1" t="s">
        <v>16</v>
      </c>
    </row>
    <row r="2">
      <c r="A2" s="1" t="s">
        <v>19</v>
      </c>
      <c r="B2" s="1" t="s">
        <v>21</v>
      </c>
      <c r="C2" s="1" t="s">
        <v>22</v>
      </c>
      <c r="D2" s="1" t="s">
        <v>23</v>
      </c>
      <c r="E2" s="1">
        <v>90.0</v>
      </c>
      <c r="F2" s="1" t="s">
        <v>25</v>
      </c>
      <c r="G2" s="1" t="s">
        <v>27</v>
      </c>
    </row>
    <row r="3">
      <c r="A3" s="1" t="s">
        <v>29</v>
      </c>
      <c r="B3" s="1" t="s">
        <v>30</v>
      </c>
      <c r="C3" s="1" t="s">
        <v>31</v>
      </c>
      <c r="D3" s="1" t="s">
        <v>32</v>
      </c>
      <c r="E3" s="1">
        <v>30.0</v>
      </c>
      <c r="F3" s="1" t="s">
        <v>25</v>
      </c>
      <c r="G3" s="1" t="s">
        <v>27</v>
      </c>
    </row>
    <row r="4">
      <c r="A4" s="1" t="s">
        <v>34</v>
      </c>
      <c r="B4" s="1" t="s">
        <v>35</v>
      </c>
      <c r="C4" s="1" t="s">
        <v>36</v>
      </c>
      <c r="D4" s="1" t="s">
        <v>23</v>
      </c>
      <c r="E4" s="1">
        <v>60.0</v>
      </c>
      <c r="F4" s="1" t="s">
        <v>25</v>
      </c>
      <c r="G4" s="1" t="s">
        <v>27</v>
      </c>
    </row>
    <row r="5">
      <c r="A5" s="1" t="s">
        <v>37</v>
      </c>
      <c r="B5" s="1" t="s">
        <v>38</v>
      </c>
      <c r="C5" s="1" t="s">
        <v>32</v>
      </c>
      <c r="D5" s="1">
        <v>180.0</v>
      </c>
      <c r="E5" s="1" t="s">
        <v>39</v>
      </c>
      <c r="F5" s="1" t="s">
        <v>27</v>
      </c>
    </row>
    <row r="6">
      <c r="A6" s="1" t="s">
        <v>40</v>
      </c>
      <c r="B6" s="1" t="s">
        <v>41</v>
      </c>
      <c r="C6" s="1" t="s">
        <v>36</v>
      </c>
      <c r="D6" s="1" t="s">
        <v>42</v>
      </c>
      <c r="E6" s="1">
        <v>90.0</v>
      </c>
      <c r="F6" s="1" t="s">
        <v>25</v>
      </c>
      <c r="G6" s="1" t="s">
        <v>27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43</v>
      </c>
      <c r="B1" s="1" t="s">
        <v>44</v>
      </c>
      <c r="C1" s="1" t="s">
        <v>9</v>
      </c>
      <c r="D1" s="1" t="s">
        <v>14</v>
      </c>
    </row>
    <row r="2">
      <c r="A2" s="1" t="s">
        <v>27</v>
      </c>
      <c r="B2" s="1" t="s">
        <v>33</v>
      </c>
      <c r="C2" s="1" t="s">
        <v>45</v>
      </c>
      <c r="D2" s="1" t="s">
        <v>25</v>
      </c>
    </row>
    <row r="3">
      <c r="A3" s="1" t="s">
        <v>46</v>
      </c>
      <c r="B3" s="1" t="s">
        <v>47</v>
      </c>
      <c r="C3" s="1" t="s">
        <v>42</v>
      </c>
      <c r="D3" s="1" t="s">
        <v>36</v>
      </c>
    </row>
    <row r="4">
      <c r="B4" s="1" t="s">
        <v>49</v>
      </c>
      <c r="C4" s="1" t="s">
        <v>23</v>
      </c>
      <c r="D4" s="1" t="s">
        <v>51</v>
      </c>
    </row>
    <row r="5">
      <c r="B5" s="1" t="s">
        <v>52</v>
      </c>
      <c r="C5" s="1" t="s">
        <v>32</v>
      </c>
      <c r="D5" s="1" t="s">
        <v>39</v>
      </c>
    </row>
    <row r="6">
      <c r="B6" s="1" t="s">
        <v>53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59</v>
      </c>
    </row>
    <row r="4">
      <c r="A4" s="4" t="s">
        <v>60</v>
      </c>
      <c r="B4" s="1" t="s">
        <v>61</v>
      </c>
      <c r="C4" s="1" t="s">
        <v>62</v>
      </c>
    </row>
    <row r="5">
      <c r="A5" s="4" t="s">
        <v>63</v>
      </c>
      <c r="B5" s="1" t="s">
        <v>64</v>
      </c>
      <c r="C5" s="1" t="s">
        <v>65</v>
      </c>
    </row>
    <row r="6">
      <c r="A6" s="4" t="s">
        <v>66</v>
      </c>
      <c r="B6" s="1" t="s">
        <v>67</v>
      </c>
      <c r="C6" s="1" t="s">
        <v>68</v>
      </c>
    </row>
    <row r="7">
      <c r="A7" s="4" t="s">
        <v>69</v>
      </c>
      <c r="B7" s="1" t="s">
        <v>70</v>
      </c>
      <c r="C7" s="1" t="s">
        <v>71</v>
      </c>
    </row>
    <row r="8">
      <c r="A8" s="4" t="s">
        <v>72</v>
      </c>
      <c r="B8" s="1" t="s">
        <v>73</v>
      </c>
      <c r="C8" s="1" t="s">
        <v>74</v>
      </c>
    </row>
  </sheetData>
  <drawing r:id="rId1"/>
</worksheet>
</file>